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Data\Dotace\VZ\2021_Podklady_proEZAK\229180012_Bělá, Kvasiny, protipovodňová ochrana\VZ realizace\Vykaz vymer\"/>
    </mc:Choice>
  </mc:AlternateContent>
  <bookViews>
    <workbookView xWindow="-45" yWindow="-45" windowWidth="23130" windowHeight="13875" activeTab="1"/>
  </bookViews>
  <sheets>
    <sheet name="Rekapitulace stavby" sheetId="1" r:id="rId1"/>
    <sheet name="VON - Soupis prací - Vedl..." sheetId="2" r:id="rId2"/>
    <sheet name="SO 01.1 - Soupis prací - ..." sheetId="3" r:id="rId3"/>
    <sheet name="SO 01.2 - Soupis prací - ..." sheetId="4" r:id="rId4"/>
    <sheet name="SO 04.1 - Soupis prací - ..." sheetId="5" r:id="rId5"/>
    <sheet name="SO 04.2 - Soupis prací - ..." sheetId="6" r:id="rId6"/>
    <sheet name="SO 04.3 - Soupis prací - ..." sheetId="7" r:id="rId7"/>
    <sheet name="SO 04.4 - Soupis prací - ..." sheetId="8" r:id="rId8"/>
    <sheet name="SO 05.1 - Soupis prací - ..." sheetId="9" r:id="rId9"/>
    <sheet name="SO 05.2 - Soupis prací - ..." sheetId="10" r:id="rId10"/>
    <sheet name="SO 06.1 - Soupis prací - ..." sheetId="11" r:id="rId11"/>
    <sheet name="SO 06.2 - Soupis prací - ..." sheetId="12" r:id="rId12"/>
    <sheet name="SO 06.3 - Soupis prací - ..." sheetId="13" r:id="rId13"/>
    <sheet name="SO 06.4 - Soupis prací - ..." sheetId="14" r:id="rId14"/>
    <sheet name="SO 07.1 - Soupis prací - ..." sheetId="15" r:id="rId15"/>
    <sheet name="SO 07.2 - Soupis prací - ..." sheetId="16" r:id="rId16"/>
    <sheet name="SO 08 - Soupis prací - Do..." sheetId="17" r:id="rId17"/>
    <sheet name="SO 09.1 - Soupis prací - ..." sheetId="18" r:id="rId18"/>
    <sheet name="SO 09.2 - Soupis prací - ..." sheetId="19" r:id="rId19"/>
    <sheet name="SO 10 - Soupis prací - Te..." sheetId="20" r:id="rId20"/>
    <sheet name="Pokyny pro vyplnění" sheetId="21" r:id="rId21"/>
  </sheets>
  <definedNames>
    <definedName name="_xlnm._FilterDatabase" localSheetId="2" hidden="1">'SO 01.1 - Soupis prací - ...'!$C$90:$K$296</definedName>
    <definedName name="_xlnm._FilterDatabase" localSheetId="3" hidden="1">'SO 01.2 - Soupis prací - ...'!$C$87:$K$109</definedName>
    <definedName name="_xlnm._FilterDatabase" localSheetId="4" hidden="1">'SO 04.1 - Soupis prací - ...'!$C$98:$K$757</definedName>
    <definedName name="_xlnm._FilterDatabase" localSheetId="5" hidden="1">'SO 04.2 - Soupis prací - ...'!$C$87:$K$107</definedName>
    <definedName name="_xlnm._FilterDatabase" localSheetId="6" hidden="1">'SO 04.3 - Soupis prací - ...'!$C$87:$K$121</definedName>
    <definedName name="_xlnm._FilterDatabase" localSheetId="7" hidden="1">'SO 04.4 - Soupis prací - ...'!$C$88:$K$105</definedName>
    <definedName name="_xlnm._FilterDatabase" localSheetId="8" hidden="1">'SO 05.1 - Soupis prací - ...'!$C$95:$K$352</definedName>
    <definedName name="_xlnm._FilterDatabase" localSheetId="9" hidden="1">'SO 05.2 - Soupis prací - ...'!$C$90:$K$134</definedName>
    <definedName name="_xlnm._FilterDatabase" localSheetId="10" hidden="1">'SO 06.1 - Soupis prací - ...'!$C$96:$K$594</definedName>
    <definedName name="_xlnm._FilterDatabase" localSheetId="11" hidden="1">'SO 06.2 - Soupis prací - ...'!$C$87:$K$103</definedName>
    <definedName name="_xlnm._FilterDatabase" localSheetId="12" hidden="1">'SO 06.3 - Soupis prací - ...'!$C$87:$K$122</definedName>
    <definedName name="_xlnm._FilterDatabase" localSheetId="13" hidden="1">'SO 06.4 - Soupis prací - ...'!$C$88:$K$114</definedName>
    <definedName name="_xlnm._FilterDatabase" localSheetId="14" hidden="1">'SO 07.1 - Soupis prací - ...'!$C$84:$K$96</definedName>
    <definedName name="_xlnm._FilterDatabase" localSheetId="15" hidden="1">'SO 07.2 - Soupis prací - ...'!$C$94:$K$305</definedName>
    <definedName name="_xlnm._FilterDatabase" localSheetId="16" hidden="1">'SO 08 - Soupis prací - Do...'!$C$89:$K$142</definedName>
    <definedName name="_xlnm._FilterDatabase" localSheetId="17" hidden="1">'SO 09.1 - Soupis prací - ...'!$C$86:$K$287</definedName>
    <definedName name="_xlnm._FilterDatabase" localSheetId="18" hidden="1">'SO 09.2 - Soupis prací - ...'!$C$87:$K$166</definedName>
    <definedName name="_xlnm._FilterDatabase" localSheetId="19" hidden="1">'SO 10 - Soupis prací - Te...'!$C$89:$K$162</definedName>
    <definedName name="_xlnm._FilterDatabase" localSheetId="1" hidden="1">'VON - Soupis prací - Vedl...'!$C$90:$K$121</definedName>
    <definedName name="_xlnm.Print_Titles" localSheetId="0">'Rekapitulace stavby'!$52:$52</definedName>
    <definedName name="_xlnm.Print_Titles" localSheetId="2">'SO 01.1 - Soupis prací - ...'!$90:$90</definedName>
    <definedName name="_xlnm.Print_Titles" localSheetId="3">'SO 01.2 - Soupis prací - ...'!$87:$87</definedName>
    <definedName name="_xlnm.Print_Titles" localSheetId="4">'SO 04.1 - Soupis prací - ...'!$98:$98</definedName>
    <definedName name="_xlnm.Print_Titles" localSheetId="5">'SO 04.2 - Soupis prací - ...'!$87:$87</definedName>
    <definedName name="_xlnm.Print_Titles" localSheetId="6">'SO 04.3 - Soupis prací - ...'!$87:$87</definedName>
    <definedName name="_xlnm.Print_Titles" localSheetId="7">'SO 04.4 - Soupis prací - ...'!$88:$88</definedName>
    <definedName name="_xlnm.Print_Titles" localSheetId="8">'SO 05.1 - Soupis prací - ...'!$95:$95</definedName>
    <definedName name="_xlnm.Print_Titles" localSheetId="9">'SO 05.2 - Soupis prací - ...'!$90:$90</definedName>
    <definedName name="_xlnm.Print_Titles" localSheetId="10">'SO 06.1 - Soupis prací - ...'!$96:$96</definedName>
    <definedName name="_xlnm.Print_Titles" localSheetId="11">'SO 06.2 - Soupis prací - ...'!$87:$87</definedName>
    <definedName name="_xlnm.Print_Titles" localSheetId="12">'SO 06.3 - Soupis prací - ...'!$87:$87</definedName>
    <definedName name="_xlnm.Print_Titles" localSheetId="13">'SO 06.4 - Soupis prací - ...'!$88:$88</definedName>
    <definedName name="_xlnm.Print_Titles" localSheetId="14">'SO 07.1 - Soupis prací - ...'!$84:$84</definedName>
    <definedName name="_xlnm.Print_Titles" localSheetId="15">'SO 07.2 - Soupis prací - ...'!$94:$94</definedName>
    <definedName name="_xlnm.Print_Titles" localSheetId="16">'SO 08 - Soupis prací - Do...'!$89:$89</definedName>
    <definedName name="_xlnm.Print_Titles" localSheetId="17">'SO 09.1 - Soupis prací - ...'!$86:$86</definedName>
    <definedName name="_xlnm.Print_Titles" localSheetId="18">'SO 09.2 - Soupis prací - ...'!$87:$87</definedName>
    <definedName name="_xlnm.Print_Titles" localSheetId="19">'SO 10 - Soupis prací - Te...'!$89:$89</definedName>
    <definedName name="_xlnm.Print_Titles" localSheetId="1">'VON - Soupis prací - Vedl...'!$90:$90</definedName>
    <definedName name="_xlnm.Print_Area" localSheetId="20">'Pokyny pro vyplnění'!$B$2:$K$71,'Pokyny pro vyplnění'!$B$74:$K$118,'Pokyny pro vyplnění'!$B$121:$K$190,'Pokyny pro vyplnění'!$B$198:$K$218</definedName>
    <definedName name="_xlnm.Print_Area" localSheetId="0">'Rekapitulace stavby'!$D$4:$AO$36,'Rekapitulace stavby'!$C$42:$AQ$83</definedName>
    <definedName name="_xlnm.Print_Area" localSheetId="2">'SO 01.1 - Soupis prací - ...'!$C$4:$J$41,'SO 01.1 - Soupis prací - ...'!$C$47:$J$70,'SO 01.1 - Soupis prací - ...'!$C$76:$K$296</definedName>
    <definedName name="_xlnm.Print_Area" localSheetId="3">'SO 01.2 - Soupis prací - ...'!$C$4:$J$41,'SO 01.2 - Soupis prací - ...'!$C$47:$J$67,'SO 01.2 - Soupis prací - ...'!$C$73:$K$109</definedName>
    <definedName name="_xlnm.Print_Area" localSheetId="4">'SO 04.1 - Soupis prací - ...'!$C$4:$J$41,'SO 04.1 - Soupis prací - ...'!$C$47:$J$78,'SO 04.1 - Soupis prací - ...'!$C$84:$K$757</definedName>
    <definedName name="_xlnm.Print_Area" localSheetId="5">'SO 04.2 - Soupis prací - ...'!$C$4:$J$41,'SO 04.2 - Soupis prací - ...'!$C$47:$J$67,'SO 04.2 - Soupis prací - ...'!$C$73:$K$107</definedName>
    <definedName name="_xlnm.Print_Area" localSheetId="6">'SO 04.3 - Soupis prací - ...'!$C$4:$J$41,'SO 04.3 - Soupis prací - ...'!$C$47:$J$67,'SO 04.3 - Soupis prací - ...'!$C$73:$K$121</definedName>
    <definedName name="_xlnm.Print_Area" localSheetId="7">'SO 04.4 - Soupis prací - ...'!$C$4:$J$41,'SO 04.4 - Soupis prací - ...'!$C$47:$J$68,'SO 04.4 - Soupis prací - ...'!$C$74:$K$105</definedName>
    <definedName name="_xlnm.Print_Area" localSheetId="8">'SO 05.1 - Soupis prací - ...'!$C$4:$J$41,'SO 05.1 - Soupis prací - ...'!$C$47:$J$75,'SO 05.1 - Soupis prací - ...'!$C$81:$K$352</definedName>
    <definedName name="_xlnm.Print_Area" localSheetId="9">'SO 05.2 - Soupis prací - ...'!$C$4:$J$41,'SO 05.2 - Soupis prací - ...'!$C$47:$J$70,'SO 05.2 - Soupis prací - ...'!$C$76:$K$134</definedName>
    <definedName name="_xlnm.Print_Area" localSheetId="10">'SO 06.1 - Soupis prací - ...'!$C$4:$J$41,'SO 06.1 - Soupis prací - ...'!$C$47:$J$76,'SO 06.1 - Soupis prací - ...'!$C$82:$K$594</definedName>
    <definedName name="_xlnm.Print_Area" localSheetId="11">'SO 06.2 - Soupis prací - ...'!$C$4:$J$41,'SO 06.2 - Soupis prací - ...'!$C$47:$J$67,'SO 06.2 - Soupis prací - ...'!$C$73:$K$103</definedName>
    <definedName name="_xlnm.Print_Area" localSheetId="12">'SO 06.3 - Soupis prací - ...'!$C$4:$J$41,'SO 06.3 - Soupis prací - ...'!$C$47:$J$67,'SO 06.3 - Soupis prací - ...'!$C$73:$K$122</definedName>
    <definedName name="_xlnm.Print_Area" localSheetId="13">'SO 06.4 - Soupis prací - ...'!$C$4:$J$41,'SO 06.4 - Soupis prací - ...'!$C$47:$J$68,'SO 06.4 - Soupis prací - ...'!$C$74:$K$114</definedName>
    <definedName name="_xlnm.Print_Area" localSheetId="14">'SO 07.1 - Soupis prací - ...'!$C$4:$J$41,'SO 07.1 - Soupis prací - ...'!$C$47:$J$64,'SO 07.1 - Soupis prací - ...'!$C$70:$K$96</definedName>
    <definedName name="_xlnm.Print_Area" localSheetId="15">'SO 07.2 - Soupis prací - ...'!$C$4:$J$41,'SO 07.2 - Soupis prací - ...'!$C$47:$J$74,'SO 07.2 - Soupis prací - ...'!$C$80:$K$305</definedName>
    <definedName name="_xlnm.Print_Area" localSheetId="16">'SO 08 - Soupis prací - Do...'!$C$4:$J$41,'SO 08 - Soupis prací - Do...'!$C$47:$J$69,'SO 08 - Soupis prací - Do...'!$C$75:$K$142</definedName>
    <definedName name="_xlnm.Print_Area" localSheetId="17">'SO 09.1 - Soupis prací - ...'!$C$4:$J$41,'SO 09.1 - Soupis prací - ...'!$C$47:$J$66,'SO 09.1 - Soupis prací - ...'!$C$72:$K$287</definedName>
    <definedName name="_xlnm.Print_Area" localSheetId="18">'SO 09.2 - Soupis prací - ...'!$C$4:$J$41,'SO 09.2 - Soupis prací - ...'!$C$47:$J$67,'SO 09.2 - Soupis prací - ...'!$C$73:$K$166</definedName>
    <definedName name="_xlnm.Print_Area" localSheetId="19">'SO 10 - Soupis prací - Te...'!$C$4:$J$41,'SO 10 - Soupis prací - Te...'!$C$47:$J$69,'SO 10 - Soupis prací - Te...'!$C$75:$K$162</definedName>
    <definedName name="_xlnm.Print_Area" localSheetId="1">'VON - Soupis prací - Vedl...'!$C$4:$J$41,'VON - Soupis prací - Vedl...'!$C$47:$J$70,'VON - Soupis prací - Vedl...'!$C$76:$K$121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9" i="20" l="1"/>
  <c r="J38" i="20"/>
  <c r="AY82" i="1"/>
  <c r="J37" i="20"/>
  <c r="AX82" i="1" s="1"/>
  <c r="BI161" i="20"/>
  <c r="BH161" i="20"/>
  <c r="BG161" i="20"/>
  <c r="BF161" i="20"/>
  <c r="T161" i="20"/>
  <c r="T160" i="20"/>
  <c r="R161" i="20"/>
  <c r="R160" i="20" s="1"/>
  <c r="P161" i="20"/>
  <c r="P160" i="20"/>
  <c r="BI158" i="20"/>
  <c r="BH158" i="20"/>
  <c r="BG158" i="20"/>
  <c r="BF158" i="20"/>
  <c r="T158" i="20"/>
  <c r="R158" i="20"/>
  <c r="P158" i="20"/>
  <c r="BI155" i="20"/>
  <c r="BH155" i="20"/>
  <c r="BG155" i="20"/>
  <c r="BF155" i="20"/>
  <c r="T155" i="20"/>
  <c r="R155" i="20"/>
  <c r="P155" i="20"/>
  <c r="BI153" i="20"/>
  <c r="BH153" i="20"/>
  <c r="BG153" i="20"/>
  <c r="BF153" i="20"/>
  <c r="T153" i="20"/>
  <c r="R153" i="20"/>
  <c r="P153" i="20"/>
  <c r="BI148" i="20"/>
  <c r="BH148" i="20"/>
  <c r="BG148" i="20"/>
  <c r="BF148" i="20"/>
  <c r="T148" i="20"/>
  <c r="R148" i="20"/>
  <c r="P148" i="20"/>
  <c r="BI143" i="20"/>
  <c r="BH143" i="20"/>
  <c r="BG143" i="20"/>
  <c r="BF143" i="20"/>
  <c r="T143" i="20"/>
  <c r="R143" i="20"/>
  <c r="P143" i="20"/>
  <c r="BI136" i="20"/>
  <c r="BH136" i="20"/>
  <c r="BG136" i="20"/>
  <c r="BF136" i="20"/>
  <c r="T136" i="20"/>
  <c r="R136" i="20"/>
  <c r="P136" i="20"/>
  <c r="BI133" i="20"/>
  <c r="BH133" i="20"/>
  <c r="BG133" i="20"/>
  <c r="BF133" i="20"/>
  <c r="T133" i="20"/>
  <c r="R133" i="20"/>
  <c r="P133" i="20"/>
  <c r="BI130" i="20"/>
  <c r="BH130" i="20"/>
  <c r="BG130" i="20"/>
  <c r="BF130" i="20"/>
  <c r="T130" i="20"/>
  <c r="R130" i="20"/>
  <c r="P130" i="20"/>
  <c r="BI127" i="20"/>
  <c r="BH127" i="20"/>
  <c r="BG127" i="20"/>
  <c r="BF127" i="20"/>
  <c r="T127" i="20"/>
  <c r="R127" i="20"/>
  <c r="P127" i="20"/>
  <c r="BI124" i="20"/>
  <c r="BH124" i="20"/>
  <c r="BG124" i="20"/>
  <c r="BF124" i="20"/>
  <c r="T124" i="20"/>
  <c r="R124" i="20"/>
  <c r="P124" i="20"/>
  <c r="BI121" i="20"/>
  <c r="BH121" i="20"/>
  <c r="BG121" i="20"/>
  <c r="BF121" i="20"/>
  <c r="T121" i="20"/>
  <c r="R121" i="20"/>
  <c r="P121" i="20"/>
  <c r="BI115" i="20"/>
  <c r="BH115" i="20"/>
  <c r="BG115" i="20"/>
  <c r="BF115" i="20"/>
  <c r="T115" i="20"/>
  <c r="R115" i="20"/>
  <c r="P115" i="20"/>
  <c r="BI112" i="20"/>
  <c r="BH112" i="20"/>
  <c r="BG112" i="20"/>
  <c r="BF112" i="20"/>
  <c r="T112" i="20"/>
  <c r="R112" i="20"/>
  <c r="P112" i="20"/>
  <c r="BI109" i="20"/>
  <c r="BH109" i="20"/>
  <c r="BG109" i="20"/>
  <c r="BF109" i="20"/>
  <c r="T109" i="20"/>
  <c r="R109" i="20"/>
  <c r="P109" i="20"/>
  <c r="BI104" i="20"/>
  <c r="BH104" i="20"/>
  <c r="BG104" i="20"/>
  <c r="BF104" i="20"/>
  <c r="T104" i="20"/>
  <c r="R104" i="20"/>
  <c r="P104" i="20"/>
  <c r="BI101" i="20"/>
  <c r="BH101" i="20"/>
  <c r="BG101" i="20"/>
  <c r="BF101" i="20"/>
  <c r="T101" i="20"/>
  <c r="R101" i="20"/>
  <c r="P101" i="20"/>
  <c r="BI98" i="20"/>
  <c r="BH98" i="20"/>
  <c r="BG98" i="20"/>
  <c r="BF98" i="20"/>
  <c r="T98" i="20"/>
  <c r="R98" i="20"/>
  <c r="P98" i="20"/>
  <c r="BI96" i="20"/>
  <c r="BH96" i="20"/>
  <c r="BG96" i="20"/>
  <c r="BF96" i="20"/>
  <c r="T96" i="20"/>
  <c r="R96" i="20"/>
  <c r="P96" i="20"/>
  <c r="BI93" i="20"/>
  <c r="BH93" i="20"/>
  <c r="BG93" i="20"/>
  <c r="BF93" i="20"/>
  <c r="T93" i="20"/>
  <c r="R93" i="20"/>
  <c r="P93" i="20"/>
  <c r="J87" i="20"/>
  <c r="J86" i="20"/>
  <c r="F86" i="20"/>
  <c r="F84" i="20"/>
  <c r="E82" i="20"/>
  <c r="J59" i="20"/>
  <c r="J58" i="20"/>
  <c r="F58" i="20"/>
  <c r="F56" i="20"/>
  <c r="E54" i="20"/>
  <c r="J20" i="20"/>
  <c r="E20" i="20"/>
  <c r="F87" i="20" s="1"/>
  <c r="J19" i="20"/>
  <c r="J14" i="20"/>
  <c r="J84" i="20" s="1"/>
  <c r="E7" i="20"/>
  <c r="E50" i="20" s="1"/>
  <c r="J39" i="19"/>
  <c r="J38" i="19"/>
  <c r="AY80" i="1" s="1"/>
  <c r="J37" i="19"/>
  <c r="AX80" i="1"/>
  <c r="BI166" i="19"/>
  <c r="BH166" i="19"/>
  <c r="BG166" i="19"/>
  <c r="BF166" i="19"/>
  <c r="T166" i="19"/>
  <c r="T165" i="19" s="1"/>
  <c r="R166" i="19"/>
  <c r="R165" i="19"/>
  <c r="P166" i="19"/>
  <c r="P165" i="19" s="1"/>
  <c r="BI161" i="19"/>
  <c r="BH161" i="19"/>
  <c r="BG161" i="19"/>
  <c r="BF161" i="19"/>
  <c r="T161" i="19"/>
  <c r="R161" i="19"/>
  <c r="P161" i="19"/>
  <c r="BI159" i="19"/>
  <c r="BH159" i="19"/>
  <c r="BG159" i="19"/>
  <c r="BF159" i="19"/>
  <c r="T159" i="19"/>
  <c r="R159" i="19"/>
  <c r="P159" i="19"/>
  <c r="BI157" i="19"/>
  <c r="BH157" i="19"/>
  <c r="BG157" i="19"/>
  <c r="BF157" i="19"/>
  <c r="T157" i="19"/>
  <c r="R157" i="19"/>
  <c r="P157" i="19"/>
  <c r="BI155" i="19"/>
  <c r="BH155" i="19"/>
  <c r="BG155" i="19"/>
  <c r="BF155" i="19"/>
  <c r="T155" i="19"/>
  <c r="R155" i="19"/>
  <c r="P155" i="19"/>
  <c r="BI148" i="19"/>
  <c r="BH148" i="19"/>
  <c r="BG148" i="19"/>
  <c r="BF148" i="19"/>
  <c r="T148" i="19"/>
  <c r="R148" i="19"/>
  <c r="P148" i="19"/>
  <c r="BI142" i="19"/>
  <c r="BH142" i="19"/>
  <c r="BG142" i="19"/>
  <c r="BF142" i="19"/>
  <c r="T142" i="19"/>
  <c r="R142" i="19"/>
  <c r="P142" i="19"/>
  <c r="BI138" i="19"/>
  <c r="BH138" i="19"/>
  <c r="BG138" i="19"/>
  <c r="BF138" i="19"/>
  <c r="T138" i="19"/>
  <c r="R138" i="19"/>
  <c r="P138" i="19"/>
  <c r="BI136" i="19"/>
  <c r="BH136" i="19"/>
  <c r="BG136" i="19"/>
  <c r="BF136" i="19"/>
  <c r="T136" i="19"/>
  <c r="R136" i="19"/>
  <c r="P136" i="19"/>
  <c r="BI134" i="19"/>
  <c r="BH134" i="19"/>
  <c r="BG134" i="19"/>
  <c r="BF134" i="19"/>
  <c r="T134" i="19"/>
  <c r="R134" i="19"/>
  <c r="P134" i="19"/>
  <c r="BI132" i="19"/>
  <c r="BH132" i="19"/>
  <c r="BG132" i="19"/>
  <c r="BF132" i="19"/>
  <c r="T132" i="19"/>
  <c r="R132" i="19"/>
  <c r="P132" i="19"/>
  <c r="BI126" i="19"/>
  <c r="BH126" i="19"/>
  <c r="BG126" i="19"/>
  <c r="BF126" i="19"/>
  <c r="T126" i="19"/>
  <c r="R126" i="19"/>
  <c r="P126" i="19"/>
  <c r="BI124" i="19"/>
  <c r="BH124" i="19"/>
  <c r="BG124" i="19"/>
  <c r="BF124" i="19"/>
  <c r="T124" i="19"/>
  <c r="R124" i="19"/>
  <c r="P124" i="19"/>
  <c r="BI122" i="19"/>
  <c r="BH122" i="19"/>
  <c r="BG122" i="19"/>
  <c r="BF122" i="19"/>
  <c r="T122" i="19"/>
  <c r="R122" i="19"/>
  <c r="P122" i="19"/>
  <c r="BI120" i="19"/>
  <c r="BH120" i="19"/>
  <c r="BG120" i="19"/>
  <c r="BF120" i="19"/>
  <c r="T120" i="19"/>
  <c r="R120" i="19"/>
  <c r="P120" i="19"/>
  <c r="BI118" i="19"/>
  <c r="BH118" i="19"/>
  <c r="BG118" i="19"/>
  <c r="BF118" i="19"/>
  <c r="T118" i="19"/>
  <c r="R118" i="19"/>
  <c r="P118" i="19"/>
  <c r="BI116" i="19"/>
  <c r="BH116" i="19"/>
  <c r="BG116" i="19"/>
  <c r="BF116" i="19"/>
  <c r="T116" i="19"/>
  <c r="R116" i="19"/>
  <c r="P116" i="19"/>
  <c r="BI114" i="19"/>
  <c r="BH114" i="19"/>
  <c r="BG114" i="19"/>
  <c r="BF114" i="19"/>
  <c r="T114" i="19"/>
  <c r="R114" i="19"/>
  <c r="P114" i="19"/>
  <c r="BI112" i="19"/>
  <c r="BH112" i="19"/>
  <c r="BG112" i="19"/>
  <c r="BF112" i="19"/>
  <c r="T112" i="19"/>
  <c r="R112" i="19"/>
  <c r="P112" i="19"/>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3" i="19"/>
  <c r="BH103" i="19"/>
  <c r="BG103" i="19"/>
  <c r="BF103" i="19"/>
  <c r="T103" i="19"/>
  <c r="R103" i="19"/>
  <c r="P103" i="19"/>
  <c r="BI97" i="19"/>
  <c r="BH97" i="19"/>
  <c r="BG97" i="19"/>
  <c r="BF97" i="19"/>
  <c r="T97" i="19"/>
  <c r="R97" i="19"/>
  <c r="P97" i="19"/>
  <c r="BI94" i="19"/>
  <c r="BH94" i="19"/>
  <c r="BG94" i="19"/>
  <c r="BF94" i="19"/>
  <c r="T94" i="19"/>
  <c r="R94" i="19"/>
  <c r="P94" i="19"/>
  <c r="BI91" i="19"/>
  <c r="BH91" i="19"/>
  <c r="BG91" i="19"/>
  <c r="BF91" i="19"/>
  <c r="T91" i="19"/>
  <c r="R91" i="19"/>
  <c r="P91" i="19"/>
  <c r="J85" i="19"/>
  <c r="J84" i="19"/>
  <c r="F84" i="19"/>
  <c r="F82" i="19"/>
  <c r="E80" i="19"/>
  <c r="J59" i="19"/>
  <c r="J58" i="19"/>
  <c r="F58" i="19"/>
  <c r="F56" i="19"/>
  <c r="E54" i="19"/>
  <c r="J20" i="19"/>
  <c r="E20" i="19"/>
  <c r="F85" i="19" s="1"/>
  <c r="J19" i="19"/>
  <c r="J14" i="19"/>
  <c r="J56" i="19" s="1"/>
  <c r="E7" i="19"/>
  <c r="E76" i="19" s="1"/>
  <c r="J39" i="18"/>
  <c r="J38" i="18"/>
  <c r="AY79" i="1"/>
  <c r="J37" i="18"/>
  <c r="AX79" i="1" s="1"/>
  <c r="BI280" i="18"/>
  <c r="BH280" i="18"/>
  <c r="BG280" i="18"/>
  <c r="BF280" i="18"/>
  <c r="T280" i="18"/>
  <c r="R280" i="18"/>
  <c r="P280" i="18"/>
  <c r="BI271" i="18"/>
  <c r="BH271" i="18"/>
  <c r="BG271" i="18"/>
  <c r="BF271" i="18"/>
  <c r="T271" i="18"/>
  <c r="R271" i="18"/>
  <c r="P271" i="18"/>
  <c r="BI256" i="18"/>
  <c r="BH256" i="18"/>
  <c r="BG256" i="18"/>
  <c r="BF256" i="18"/>
  <c r="T256" i="18"/>
  <c r="R256" i="18"/>
  <c r="P256" i="18"/>
  <c r="BI254" i="18"/>
  <c r="BH254" i="18"/>
  <c r="BG254" i="18"/>
  <c r="BF254" i="18"/>
  <c r="T254" i="18"/>
  <c r="R254" i="18"/>
  <c r="P254" i="18"/>
  <c r="BI251" i="18"/>
  <c r="BH251" i="18"/>
  <c r="BG251" i="18"/>
  <c r="BF251" i="18"/>
  <c r="T251" i="18"/>
  <c r="R251" i="18"/>
  <c r="P251" i="18"/>
  <c r="BI248" i="18"/>
  <c r="BH248" i="18"/>
  <c r="BG248" i="18"/>
  <c r="BF248" i="18"/>
  <c r="T248" i="18"/>
  <c r="R248" i="18"/>
  <c r="P248" i="18"/>
  <c r="BI245" i="18"/>
  <c r="BH245" i="18"/>
  <c r="BG245" i="18"/>
  <c r="BF245" i="18"/>
  <c r="T245" i="18"/>
  <c r="R245" i="18"/>
  <c r="P245" i="18"/>
  <c r="BI242" i="18"/>
  <c r="BH242" i="18"/>
  <c r="BG242" i="18"/>
  <c r="BF242" i="18"/>
  <c r="T242" i="18"/>
  <c r="R242" i="18"/>
  <c r="P242" i="18"/>
  <c r="BI239" i="18"/>
  <c r="BH239" i="18"/>
  <c r="BG239" i="18"/>
  <c r="BF239" i="18"/>
  <c r="T239" i="18"/>
  <c r="R239" i="18"/>
  <c r="P239" i="18"/>
  <c r="BI236" i="18"/>
  <c r="BH236" i="18"/>
  <c r="BG236" i="18"/>
  <c r="BF236" i="18"/>
  <c r="T236" i="18"/>
  <c r="R236" i="18"/>
  <c r="P236" i="18"/>
  <c r="BI233" i="18"/>
  <c r="BH233" i="18"/>
  <c r="BG233" i="18"/>
  <c r="BF233" i="18"/>
  <c r="T233" i="18"/>
  <c r="R233" i="18"/>
  <c r="P233" i="18"/>
  <c r="BI230" i="18"/>
  <c r="BH230" i="18"/>
  <c r="BG230" i="18"/>
  <c r="BF230" i="18"/>
  <c r="T230" i="18"/>
  <c r="R230" i="18"/>
  <c r="P230" i="18"/>
  <c r="BI227" i="18"/>
  <c r="BH227" i="18"/>
  <c r="BG227" i="18"/>
  <c r="BF227" i="18"/>
  <c r="T227" i="18"/>
  <c r="R227" i="18"/>
  <c r="P227" i="18"/>
  <c r="BI224" i="18"/>
  <c r="BH224" i="18"/>
  <c r="BG224" i="18"/>
  <c r="BF224" i="18"/>
  <c r="T224" i="18"/>
  <c r="R224" i="18"/>
  <c r="P224" i="18"/>
  <c r="BI221" i="18"/>
  <c r="BH221" i="18"/>
  <c r="BG221" i="18"/>
  <c r="BF221" i="18"/>
  <c r="T221" i="18"/>
  <c r="R221" i="18"/>
  <c r="P221" i="18"/>
  <c r="BI218" i="18"/>
  <c r="BH218" i="18"/>
  <c r="BG218" i="18"/>
  <c r="BF218" i="18"/>
  <c r="T218" i="18"/>
  <c r="R218" i="18"/>
  <c r="P218" i="18"/>
  <c r="BI215" i="18"/>
  <c r="BH215" i="18"/>
  <c r="BG215" i="18"/>
  <c r="BF215" i="18"/>
  <c r="T215" i="18"/>
  <c r="R215" i="18"/>
  <c r="P215" i="18"/>
  <c r="BI212" i="18"/>
  <c r="BH212" i="18"/>
  <c r="BG212" i="18"/>
  <c r="BF212" i="18"/>
  <c r="T212" i="18"/>
  <c r="R212" i="18"/>
  <c r="P212" i="18"/>
  <c r="BI209" i="18"/>
  <c r="BH209" i="18"/>
  <c r="BG209" i="18"/>
  <c r="BF209" i="18"/>
  <c r="T209" i="18"/>
  <c r="R209" i="18"/>
  <c r="P209" i="18"/>
  <c r="BI206" i="18"/>
  <c r="BH206" i="18"/>
  <c r="BG206" i="18"/>
  <c r="BF206" i="18"/>
  <c r="T206" i="18"/>
  <c r="R206" i="18"/>
  <c r="P206" i="18"/>
  <c r="BI203" i="18"/>
  <c r="BH203" i="18"/>
  <c r="BG203" i="18"/>
  <c r="BF203" i="18"/>
  <c r="T203" i="18"/>
  <c r="R203" i="18"/>
  <c r="P203" i="18"/>
  <c r="BI200" i="18"/>
  <c r="BH200" i="18"/>
  <c r="BG200" i="18"/>
  <c r="BF200" i="18"/>
  <c r="T200" i="18"/>
  <c r="R200" i="18"/>
  <c r="P200" i="18"/>
  <c r="BI197" i="18"/>
  <c r="BH197" i="18"/>
  <c r="BG197" i="18"/>
  <c r="BF197" i="18"/>
  <c r="T197" i="18"/>
  <c r="R197" i="18"/>
  <c r="P197" i="18"/>
  <c r="BI194" i="18"/>
  <c r="BH194" i="18"/>
  <c r="BG194" i="18"/>
  <c r="BF194" i="18"/>
  <c r="T194" i="18"/>
  <c r="R194" i="18"/>
  <c r="P194" i="18"/>
  <c r="BI191" i="18"/>
  <c r="BH191" i="18"/>
  <c r="BG191" i="18"/>
  <c r="BF191" i="18"/>
  <c r="T191" i="18"/>
  <c r="R191" i="18"/>
  <c r="P191" i="18"/>
  <c r="BI188" i="18"/>
  <c r="BH188" i="18"/>
  <c r="BG188" i="18"/>
  <c r="BF188" i="18"/>
  <c r="T188" i="18"/>
  <c r="R188" i="18"/>
  <c r="P188" i="18"/>
  <c r="BI184" i="18"/>
  <c r="BH184" i="18"/>
  <c r="BG184" i="18"/>
  <c r="BF184" i="18"/>
  <c r="T184" i="18"/>
  <c r="R184" i="18"/>
  <c r="P184" i="18"/>
  <c r="BI180" i="18"/>
  <c r="BH180" i="18"/>
  <c r="BG180" i="18"/>
  <c r="BF180" i="18"/>
  <c r="T180" i="18"/>
  <c r="R180" i="18"/>
  <c r="P180" i="18"/>
  <c r="BI176" i="18"/>
  <c r="BH176" i="18"/>
  <c r="BG176" i="18"/>
  <c r="BF176" i="18"/>
  <c r="T176" i="18"/>
  <c r="R176" i="18"/>
  <c r="P176" i="18"/>
  <c r="BI172" i="18"/>
  <c r="BH172" i="18"/>
  <c r="BG172" i="18"/>
  <c r="BF172" i="18"/>
  <c r="T172" i="18"/>
  <c r="R172" i="18"/>
  <c r="P172" i="18"/>
  <c r="BI168" i="18"/>
  <c r="BH168" i="18"/>
  <c r="BG168" i="18"/>
  <c r="BF168" i="18"/>
  <c r="T168" i="18"/>
  <c r="R168" i="18"/>
  <c r="P168" i="18"/>
  <c r="BI166" i="18"/>
  <c r="BH166" i="18"/>
  <c r="BG166" i="18"/>
  <c r="BF166" i="18"/>
  <c r="T166" i="18"/>
  <c r="R166" i="18"/>
  <c r="P166" i="18"/>
  <c r="BI164" i="18"/>
  <c r="BH164" i="18"/>
  <c r="BG164" i="18"/>
  <c r="BF164" i="18"/>
  <c r="T164" i="18"/>
  <c r="R164" i="18"/>
  <c r="P164" i="18"/>
  <c r="BI162" i="18"/>
  <c r="BH162" i="18"/>
  <c r="BG162" i="18"/>
  <c r="BF162" i="18"/>
  <c r="T162" i="18"/>
  <c r="R162" i="18"/>
  <c r="P162" i="18"/>
  <c r="BI160" i="18"/>
  <c r="BH160" i="18"/>
  <c r="BG160" i="18"/>
  <c r="BF160" i="18"/>
  <c r="T160" i="18"/>
  <c r="R160" i="18"/>
  <c r="P160" i="18"/>
  <c r="BI158" i="18"/>
  <c r="BH158" i="18"/>
  <c r="BG158" i="18"/>
  <c r="BF158" i="18"/>
  <c r="T158" i="18"/>
  <c r="R158" i="18"/>
  <c r="P158" i="18"/>
  <c r="BI152" i="18"/>
  <c r="BH152" i="18"/>
  <c r="BG152" i="18"/>
  <c r="BF152" i="18"/>
  <c r="T152" i="18"/>
  <c r="R152" i="18"/>
  <c r="P152" i="18"/>
  <c r="BI145" i="18"/>
  <c r="BH145" i="18"/>
  <c r="BG145" i="18"/>
  <c r="BF145" i="18"/>
  <c r="T145" i="18"/>
  <c r="R145" i="18"/>
  <c r="P145" i="18"/>
  <c r="BI138" i="18"/>
  <c r="BH138" i="18"/>
  <c r="BG138" i="18"/>
  <c r="BF138" i="18"/>
  <c r="T138" i="18"/>
  <c r="R138" i="18"/>
  <c r="P138" i="18"/>
  <c r="BI131" i="18"/>
  <c r="BH131" i="18"/>
  <c r="BG131" i="18"/>
  <c r="BF131" i="18"/>
  <c r="T131" i="18"/>
  <c r="R131" i="18"/>
  <c r="P131" i="18"/>
  <c r="BI123" i="18"/>
  <c r="BH123" i="18"/>
  <c r="BG123" i="18"/>
  <c r="BF123" i="18"/>
  <c r="T123" i="18"/>
  <c r="R123" i="18"/>
  <c r="P123" i="18"/>
  <c r="BI120" i="18"/>
  <c r="BH120" i="18"/>
  <c r="BG120" i="18"/>
  <c r="BF120" i="18"/>
  <c r="T120" i="18"/>
  <c r="R120" i="18"/>
  <c r="P120" i="18"/>
  <c r="BI117" i="18"/>
  <c r="BH117" i="18"/>
  <c r="BG117" i="18"/>
  <c r="BF117" i="18"/>
  <c r="T117" i="18"/>
  <c r="R117" i="18"/>
  <c r="P117" i="18"/>
  <c r="BI114" i="18"/>
  <c r="BH114" i="18"/>
  <c r="BG114" i="18"/>
  <c r="BF114" i="18"/>
  <c r="T114" i="18"/>
  <c r="R114" i="18"/>
  <c r="P114" i="18"/>
  <c r="BI111" i="18"/>
  <c r="BH111" i="18"/>
  <c r="BG111" i="18"/>
  <c r="BF111" i="18"/>
  <c r="T111" i="18"/>
  <c r="R111" i="18"/>
  <c r="P111" i="18"/>
  <c r="BI108" i="18"/>
  <c r="BH108" i="18"/>
  <c r="BG108" i="18"/>
  <c r="BF108" i="18"/>
  <c r="T108" i="18"/>
  <c r="R108" i="18"/>
  <c r="P108" i="18"/>
  <c r="BI103" i="18"/>
  <c r="BH103" i="18"/>
  <c r="BG103" i="18"/>
  <c r="BF103" i="18"/>
  <c r="T103" i="18"/>
  <c r="R103" i="18"/>
  <c r="P103" i="18"/>
  <c r="BI96" i="18"/>
  <c r="BH96" i="18"/>
  <c r="BG96" i="18"/>
  <c r="BF96" i="18"/>
  <c r="T96" i="18"/>
  <c r="R96" i="18"/>
  <c r="P96" i="18"/>
  <c r="BI93" i="18"/>
  <c r="BH93" i="18"/>
  <c r="BG93" i="18"/>
  <c r="BF93" i="18"/>
  <c r="T93" i="18"/>
  <c r="R93" i="18"/>
  <c r="P93" i="18"/>
  <c r="BI90" i="18"/>
  <c r="BH90" i="18"/>
  <c r="BG90" i="18"/>
  <c r="BF90" i="18"/>
  <c r="T90" i="18"/>
  <c r="R90" i="18"/>
  <c r="P90" i="18"/>
  <c r="J84" i="18"/>
  <c r="J83" i="18"/>
  <c r="F83" i="18"/>
  <c r="F81" i="18"/>
  <c r="E79" i="18"/>
  <c r="J59" i="18"/>
  <c r="J58" i="18"/>
  <c r="F58" i="18"/>
  <c r="F56" i="18"/>
  <c r="E54" i="18"/>
  <c r="J20" i="18"/>
  <c r="E20" i="18"/>
  <c r="F59" i="18" s="1"/>
  <c r="J19" i="18"/>
  <c r="J14" i="18"/>
  <c r="J81" i="18"/>
  <c r="E7" i="18"/>
  <c r="E50" i="18" s="1"/>
  <c r="J39" i="17"/>
  <c r="J38" i="17"/>
  <c r="AY77" i="1"/>
  <c r="J37" i="17"/>
  <c r="AX77" i="1" s="1"/>
  <c r="BI141" i="17"/>
  <c r="BH141" i="17"/>
  <c r="BG141" i="17"/>
  <c r="BF141" i="17"/>
  <c r="T141" i="17"/>
  <c r="T140" i="17" s="1"/>
  <c r="R141" i="17"/>
  <c r="R140" i="17" s="1"/>
  <c r="P141" i="17"/>
  <c r="P140" i="17" s="1"/>
  <c r="BI137" i="17"/>
  <c r="BH137" i="17"/>
  <c r="BG137" i="17"/>
  <c r="BF137" i="17"/>
  <c r="T137" i="17"/>
  <c r="T136" i="17" s="1"/>
  <c r="R137" i="17"/>
  <c r="R136" i="17" s="1"/>
  <c r="P137" i="17"/>
  <c r="P136" i="17" s="1"/>
  <c r="BI133" i="17"/>
  <c r="BH133" i="17"/>
  <c r="BG133" i="17"/>
  <c r="BF133" i="17"/>
  <c r="T133" i="17"/>
  <c r="R133" i="17"/>
  <c r="P133" i="17"/>
  <c r="BI130" i="17"/>
  <c r="BH130" i="17"/>
  <c r="BG130" i="17"/>
  <c r="BF130" i="17"/>
  <c r="T130" i="17"/>
  <c r="R130" i="17"/>
  <c r="P130" i="17"/>
  <c r="BI127" i="17"/>
  <c r="BH127" i="17"/>
  <c r="BG127" i="17"/>
  <c r="BF127" i="17"/>
  <c r="T127" i="17"/>
  <c r="R127" i="17"/>
  <c r="P127" i="17"/>
  <c r="BI123" i="17"/>
  <c r="BH123" i="17"/>
  <c r="BG123" i="17"/>
  <c r="BF123" i="17"/>
  <c r="T123" i="17"/>
  <c r="R123" i="17"/>
  <c r="P123" i="17"/>
  <c r="BI120" i="17"/>
  <c r="BH120" i="17"/>
  <c r="BG120" i="17"/>
  <c r="BF120" i="17"/>
  <c r="T120" i="17"/>
  <c r="R120" i="17"/>
  <c r="P120" i="17"/>
  <c r="BI117" i="17"/>
  <c r="BH117" i="17"/>
  <c r="BG117" i="17"/>
  <c r="BF117" i="17"/>
  <c r="T117" i="17"/>
  <c r="R117" i="17"/>
  <c r="P117" i="17"/>
  <c r="BI114" i="17"/>
  <c r="BH114" i="17"/>
  <c r="BG114" i="17"/>
  <c r="BF114" i="17"/>
  <c r="T114" i="17"/>
  <c r="R114" i="17"/>
  <c r="P114" i="17"/>
  <c r="BI112" i="17"/>
  <c r="BH112" i="17"/>
  <c r="BG112" i="17"/>
  <c r="BF112" i="17"/>
  <c r="T112" i="17"/>
  <c r="R112" i="17"/>
  <c r="P112" i="17"/>
  <c r="BI109" i="17"/>
  <c r="BH109" i="17"/>
  <c r="BG109" i="17"/>
  <c r="BF109" i="17"/>
  <c r="T109" i="17"/>
  <c r="R109" i="17"/>
  <c r="P109" i="17"/>
  <c r="BI107" i="17"/>
  <c r="BH107" i="17"/>
  <c r="BG107" i="17"/>
  <c r="BF107" i="17"/>
  <c r="T107" i="17"/>
  <c r="R107" i="17"/>
  <c r="P107" i="17"/>
  <c r="BI105" i="17"/>
  <c r="BH105" i="17"/>
  <c r="BG105" i="17"/>
  <c r="BF105" i="17"/>
  <c r="T105" i="17"/>
  <c r="R105" i="17"/>
  <c r="P105" i="17"/>
  <c r="BI102" i="17"/>
  <c r="BH102" i="17"/>
  <c r="BG102" i="17"/>
  <c r="BF102" i="17"/>
  <c r="T102" i="17"/>
  <c r="R102" i="17"/>
  <c r="P102" i="17"/>
  <c r="BI99" i="17"/>
  <c r="BH99" i="17"/>
  <c r="BG99" i="17"/>
  <c r="BF99" i="17"/>
  <c r="T99" i="17"/>
  <c r="R99" i="17"/>
  <c r="P99" i="17"/>
  <c r="BI96" i="17"/>
  <c r="BH96" i="17"/>
  <c r="BG96" i="17"/>
  <c r="BF96" i="17"/>
  <c r="T96" i="17"/>
  <c r="R96" i="17"/>
  <c r="P96" i="17"/>
  <c r="BI93" i="17"/>
  <c r="BH93" i="17"/>
  <c r="BG93" i="17"/>
  <c r="BF93" i="17"/>
  <c r="T93" i="17"/>
  <c r="R93" i="17"/>
  <c r="P93" i="17"/>
  <c r="J87" i="17"/>
  <c r="J86" i="17"/>
  <c r="F86" i="17"/>
  <c r="F84" i="17"/>
  <c r="E82" i="17"/>
  <c r="J59" i="17"/>
  <c r="J58" i="17"/>
  <c r="F58" i="17"/>
  <c r="F56" i="17"/>
  <c r="E54" i="17"/>
  <c r="J20" i="17"/>
  <c r="E20" i="17"/>
  <c r="F59" i="17"/>
  <c r="J19" i="17"/>
  <c r="J14" i="17"/>
  <c r="J56" i="17" s="1"/>
  <c r="E7" i="17"/>
  <c r="E78" i="17" s="1"/>
  <c r="J39" i="16"/>
  <c r="J38" i="16"/>
  <c r="AY75" i="1"/>
  <c r="J37" i="16"/>
  <c r="AX75" i="1" s="1"/>
  <c r="BI304" i="16"/>
  <c r="BH304" i="16"/>
  <c r="BG304" i="16"/>
  <c r="BF304" i="16"/>
  <c r="T304" i="16"/>
  <c r="R304" i="16"/>
  <c r="P304" i="16"/>
  <c r="BI302" i="16"/>
  <c r="BH302" i="16"/>
  <c r="BG302" i="16"/>
  <c r="BF302" i="16"/>
  <c r="T302" i="16"/>
  <c r="R302" i="16"/>
  <c r="P302" i="16"/>
  <c r="BI299" i="16"/>
  <c r="BH299" i="16"/>
  <c r="BG299" i="16"/>
  <c r="BF299" i="16"/>
  <c r="T299" i="16"/>
  <c r="R299" i="16"/>
  <c r="P299" i="16"/>
  <c r="BI292" i="16"/>
  <c r="BH292" i="16"/>
  <c r="BG292" i="16"/>
  <c r="BF292" i="16"/>
  <c r="T292" i="16"/>
  <c r="R292" i="16"/>
  <c r="P292" i="16"/>
  <c r="BI289" i="16"/>
  <c r="BH289" i="16"/>
  <c r="BG289" i="16"/>
  <c r="BF289" i="16"/>
  <c r="T289" i="16"/>
  <c r="R289" i="16"/>
  <c r="P289" i="16"/>
  <c r="BI288" i="16"/>
  <c r="BH288" i="16"/>
  <c r="BG288" i="16"/>
  <c r="BF288" i="16"/>
  <c r="T288" i="16"/>
  <c r="R288" i="16"/>
  <c r="P288" i="16"/>
  <c r="BI285" i="16"/>
  <c r="BH285" i="16"/>
  <c r="BG285" i="16"/>
  <c r="BF285" i="16"/>
  <c r="T285" i="16"/>
  <c r="T284" i="16" s="1"/>
  <c r="R285" i="16"/>
  <c r="R284" i="16"/>
  <c r="P285" i="16"/>
  <c r="P284" i="16" s="1"/>
  <c r="BI283" i="16"/>
  <c r="BH283" i="16"/>
  <c r="BG283" i="16"/>
  <c r="BF283" i="16"/>
  <c r="T283" i="16"/>
  <c r="R283" i="16"/>
  <c r="P283" i="16"/>
  <c r="BI280" i="16"/>
  <c r="BH280" i="16"/>
  <c r="BG280" i="16"/>
  <c r="BF280" i="16"/>
  <c r="T280" i="16"/>
  <c r="R280" i="16"/>
  <c r="P280" i="16"/>
  <c r="BI278" i="16"/>
  <c r="BH278" i="16"/>
  <c r="BG278" i="16"/>
  <c r="BF278" i="16"/>
  <c r="T278" i="16"/>
  <c r="R278" i="16"/>
  <c r="P278" i="16"/>
  <c r="BI277" i="16"/>
  <c r="BH277" i="16"/>
  <c r="BG277" i="16"/>
  <c r="BF277" i="16"/>
  <c r="T277" i="16"/>
  <c r="R277" i="16"/>
  <c r="P277" i="16"/>
  <c r="BI275" i="16"/>
  <c r="BH275" i="16"/>
  <c r="BG275" i="16"/>
  <c r="BF275" i="16"/>
  <c r="T275" i="16"/>
  <c r="R275" i="16"/>
  <c r="P275" i="16"/>
  <c r="BI274" i="16"/>
  <c r="BH274" i="16"/>
  <c r="BG274" i="16"/>
  <c r="BF274" i="16"/>
  <c r="T274" i="16"/>
  <c r="R274" i="16"/>
  <c r="P274" i="16"/>
  <c r="BI272" i="16"/>
  <c r="BH272" i="16"/>
  <c r="BG272" i="16"/>
  <c r="BF272" i="16"/>
  <c r="T272" i="16"/>
  <c r="R272" i="16"/>
  <c r="P272" i="16"/>
  <c r="BI270" i="16"/>
  <c r="BH270" i="16"/>
  <c r="BG270" i="16"/>
  <c r="BF270" i="16"/>
  <c r="T270" i="16"/>
  <c r="R270" i="16"/>
  <c r="P270" i="16"/>
  <c r="BI267" i="16"/>
  <c r="BH267" i="16"/>
  <c r="BG267" i="16"/>
  <c r="BF267" i="16"/>
  <c r="T267" i="16"/>
  <c r="R267" i="16"/>
  <c r="P267" i="16"/>
  <c r="BI266" i="16"/>
  <c r="BH266" i="16"/>
  <c r="BG266" i="16"/>
  <c r="BF266" i="16"/>
  <c r="T266" i="16"/>
  <c r="R266" i="16"/>
  <c r="P266" i="16"/>
  <c r="BI264" i="16"/>
  <c r="BH264" i="16"/>
  <c r="BG264" i="16"/>
  <c r="BF264" i="16"/>
  <c r="T264" i="16"/>
  <c r="R264" i="16"/>
  <c r="P264" i="16"/>
  <c r="BI262" i="16"/>
  <c r="BH262" i="16"/>
  <c r="BG262" i="16"/>
  <c r="BF262" i="16"/>
  <c r="T262" i="16"/>
  <c r="R262" i="16"/>
  <c r="P262" i="16"/>
  <c r="BI260" i="16"/>
  <c r="BH260" i="16"/>
  <c r="BG260" i="16"/>
  <c r="BF260" i="16"/>
  <c r="T260" i="16"/>
  <c r="R260" i="16"/>
  <c r="P260" i="16"/>
  <c r="BI256" i="16"/>
  <c r="BH256" i="16"/>
  <c r="BG256" i="16"/>
  <c r="BF256" i="16"/>
  <c r="T256" i="16"/>
  <c r="R256" i="16"/>
  <c r="P256" i="16"/>
  <c r="BI254" i="16"/>
  <c r="BH254" i="16"/>
  <c r="BG254" i="16"/>
  <c r="BF254" i="16"/>
  <c r="T254" i="16"/>
  <c r="R254" i="16"/>
  <c r="P254" i="16"/>
  <c r="BI251" i="16"/>
  <c r="BH251" i="16"/>
  <c r="BG251" i="16"/>
  <c r="BF251" i="16"/>
  <c r="T251" i="16"/>
  <c r="R251" i="16"/>
  <c r="P251" i="16"/>
  <c r="BI250" i="16"/>
  <c r="BH250" i="16"/>
  <c r="BG250" i="16"/>
  <c r="BF250" i="16"/>
  <c r="T250" i="16"/>
  <c r="R250" i="16"/>
  <c r="P250" i="16"/>
  <c r="BI247" i="16"/>
  <c r="BH247" i="16"/>
  <c r="BG247" i="16"/>
  <c r="BF247" i="16"/>
  <c r="T247" i="16"/>
  <c r="R247" i="16"/>
  <c r="P247" i="16"/>
  <c r="BI246" i="16"/>
  <c r="BH246" i="16"/>
  <c r="BG246" i="16"/>
  <c r="BF246" i="16"/>
  <c r="T246" i="16"/>
  <c r="R246" i="16"/>
  <c r="P246" i="16"/>
  <c r="BI243" i="16"/>
  <c r="BH243" i="16"/>
  <c r="BG243" i="16"/>
  <c r="BF243" i="16"/>
  <c r="T243" i="16"/>
  <c r="R243" i="16"/>
  <c r="P243" i="16"/>
  <c r="BI237" i="16"/>
  <c r="BH237" i="16"/>
  <c r="BG237" i="16"/>
  <c r="BF237" i="16"/>
  <c r="T237" i="16"/>
  <c r="R237" i="16"/>
  <c r="P237" i="16"/>
  <c r="BI236" i="16"/>
  <c r="BH236" i="16"/>
  <c r="BG236" i="16"/>
  <c r="BF236" i="16"/>
  <c r="T236" i="16"/>
  <c r="R236" i="16"/>
  <c r="P236" i="16"/>
  <c r="BI234" i="16"/>
  <c r="BH234" i="16"/>
  <c r="BG234" i="16"/>
  <c r="BF234" i="16"/>
  <c r="T234" i="16"/>
  <c r="R234" i="16"/>
  <c r="P234" i="16"/>
  <c r="BI232" i="16"/>
  <c r="BH232" i="16"/>
  <c r="BG232" i="16"/>
  <c r="BF232" i="16"/>
  <c r="T232" i="16"/>
  <c r="R232" i="16"/>
  <c r="P232" i="16"/>
  <c r="BI228" i="16"/>
  <c r="BH228" i="16"/>
  <c r="BG228" i="16"/>
  <c r="BF228" i="16"/>
  <c r="T228" i="16"/>
  <c r="R228" i="16"/>
  <c r="P228" i="16"/>
  <c r="BI226" i="16"/>
  <c r="BH226" i="16"/>
  <c r="BG226" i="16"/>
  <c r="BF226" i="16"/>
  <c r="T226" i="16"/>
  <c r="R226" i="16"/>
  <c r="P226" i="16"/>
  <c r="BI222" i="16"/>
  <c r="BH222" i="16"/>
  <c r="BG222" i="16"/>
  <c r="BF222" i="16"/>
  <c r="T222" i="16"/>
  <c r="R222" i="16"/>
  <c r="P222" i="16"/>
  <c r="BI219" i="16"/>
  <c r="BH219" i="16"/>
  <c r="BG219" i="16"/>
  <c r="BF219" i="16"/>
  <c r="T219" i="16"/>
  <c r="R219" i="16"/>
  <c r="P219" i="16"/>
  <c r="BI217" i="16"/>
  <c r="BH217" i="16"/>
  <c r="BG217" i="16"/>
  <c r="BF217" i="16"/>
  <c r="T217" i="16"/>
  <c r="R217" i="16"/>
  <c r="P217" i="16"/>
  <c r="BI213" i="16"/>
  <c r="BH213" i="16"/>
  <c r="BG213" i="16"/>
  <c r="BF213" i="16"/>
  <c r="T213" i="16"/>
  <c r="R213" i="16"/>
  <c r="P213" i="16"/>
  <c r="BI211" i="16"/>
  <c r="BH211" i="16"/>
  <c r="BG211" i="16"/>
  <c r="BF211" i="16"/>
  <c r="T211" i="16"/>
  <c r="R211" i="16"/>
  <c r="P211" i="16"/>
  <c r="BI209" i="16"/>
  <c r="BH209" i="16"/>
  <c r="BG209" i="16"/>
  <c r="BF209" i="16"/>
  <c r="T209" i="16"/>
  <c r="R209" i="16"/>
  <c r="P209" i="16"/>
  <c r="BI207" i="16"/>
  <c r="BH207" i="16"/>
  <c r="BG207" i="16"/>
  <c r="BF207" i="16"/>
  <c r="T207" i="16"/>
  <c r="R207" i="16"/>
  <c r="P207" i="16"/>
  <c r="BI203" i="16"/>
  <c r="BH203" i="16"/>
  <c r="BG203" i="16"/>
  <c r="BF203" i="16"/>
  <c r="T203" i="16"/>
  <c r="R203" i="16"/>
  <c r="P203" i="16"/>
  <c r="BI200" i="16"/>
  <c r="BH200" i="16"/>
  <c r="BG200" i="16"/>
  <c r="BF200" i="16"/>
  <c r="T200" i="16"/>
  <c r="R200" i="16"/>
  <c r="P200" i="16"/>
  <c r="BI196" i="16"/>
  <c r="BH196" i="16"/>
  <c r="BG196" i="16"/>
  <c r="BF196" i="16"/>
  <c r="T196" i="16"/>
  <c r="R196" i="16"/>
  <c r="P196" i="16"/>
  <c r="BI193" i="16"/>
  <c r="BH193" i="16"/>
  <c r="BG193" i="16"/>
  <c r="BF193" i="16"/>
  <c r="T193" i="16"/>
  <c r="R193" i="16"/>
  <c r="P193" i="16"/>
  <c r="BI190" i="16"/>
  <c r="BH190" i="16"/>
  <c r="BG190" i="16"/>
  <c r="BF190" i="16"/>
  <c r="T190" i="16"/>
  <c r="R190" i="16"/>
  <c r="P190" i="16"/>
  <c r="BI187" i="16"/>
  <c r="BH187" i="16"/>
  <c r="BG187" i="16"/>
  <c r="BF187" i="16"/>
  <c r="T187" i="16"/>
  <c r="R187" i="16"/>
  <c r="P187" i="16"/>
  <c r="BI183" i="16"/>
  <c r="BH183" i="16"/>
  <c r="BG183" i="16"/>
  <c r="BF183" i="16"/>
  <c r="T183" i="16"/>
  <c r="R183" i="16"/>
  <c r="P183" i="16"/>
  <c r="BI180" i="16"/>
  <c r="BH180" i="16"/>
  <c r="BG180" i="16"/>
  <c r="BF180" i="16"/>
  <c r="T180" i="16"/>
  <c r="R180" i="16"/>
  <c r="P180" i="16"/>
  <c r="BI177" i="16"/>
  <c r="BH177" i="16"/>
  <c r="BG177" i="16"/>
  <c r="BF177" i="16"/>
  <c r="T177" i="16"/>
  <c r="R177" i="16"/>
  <c r="P177" i="16"/>
  <c r="BI173" i="16"/>
  <c r="BH173" i="16"/>
  <c r="BG173" i="16"/>
  <c r="BF173" i="16"/>
  <c r="T173" i="16"/>
  <c r="R173" i="16"/>
  <c r="P173" i="16"/>
  <c r="BI170" i="16"/>
  <c r="BH170" i="16"/>
  <c r="BG170" i="16"/>
  <c r="BF170" i="16"/>
  <c r="T170" i="16"/>
  <c r="R170" i="16"/>
  <c r="P170" i="16"/>
  <c r="BI167" i="16"/>
  <c r="BH167" i="16"/>
  <c r="BG167" i="16"/>
  <c r="BF167" i="16"/>
  <c r="T167" i="16"/>
  <c r="R167" i="16"/>
  <c r="P167" i="16"/>
  <c r="BI164" i="16"/>
  <c r="BH164" i="16"/>
  <c r="BG164" i="16"/>
  <c r="BF164" i="16"/>
  <c r="T164" i="16"/>
  <c r="R164" i="16"/>
  <c r="P164" i="16"/>
  <c r="BI162" i="16"/>
  <c r="BH162" i="16"/>
  <c r="BG162" i="16"/>
  <c r="BF162" i="16"/>
  <c r="T162" i="16"/>
  <c r="R162" i="16"/>
  <c r="P162" i="16"/>
  <c r="BI159" i="16"/>
  <c r="BH159" i="16"/>
  <c r="BG159" i="16"/>
  <c r="BF159" i="16"/>
  <c r="T159" i="16"/>
  <c r="R159" i="16"/>
  <c r="P159" i="16"/>
  <c r="BI149" i="16"/>
  <c r="BH149" i="16"/>
  <c r="BG149" i="16"/>
  <c r="BF149" i="16"/>
  <c r="T149" i="16"/>
  <c r="R149" i="16"/>
  <c r="P149" i="16"/>
  <c r="BI143" i="16"/>
  <c r="BH143" i="16"/>
  <c r="BG143" i="16"/>
  <c r="BF143" i="16"/>
  <c r="T143" i="16"/>
  <c r="R143" i="16"/>
  <c r="P143" i="16"/>
  <c r="BI139" i="16"/>
  <c r="BH139" i="16"/>
  <c r="BG139" i="16"/>
  <c r="BF139" i="16"/>
  <c r="T139" i="16"/>
  <c r="R139" i="16"/>
  <c r="P139" i="16"/>
  <c r="BI124" i="16"/>
  <c r="BH124" i="16"/>
  <c r="BG124" i="16"/>
  <c r="BF124" i="16"/>
  <c r="T124" i="16"/>
  <c r="R124" i="16"/>
  <c r="P124" i="16"/>
  <c r="BI121" i="16"/>
  <c r="BH121" i="16"/>
  <c r="BG121" i="16"/>
  <c r="BF121" i="16"/>
  <c r="T121" i="16"/>
  <c r="R121" i="16"/>
  <c r="P121" i="16"/>
  <c r="BI118" i="16"/>
  <c r="BH118" i="16"/>
  <c r="BG118" i="16"/>
  <c r="BF118" i="16"/>
  <c r="T118" i="16"/>
  <c r="R118" i="16"/>
  <c r="P118" i="16"/>
  <c r="BI115" i="16"/>
  <c r="BH115" i="16"/>
  <c r="BG115" i="16"/>
  <c r="BF115" i="16"/>
  <c r="T115" i="16"/>
  <c r="R115" i="16"/>
  <c r="P115" i="16"/>
  <c r="BI112" i="16"/>
  <c r="BH112" i="16"/>
  <c r="BG112" i="16"/>
  <c r="BF112" i="16"/>
  <c r="T112" i="16"/>
  <c r="R112" i="16"/>
  <c r="P112" i="16"/>
  <c r="BI109" i="16"/>
  <c r="BH109" i="16"/>
  <c r="BG109" i="16"/>
  <c r="BF109" i="16"/>
  <c r="T109" i="16"/>
  <c r="R109" i="16"/>
  <c r="P109" i="16"/>
  <c r="BI106" i="16"/>
  <c r="BH106" i="16"/>
  <c r="BG106" i="16"/>
  <c r="BF106" i="16"/>
  <c r="T106" i="16"/>
  <c r="R106" i="16"/>
  <c r="P106" i="16"/>
  <c r="BI104" i="16"/>
  <c r="BH104" i="16"/>
  <c r="BG104" i="16"/>
  <c r="BF104" i="16"/>
  <c r="T104" i="16"/>
  <c r="R104" i="16"/>
  <c r="P104" i="16"/>
  <c r="BI101" i="16"/>
  <c r="BH101" i="16"/>
  <c r="BG101" i="16"/>
  <c r="BF101" i="16"/>
  <c r="T101" i="16"/>
  <c r="R101" i="16"/>
  <c r="P101" i="16"/>
  <c r="BI98" i="16"/>
  <c r="BH98" i="16"/>
  <c r="BG98" i="16"/>
  <c r="BF98" i="16"/>
  <c r="T98" i="16"/>
  <c r="R98" i="16"/>
  <c r="P98" i="16"/>
  <c r="J92" i="16"/>
  <c r="J91" i="16"/>
  <c r="F91" i="16"/>
  <c r="F89" i="16"/>
  <c r="E87" i="16"/>
  <c r="J59" i="16"/>
  <c r="J58" i="16"/>
  <c r="F58" i="16"/>
  <c r="F56" i="16"/>
  <c r="E54" i="16"/>
  <c r="J20" i="16"/>
  <c r="E20" i="16"/>
  <c r="F92" i="16" s="1"/>
  <c r="J19" i="16"/>
  <c r="J14" i="16"/>
  <c r="J89" i="16" s="1"/>
  <c r="E7" i="16"/>
  <c r="E50" i="16" s="1"/>
  <c r="J39" i="15"/>
  <c r="J38" i="15"/>
  <c r="AY74" i="1" s="1"/>
  <c r="J37" i="15"/>
  <c r="AX74" i="1"/>
  <c r="BI86" i="15"/>
  <c r="F39" i="15" s="1"/>
  <c r="BD74" i="1" s="1"/>
  <c r="BH86" i="15"/>
  <c r="BG86" i="15"/>
  <c r="BF86" i="15"/>
  <c r="J36" i="15" s="1"/>
  <c r="AW74" i="1" s="1"/>
  <c r="T86" i="15"/>
  <c r="T85" i="15" s="1"/>
  <c r="R86" i="15"/>
  <c r="R85" i="15" s="1"/>
  <c r="P86" i="15"/>
  <c r="P85" i="15" s="1"/>
  <c r="AU74" i="1" s="1"/>
  <c r="J82" i="15"/>
  <c r="J81" i="15"/>
  <c r="F81" i="15"/>
  <c r="F79" i="15"/>
  <c r="E77" i="15"/>
  <c r="J59" i="15"/>
  <c r="J58" i="15"/>
  <c r="F58" i="15"/>
  <c r="F56" i="15"/>
  <c r="E54" i="15"/>
  <c r="J20" i="15"/>
  <c r="E20" i="15"/>
  <c r="F59" i="15" s="1"/>
  <c r="J19" i="15"/>
  <c r="J14" i="15"/>
  <c r="J79" i="15" s="1"/>
  <c r="E7" i="15"/>
  <c r="E73" i="15"/>
  <c r="J39" i="14"/>
  <c r="J38" i="14"/>
  <c r="AY72" i="1"/>
  <c r="J37" i="14"/>
  <c r="AX72" i="1" s="1"/>
  <c r="BI113" i="14"/>
  <c r="BH113" i="14"/>
  <c r="BG113" i="14"/>
  <c r="BF113" i="14"/>
  <c r="T113" i="14"/>
  <c r="R113" i="14"/>
  <c r="P113" i="14"/>
  <c r="BI111" i="14"/>
  <c r="BH111" i="14"/>
  <c r="BG111" i="14"/>
  <c r="BF111" i="14"/>
  <c r="T111" i="14"/>
  <c r="R111" i="14"/>
  <c r="P111" i="14"/>
  <c r="BI107" i="14"/>
  <c r="BH107" i="14"/>
  <c r="BG107" i="14"/>
  <c r="BF107" i="14"/>
  <c r="T107" i="14"/>
  <c r="R107" i="14"/>
  <c r="P107" i="14"/>
  <c r="BI106" i="14"/>
  <c r="BH106" i="14"/>
  <c r="BG106" i="14"/>
  <c r="BF106" i="14"/>
  <c r="T106" i="14"/>
  <c r="R106" i="14"/>
  <c r="P106" i="14"/>
  <c r="BI104" i="14"/>
  <c r="BH104" i="14"/>
  <c r="BG104" i="14"/>
  <c r="BF104" i="14"/>
  <c r="T104" i="14"/>
  <c r="R104" i="14"/>
  <c r="P104" i="14"/>
  <c r="BI100" i="14"/>
  <c r="BH100" i="14"/>
  <c r="BG100" i="14"/>
  <c r="BF100" i="14"/>
  <c r="T100" i="14"/>
  <c r="R100" i="14"/>
  <c r="P100" i="14"/>
  <c r="BI96" i="14"/>
  <c r="BH96" i="14"/>
  <c r="BG96" i="14"/>
  <c r="BF96" i="14"/>
  <c r="T96" i="14"/>
  <c r="R96" i="14"/>
  <c r="P96" i="14"/>
  <c r="BI92" i="14"/>
  <c r="BH92" i="14"/>
  <c r="BG92" i="14"/>
  <c r="BF92" i="14"/>
  <c r="T92" i="14"/>
  <c r="R92" i="14"/>
  <c r="P92" i="14"/>
  <c r="J86" i="14"/>
  <c r="J85" i="14"/>
  <c r="F85" i="14"/>
  <c r="F83" i="14"/>
  <c r="E81" i="14"/>
  <c r="J59" i="14"/>
  <c r="J58" i="14"/>
  <c r="F58" i="14"/>
  <c r="F56" i="14"/>
  <c r="E54" i="14"/>
  <c r="J20" i="14"/>
  <c r="E20" i="14"/>
  <c r="F59" i="14" s="1"/>
  <c r="J19" i="14"/>
  <c r="J14" i="14"/>
  <c r="J83" i="14" s="1"/>
  <c r="E7" i="14"/>
  <c r="E50" i="14" s="1"/>
  <c r="J39" i="13"/>
  <c r="J38" i="13"/>
  <c r="AY71" i="1"/>
  <c r="J37" i="13"/>
  <c r="AX71" i="1" s="1"/>
  <c r="BI121" i="13"/>
  <c r="BH121" i="13"/>
  <c r="BG121" i="13"/>
  <c r="BF121" i="13"/>
  <c r="T121" i="13"/>
  <c r="R121" i="13"/>
  <c r="P121" i="13"/>
  <c r="BI119" i="13"/>
  <c r="BH119" i="13"/>
  <c r="BG119" i="13"/>
  <c r="BF119" i="13"/>
  <c r="T119" i="13"/>
  <c r="R119" i="13"/>
  <c r="P119" i="13"/>
  <c r="BI115" i="13"/>
  <c r="BH115" i="13"/>
  <c r="BG115" i="13"/>
  <c r="BF115" i="13"/>
  <c r="T115" i="13"/>
  <c r="R115" i="13"/>
  <c r="P115" i="13"/>
  <c r="BI111" i="13"/>
  <c r="BH111" i="13"/>
  <c r="BG111" i="13"/>
  <c r="BF111" i="13"/>
  <c r="T111" i="13"/>
  <c r="R111" i="13"/>
  <c r="P111" i="13"/>
  <c r="BI109" i="13"/>
  <c r="BH109" i="13"/>
  <c r="BG109" i="13"/>
  <c r="BF109" i="13"/>
  <c r="T109" i="13"/>
  <c r="R109" i="13"/>
  <c r="P109" i="13"/>
  <c r="BI107" i="13"/>
  <c r="BH107" i="13"/>
  <c r="BG107" i="13"/>
  <c r="BF107" i="13"/>
  <c r="T107" i="13"/>
  <c r="R107" i="13"/>
  <c r="P107" i="13"/>
  <c r="BI103" i="13"/>
  <c r="BH103" i="13"/>
  <c r="BG103" i="13"/>
  <c r="BF103" i="13"/>
  <c r="T103" i="13"/>
  <c r="R103" i="13"/>
  <c r="P103" i="13"/>
  <c r="BI100" i="13"/>
  <c r="BH100" i="13"/>
  <c r="BG100" i="13"/>
  <c r="BF100" i="13"/>
  <c r="T100" i="13"/>
  <c r="R100" i="13"/>
  <c r="P100" i="13"/>
  <c r="BI96" i="13"/>
  <c r="BH96" i="13"/>
  <c r="BG96" i="13"/>
  <c r="BF96" i="13"/>
  <c r="T96" i="13"/>
  <c r="R96" i="13"/>
  <c r="P96" i="13"/>
  <c r="BI95" i="13"/>
  <c r="BH95" i="13"/>
  <c r="BG95" i="13"/>
  <c r="BF95" i="13"/>
  <c r="T95" i="13"/>
  <c r="R95" i="13"/>
  <c r="P95" i="13"/>
  <c r="BI91" i="13"/>
  <c r="BH91" i="13"/>
  <c r="BG91" i="13"/>
  <c r="BF91" i="13"/>
  <c r="T91" i="13"/>
  <c r="R91" i="13"/>
  <c r="P91" i="13"/>
  <c r="J85" i="13"/>
  <c r="J84" i="13"/>
  <c r="F84" i="13"/>
  <c r="F82" i="13"/>
  <c r="E80" i="13"/>
  <c r="J59" i="13"/>
  <c r="J58" i="13"/>
  <c r="F58" i="13"/>
  <c r="F56" i="13"/>
  <c r="E54" i="13"/>
  <c r="J20" i="13"/>
  <c r="E20" i="13"/>
  <c r="F59" i="13" s="1"/>
  <c r="J19" i="13"/>
  <c r="J14" i="13"/>
  <c r="J82" i="13" s="1"/>
  <c r="E7" i="13"/>
  <c r="E76" i="13" s="1"/>
  <c r="J39" i="12"/>
  <c r="J38" i="12"/>
  <c r="AY70" i="1"/>
  <c r="J37" i="12"/>
  <c r="AX70" i="1"/>
  <c r="BI102" i="12"/>
  <c r="BH102" i="12"/>
  <c r="BG102" i="12"/>
  <c r="BF102" i="12"/>
  <c r="T102" i="12"/>
  <c r="R102" i="12"/>
  <c r="P102" i="12"/>
  <c r="BI100" i="12"/>
  <c r="BH100" i="12"/>
  <c r="BG100" i="12"/>
  <c r="BF100" i="12"/>
  <c r="T100" i="12"/>
  <c r="R100" i="12"/>
  <c r="P100" i="12"/>
  <c r="BI96" i="12"/>
  <c r="BH96" i="12"/>
  <c r="BG96" i="12"/>
  <c r="BF96" i="12"/>
  <c r="T96" i="12"/>
  <c r="R96" i="12"/>
  <c r="P96" i="12"/>
  <c r="BI94" i="12"/>
  <c r="BH94" i="12"/>
  <c r="BG94" i="12"/>
  <c r="BF94" i="12"/>
  <c r="T94" i="12"/>
  <c r="R94" i="12"/>
  <c r="P94" i="12"/>
  <c r="BI91" i="12"/>
  <c r="BH91" i="12"/>
  <c r="BG91" i="12"/>
  <c r="BF91" i="12"/>
  <c r="T91" i="12"/>
  <c r="R91" i="12"/>
  <c r="P91" i="12"/>
  <c r="J85" i="12"/>
  <c r="J84" i="12"/>
  <c r="F84" i="12"/>
  <c r="F82" i="12"/>
  <c r="E80" i="12"/>
  <c r="J59" i="12"/>
  <c r="J58" i="12"/>
  <c r="F58" i="12"/>
  <c r="F56" i="12"/>
  <c r="E54" i="12"/>
  <c r="J20" i="12"/>
  <c r="E20" i="12"/>
  <c r="F85" i="12"/>
  <c r="J19" i="12"/>
  <c r="J14" i="12"/>
  <c r="J56" i="12" s="1"/>
  <c r="E7" i="12"/>
  <c r="E50" i="12" s="1"/>
  <c r="J39" i="11"/>
  <c r="J38" i="11"/>
  <c r="AY69" i="1"/>
  <c r="J37" i="11"/>
  <c r="AX69" i="1"/>
  <c r="BI593" i="11"/>
  <c r="BH593" i="11"/>
  <c r="BG593" i="11"/>
  <c r="BF593" i="11"/>
  <c r="T593" i="11"/>
  <c r="R593" i="11"/>
  <c r="P593" i="11"/>
  <c r="BI590" i="11"/>
  <c r="BH590" i="11"/>
  <c r="BG590" i="11"/>
  <c r="BF590" i="11"/>
  <c r="T590" i="11"/>
  <c r="R590" i="11"/>
  <c r="P590" i="11"/>
  <c r="BI586" i="11"/>
  <c r="BH586" i="11"/>
  <c r="BG586" i="11"/>
  <c r="BF586" i="11"/>
  <c r="T586" i="11"/>
  <c r="R586" i="11"/>
  <c r="P586" i="11"/>
  <c r="BI582" i="11"/>
  <c r="BH582" i="11"/>
  <c r="BG582" i="11"/>
  <c r="BF582" i="11"/>
  <c r="T582" i="11"/>
  <c r="R582" i="11"/>
  <c r="P582" i="11"/>
  <c r="BI580" i="11"/>
  <c r="BH580" i="11"/>
  <c r="BG580" i="11"/>
  <c r="BF580" i="11"/>
  <c r="T580" i="11"/>
  <c r="R580" i="11"/>
  <c r="P580" i="11"/>
  <c r="BI577" i="11"/>
  <c r="BH577" i="11"/>
  <c r="BG577" i="11"/>
  <c r="BF577" i="11"/>
  <c r="T577" i="11"/>
  <c r="R577" i="11"/>
  <c r="P577" i="11"/>
  <c r="BI573" i="11"/>
  <c r="BH573" i="11"/>
  <c r="BG573" i="11"/>
  <c r="BF573" i="11"/>
  <c r="T573" i="11"/>
  <c r="R573" i="11"/>
  <c r="P573" i="11"/>
  <c r="BI568" i="11"/>
  <c r="BH568" i="11"/>
  <c r="BG568" i="11"/>
  <c r="BF568" i="11"/>
  <c r="T568" i="11"/>
  <c r="R568" i="11"/>
  <c r="P568" i="11"/>
  <c r="BI563" i="11"/>
  <c r="BH563" i="11"/>
  <c r="BG563" i="11"/>
  <c r="BF563" i="11"/>
  <c r="T563" i="11"/>
  <c r="R563" i="11"/>
  <c r="P563" i="11"/>
  <c r="BI542" i="11"/>
  <c r="BH542" i="11"/>
  <c r="BG542" i="11"/>
  <c r="BF542" i="11"/>
  <c r="T542" i="11"/>
  <c r="R542" i="11"/>
  <c r="P542" i="11"/>
  <c r="BI539" i="11"/>
  <c r="BH539" i="11"/>
  <c r="BG539" i="11"/>
  <c r="BF539" i="11"/>
  <c r="T539" i="11"/>
  <c r="R539" i="11"/>
  <c r="P539" i="11"/>
  <c r="BI536" i="11"/>
  <c r="BH536" i="11"/>
  <c r="BG536" i="11"/>
  <c r="BF536" i="11"/>
  <c r="T536" i="11"/>
  <c r="R536" i="11"/>
  <c r="P536" i="11"/>
  <c r="BI533" i="11"/>
  <c r="BH533" i="11"/>
  <c r="BG533" i="11"/>
  <c r="BF533" i="11"/>
  <c r="T533" i="11"/>
  <c r="R533" i="11"/>
  <c r="P533" i="11"/>
  <c r="BI529" i="11"/>
  <c r="BH529" i="11"/>
  <c r="BG529" i="11"/>
  <c r="BF529" i="11"/>
  <c r="T529" i="11"/>
  <c r="R529" i="11"/>
  <c r="P529" i="11"/>
  <c r="BI510" i="11"/>
  <c r="BH510" i="11"/>
  <c r="BG510" i="11"/>
  <c r="BF510" i="11"/>
  <c r="T510" i="11"/>
  <c r="R510" i="11"/>
  <c r="P510" i="11"/>
  <c r="BI491" i="11"/>
  <c r="BH491" i="11"/>
  <c r="BG491" i="11"/>
  <c r="BF491" i="11"/>
  <c r="T491" i="11"/>
  <c r="R491" i="11"/>
  <c r="P491" i="11"/>
  <c r="BI488" i="11"/>
  <c r="BH488" i="11"/>
  <c r="BG488" i="11"/>
  <c r="BF488" i="11"/>
  <c r="T488" i="11"/>
  <c r="R488" i="11"/>
  <c r="P488" i="11"/>
  <c r="BI485" i="11"/>
  <c r="BH485" i="11"/>
  <c r="BG485" i="11"/>
  <c r="BF485" i="11"/>
  <c r="T485" i="11"/>
  <c r="R485" i="11"/>
  <c r="P485" i="11"/>
  <c r="BI482" i="11"/>
  <c r="BH482" i="11"/>
  <c r="BG482" i="11"/>
  <c r="BF482" i="11"/>
  <c r="T482" i="11"/>
  <c r="R482" i="11"/>
  <c r="P482" i="11"/>
  <c r="BI480" i="11"/>
  <c r="BH480" i="11"/>
  <c r="BG480" i="11"/>
  <c r="BF480" i="11"/>
  <c r="T480" i="11"/>
  <c r="R480" i="11"/>
  <c r="P480" i="11"/>
  <c r="BI477" i="11"/>
  <c r="BH477" i="11"/>
  <c r="BG477" i="11"/>
  <c r="BF477" i="11"/>
  <c r="T477" i="11"/>
  <c r="R477" i="11"/>
  <c r="P477" i="11"/>
  <c r="BI474" i="11"/>
  <c r="BH474" i="11"/>
  <c r="BG474" i="11"/>
  <c r="BF474" i="11"/>
  <c r="T474" i="11"/>
  <c r="R474" i="11"/>
  <c r="P474" i="11"/>
  <c r="BI470" i="11"/>
  <c r="BH470" i="11"/>
  <c r="BG470" i="11"/>
  <c r="BF470" i="11"/>
  <c r="T470" i="11"/>
  <c r="R470" i="11"/>
  <c r="P470" i="11"/>
  <c r="BI466" i="11"/>
  <c r="BH466" i="11"/>
  <c r="BG466" i="11"/>
  <c r="BF466" i="11"/>
  <c r="T466" i="11"/>
  <c r="R466" i="11"/>
  <c r="P466" i="11"/>
  <c r="BI463" i="11"/>
  <c r="BH463" i="11"/>
  <c r="BG463" i="11"/>
  <c r="BF463" i="11"/>
  <c r="T463" i="11"/>
  <c r="R463" i="11"/>
  <c r="P463" i="11"/>
  <c r="BI461" i="11"/>
  <c r="BH461" i="11"/>
  <c r="BG461" i="11"/>
  <c r="BF461" i="11"/>
  <c r="T461" i="11"/>
  <c r="R461" i="11"/>
  <c r="P461" i="11"/>
  <c r="BI459" i="11"/>
  <c r="BH459" i="11"/>
  <c r="BG459" i="11"/>
  <c r="BF459" i="11"/>
  <c r="T459" i="11"/>
  <c r="R459" i="11"/>
  <c r="P459" i="11"/>
  <c r="BI457" i="11"/>
  <c r="BH457" i="11"/>
  <c r="BG457" i="11"/>
  <c r="BF457" i="11"/>
  <c r="T457" i="11"/>
  <c r="R457" i="11"/>
  <c r="P457" i="11"/>
  <c r="BI455" i="11"/>
  <c r="BH455" i="11"/>
  <c r="BG455" i="11"/>
  <c r="BF455" i="11"/>
  <c r="T455" i="11"/>
  <c r="R455" i="11"/>
  <c r="P455" i="11"/>
  <c r="BI453" i="11"/>
  <c r="BH453" i="11"/>
  <c r="BG453" i="11"/>
  <c r="BF453" i="11"/>
  <c r="T453" i="11"/>
  <c r="R453" i="11"/>
  <c r="P453" i="11"/>
  <c r="BI451" i="11"/>
  <c r="BH451" i="11"/>
  <c r="BG451" i="11"/>
  <c r="BF451" i="11"/>
  <c r="T451" i="11"/>
  <c r="R451" i="11"/>
  <c r="P451" i="11"/>
  <c r="BI448" i="11"/>
  <c r="BH448" i="11"/>
  <c r="BG448" i="11"/>
  <c r="BF448" i="11"/>
  <c r="T448" i="11"/>
  <c r="R448" i="11"/>
  <c r="P448" i="11"/>
  <c r="BI444" i="11"/>
  <c r="BH444" i="11"/>
  <c r="BG444" i="11"/>
  <c r="BF444" i="11"/>
  <c r="T444" i="11"/>
  <c r="R444" i="11"/>
  <c r="P444" i="11"/>
  <c r="BI440" i="11"/>
  <c r="BH440" i="11"/>
  <c r="BG440" i="11"/>
  <c r="BF440" i="11"/>
  <c r="T440" i="11"/>
  <c r="R440" i="11"/>
  <c r="P440" i="11"/>
  <c r="BI438" i="11"/>
  <c r="BH438" i="11"/>
  <c r="BG438" i="11"/>
  <c r="BF438" i="11"/>
  <c r="T438" i="11"/>
  <c r="R438" i="11"/>
  <c r="P438" i="11"/>
  <c r="BI436" i="11"/>
  <c r="BH436" i="11"/>
  <c r="BG436" i="11"/>
  <c r="BF436" i="11"/>
  <c r="T436" i="11"/>
  <c r="R436" i="11"/>
  <c r="P436" i="11"/>
  <c r="BI434" i="11"/>
  <c r="BH434" i="11"/>
  <c r="BG434" i="11"/>
  <c r="BF434" i="11"/>
  <c r="T434" i="11"/>
  <c r="R434" i="11"/>
  <c r="P434" i="11"/>
  <c r="BI430" i="11"/>
  <c r="BH430" i="11"/>
  <c r="BG430" i="11"/>
  <c r="BF430" i="11"/>
  <c r="T430" i="11"/>
  <c r="R430" i="11"/>
  <c r="P430" i="11"/>
  <c r="BI426" i="11"/>
  <c r="BH426" i="11"/>
  <c r="BG426" i="11"/>
  <c r="BF426" i="11"/>
  <c r="T426" i="11"/>
  <c r="R426" i="11"/>
  <c r="P426" i="11"/>
  <c r="BI424" i="11"/>
  <c r="BH424" i="11"/>
  <c r="BG424" i="11"/>
  <c r="BF424" i="11"/>
  <c r="T424" i="11"/>
  <c r="R424" i="11"/>
  <c r="P424" i="11"/>
  <c r="BI421" i="11"/>
  <c r="BH421" i="11"/>
  <c r="BG421" i="11"/>
  <c r="BF421" i="11"/>
  <c r="T421" i="11"/>
  <c r="R421" i="11"/>
  <c r="P421" i="11"/>
  <c r="BI417" i="11"/>
  <c r="BH417" i="11"/>
  <c r="BG417" i="11"/>
  <c r="BF417" i="11"/>
  <c r="T417" i="11"/>
  <c r="R417" i="11"/>
  <c r="P417" i="11"/>
  <c r="BI415" i="11"/>
  <c r="BH415" i="11"/>
  <c r="BG415" i="11"/>
  <c r="BF415" i="11"/>
  <c r="T415" i="11"/>
  <c r="R415" i="11"/>
  <c r="P415" i="11"/>
  <c r="BI413" i="11"/>
  <c r="BH413" i="11"/>
  <c r="BG413" i="11"/>
  <c r="BF413" i="11"/>
  <c r="T413" i="11"/>
  <c r="R413" i="11"/>
  <c r="P413" i="11"/>
  <c r="BI409" i="11"/>
  <c r="BH409" i="11"/>
  <c r="BG409" i="11"/>
  <c r="BF409" i="11"/>
  <c r="T409" i="11"/>
  <c r="R409" i="11"/>
  <c r="P409" i="11"/>
  <c r="BI390" i="11"/>
  <c r="BH390" i="11"/>
  <c r="BG390" i="11"/>
  <c r="BF390" i="11"/>
  <c r="T390" i="11"/>
  <c r="R390" i="11"/>
  <c r="P390" i="11"/>
  <c r="BI384" i="11"/>
  <c r="BH384" i="11"/>
  <c r="BG384" i="11"/>
  <c r="BF384" i="11"/>
  <c r="T384" i="11"/>
  <c r="R384" i="11"/>
  <c r="P384" i="11"/>
  <c r="BI381" i="11"/>
  <c r="BH381" i="11"/>
  <c r="BG381" i="11"/>
  <c r="BF381" i="11"/>
  <c r="T381" i="11"/>
  <c r="R381" i="11"/>
  <c r="P381" i="11"/>
  <c r="BI379" i="11"/>
  <c r="BH379" i="11"/>
  <c r="BG379" i="11"/>
  <c r="BF379" i="11"/>
  <c r="T379" i="11"/>
  <c r="R379" i="11"/>
  <c r="P379" i="11"/>
  <c r="BI360" i="11"/>
  <c r="BH360" i="11"/>
  <c r="BG360" i="11"/>
  <c r="BF360" i="11"/>
  <c r="T360" i="11"/>
  <c r="R360" i="11"/>
  <c r="P360" i="11"/>
  <c r="BI357" i="11"/>
  <c r="BH357" i="11"/>
  <c r="BG357" i="11"/>
  <c r="BF357" i="11"/>
  <c r="T357" i="11"/>
  <c r="R357" i="11"/>
  <c r="P357" i="11"/>
  <c r="BI353" i="11"/>
  <c r="BH353" i="11"/>
  <c r="BG353" i="11"/>
  <c r="BF353" i="11"/>
  <c r="T353" i="11"/>
  <c r="R353" i="11"/>
  <c r="P353" i="11"/>
  <c r="BI349" i="11"/>
  <c r="BH349" i="11"/>
  <c r="BG349" i="11"/>
  <c r="BF349" i="11"/>
  <c r="T349" i="11"/>
  <c r="R349" i="11"/>
  <c r="P349" i="11"/>
  <c r="BI329" i="11"/>
  <c r="BH329" i="11"/>
  <c r="BG329" i="11"/>
  <c r="BF329" i="11"/>
  <c r="T329" i="11"/>
  <c r="R329" i="11"/>
  <c r="P329" i="11"/>
  <c r="BI325" i="11"/>
  <c r="BH325" i="11"/>
  <c r="BG325" i="11"/>
  <c r="BF325" i="11"/>
  <c r="T325" i="11"/>
  <c r="R325" i="11"/>
  <c r="P325" i="11"/>
  <c r="BI321" i="11"/>
  <c r="BH321" i="11"/>
  <c r="BG321" i="11"/>
  <c r="BF321" i="11"/>
  <c r="T321" i="11"/>
  <c r="R321" i="11"/>
  <c r="P321" i="11"/>
  <c r="BI302" i="11"/>
  <c r="BH302" i="11"/>
  <c r="BG302" i="11"/>
  <c r="BF302" i="11"/>
  <c r="T302" i="11"/>
  <c r="R302" i="11"/>
  <c r="P302" i="11"/>
  <c r="BI283" i="11"/>
  <c r="BH283" i="11"/>
  <c r="BG283" i="11"/>
  <c r="BF283" i="11"/>
  <c r="T283" i="11"/>
  <c r="R283" i="11"/>
  <c r="P283" i="11"/>
  <c r="BI264" i="11"/>
  <c r="BH264" i="11"/>
  <c r="BG264" i="11"/>
  <c r="BF264" i="11"/>
  <c r="T264" i="11"/>
  <c r="R264" i="11"/>
  <c r="P264" i="11"/>
  <c r="BI245" i="11"/>
  <c r="BH245" i="11"/>
  <c r="BG245" i="11"/>
  <c r="BF245" i="11"/>
  <c r="T245" i="11"/>
  <c r="R245" i="11"/>
  <c r="P245" i="11"/>
  <c r="BI226" i="11"/>
  <c r="BH226" i="11"/>
  <c r="BG226" i="11"/>
  <c r="BF226" i="11"/>
  <c r="T226" i="11"/>
  <c r="R226" i="11"/>
  <c r="P226" i="11"/>
  <c r="BI222" i="11"/>
  <c r="BH222" i="11"/>
  <c r="BG222" i="11"/>
  <c r="BF222" i="11"/>
  <c r="T222" i="11"/>
  <c r="R222" i="11"/>
  <c r="P222" i="11"/>
  <c r="BI219" i="11"/>
  <c r="BH219" i="11"/>
  <c r="BG219" i="11"/>
  <c r="BF219" i="11"/>
  <c r="T219" i="11"/>
  <c r="R219" i="11"/>
  <c r="P219" i="11"/>
  <c r="BI216" i="11"/>
  <c r="BH216" i="11"/>
  <c r="BG216" i="11"/>
  <c r="BF216" i="11"/>
  <c r="T216" i="11"/>
  <c r="R216" i="11"/>
  <c r="P216" i="11"/>
  <c r="BI213" i="11"/>
  <c r="BH213" i="11"/>
  <c r="BG213" i="11"/>
  <c r="BF213" i="11"/>
  <c r="T213" i="11"/>
  <c r="R213" i="11"/>
  <c r="P213" i="11"/>
  <c r="BI210" i="11"/>
  <c r="BH210" i="11"/>
  <c r="BG210" i="11"/>
  <c r="BF210" i="11"/>
  <c r="T210" i="11"/>
  <c r="R210" i="11"/>
  <c r="P210" i="11"/>
  <c r="BI208" i="11"/>
  <c r="BH208" i="11"/>
  <c r="BG208" i="11"/>
  <c r="BF208" i="11"/>
  <c r="T208" i="11"/>
  <c r="R208" i="11"/>
  <c r="P208" i="11"/>
  <c r="BI205" i="11"/>
  <c r="BH205" i="11"/>
  <c r="BG205" i="11"/>
  <c r="BF205" i="11"/>
  <c r="T205" i="11"/>
  <c r="R205" i="11"/>
  <c r="P205" i="11"/>
  <c r="BI199" i="11"/>
  <c r="BH199" i="11"/>
  <c r="BG199" i="11"/>
  <c r="BF199" i="11"/>
  <c r="T199" i="11"/>
  <c r="R199" i="11"/>
  <c r="P199" i="11"/>
  <c r="BI197" i="11"/>
  <c r="BH197" i="11"/>
  <c r="BG197" i="11"/>
  <c r="BF197" i="11"/>
  <c r="T197" i="11"/>
  <c r="R197" i="11"/>
  <c r="P197" i="11"/>
  <c r="BI192" i="11"/>
  <c r="BH192" i="11"/>
  <c r="BG192" i="11"/>
  <c r="BF192" i="11"/>
  <c r="T192" i="11"/>
  <c r="R192" i="11"/>
  <c r="P192" i="11"/>
  <c r="BI180" i="11"/>
  <c r="BH180" i="11"/>
  <c r="BG180" i="11"/>
  <c r="BF180" i="11"/>
  <c r="T180" i="11"/>
  <c r="R180" i="11"/>
  <c r="P180" i="11"/>
  <c r="BI176" i="11"/>
  <c r="BH176" i="11"/>
  <c r="BG176" i="11"/>
  <c r="BF176" i="11"/>
  <c r="T176" i="11"/>
  <c r="R176" i="11"/>
  <c r="P176" i="11"/>
  <c r="BI169" i="11"/>
  <c r="BH169" i="11"/>
  <c r="BG169" i="11"/>
  <c r="BF169" i="11"/>
  <c r="T169" i="11"/>
  <c r="R169" i="11"/>
  <c r="P169" i="11"/>
  <c r="BI163" i="11"/>
  <c r="BH163" i="11"/>
  <c r="BG163" i="11"/>
  <c r="BF163" i="11"/>
  <c r="T163" i="11"/>
  <c r="R163" i="11"/>
  <c r="P163" i="11"/>
  <c r="BI141" i="11"/>
  <c r="BH141" i="11"/>
  <c r="BG141" i="11"/>
  <c r="BF141" i="11"/>
  <c r="T141" i="11"/>
  <c r="R141" i="11"/>
  <c r="P141" i="11"/>
  <c r="BI136" i="11"/>
  <c r="BH136" i="11"/>
  <c r="BG136" i="11"/>
  <c r="BF136" i="11"/>
  <c r="T136" i="11"/>
  <c r="R136" i="11"/>
  <c r="P136" i="11"/>
  <c r="BI133" i="11"/>
  <c r="BH133" i="11"/>
  <c r="BG133" i="11"/>
  <c r="BF133" i="11"/>
  <c r="T133" i="11"/>
  <c r="R133" i="11"/>
  <c r="P133" i="11"/>
  <c r="BI130" i="11"/>
  <c r="BH130" i="11"/>
  <c r="BG130" i="11"/>
  <c r="BF130" i="11"/>
  <c r="T130" i="11"/>
  <c r="R130" i="11"/>
  <c r="P130" i="11"/>
  <c r="BI127" i="11"/>
  <c r="BH127" i="11"/>
  <c r="BG127" i="11"/>
  <c r="BF127" i="11"/>
  <c r="T127" i="11"/>
  <c r="R127" i="11"/>
  <c r="P127" i="11"/>
  <c r="BI124" i="11"/>
  <c r="BH124" i="11"/>
  <c r="BG124" i="11"/>
  <c r="BF124" i="11"/>
  <c r="T124" i="11"/>
  <c r="R124" i="11"/>
  <c r="P124" i="11"/>
  <c r="BI121" i="11"/>
  <c r="BH121" i="11"/>
  <c r="BG121" i="11"/>
  <c r="BF121" i="11"/>
  <c r="T121" i="11"/>
  <c r="R121" i="11"/>
  <c r="P121" i="11"/>
  <c r="BI118" i="11"/>
  <c r="BH118" i="11"/>
  <c r="BG118" i="11"/>
  <c r="BF118" i="11"/>
  <c r="T118" i="11"/>
  <c r="R118" i="11"/>
  <c r="P118" i="11"/>
  <c r="BI116" i="11"/>
  <c r="BH116" i="11"/>
  <c r="BG116" i="11"/>
  <c r="BF116" i="11"/>
  <c r="T116" i="11"/>
  <c r="R116" i="11"/>
  <c r="P116" i="11"/>
  <c r="BI114" i="11"/>
  <c r="BH114" i="11"/>
  <c r="BG114" i="11"/>
  <c r="BF114" i="11"/>
  <c r="T114" i="11"/>
  <c r="R114" i="11"/>
  <c r="P114" i="11"/>
  <c r="BI111" i="11"/>
  <c r="BH111" i="11"/>
  <c r="BG111" i="11"/>
  <c r="BF111" i="11"/>
  <c r="T111" i="11"/>
  <c r="R111" i="11"/>
  <c r="P111" i="11"/>
  <c r="BI108" i="11"/>
  <c r="BH108" i="11"/>
  <c r="BG108" i="11"/>
  <c r="BF108" i="11"/>
  <c r="T108" i="11"/>
  <c r="R108" i="11"/>
  <c r="P108" i="11"/>
  <c r="BI105" i="11"/>
  <c r="BH105" i="11"/>
  <c r="BG105" i="11"/>
  <c r="BF105" i="11"/>
  <c r="T105" i="11"/>
  <c r="R105" i="11"/>
  <c r="P105" i="11"/>
  <c r="BI100" i="11"/>
  <c r="BH100" i="11"/>
  <c r="BG100" i="11"/>
  <c r="BF100" i="11"/>
  <c r="T100" i="11"/>
  <c r="R100" i="11"/>
  <c r="P100" i="11"/>
  <c r="J94" i="11"/>
  <c r="J93" i="11"/>
  <c r="F93" i="11"/>
  <c r="F91" i="11"/>
  <c r="E89" i="11"/>
  <c r="J59" i="11"/>
  <c r="J58" i="11"/>
  <c r="F58" i="11"/>
  <c r="F56" i="11"/>
  <c r="E54" i="11"/>
  <c r="J20" i="11"/>
  <c r="E20" i="11"/>
  <c r="F59" i="11"/>
  <c r="J19" i="11"/>
  <c r="J14" i="11"/>
  <c r="J56" i="11" s="1"/>
  <c r="E7" i="11"/>
  <c r="E85" i="11" s="1"/>
  <c r="J39" i="10"/>
  <c r="J38" i="10"/>
  <c r="AY67" i="1"/>
  <c r="J37" i="10"/>
  <c r="AX67" i="1"/>
  <c r="BI133" i="10"/>
  <c r="BH133" i="10"/>
  <c r="BG133" i="10"/>
  <c r="BF133" i="10"/>
  <c r="T133" i="10"/>
  <c r="T132" i="10" s="1"/>
  <c r="R133" i="10"/>
  <c r="R132" i="10"/>
  <c r="P133" i="10"/>
  <c r="P132" i="10"/>
  <c r="BI130" i="10"/>
  <c r="BH130" i="10"/>
  <c r="BG130" i="10"/>
  <c r="BF130" i="10"/>
  <c r="T130" i="10"/>
  <c r="R130" i="10"/>
  <c r="P130" i="10"/>
  <c r="BI126" i="10"/>
  <c r="BH126" i="10"/>
  <c r="BG126" i="10"/>
  <c r="BF126" i="10"/>
  <c r="T126" i="10"/>
  <c r="R126" i="10"/>
  <c r="P126" i="10"/>
  <c r="BI121" i="10"/>
  <c r="BH121" i="10"/>
  <c r="BG121" i="10"/>
  <c r="BF121" i="10"/>
  <c r="T121" i="10"/>
  <c r="R121" i="10"/>
  <c r="P121" i="10"/>
  <c r="BI118" i="10"/>
  <c r="BH118" i="10"/>
  <c r="BG118" i="10"/>
  <c r="BF118" i="10"/>
  <c r="T118" i="10"/>
  <c r="R118" i="10"/>
  <c r="P118" i="10"/>
  <c r="BI113" i="10"/>
  <c r="BH113" i="10"/>
  <c r="BG113" i="10"/>
  <c r="BF113" i="10"/>
  <c r="T113" i="10"/>
  <c r="R113" i="10"/>
  <c r="P113" i="10"/>
  <c r="BI109" i="10"/>
  <c r="BH109" i="10"/>
  <c r="BG109" i="10"/>
  <c r="BF109" i="10"/>
  <c r="T109" i="10"/>
  <c r="R109" i="10"/>
  <c r="P109" i="10"/>
  <c r="BI101" i="10"/>
  <c r="BH101" i="10"/>
  <c r="BG101" i="10"/>
  <c r="BF101" i="10"/>
  <c r="T101" i="10"/>
  <c r="R101" i="10"/>
  <c r="P101" i="10"/>
  <c r="BI94" i="10"/>
  <c r="BH94" i="10"/>
  <c r="BG94" i="10"/>
  <c r="BF94" i="10"/>
  <c r="T94" i="10"/>
  <c r="R94" i="10"/>
  <c r="P94" i="10"/>
  <c r="J88" i="10"/>
  <c r="J87" i="10"/>
  <c r="F87" i="10"/>
  <c r="F85" i="10"/>
  <c r="E83" i="10"/>
  <c r="J59" i="10"/>
  <c r="J58" i="10"/>
  <c r="F58" i="10"/>
  <c r="F56" i="10"/>
  <c r="E54" i="10"/>
  <c r="J20" i="10"/>
  <c r="E20" i="10"/>
  <c r="F59" i="10"/>
  <c r="J19" i="10"/>
  <c r="J14" i="10"/>
  <c r="J85" i="10"/>
  <c r="E7" i="10"/>
  <c r="E50" i="10" s="1"/>
  <c r="J39" i="9"/>
  <c r="J38" i="9"/>
  <c r="AY66" i="1"/>
  <c r="J37" i="9"/>
  <c r="AX66" i="1" s="1"/>
  <c r="BI350" i="9"/>
  <c r="BH350" i="9"/>
  <c r="BG350" i="9"/>
  <c r="BF350" i="9"/>
  <c r="T350" i="9"/>
  <c r="R350" i="9"/>
  <c r="P350" i="9"/>
  <c r="BI345" i="9"/>
  <c r="BH345" i="9"/>
  <c r="BG345" i="9"/>
  <c r="BF345" i="9"/>
  <c r="T345" i="9"/>
  <c r="R345" i="9"/>
  <c r="P345" i="9"/>
  <c r="BI341" i="9"/>
  <c r="BH341" i="9"/>
  <c r="BG341" i="9"/>
  <c r="BF341" i="9"/>
  <c r="T341" i="9"/>
  <c r="T340" i="9" s="1"/>
  <c r="R341" i="9"/>
  <c r="R340" i="9" s="1"/>
  <c r="P341" i="9"/>
  <c r="P340" i="9" s="1"/>
  <c r="BI337" i="9"/>
  <c r="BH337" i="9"/>
  <c r="BG337" i="9"/>
  <c r="BF337" i="9"/>
  <c r="T337" i="9"/>
  <c r="T336" i="9" s="1"/>
  <c r="R337" i="9"/>
  <c r="R336" i="9" s="1"/>
  <c r="P337" i="9"/>
  <c r="P336" i="9"/>
  <c r="BI334" i="9"/>
  <c r="BH334" i="9"/>
  <c r="BG334" i="9"/>
  <c r="BF334" i="9"/>
  <c r="T334" i="9"/>
  <c r="R334" i="9"/>
  <c r="P334" i="9"/>
  <c r="BI332" i="9"/>
  <c r="BH332" i="9"/>
  <c r="BG332" i="9"/>
  <c r="BF332" i="9"/>
  <c r="T332" i="9"/>
  <c r="R332" i="9"/>
  <c r="P332" i="9"/>
  <c r="BI330" i="9"/>
  <c r="BH330" i="9"/>
  <c r="BG330" i="9"/>
  <c r="BF330" i="9"/>
  <c r="T330" i="9"/>
  <c r="R330" i="9"/>
  <c r="P330" i="9"/>
  <c r="BI327" i="9"/>
  <c r="BH327" i="9"/>
  <c r="BG327" i="9"/>
  <c r="BF327" i="9"/>
  <c r="T327" i="9"/>
  <c r="R327" i="9"/>
  <c r="P327" i="9"/>
  <c r="BI323" i="9"/>
  <c r="BH323" i="9"/>
  <c r="BG323" i="9"/>
  <c r="BF323" i="9"/>
  <c r="T323" i="9"/>
  <c r="R323" i="9"/>
  <c r="P323" i="9"/>
  <c r="BI316" i="9"/>
  <c r="BH316" i="9"/>
  <c r="BG316" i="9"/>
  <c r="BF316" i="9"/>
  <c r="T316" i="9"/>
  <c r="R316" i="9"/>
  <c r="P316" i="9"/>
  <c r="BI310" i="9"/>
  <c r="BH310" i="9"/>
  <c r="BG310" i="9"/>
  <c r="BF310" i="9"/>
  <c r="T310" i="9"/>
  <c r="R310" i="9"/>
  <c r="P310" i="9"/>
  <c r="BI307" i="9"/>
  <c r="BH307" i="9"/>
  <c r="BG307" i="9"/>
  <c r="BF307" i="9"/>
  <c r="T307" i="9"/>
  <c r="R307" i="9"/>
  <c r="P307" i="9"/>
  <c r="BI305" i="9"/>
  <c r="BH305" i="9"/>
  <c r="BG305" i="9"/>
  <c r="BF305" i="9"/>
  <c r="T305" i="9"/>
  <c r="R305" i="9"/>
  <c r="P305" i="9"/>
  <c r="BI301" i="9"/>
  <c r="BH301" i="9"/>
  <c r="BG301" i="9"/>
  <c r="BF301" i="9"/>
  <c r="T301" i="9"/>
  <c r="R301" i="9"/>
  <c r="P301" i="9"/>
  <c r="BI294" i="9"/>
  <c r="BH294" i="9"/>
  <c r="BG294" i="9"/>
  <c r="BF294" i="9"/>
  <c r="T294" i="9"/>
  <c r="R294" i="9"/>
  <c r="P294" i="9"/>
  <c r="BI291" i="9"/>
  <c r="BH291" i="9"/>
  <c r="BG291" i="9"/>
  <c r="BF291" i="9"/>
  <c r="T291" i="9"/>
  <c r="R291" i="9"/>
  <c r="P291" i="9"/>
  <c r="BI286" i="9"/>
  <c r="BH286" i="9"/>
  <c r="BG286" i="9"/>
  <c r="BF286" i="9"/>
  <c r="T286" i="9"/>
  <c r="R286" i="9"/>
  <c r="P286" i="9"/>
  <c r="BI282" i="9"/>
  <c r="BH282" i="9"/>
  <c r="BG282" i="9"/>
  <c r="BF282" i="9"/>
  <c r="T282" i="9"/>
  <c r="R282" i="9"/>
  <c r="P282" i="9"/>
  <c r="BI274" i="9"/>
  <c r="BH274" i="9"/>
  <c r="BG274" i="9"/>
  <c r="BF274" i="9"/>
  <c r="T274" i="9"/>
  <c r="R274" i="9"/>
  <c r="P274" i="9"/>
  <c r="BI267" i="9"/>
  <c r="BH267" i="9"/>
  <c r="BG267" i="9"/>
  <c r="BF267" i="9"/>
  <c r="T267" i="9"/>
  <c r="R267" i="9"/>
  <c r="P267" i="9"/>
  <c r="BI263" i="9"/>
  <c r="BH263" i="9"/>
  <c r="BG263" i="9"/>
  <c r="BF263" i="9"/>
  <c r="T263" i="9"/>
  <c r="R263" i="9"/>
  <c r="P263" i="9"/>
  <c r="BI260" i="9"/>
  <c r="BH260" i="9"/>
  <c r="BG260" i="9"/>
  <c r="BF260" i="9"/>
  <c r="T260" i="9"/>
  <c r="R260" i="9"/>
  <c r="P260" i="9"/>
  <c r="BI257" i="9"/>
  <c r="BH257" i="9"/>
  <c r="BG257" i="9"/>
  <c r="BF257" i="9"/>
  <c r="T257" i="9"/>
  <c r="R257" i="9"/>
  <c r="P257" i="9"/>
  <c r="BI254" i="9"/>
  <c r="BH254" i="9"/>
  <c r="BG254" i="9"/>
  <c r="BF254" i="9"/>
  <c r="T254" i="9"/>
  <c r="R254" i="9"/>
  <c r="P254" i="9"/>
  <c r="BI252" i="9"/>
  <c r="BH252" i="9"/>
  <c r="BG252" i="9"/>
  <c r="BF252" i="9"/>
  <c r="T252" i="9"/>
  <c r="R252" i="9"/>
  <c r="P252" i="9"/>
  <c r="BI249" i="9"/>
  <c r="BH249" i="9"/>
  <c r="BG249" i="9"/>
  <c r="BF249" i="9"/>
  <c r="T249" i="9"/>
  <c r="R249" i="9"/>
  <c r="P249" i="9"/>
  <c r="BI247" i="9"/>
  <c r="BH247" i="9"/>
  <c r="BG247" i="9"/>
  <c r="BF247" i="9"/>
  <c r="T247" i="9"/>
  <c r="R247" i="9"/>
  <c r="P247" i="9"/>
  <c r="BI231" i="9"/>
  <c r="BH231" i="9"/>
  <c r="BG231" i="9"/>
  <c r="BF231" i="9"/>
  <c r="T231" i="9"/>
  <c r="R231" i="9"/>
  <c r="P231" i="9"/>
  <c r="BI228" i="9"/>
  <c r="BH228" i="9"/>
  <c r="BG228" i="9"/>
  <c r="BF228" i="9"/>
  <c r="T228" i="9"/>
  <c r="R228" i="9"/>
  <c r="P228" i="9"/>
  <c r="BI222" i="9"/>
  <c r="BH222" i="9"/>
  <c r="BG222" i="9"/>
  <c r="BF222" i="9"/>
  <c r="T222" i="9"/>
  <c r="R222" i="9"/>
  <c r="P222" i="9"/>
  <c r="BI219" i="9"/>
  <c r="BH219" i="9"/>
  <c r="BG219" i="9"/>
  <c r="BF219" i="9"/>
  <c r="T219" i="9"/>
  <c r="R219" i="9"/>
  <c r="P219" i="9"/>
  <c r="BI214" i="9"/>
  <c r="BH214" i="9"/>
  <c r="BG214" i="9"/>
  <c r="BF214" i="9"/>
  <c r="T214" i="9"/>
  <c r="R214" i="9"/>
  <c r="P214" i="9"/>
  <c r="BI203" i="9"/>
  <c r="BH203" i="9"/>
  <c r="BG203" i="9"/>
  <c r="BF203" i="9"/>
  <c r="T203" i="9"/>
  <c r="R203" i="9"/>
  <c r="P203" i="9"/>
  <c r="BI198" i="9"/>
  <c r="BH198" i="9"/>
  <c r="BG198" i="9"/>
  <c r="BF198" i="9"/>
  <c r="T198" i="9"/>
  <c r="R198" i="9"/>
  <c r="P198" i="9"/>
  <c r="BI195" i="9"/>
  <c r="BH195" i="9"/>
  <c r="BG195" i="9"/>
  <c r="BF195" i="9"/>
  <c r="T195" i="9"/>
  <c r="R195" i="9"/>
  <c r="P195" i="9"/>
  <c r="BI187" i="9"/>
  <c r="BH187" i="9"/>
  <c r="BG187" i="9"/>
  <c r="BF187" i="9"/>
  <c r="T187" i="9"/>
  <c r="R187" i="9"/>
  <c r="P187" i="9"/>
  <c r="BI184" i="9"/>
  <c r="BH184" i="9"/>
  <c r="BG184" i="9"/>
  <c r="BF184" i="9"/>
  <c r="T184" i="9"/>
  <c r="R184" i="9"/>
  <c r="P184" i="9"/>
  <c r="BI176" i="9"/>
  <c r="BH176" i="9"/>
  <c r="BG176" i="9"/>
  <c r="BF176" i="9"/>
  <c r="T176" i="9"/>
  <c r="R176" i="9"/>
  <c r="P176" i="9"/>
  <c r="BI163" i="9"/>
  <c r="BH163" i="9"/>
  <c r="BG163" i="9"/>
  <c r="BF163" i="9"/>
  <c r="T163" i="9"/>
  <c r="R163" i="9"/>
  <c r="P163" i="9"/>
  <c r="BI158" i="9"/>
  <c r="BH158" i="9"/>
  <c r="BG158" i="9"/>
  <c r="BF158" i="9"/>
  <c r="T158" i="9"/>
  <c r="R158" i="9"/>
  <c r="P158" i="9"/>
  <c r="BI155" i="9"/>
  <c r="BH155" i="9"/>
  <c r="BG155" i="9"/>
  <c r="BF155" i="9"/>
  <c r="T155" i="9"/>
  <c r="R155" i="9"/>
  <c r="P155" i="9"/>
  <c r="BI152" i="9"/>
  <c r="BH152" i="9"/>
  <c r="BG152" i="9"/>
  <c r="BF152" i="9"/>
  <c r="T152" i="9"/>
  <c r="R152" i="9"/>
  <c r="P152" i="9"/>
  <c r="BI149" i="9"/>
  <c r="BH149" i="9"/>
  <c r="BG149" i="9"/>
  <c r="BF149" i="9"/>
  <c r="T149" i="9"/>
  <c r="R149" i="9"/>
  <c r="P149" i="9"/>
  <c r="BI146" i="9"/>
  <c r="BH146" i="9"/>
  <c r="BG146" i="9"/>
  <c r="BF146" i="9"/>
  <c r="T146" i="9"/>
  <c r="R146" i="9"/>
  <c r="P146" i="9"/>
  <c r="BI139" i="9"/>
  <c r="BH139" i="9"/>
  <c r="BG139" i="9"/>
  <c r="BF139" i="9"/>
  <c r="T139" i="9"/>
  <c r="R139" i="9"/>
  <c r="P139" i="9"/>
  <c r="BI136" i="9"/>
  <c r="BH136" i="9"/>
  <c r="BG136" i="9"/>
  <c r="BF136" i="9"/>
  <c r="T136" i="9"/>
  <c r="R136" i="9"/>
  <c r="P136" i="9"/>
  <c r="BI133" i="9"/>
  <c r="BH133" i="9"/>
  <c r="BG133" i="9"/>
  <c r="BF133" i="9"/>
  <c r="T133" i="9"/>
  <c r="R133" i="9"/>
  <c r="P133" i="9"/>
  <c r="BI130" i="9"/>
  <c r="BH130" i="9"/>
  <c r="BG130" i="9"/>
  <c r="BF130" i="9"/>
  <c r="T130" i="9"/>
  <c r="R130" i="9"/>
  <c r="P130" i="9"/>
  <c r="BI127" i="9"/>
  <c r="BH127" i="9"/>
  <c r="BG127" i="9"/>
  <c r="BF127" i="9"/>
  <c r="T127" i="9"/>
  <c r="R127" i="9"/>
  <c r="P127" i="9"/>
  <c r="BI124" i="9"/>
  <c r="BH124" i="9"/>
  <c r="BG124" i="9"/>
  <c r="BF124" i="9"/>
  <c r="T124" i="9"/>
  <c r="R124" i="9"/>
  <c r="P124" i="9"/>
  <c r="BI121" i="9"/>
  <c r="BH121" i="9"/>
  <c r="BG121" i="9"/>
  <c r="BF121" i="9"/>
  <c r="T121" i="9"/>
  <c r="R121" i="9"/>
  <c r="P121" i="9"/>
  <c r="BI119" i="9"/>
  <c r="BH119" i="9"/>
  <c r="BG119" i="9"/>
  <c r="BF119" i="9"/>
  <c r="T119" i="9"/>
  <c r="R119" i="9"/>
  <c r="P119" i="9"/>
  <c r="BI117" i="9"/>
  <c r="BH117" i="9"/>
  <c r="BG117" i="9"/>
  <c r="BF117" i="9"/>
  <c r="T117" i="9"/>
  <c r="R117" i="9"/>
  <c r="P117" i="9"/>
  <c r="BI114" i="9"/>
  <c r="BH114" i="9"/>
  <c r="BG114" i="9"/>
  <c r="BF114" i="9"/>
  <c r="T114" i="9"/>
  <c r="R114" i="9"/>
  <c r="P114" i="9"/>
  <c r="BI110" i="9"/>
  <c r="BH110" i="9"/>
  <c r="BG110" i="9"/>
  <c r="BF110" i="9"/>
  <c r="T110" i="9"/>
  <c r="R110" i="9"/>
  <c r="P110" i="9"/>
  <c r="BI106" i="9"/>
  <c r="BH106" i="9"/>
  <c r="BG106" i="9"/>
  <c r="BF106" i="9"/>
  <c r="T106" i="9"/>
  <c r="R106" i="9"/>
  <c r="P106" i="9"/>
  <c r="BI104" i="9"/>
  <c r="BH104" i="9"/>
  <c r="BG104" i="9"/>
  <c r="BF104" i="9"/>
  <c r="T104" i="9"/>
  <c r="R104" i="9"/>
  <c r="P104" i="9"/>
  <c r="BI102" i="9"/>
  <c r="BH102" i="9"/>
  <c r="BG102" i="9"/>
  <c r="BF102" i="9"/>
  <c r="T102" i="9"/>
  <c r="R102" i="9"/>
  <c r="P102" i="9"/>
  <c r="BI99" i="9"/>
  <c r="BH99" i="9"/>
  <c r="BG99" i="9"/>
  <c r="BF99" i="9"/>
  <c r="T99" i="9"/>
  <c r="R99" i="9"/>
  <c r="P99" i="9"/>
  <c r="J93" i="9"/>
  <c r="J92" i="9"/>
  <c r="F92" i="9"/>
  <c r="F90" i="9"/>
  <c r="E88" i="9"/>
  <c r="J59" i="9"/>
  <c r="J58" i="9"/>
  <c r="F58" i="9"/>
  <c r="F56" i="9"/>
  <c r="E54" i="9"/>
  <c r="J20" i="9"/>
  <c r="E20" i="9"/>
  <c r="F59" i="9" s="1"/>
  <c r="J19" i="9"/>
  <c r="J14" i="9"/>
  <c r="J56" i="9" s="1"/>
  <c r="E7" i="9"/>
  <c r="E84" i="9" s="1"/>
  <c r="J39" i="8"/>
  <c r="J38" i="8"/>
  <c r="AY64" i="1" s="1"/>
  <c r="J37" i="8"/>
  <c r="AX64" i="1"/>
  <c r="BI104" i="8"/>
  <c r="BH104" i="8"/>
  <c r="BG104" i="8"/>
  <c r="BF104" i="8"/>
  <c r="T104" i="8"/>
  <c r="T103" i="8" s="1"/>
  <c r="R104" i="8"/>
  <c r="R103" i="8"/>
  <c r="P104" i="8"/>
  <c r="P103" i="8" s="1"/>
  <c r="BI98" i="8"/>
  <c r="BH98" i="8"/>
  <c r="BG98" i="8"/>
  <c r="BF98" i="8"/>
  <c r="T98" i="8"/>
  <c r="T97" i="8"/>
  <c r="R98" i="8"/>
  <c r="R97" i="8" s="1"/>
  <c r="P98" i="8"/>
  <c r="P97" i="8" s="1"/>
  <c r="BI92" i="8"/>
  <c r="BH92" i="8"/>
  <c r="BG92" i="8"/>
  <c r="BF92" i="8"/>
  <c r="T92" i="8"/>
  <c r="T91" i="8" s="1"/>
  <c r="R92" i="8"/>
  <c r="R91" i="8" s="1"/>
  <c r="R90" i="8" s="1"/>
  <c r="R89" i="8" s="1"/>
  <c r="P92" i="8"/>
  <c r="P91" i="8" s="1"/>
  <c r="J86" i="8"/>
  <c r="J85" i="8"/>
  <c r="F85" i="8"/>
  <c r="F83" i="8"/>
  <c r="E81" i="8"/>
  <c r="J59" i="8"/>
  <c r="J58" i="8"/>
  <c r="F58" i="8"/>
  <c r="F56" i="8"/>
  <c r="E54" i="8"/>
  <c r="J20" i="8"/>
  <c r="E20" i="8"/>
  <c r="F86" i="8" s="1"/>
  <c r="J19" i="8"/>
  <c r="J14" i="8"/>
  <c r="J83" i="8"/>
  <c r="E7" i="8"/>
  <c r="E77" i="8" s="1"/>
  <c r="J39" i="7"/>
  <c r="J38" i="7"/>
  <c r="AY63" i="1" s="1"/>
  <c r="J37" i="7"/>
  <c r="AX63" i="1"/>
  <c r="BI120" i="7"/>
  <c r="BH120" i="7"/>
  <c r="BG120" i="7"/>
  <c r="BF120" i="7"/>
  <c r="T120" i="7"/>
  <c r="T119" i="7" s="1"/>
  <c r="R120" i="7"/>
  <c r="R119" i="7"/>
  <c r="P120" i="7"/>
  <c r="P119" i="7" s="1"/>
  <c r="BI116" i="7"/>
  <c r="BH116" i="7"/>
  <c r="BG116" i="7"/>
  <c r="BF116" i="7"/>
  <c r="T116" i="7"/>
  <c r="R116" i="7"/>
  <c r="P116" i="7"/>
  <c r="BI112" i="7"/>
  <c r="BH112" i="7"/>
  <c r="BG112" i="7"/>
  <c r="BF112" i="7"/>
  <c r="T112" i="7"/>
  <c r="R112" i="7"/>
  <c r="P112" i="7"/>
  <c r="BI110" i="7"/>
  <c r="BH110" i="7"/>
  <c r="BG110" i="7"/>
  <c r="BF110" i="7"/>
  <c r="T110" i="7"/>
  <c r="R110" i="7"/>
  <c r="P110" i="7"/>
  <c r="BI107" i="7"/>
  <c r="BH107" i="7"/>
  <c r="BG107" i="7"/>
  <c r="BF107" i="7"/>
  <c r="T107" i="7"/>
  <c r="R107" i="7"/>
  <c r="P107" i="7"/>
  <c r="BI103" i="7"/>
  <c r="BH103" i="7"/>
  <c r="BG103" i="7"/>
  <c r="BF103" i="7"/>
  <c r="T103" i="7"/>
  <c r="R103" i="7"/>
  <c r="P103" i="7"/>
  <c r="BI100" i="7"/>
  <c r="BH100" i="7"/>
  <c r="BG100" i="7"/>
  <c r="BF100" i="7"/>
  <c r="T100" i="7"/>
  <c r="R100" i="7"/>
  <c r="P100" i="7"/>
  <c r="BI96" i="7"/>
  <c r="BH96" i="7"/>
  <c r="BG96" i="7"/>
  <c r="BF96" i="7"/>
  <c r="T96" i="7"/>
  <c r="R96" i="7"/>
  <c r="P96" i="7"/>
  <c r="BI95" i="7"/>
  <c r="BH95" i="7"/>
  <c r="BG95" i="7"/>
  <c r="BF95" i="7"/>
  <c r="T95" i="7"/>
  <c r="R95" i="7"/>
  <c r="P95" i="7"/>
  <c r="BI91" i="7"/>
  <c r="BH91" i="7"/>
  <c r="BG91" i="7"/>
  <c r="BF91" i="7"/>
  <c r="T91" i="7"/>
  <c r="R91" i="7"/>
  <c r="P91" i="7"/>
  <c r="J85" i="7"/>
  <c r="J84" i="7"/>
  <c r="F84" i="7"/>
  <c r="F82" i="7"/>
  <c r="E80" i="7"/>
  <c r="J59" i="7"/>
  <c r="J58" i="7"/>
  <c r="F58" i="7"/>
  <c r="F56" i="7"/>
  <c r="E54" i="7"/>
  <c r="J20" i="7"/>
  <c r="E20" i="7"/>
  <c r="F59" i="7" s="1"/>
  <c r="J19" i="7"/>
  <c r="J14" i="7"/>
  <c r="J82" i="7"/>
  <c r="E7" i="7"/>
  <c r="E50" i="7" s="1"/>
  <c r="J39" i="6"/>
  <c r="J38" i="6"/>
  <c r="AY62" i="1" s="1"/>
  <c r="J37" i="6"/>
  <c r="AX62" i="1"/>
  <c r="BI106" i="6"/>
  <c r="BH106" i="6"/>
  <c r="BG106" i="6"/>
  <c r="BF106" i="6"/>
  <c r="T106" i="6"/>
  <c r="T105" i="6" s="1"/>
  <c r="R106" i="6"/>
  <c r="R105" i="6"/>
  <c r="P106" i="6"/>
  <c r="P105" i="6" s="1"/>
  <c r="BI100" i="6"/>
  <c r="BH100" i="6"/>
  <c r="BG100" i="6"/>
  <c r="BF100" i="6"/>
  <c r="T100" i="6"/>
  <c r="R100" i="6"/>
  <c r="P100" i="6"/>
  <c r="BI97" i="6"/>
  <c r="BH97" i="6"/>
  <c r="BG97" i="6"/>
  <c r="BF97" i="6"/>
  <c r="T97" i="6"/>
  <c r="R97" i="6"/>
  <c r="P97" i="6"/>
  <c r="BI96" i="6"/>
  <c r="BH96" i="6"/>
  <c r="BG96" i="6"/>
  <c r="BF96" i="6"/>
  <c r="T96" i="6"/>
  <c r="R96" i="6"/>
  <c r="P96" i="6"/>
  <c r="BI91" i="6"/>
  <c r="BH91" i="6"/>
  <c r="BG91" i="6"/>
  <c r="BF91" i="6"/>
  <c r="T91" i="6"/>
  <c r="R91" i="6"/>
  <c r="P91" i="6"/>
  <c r="J85" i="6"/>
  <c r="J84" i="6"/>
  <c r="F84" i="6"/>
  <c r="F82" i="6"/>
  <c r="E80" i="6"/>
  <c r="J59" i="6"/>
  <c r="J58" i="6"/>
  <c r="F58" i="6"/>
  <c r="F56" i="6"/>
  <c r="E54" i="6"/>
  <c r="J20" i="6"/>
  <c r="E20" i="6"/>
  <c r="F59" i="6" s="1"/>
  <c r="J19" i="6"/>
  <c r="J14" i="6"/>
  <c r="J82" i="6" s="1"/>
  <c r="E7" i="6"/>
  <c r="E76" i="6" s="1"/>
  <c r="J39" i="5"/>
  <c r="J38" i="5"/>
  <c r="AY61" i="1"/>
  <c r="J37" i="5"/>
  <c r="AX61" i="1" s="1"/>
  <c r="BI756" i="5"/>
  <c r="BH756" i="5"/>
  <c r="BG756" i="5"/>
  <c r="BF756" i="5"/>
  <c r="T756" i="5"/>
  <c r="T755" i="5"/>
  <c r="R756" i="5"/>
  <c r="R755" i="5" s="1"/>
  <c r="P756" i="5"/>
  <c r="P755" i="5"/>
  <c r="BI753" i="5"/>
  <c r="BH753" i="5"/>
  <c r="BG753" i="5"/>
  <c r="BF753" i="5"/>
  <c r="T753" i="5"/>
  <c r="R753" i="5"/>
  <c r="P753" i="5"/>
  <c r="BI751" i="5"/>
  <c r="BH751" i="5"/>
  <c r="BG751" i="5"/>
  <c r="BF751" i="5"/>
  <c r="T751" i="5"/>
  <c r="R751" i="5"/>
  <c r="P751" i="5"/>
  <c r="BI749" i="5"/>
  <c r="BH749" i="5"/>
  <c r="BG749" i="5"/>
  <c r="BF749" i="5"/>
  <c r="T749" i="5"/>
  <c r="R749" i="5"/>
  <c r="P749" i="5"/>
  <c r="BI747" i="5"/>
  <c r="BH747" i="5"/>
  <c r="BG747" i="5"/>
  <c r="BF747" i="5"/>
  <c r="T747" i="5"/>
  <c r="R747" i="5"/>
  <c r="P747" i="5"/>
  <c r="BI745" i="5"/>
  <c r="BH745" i="5"/>
  <c r="BG745" i="5"/>
  <c r="BF745" i="5"/>
  <c r="T745" i="5"/>
  <c r="R745" i="5"/>
  <c r="P745" i="5"/>
  <c r="BI741" i="5"/>
  <c r="BH741" i="5"/>
  <c r="BG741" i="5"/>
  <c r="BF741" i="5"/>
  <c r="T741" i="5"/>
  <c r="R741" i="5"/>
  <c r="P741" i="5"/>
  <c r="BI738" i="5"/>
  <c r="BH738" i="5"/>
  <c r="BG738" i="5"/>
  <c r="BF738" i="5"/>
  <c r="T738" i="5"/>
  <c r="R738" i="5"/>
  <c r="P738" i="5"/>
  <c r="BI735" i="5"/>
  <c r="BH735" i="5"/>
  <c r="BG735" i="5"/>
  <c r="BF735" i="5"/>
  <c r="T735" i="5"/>
  <c r="R735" i="5"/>
  <c r="P735" i="5"/>
  <c r="BI733" i="5"/>
  <c r="BH733" i="5"/>
  <c r="BG733" i="5"/>
  <c r="BF733" i="5"/>
  <c r="T733" i="5"/>
  <c r="R733" i="5"/>
  <c r="P733" i="5"/>
  <c r="BI730" i="5"/>
  <c r="BH730" i="5"/>
  <c r="BG730" i="5"/>
  <c r="BF730" i="5"/>
  <c r="T730" i="5"/>
  <c r="R730" i="5"/>
  <c r="P730" i="5"/>
  <c r="BI727" i="5"/>
  <c r="BH727" i="5"/>
  <c r="BG727" i="5"/>
  <c r="BF727" i="5"/>
  <c r="T727" i="5"/>
  <c r="R727" i="5"/>
  <c r="P727" i="5"/>
  <c r="BI726" i="5"/>
  <c r="BH726" i="5"/>
  <c r="BG726" i="5"/>
  <c r="BF726" i="5"/>
  <c r="T726" i="5"/>
  <c r="R726" i="5"/>
  <c r="P726" i="5"/>
  <c r="BI723" i="5"/>
  <c r="BH723" i="5"/>
  <c r="BG723" i="5"/>
  <c r="BF723" i="5"/>
  <c r="T723" i="5"/>
  <c r="R723" i="5"/>
  <c r="P723" i="5"/>
  <c r="BI720" i="5"/>
  <c r="BH720" i="5"/>
  <c r="BG720" i="5"/>
  <c r="BF720" i="5"/>
  <c r="T720" i="5"/>
  <c r="R720" i="5"/>
  <c r="P720" i="5"/>
  <c r="BI715" i="5"/>
  <c r="BH715" i="5"/>
  <c r="BG715" i="5"/>
  <c r="BF715" i="5"/>
  <c r="T715" i="5"/>
  <c r="R715" i="5"/>
  <c r="P715" i="5"/>
  <c r="BI711" i="5"/>
  <c r="BH711" i="5"/>
  <c r="BG711" i="5"/>
  <c r="BF711" i="5"/>
  <c r="T711" i="5"/>
  <c r="T710" i="5" s="1"/>
  <c r="R711" i="5"/>
  <c r="R710" i="5"/>
  <c r="P711" i="5"/>
  <c r="P710" i="5" s="1"/>
  <c r="BI704" i="5"/>
  <c r="BH704" i="5"/>
  <c r="BG704" i="5"/>
  <c r="BF704" i="5"/>
  <c r="T704" i="5"/>
  <c r="R704" i="5"/>
  <c r="P704" i="5"/>
  <c r="BI698" i="5"/>
  <c r="BH698" i="5"/>
  <c r="BG698" i="5"/>
  <c r="BF698" i="5"/>
  <c r="T698" i="5"/>
  <c r="R698" i="5"/>
  <c r="P698" i="5"/>
  <c r="BI696" i="5"/>
  <c r="BH696" i="5"/>
  <c r="BG696" i="5"/>
  <c r="BF696" i="5"/>
  <c r="T696" i="5"/>
  <c r="R696" i="5"/>
  <c r="P696" i="5"/>
  <c r="BI691" i="5"/>
  <c r="BH691" i="5"/>
  <c r="BG691" i="5"/>
  <c r="BF691" i="5"/>
  <c r="T691" i="5"/>
  <c r="R691" i="5"/>
  <c r="P691" i="5"/>
  <c r="BI684" i="5"/>
  <c r="BH684" i="5"/>
  <c r="BG684" i="5"/>
  <c r="BF684" i="5"/>
  <c r="T684" i="5"/>
  <c r="R684" i="5"/>
  <c r="P684" i="5"/>
  <c r="BI662" i="5"/>
  <c r="BH662" i="5"/>
  <c r="BG662" i="5"/>
  <c r="BF662" i="5"/>
  <c r="T662" i="5"/>
  <c r="R662" i="5"/>
  <c r="P662" i="5"/>
  <c r="BI659" i="5"/>
  <c r="BH659" i="5"/>
  <c r="BG659" i="5"/>
  <c r="BF659" i="5"/>
  <c r="T659" i="5"/>
  <c r="R659" i="5"/>
  <c r="P659" i="5"/>
  <c r="BI656" i="5"/>
  <c r="BH656" i="5"/>
  <c r="BG656" i="5"/>
  <c r="BF656" i="5"/>
  <c r="T656" i="5"/>
  <c r="R656" i="5"/>
  <c r="P656" i="5"/>
  <c r="BI653" i="5"/>
  <c r="BH653" i="5"/>
  <c r="BG653" i="5"/>
  <c r="BF653" i="5"/>
  <c r="T653" i="5"/>
  <c r="R653" i="5"/>
  <c r="P653" i="5"/>
  <c r="BI649" i="5"/>
  <c r="BH649" i="5"/>
  <c r="BG649" i="5"/>
  <c r="BF649" i="5"/>
  <c r="T649" i="5"/>
  <c r="R649" i="5"/>
  <c r="P649" i="5"/>
  <c r="BI628" i="5"/>
  <c r="BH628" i="5"/>
  <c r="BG628" i="5"/>
  <c r="BF628" i="5"/>
  <c r="T628" i="5"/>
  <c r="R628" i="5"/>
  <c r="P628" i="5"/>
  <c r="BI607" i="5"/>
  <c r="BH607" i="5"/>
  <c r="BG607" i="5"/>
  <c r="BF607" i="5"/>
  <c r="T607" i="5"/>
  <c r="R607" i="5"/>
  <c r="P607" i="5"/>
  <c r="BI604" i="5"/>
  <c r="BH604" i="5"/>
  <c r="BG604" i="5"/>
  <c r="BF604" i="5"/>
  <c r="T604" i="5"/>
  <c r="R604" i="5"/>
  <c r="P604" i="5"/>
  <c r="BI601" i="5"/>
  <c r="BH601" i="5"/>
  <c r="BG601" i="5"/>
  <c r="BF601" i="5"/>
  <c r="T601" i="5"/>
  <c r="R601" i="5"/>
  <c r="P601" i="5"/>
  <c r="BI598" i="5"/>
  <c r="BH598" i="5"/>
  <c r="BG598" i="5"/>
  <c r="BF598" i="5"/>
  <c r="T598" i="5"/>
  <c r="R598" i="5"/>
  <c r="P598" i="5"/>
  <c r="BI593" i="5"/>
  <c r="BH593" i="5"/>
  <c r="BG593" i="5"/>
  <c r="BF593" i="5"/>
  <c r="T593" i="5"/>
  <c r="R593" i="5"/>
  <c r="P593" i="5"/>
  <c r="BI591" i="5"/>
  <c r="BH591" i="5"/>
  <c r="BG591" i="5"/>
  <c r="BF591" i="5"/>
  <c r="T591" i="5"/>
  <c r="R591" i="5"/>
  <c r="P591" i="5"/>
  <c r="BI587" i="5"/>
  <c r="BH587" i="5"/>
  <c r="BG587" i="5"/>
  <c r="BF587" i="5"/>
  <c r="T587" i="5"/>
  <c r="R587" i="5"/>
  <c r="P587" i="5"/>
  <c r="BI584" i="5"/>
  <c r="BH584" i="5"/>
  <c r="BG584" i="5"/>
  <c r="BF584" i="5"/>
  <c r="T584" i="5"/>
  <c r="R584" i="5"/>
  <c r="P584" i="5"/>
  <c r="BI582" i="5"/>
  <c r="BH582" i="5"/>
  <c r="BG582" i="5"/>
  <c r="BF582" i="5"/>
  <c r="T582" i="5"/>
  <c r="R582" i="5"/>
  <c r="P582" i="5"/>
  <c r="BI580" i="5"/>
  <c r="BH580" i="5"/>
  <c r="BG580" i="5"/>
  <c r="BF580" i="5"/>
  <c r="T580" i="5"/>
  <c r="R580" i="5"/>
  <c r="P580" i="5"/>
  <c r="BI578" i="5"/>
  <c r="BH578" i="5"/>
  <c r="BG578" i="5"/>
  <c r="BF578" i="5"/>
  <c r="T578" i="5"/>
  <c r="R578" i="5"/>
  <c r="P578" i="5"/>
  <c r="BI576" i="5"/>
  <c r="BH576" i="5"/>
  <c r="BG576" i="5"/>
  <c r="BF576" i="5"/>
  <c r="T576" i="5"/>
  <c r="R576" i="5"/>
  <c r="P576" i="5"/>
  <c r="BI574" i="5"/>
  <c r="BH574" i="5"/>
  <c r="BG574" i="5"/>
  <c r="BF574" i="5"/>
  <c r="T574" i="5"/>
  <c r="R574" i="5"/>
  <c r="P574" i="5"/>
  <c r="BI572" i="5"/>
  <c r="BH572" i="5"/>
  <c r="BG572" i="5"/>
  <c r="BF572" i="5"/>
  <c r="T572" i="5"/>
  <c r="R572" i="5"/>
  <c r="P572" i="5"/>
  <c r="BI569" i="5"/>
  <c r="BH569" i="5"/>
  <c r="BG569" i="5"/>
  <c r="BF569" i="5"/>
  <c r="T569" i="5"/>
  <c r="R569" i="5"/>
  <c r="P569" i="5"/>
  <c r="BI565" i="5"/>
  <c r="BH565" i="5"/>
  <c r="BG565" i="5"/>
  <c r="BF565" i="5"/>
  <c r="T565" i="5"/>
  <c r="R565" i="5"/>
  <c r="P565" i="5"/>
  <c r="BI561" i="5"/>
  <c r="BH561" i="5"/>
  <c r="BG561" i="5"/>
  <c r="BF561" i="5"/>
  <c r="T561" i="5"/>
  <c r="R561" i="5"/>
  <c r="P561" i="5"/>
  <c r="BI559" i="5"/>
  <c r="BH559" i="5"/>
  <c r="BG559" i="5"/>
  <c r="BF559" i="5"/>
  <c r="T559" i="5"/>
  <c r="R559" i="5"/>
  <c r="P559" i="5"/>
  <c r="BI557" i="5"/>
  <c r="BH557" i="5"/>
  <c r="BG557" i="5"/>
  <c r="BF557" i="5"/>
  <c r="T557" i="5"/>
  <c r="R557" i="5"/>
  <c r="P557" i="5"/>
  <c r="BI555" i="5"/>
  <c r="BH555" i="5"/>
  <c r="BG555" i="5"/>
  <c r="BF555" i="5"/>
  <c r="T555" i="5"/>
  <c r="R555" i="5"/>
  <c r="P555" i="5"/>
  <c r="BI551" i="5"/>
  <c r="BH551" i="5"/>
  <c r="BG551" i="5"/>
  <c r="BF551" i="5"/>
  <c r="T551" i="5"/>
  <c r="R551" i="5"/>
  <c r="P551" i="5"/>
  <c r="BI548" i="5"/>
  <c r="BH548" i="5"/>
  <c r="BG548" i="5"/>
  <c r="BF548" i="5"/>
  <c r="T548" i="5"/>
  <c r="R548" i="5"/>
  <c r="P548" i="5"/>
  <c r="BI545" i="5"/>
  <c r="BH545" i="5"/>
  <c r="BG545" i="5"/>
  <c r="BF545" i="5"/>
  <c r="T545" i="5"/>
  <c r="R545" i="5"/>
  <c r="P545" i="5"/>
  <c r="BI542" i="5"/>
  <c r="BH542" i="5"/>
  <c r="BG542" i="5"/>
  <c r="BF542" i="5"/>
  <c r="T542" i="5"/>
  <c r="R542" i="5"/>
  <c r="P542" i="5"/>
  <c r="BI540" i="5"/>
  <c r="BH540" i="5"/>
  <c r="BG540" i="5"/>
  <c r="BF540" i="5"/>
  <c r="T540" i="5"/>
  <c r="R540" i="5"/>
  <c r="P540" i="5"/>
  <c r="BI537" i="5"/>
  <c r="BH537" i="5"/>
  <c r="BG537" i="5"/>
  <c r="BF537" i="5"/>
  <c r="T537" i="5"/>
  <c r="R537" i="5"/>
  <c r="P537" i="5"/>
  <c r="BI533" i="5"/>
  <c r="BH533" i="5"/>
  <c r="BG533" i="5"/>
  <c r="BF533" i="5"/>
  <c r="T533" i="5"/>
  <c r="R533" i="5"/>
  <c r="P533" i="5"/>
  <c r="BI531" i="5"/>
  <c r="BH531" i="5"/>
  <c r="BG531" i="5"/>
  <c r="BF531" i="5"/>
  <c r="T531" i="5"/>
  <c r="R531" i="5"/>
  <c r="P531" i="5"/>
  <c r="BI529" i="5"/>
  <c r="BH529" i="5"/>
  <c r="BG529" i="5"/>
  <c r="BF529" i="5"/>
  <c r="T529" i="5"/>
  <c r="R529" i="5"/>
  <c r="P529" i="5"/>
  <c r="BI525" i="5"/>
  <c r="BH525" i="5"/>
  <c r="BG525" i="5"/>
  <c r="BF525" i="5"/>
  <c r="T525" i="5"/>
  <c r="R525" i="5"/>
  <c r="P525" i="5"/>
  <c r="BI521" i="5"/>
  <c r="BH521" i="5"/>
  <c r="BG521" i="5"/>
  <c r="BF521" i="5"/>
  <c r="T521" i="5"/>
  <c r="R521" i="5"/>
  <c r="P521" i="5"/>
  <c r="BI518" i="5"/>
  <c r="BH518" i="5"/>
  <c r="BG518" i="5"/>
  <c r="BF518" i="5"/>
  <c r="T518" i="5"/>
  <c r="R518" i="5"/>
  <c r="P518" i="5"/>
  <c r="BI515" i="5"/>
  <c r="BH515" i="5"/>
  <c r="BG515" i="5"/>
  <c r="BF515" i="5"/>
  <c r="T515" i="5"/>
  <c r="R515" i="5"/>
  <c r="P515" i="5"/>
  <c r="BI493" i="5"/>
  <c r="BH493" i="5"/>
  <c r="BG493" i="5"/>
  <c r="BF493" i="5"/>
  <c r="T493" i="5"/>
  <c r="R493" i="5"/>
  <c r="P493" i="5"/>
  <c r="BI487" i="5"/>
  <c r="BH487" i="5"/>
  <c r="BG487" i="5"/>
  <c r="BF487" i="5"/>
  <c r="T487" i="5"/>
  <c r="R487" i="5"/>
  <c r="P487" i="5"/>
  <c r="BI484" i="5"/>
  <c r="BH484" i="5"/>
  <c r="BG484" i="5"/>
  <c r="BF484" i="5"/>
  <c r="T484" i="5"/>
  <c r="R484" i="5"/>
  <c r="P484" i="5"/>
  <c r="BI482" i="5"/>
  <c r="BH482" i="5"/>
  <c r="BG482" i="5"/>
  <c r="BF482" i="5"/>
  <c r="T482" i="5"/>
  <c r="R482" i="5"/>
  <c r="P482" i="5"/>
  <c r="BI461" i="5"/>
  <c r="BH461" i="5"/>
  <c r="BG461" i="5"/>
  <c r="BF461" i="5"/>
  <c r="T461" i="5"/>
  <c r="R461" i="5"/>
  <c r="P461" i="5"/>
  <c r="BI458" i="5"/>
  <c r="BH458" i="5"/>
  <c r="BG458" i="5"/>
  <c r="BF458" i="5"/>
  <c r="T458" i="5"/>
  <c r="R458" i="5"/>
  <c r="P458" i="5"/>
  <c r="BI454" i="5"/>
  <c r="BH454" i="5"/>
  <c r="BG454" i="5"/>
  <c r="BF454" i="5"/>
  <c r="T454" i="5"/>
  <c r="R454" i="5"/>
  <c r="P454" i="5"/>
  <c r="BI450" i="5"/>
  <c r="BH450" i="5"/>
  <c r="BG450" i="5"/>
  <c r="BF450" i="5"/>
  <c r="T450" i="5"/>
  <c r="R450" i="5"/>
  <c r="P450" i="5"/>
  <c r="BI428" i="5"/>
  <c r="BH428" i="5"/>
  <c r="BG428" i="5"/>
  <c r="BF428" i="5"/>
  <c r="T428" i="5"/>
  <c r="R428" i="5"/>
  <c r="P428" i="5"/>
  <c r="BI425" i="5"/>
  <c r="BH425" i="5"/>
  <c r="BG425" i="5"/>
  <c r="BF425" i="5"/>
  <c r="T425" i="5"/>
  <c r="R425" i="5"/>
  <c r="P425" i="5"/>
  <c r="BI421" i="5"/>
  <c r="BH421" i="5"/>
  <c r="BG421" i="5"/>
  <c r="BF421" i="5"/>
  <c r="T421" i="5"/>
  <c r="R421" i="5"/>
  <c r="P421" i="5"/>
  <c r="BI413" i="5"/>
  <c r="BH413" i="5"/>
  <c r="BG413" i="5"/>
  <c r="BF413" i="5"/>
  <c r="T413" i="5"/>
  <c r="R413" i="5"/>
  <c r="P413" i="5"/>
  <c r="BI410" i="5"/>
  <c r="BH410" i="5"/>
  <c r="BG410" i="5"/>
  <c r="BF410" i="5"/>
  <c r="T410" i="5"/>
  <c r="R410" i="5"/>
  <c r="P410" i="5"/>
  <c r="BI406" i="5"/>
  <c r="BH406" i="5"/>
  <c r="BG406" i="5"/>
  <c r="BF406" i="5"/>
  <c r="T406" i="5"/>
  <c r="R406" i="5"/>
  <c r="P406" i="5"/>
  <c r="BI403" i="5"/>
  <c r="BH403" i="5"/>
  <c r="BG403" i="5"/>
  <c r="BF403" i="5"/>
  <c r="T403" i="5"/>
  <c r="R403" i="5"/>
  <c r="P403" i="5"/>
  <c r="BI399" i="5"/>
  <c r="BH399" i="5"/>
  <c r="BG399" i="5"/>
  <c r="BF399" i="5"/>
  <c r="T399" i="5"/>
  <c r="R399" i="5"/>
  <c r="P399" i="5"/>
  <c r="BI388" i="5"/>
  <c r="BH388" i="5"/>
  <c r="BG388" i="5"/>
  <c r="BF388" i="5"/>
  <c r="T388" i="5"/>
  <c r="R388" i="5"/>
  <c r="P388" i="5"/>
  <c r="BI376" i="5"/>
  <c r="BH376" i="5"/>
  <c r="BG376" i="5"/>
  <c r="BF376" i="5"/>
  <c r="T376" i="5"/>
  <c r="R376" i="5"/>
  <c r="P376" i="5"/>
  <c r="BI374" i="5"/>
  <c r="BH374" i="5"/>
  <c r="BG374" i="5"/>
  <c r="BF374" i="5"/>
  <c r="T374" i="5"/>
  <c r="R374" i="5"/>
  <c r="P374" i="5"/>
  <c r="BI372" i="5"/>
  <c r="BH372" i="5"/>
  <c r="BG372" i="5"/>
  <c r="BF372" i="5"/>
  <c r="T372" i="5"/>
  <c r="R372" i="5"/>
  <c r="P372" i="5"/>
  <c r="BI360" i="5"/>
  <c r="BH360" i="5"/>
  <c r="BG360" i="5"/>
  <c r="BF360" i="5"/>
  <c r="T360" i="5"/>
  <c r="R360" i="5"/>
  <c r="P360" i="5"/>
  <c r="BI348" i="5"/>
  <c r="BH348" i="5"/>
  <c r="BG348" i="5"/>
  <c r="BF348" i="5"/>
  <c r="T348" i="5"/>
  <c r="R348" i="5"/>
  <c r="P348" i="5"/>
  <c r="BI336" i="5"/>
  <c r="BH336" i="5"/>
  <c r="BG336" i="5"/>
  <c r="BF336" i="5"/>
  <c r="T336" i="5"/>
  <c r="R336" i="5"/>
  <c r="P336" i="5"/>
  <c r="BI334" i="5"/>
  <c r="BH334" i="5"/>
  <c r="BG334" i="5"/>
  <c r="BF334" i="5"/>
  <c r="T334" i="5"/>
  <c r="R334" i="5"/>
  <c r="P334" i="5"/>
  <c r="BI332" i="5"/>
  <c r="BH332" i="5"/>
  <c r="BG332" i="5"/>
  <c r="BF332" i="5"/>
  <c r="T332" i="5"/>
  <c r="R332" i="5"/>
  <c r="P332" i="5"/>
  <c r="BI330" i="5"/>
  <c r="BH330" i="5"/>
  <c r="BG330" i="5"/>
  <c r="BF330" i="5"/>
  <c r="T330" i="5"/>
  <c r="R330" i="5"/>
  <c r="P330" i="5"/>
  <c r="BI328" i="5"/>
  <c r="BH328" i="5"/>
  <c r="BG328" i="5"/>
  <c r="BF328" i="5"/>
  <c r="T328" i="5"/>
  <c r="R328" i="5"/>
  <c r="P328" i="5"/>
  <c r="BI324" i="5"/>
  <c r="BH324" i="5"/>
  <c r="BG324" i="5"/>
  <c r="BF324" i="5"/>
  <c r="T324" i="5"/>
  <c r="R324" i="5"/>
  <c r="P324" i="5"/>
  <c r="BI321" i="5"/>
  <c r="BH321" i="5"/>
  <c r="BG321" i="5"/>
  <c r="BF321" i="5"/>
  <c r="T321" i="5"/>
  <c r="R321" i="5"/>
  <c r="P321" i="5"/>
  <c r="BI318" i="5"/>
  <c r="BH318" i="5"/>
  <c r="BG318" i="5"/>
  <c r="BF318" i="5"/>
  <c r="T318" i="5"/>
  <c r="R318" i="5"/>
  <c r="P318" i="5"/>
  <c r="BI315" i="5"/>
  <c r="BH315" i="5"/>
  <c r="BG315" i="5"/>
  <c r="BF315" i="5"/>
  <c r="T315" i="5"/>
  <c r="R315" i="5"/>
  <c r="P315" i="5"/>
  <c r="BI312" i="5"/>
  <c r="BH312" i="5"/>
  <c r="BG312" i="5"/>
  <c r="BF312" i="5"/>
  <c r="T312" i="5"/>
  <c r="R312" i="5"/>
  <c r="P312" i="5"/>
  <c r="BI310" i="5"/>
  <c r="BH310" i="5"/>
  <c r="BG310" i="5"/>
  <c r="BF310" i="5"/>
  <c r="T310" i="5"/>
  <c r="R310" i="5"/>
  <c r="P310" i="5"/>
  <c r="BI307" i="5"/>
  <c r="BH307" i="5"/>
  <c r="BG307" i="5"/>
  <c r="BF307" i="5"/>
  <c r="T307" i="5"/>
  <c r="R307" i="5"/>
  <c r="P307" i="5"/>
  <c r="BI301" i="5"/>
  <c r="BH301" i="5"/>
  <c r="BG301" i="5"/>
  <c r="BF301" i="5"/>
  <c r="T301" i="5"/>
  <c r="R301" i="5"/>
  <c r="P301" i="5"/>
  <c r="BI299" i="5"/>
  <c r="BH299" i="5"/>
  <c r="BG299" i="5"/>
  <c r="BF299" i="5"/>
  <c r="T299" i="5"/>
  <c r="R299" i="5"/>
  <c r="P299" i="5"/>
  <c r="BI294" i="5"/>
  <c r="BH294" i="5"/>
  <c r="BG294" i="5"/>
  <c r="BF294" i="5"/>
  <c r="T294" i="5"/>
  <c r="R294" i="5"/>
  <c r="P294" i="5"/>
  <c r="BI278" i="5"/>
  <c r="BH278" i="5"/>
  <c r="BG278" i="5"/>
  <c r="BF278" i="5"/>
  <c r="T278" i="5"/>
  <c r="R278" i="5"/>
  <c r="P278" i="5"/>
  <c r="BI274" i="5"/>
  <c r="BH274" i="5"/>
  <c r="BG274" i="5"/>
  <c r="BF274" i="5"/>
  <c r="T274" i="5"/>
  <c r="R274" i="5"/>
  <c r="P274" i="5"/>
  <c r="BI271" i="5"/>
  <c r="BH271" i="5"/>
  <c r="BG271" i="5"/>
  <c r="BF271" i="5"/>
  <c r="T271" i="5"/>
  <c r="R271" i="5"/>
  <c r="P271" i="5"/>
  <c r="BI268" i="5"/>
  <c r="BH268" i="5"/>
  <c r="BG268" i="5"/>
  <c r="BF268" i="5"/>
  <c r="T268" i="5"/>
  <c r="R268" i="5"/>
  <c r="P268" i="5"/>
  <c r="BI262" i="5"/>
  <c r="BH262" i="5"/>
  <c r="BG262" i="5"/>
  <c r="BF262" i="5"/>
  <c r="T262" i="5"/>
  <c r="R262" i="5"/>
  <c r="P262" i="5"/>
  <c r="BI257" i="5"/>
  <c r="BH257" i="5"/>
  <c r="BG257" i="5"/>
  <c r="BF257" i="5"/>
  <c r="T257" i="5"/>
  <c r="R257" i="5"/>
  <c r="P257" i="5"/>
  <c r="BI254" i="5"/>
  <c r="BH254" i="5"/>
  <c r="BG254" i="5"/>
  <c r="BF254" i="5"/>
  <c r="T254" i="5"/>
  <c r="R254" i="5"/>
  <c r="P254" i="5"/>
  <c r="BI251" i="5"/>
  <c r="BH251" i="5"/>
  <c r="BG251" i="5"/>
  <c r="BF251" i="5"/>
  <c r="T251" i="5"/>
  <c r="R251" i="5"/>
  <c r="P251" i="5"/>
  <c r="BI248" i="5"/>
  <c r="BH248" i="5"/>
  <c r="BG248" i="5"/>
  <c r="BF248" i="5"/>
  <c r="T248" i="5"/>
  <c r="R248" i="5"/>
  <c r="P248" i="5"/>
  <c r="BI245" i="5"/>
  <c r="BH245" i="5"/>
  <c r="BG245" i="5"/>
  <c r="BF245" i="5"/>
  <c r="T245" i="5"/>
  <c r="R245" i="5"/>
  <c r="P245" i="5"/>
  <c r="BI242" i="5"/>
  <c r="BH242" i="5"/>
  <c r="BG242" i="5"/>
  <c r="BF242" i="5"/>
  <c r="T242" i="5"/>
  <c r="R242" i="5"/>
  <c r="P242" i="5"/>
  <c r="BI239" i="5"/>
  <c r="BH239" i="5"/>
  <c r="BG239" i="5"/>
  <c r="BF239" i="5"/>
  <c r="T239" i="5"/>
  <c r="R239" i="5"/>
  <c r="P239" i="5"/>
  <c r="BI231" i="5"/>
  <c r="BH231" i="5"/>
  <c r="BG231" i="5"/>
  <c r="BF231" i="5"/>
  <c r="T231" i="5"/>
  <c r="R231" i="5"/>
  <c r="P231" i="5"/>
  <c r="BI228" i="5"/>
  <c r="BH228" i="5"/>
  <c r="BG228" i="5"/>
  <c r="BF228" i="5"/>
  <c r="T228" i="5"/>
  <c r="R228" i="5"/>
  <c r="P228" i="5"/>
  <c r="BI225" i="5"/>
  <c r="BH225" i="5"/>
  <c r="BG225" i="5"/>
  <c r="BF225" i="5"/>
  <c r="T225" i="5"/>
  <c r="R225" i="5"/>
  <c r="P225" i="5"/>
  <c r="BI199" i="5"/>
  <c r="BH199" i="5"/>
  <c r="BG199" i="5"/>
  <c r="BF199" i="5"/>
  <c r="T199" i="5"/>
  <c r="R199" i="5"/>
  <c r="P199" i="5"/>
  <c r="BI180" i="5"/>
  <c r="BH180" i="5"/>
  <c r="BG180" i="5"/>
  <c r="BF180" i="5"/>
  <c r="T180" i="5"/>
  <c r="R180" i="5"/>
  <c r="P180" i="5"/>
  <c r="BI177" i="5"/>
  <c r="BH177" i="5"/>
  <c r="BG177" i="5"/>
  <c r="BF177" i="5"/>
  <c r="T177" i="5"/>
  <c r="R177" i="5"/>
  <c r="P177" i="5"/>
  <c r="BI176" i="5"/>
  <c r="BH176" i="5"/>
  <c r="BG176" i="5"/>
  <c r="BF176" i="5"/>
  <c r="T176" i="5"/>
  <c r="R176" i="5"/>
  <c r="P176" i="5"/>
  <c r="BI175" i="5"/>
  <c r="BH175" i="5"/>
  <c r="BG175" i="5"/>
  <c r="BF175" i="5"/>
  <c r="T175" i="5"/>
  <c r="R175" i="5"/>
  <c r="P175" i="5"/>
  <c r="BI173" i="5"/>
  <c r="BH173" i="5"/>
  <c r="BG173" i="5"/>
  <c r="BF173" i="5"/>
  <c r="T173" i="5"/>
  <c r="R173" i="5"/>
  <c r="P173" i="5"/>
  <c r="BI171" i="5"/>
  <c r="BH171" i="5"/>
  <c r="BG171" i="5"/>
  <c r="BF171" i="5"/>
  <c r="T171" i="5"/>
  <c r="R171" i="5"/>
  <c r="P171" i="5"/>
  <c r="BI168" i="5"/>
  <c r="BH168" i="5"/>
  <c r="BG168" i="5"/>
  <c r="BF168" i="5"/>
  <c r="T168" i="5"/>
  <c r="R168" i="5"/>
  <c r="P168" i="5"/>
  <c r="BI165" i="5"/>
  <c r="BH165" i="5"/>
  <c r="BG165" i="5"/>
  <c r="BF165" i="5"/>
  <c r="T165" i="5"/>
  <c r="R165" i="5"/>
  <c r="P165" i="5"/>
  <c r="BI164" i="5"/>
  <c r="BH164" i="5"/>
  <c r="BG164" i="5"/>
  <c r="BF164" i="5"/>
  <c r="T164" i="5"/>
  <c r="R164" i="5"/>
  <c r="P164" i="5"/>
  <c r="BI161" i="5"/>
  <c r="BH161" i="5"/>
  <c r="BG161" i="5"/>
  <c r="BF161" i="5"/>
  <c r="T161" i="5"/>
  <c r="R161" i="5"/>
  <c r="P161" i="5"/>
  <c r="BI159" i="5"/>
  <c r="BH159" i="5"/>
  <c r="BG159" i="5"/>
  <c r="BF159" i="5"/>
  <c r="T159" i="5"/>
  <c r="R159" i="5"/>
  <c r="P159" i="5"/>
  <c r="BI156" i="5"/>
  <c r="BH156" i="5"/>
  <c r="BG156" i="5"/>
  <c r="BF156" i="5"/>
  <c r="T156" i="5"/>
  <c r="R156" i="5"/>
  <c r="P156" i="5"/>
  <c r="BI153" i="5"/>
  <c r="BH153" i="5"/>
  <c r="BG153" i="5"/>
  <c r="BF153" i="5"/>
  <c r="T153" i="5"/>
  <c r="R153" i="5"/>
  <c r="P153" i="5"/>
  <c r="BI150" i="5"/>
  <c r="BH150" i="5"/>
  <c r="BG150" i="5"/>
  <c r="BF150" i="5"/>
  <c r="T150" i="5"/>
  <c r="R150" i="5"/>
  <c r="P150" i="5"/>
  <c r="BI147" i="5"/>
  <c r="BH147" i="5"/>
  <c r="BG147" i="5"/>
  <c r="BF147" i="5"/>
  <c r="T147" i="5"/>
  <c r="R147" i="5"/>
  <c r="P147" i="5"/>
  <c r="BI144" i="5"/>
  <c r="BH144" i="5"/>
  <c r="BG144" i="5"/>
  <c r="BF144" i="5"/>
  <c r="T144" i="5"/>
  <c r="R144" i="5"/>
  <c r="P144" i="5"/>
  <c r="BI142" i="5"/>
  <c r="BH142" i="5"/>
  <c r="BG142" i="5"/>
  <c r="BF142" i="5"/>
  <c r="T142" i="5"/>
  <c r="R142" i="5"/>
  <c r="P142" i="5"/>
  <c r="BI139" i="5"/>
  <c r="BH139" i="5"/>
  <c r="BG139" i="5"/>
  <c r="BF139" i="5"/>
  <c r="T139" i="5"/>
  <c r="R139" i="5"/>
  <c r="P139" i="5"/>
  <c r="BI136" i="5"/>
  <c r="BH136" i="5"/>
  <c r="BG136" i="5"/>
  <c r="BF136" i="5"/>
  <c r="T136" i="5"/>
  <c r="R136" i="5"/>
  <c r="P136" i="5"/>
  <c r="BI133" i="5"/>
  <c r="BH133" i="5"/>
  <c r="BG133" i="5"/>
  <c r="BF133" i="5"/>
  <c r="T133" i="5"/>
  <c r="R133" i="5"/>
  <c r="P133" i="5"/>
  <c r="BI130" i="5"/>
  <c r="BH130" i="5"/>
  <c r="BG130" i="5"/>
  <c r="BF130" i="5"/>
  <c r="T130" i="5"/>
  <c r="R130" i="5"/>
  <c r="P130" i="5"/>
  <c r="BI127" i="5"/>
  <c r="BH127" i="5"/>
  <c r="BG127" i="5"/>
  <c r="BF127" i="5"/>
  <c r="T127" i="5"/>
  <c r="R127" i="5"/>
  <c r="P127" i="5"/>
  <c r="BI124" i="5"/>
  <c r="BH124" i="5"/>
  <c r="BG124" i="5"/>
  <c r="BF124" i="5"/>
  <c r="T124" i="5"/>
  <c r="R124" i="5"/>
  <c r="P124" i="5"/>
  <c r="BI121" i="5"/>
  <c r="BH121" i="5"/>
  <c r="BG121" i="5"/>
  <c r="BF121" i="5"/>
  <c r="T121" i="5"/>
  <c r="R121" i="5"/>
  <c r="P121" i="5"/>
  <c r="BI118" i="5"/>
  <c r="BH118" i="5"/>
  <c r="BG118" i="5"/>
  <c r="BF118" i="5"/>
  <c r="T118" i="5"/>
  <c r="R118" i="5"/>
  <c r="P118" i="5"/>
  <c r="BI113" i="5"/>
  <c r="BH113" i="5"/>
  <c r="BG113" i="5"/>
  <c r="BF113" i="5"/>
  <c r="T113" i="5"/>
  <c r="R113" i="5"/>
  <c r="P113" i="5"/>
  <c r="BI110" i="5"/>
  <c r="BH110" i="5"/>
  <c r="BG110" i="5"/>
  <c r="BF110" i="5"/>
  <c r="T110" i="5"/>
  <c r="R110" i="5"/>
  <c r="P110" i="5"/>
  <c r="BI107" i="5"/>
  <c r="BH107" i="5"/>
  <c r="BG107" i="5"/>
  <c r="BF107" i="5"/>
  <c r="T107" i="5"/>
  <c r="R107" i="5"/>
  <c r="P107" i="5"/>
  <c r="BI102" i="5"/>
  <c r="BH102" i="5"/>
  <c r="BG102" i="5"/>
  <c r="BF102" i="5"/>
  <c r="T102" i="5"/>
  <c r="R102" i="5"/>
  <c r="P102" i="5"/>
  <c r="J96" i="5"/>
  <c r="J95" i="5"/>
  <c r="F95" i="5"/>
  <c r="F93" i="5"/>
  <c r="E91" i="5"/>
  <c r="J59" i="5"/>
  <c r="J58" i="5"/>
  <c r="F58" i="5"/>
  <c r="F56" i="5"/>
  <c r="E54" i="5"/>
  <c r="J20" i="5"/>
  <c r="E20" i="5"/>
  <c r="F96" i="5" s="1"/>
  <c r="J19" i="5"/>
  <c r="J14" i="5"/>
  <c r="J56" i="5" s="1"/>
  <c r="E7" i="5"/>
  <c r="E87" i="5" s="1"/>
  <c r="J39" i="4"/>
  <c r="J38" i="4"/>
  <c r="AY59" i="1"/>
  <c r="J37" i="4"/>
  <c r="AX59" i="1"/>
  <c r="BI108" i="4"/>
  <c r="BH108" i="4"/>
  <c r="BG108" i="4"/>
  <c r="BF108" i="4"/>
  <c r="T108" i="4"/>
  <c r="R108" i="4"/>
  <c r="P108" i="4"/>
  <c r="BI106" i="4"/>
  <c r="BH106" i="4"/>
  <c r="BG106" i="4"/>
  <c r="BF106" i="4"/>
  <c r="T106" i="4"/>
  <c r="R106" i="4"/>
  <c r="P106" i="4"/>
  <c r="BI102" i="4"/>
  <c r="BH102" i="4"/>
  <c r="BG102" i="4"/>
  <c r="BF102" i="4"/>
  <c r="T102" i="4"/>
  <c r="R102" i="4"/>
  <c r="P102" i="4"/>
  <c r="BI98" i="4"/>
  <c r="BH98" i="4"/>
  <c r="BG98" i="4"/>
  <c r="BF98" i="4"/>
  <c r="T98" i="4"/>
  <c r="R98" i="4"/>
  <c r="P98" i="4"/>
  <c r="BI96" i="4"/>
  <c r="BH96" i="4"/>
  <c r="BG96" i="4"/>
  <c r="BF96" i="4"/>
  <c r="T96" i="4"/>
  <c r="R96" i="4"/>
  <c r="P96" i="4"/>
  <c r="BI93" i="4"/>
  <c r="BH93" i="4"/>
  <c r="BG93" i="4"/>
  <c r="BF93" i="4"/>
  <c r="T93" i="4"/>
  <c r="R93" i="4"/>
  <c r="P93" i="4"/>
  <c r="BI90" i="4"/>
  <c r="BH90" i="4"/>
  <c r="BG90" i="4"/>
  <c r="BF90" i="4"/>
  <c r="T90" i="4"/>
  <c r="R90" i="4"/>
  <c r="P90" i="4"/>
  <c r="J85" i="4"/>
  <c r="J84" i="4"/>
  <c r="F84" i="4"/>
  <c r="F82" i="4"/>
  <c r="E80" i="4"/>
  <c r="J59" i="4"/>
  <c r="J58" i="4"/>
  <c r="F58" i="4"/>
  <c r="F56" i="4"/>
  <c r="E54" i="4"/>
  <c r="J20" i="4"/>
  <c r="E20" i="4"/>
  <c r="F85" i="4"/>
  <c r="J19" i="4"/>
  <c r="J14" i="4"/>
  <c r="J56" i="4"/>
  <c r="E7" i="4"/>
  <c r="E50" i="4" s="1"/>
  <c r="J286" i="3"/>
  <c r="J39" i="3"/>
  <c r="J38" i="3"/>
  <c r="AY58" i="1" s="1"/>
  <c r="J37" i="3"/>
  <c r="AX58" i="1"/>
  <c r="BI295" i="3"/>
  <c r="BH295" i="3"/>
  <c r="BG295" i="3"/>
  <c r="BF295" i="3"/>
  <c r="T295" i="3"/>
  <c r="R295" i="3"/>
  <c r="P295" i="3"/>
  <c r="BI293" i="3"/>
  <c r="BH293" i="3"/>
  <c r="BG293" i="3"/>
  <c r="BF293" i="3"/>
  <c r="T293" i="3"/>
  <c r="R293" i="3"/>
  <c r="P293" i="3"/>
  <c r="BI290" i="3"/>
  <c r="BH290" i="3"/>
  <c r="BG290" i="3"/>
  <c r="BF290" i="3"/>
  <c r="T290" i="3"/>
  <c r="R290" i="3"/>
  <c r="P290" i="3"/>
  <c r="BI288" i="3"/>
  <c r="BH288" i="3"/>
  <c r="BG288" i="3"/>
  <c r="BF288" i="3"/>
  <c r="T288" i="3"/>
  <c r="R288" i="3"/>
  <c r="P288" i="3"/>
  <c r="J67" i="3"/>
  <c r="BI281" i="3"/>
  <c r="BH281" i="3"/>
  <c r="BG281" i="3"/>
  <c r="BF281" i="3"/>
  <c r="T281" i="3"/>
  <c r="R281" i="3"/>
  <c r="P281" i="3"/>
  <c r="BI278" i="3"/>
  <c r="BH278" i="3"/>
  <c r="BG278" i="3"/>
  <c r="BF278" i="3"/>
  <c r="T278" i="3"/>
  <c r="R278" i="3"/>
  <c r="P278" i="3"/>
  <c r="BI276" i="3"/>
  <c r="BH276" i="3"/>
  <c r="BG276" i="3"/>
  <c r="BF276" i="3"/>
  <c r="T276" i="3"/>
  <c r="R276" i="3"/>
  <c r="P276" i="3"/>
  <c r="BI273" i="3"/>
  <c r="BH273" i="3"/>
  <c r="BG273" i="3"/>
  <c r="BF273" i="3"/>
  <c r="T273" i="3"/>
  <c r="R273" i="3"/>
  <c r="P273" i="3"/>
  <c r="BI269" i="3"/>
  <c r="BH269" i="3"/>
  <c r="BG269" i="3"/>
  <c r="BF269" i="3"/>
  <c r="T269" i="3"/>
  <c r="R269" i="3"/>
  <c r="P269" i="3"/>
  <c r="BI266" i="3"/>
  <c r="BH266" i="3"/>
  <c r="BG266" i="3"/>
  <c r="BF266" i="3"/>
  <c r="T266" i="3"/>
  <c r="R266" i="3"/>
  <c r="P266" i="3"/>
  <c r="BI262" i="3"/>
  <c r="BH262" i="3"/>
  <c r="BG262" i="3"/>
  <c r="BF262" i="3"/>
  <c r="T262" i="3"/>
  <c r="R262" i="3"/>
  <c r="P262" i="3"/>
  <c r="BI259" i="3"/>
  <c r="BH259" i="3"/>
  <c r="BG259" i="3"/>
  <c r="BF259" i="3"/>
  <c r="T259" i="3"/>
  <c r="R259" i="3"/>
  <c r="P259" i="3"/>
  <c r="BI256" i="3"/>
  <c r="BH256" i="3"/>
  <c r="BG256" i="3"/>
  <c r="BF256" i="3"/>
  <c r="T256" i="3"/>
  <c r="R256" i="3"/>
  <c r="P256" i="3"/>
  <c r="BI253" i="3"/>
  <c r="BH253" i="3"/>
  <c r="BG253" i="3"/>
  <c r="BF253" i="3"/>
  <c r="T253" i="3"/>
  <c r="R253" i="3"/>
  <c r="P253" i="3"/>
  <c r="BI250" i="3"/>
  <c r="BH250" i="3"/>
  <c r="BG250" i="3"/>
  <c r="BF250" i="3"/>
  <c r="T250" i="3"/>
  <c r="R250" i="3"/>
  <c r="P250" i="3"/>
  <c r="BI247" i="3"/>
  <c r="BH247" i="3"/>
  <c r="BG247" i="3"/>
  <c r="BF247" i="3"/>
  <c r="T247" i="3"/>
  <c r="R247" i="3"/>
  <c r="P247" i="3"/>
  <c r="BI245" i="3"/>
  <c r="BH245" i="3"/>
  <c r="BG245" i="3"/>
  <c r="BF245" i="3"/>
  <c r="T245" i="3"/>
  <c r="R245" i="3"/>
  <c r="P245" i="3"/>
  <c r="BI239" i="3"/>
  <c r="BH239" i="3"/>
  <c r="BG239" i="3"/>
  <c r="BF239" i="3"/>
  <c r="T239" i="3"/>
  <c r="R239" i="3"/>
  <c r="P239" i="3"/>
  <c r="BI225" i="3"/>
  <c r="BH225" i="3"/>
  <c r="BG225" i="3"/>
  <c r="BF225" i="3"/>
  <c r="T225" i="3"/>
  <c r="R225" i="3"/>
  <c r="P225" i="3"/>
  <c r="BI219" i="3"/>
  <c r="BH219" i="3"/>
  <c r="BG219" i="3"/>
  <c r="BF219" i="3"/>
  <c r="T219" i="3"/>
  <c r="R219" i="3"/>
  <c r="P219" i="3"/>
  <c r="BI216" i="3"/>
  <c r="BH216" i="3"/>
  <c r="BG216" i="3"/>
  <c r="BF216" i="3"/>
  <c r="T216" i="3"/>
  <c r="R216" i="3"/>
  <c r="P216" i="3"/>
  <c r="BI213" i="3"/>
  <c r="BH213" i="3"/>
  <c r="BG213" i="3"/>
  <c r="BF213" i="3"/>
  <c r="T213" i="3"/>
  <c r="R213" i="3"/>
  <c r="P213" i="3"/>
  <c r="BI208" i="3"/>
  <c r="BH208" i="3"/>
  <c r="BG208" i="3"/>
  <c r="BF208" i="3"/>
  <c r="T208" i="3"/>
  <c r="R208" i="3"/>
  <c r="P208" i="3"/>
  <c r="BI201" i="3"/>
  <c r="BH201" i="3"/>
  <c r="BG201" i="3"/>
  <c r="BF201" i="3"/>
  <c r="T201" i="3"/>
  <c r="R201" i="3"/>
  <c r="P201" i="3"/>
  <c r="BI198" i="3"/>
  <c r="BH198" i="3"/>
  <c r="BG198" i="3"/>
  <c r="BF198" i="3"/>
  <c r="T198" i="3"/>
  <c r="R198" i="3"/>
  <c r="P198" i="3"/>
  <c r="BI184" i="3"/>
  <c r="BH184" i="3"/>
  <c r="BG184" i="3"/>
  <c r="BF184" i="3"/>
  <c r="T184" i="3"/>
  <c r="R184" i="3"/>
  <c r="P184" i="3"/>
  <c r="BI181" i="3"/>
  <c r="BH181" i="3"/>
  <c r="BG181" i="3"/>
  <c r="BF181" i="3"/>
  <c r="T181" i="3"/>
  <c r="R181" i="3"/>
  <c r="P181" i="3"/>
  <c r="BI173" i="3"/>
  <c r="BH173" i="3"/>
  <c r="BG173" i="3"/>
  <c r="BF173" i="3"/>
  <c r="T173" i="3"/>
  <c r="R173" i="3"/>
  <c r="P173" i="3"/>
  <c r="BI167" i="3"/>
  <c r="BH167" i="3"/>
  <c r="BG167" i="3"/>
  <c r="BF167" i="3"/>
  <c r="T167" i="3"/>
  <c r="R167" i="3"/>
  <c r="P167" i="3"/>
  <c r="BI162" i="3"/>
  <c r="BH162" i="3"/>
  <c r="BG162" i="3"/>
  <c r="BF162" i="3"/>
  <c r="T162" i="3"/>
  <c r="R162" i="3"/>
  <c r="P162" i="3"/>
  <c r="BI159" i="3"/>
  <c r="BH159" i="3"/>
  <c r="BG159" i="3"/>
  <c r="BF159" i="3"/>
  <c r="T159" i="3"/>
  <c r="R159" i="3"/>
  <c r="P159" i="3"/>
  <c r="BI156" i="3"/>
  <c r="BH156" i="3"/>
  <c r="BG156" i="3"/>
  <c r="BF156" i="3"/>
  <c r="T156" i="3"/>
  <c r="R156" i="3"/>
  <c r="P156" i="3"/>
  <c r="BI153" i="3"/>
  <c r="BH153" i="3"/>
  <c r="BG153" i="3"/>
  <c r="BF153" i="3"/>
  <c r="T153" i="3"/>
  <c r="R153" i="3"/>
  <c r="P153" i="3"/>
  <c r="BI150" i="3"/>
  <c r="BH150" i="3"/>
  <c r="BG150" i="3"/>
  <c r="BF150" i="3"/>
  <c r="T150" i="3"/>
  <c r="R150" i="3"/>
  <c r="P150" i="3"/>
  <c r="BI147" i="3"/>
  <c r="BH147" i="3"/>
  <c r="BG147" i="3"/>
  <c r="BF147" i="3"/>
  <c r="T147" i="3"/>
  <c r="R147" i="3"/>
  <c r="P147" i="3"/>
  <c r="BI144" i="3"/>
  <c r="BH144" i="3"/>
  <c r="BG144" i="3"/>
  <c r="BF144" i="3"/>
  <c r="T144" i="3"/>
  <c r="R144" i="3"/>
  <c r="P144" i="3"/>
  <c r="BI141" i="3"/>
  <c r="BH141" i="3"/>
  <c r="BG141" i="3"/>
  <c r="BF141" i="3"/>
  <c r="T141" i="3"/>
  <c r="R141" i="3"/>
  <c r="P141" i="3"/>
  <c r="BI138" i="3"/>
  <c r="BH138" i="3"/>
  <c r="BG138" i="3"/>
  <c r="BF138" i="3"/>
  <c r="T138" i="3"/>
  <c r="R138" i="3"/>
  <c r="P138" i="3"/>
  <c r="BI135" i="3"/>
  <c r="BH135" i="3"/>
  <c r="BG135" i="3"/>
  <c r="BF135" i="3"/>
  <c r="T135" i="3"/>
  <c r="R135" i="3"/>
  <c r="P135" i="3"/>
  <c r="BI132" i="3"/>
  <c r="BH132" i="3"/>
  <c r="BG132" i="3"/>
  <c r="BF132" i="3"/>
  <c r="T132" i="3"/>
  <c r="R132" i="3"/>
  <c r="P132" i="3"/>
  <c r="BI129" i="3"/>
  <c r="BH129" i="3"/>
  <c r="BG129" i="3"/>
  <c r="BF129" i="3"/>
  <c r="T129" i="3"/>
  <c r="R129" i="3"/>
  <c r="P129" i="3"/>
  <c r="BI126" i="3"/>
  <c r="BH126" i="3"/>
  <c r="BG126" i="3"/>
  <c r="BF126" i="3"/>
  <c r="T126" i="3"/>
  <c r="R126" i="3"/>
  <c r="P126" i="3"/>
  <c r="BI123" i="3"/>
  <c r="BH123" i="3"/>
  <c r="BG123" i="3"/>
  <c r="BF123" i="3"/>
  <c r="T123" i="3"/>
  <c r="R123" i="3"/>
  <c r="P123" i="3"/>
  <c r="BI119" i="3"/>
  <c r="BH119" i="3"/>
  <c r="BG119" i="3"/>
  <c r="BF119" i="3"/>
  <c r="T119" i="3"/>
  <c r="R119" i="3"/>
  <c r="P119" i="3"/>
  <c r="BI116" i="3"/>
  <c r="BH116" i="3"/>
  <c r="BG116" i="3"/>
  <c r="BF116" i="3"/>
  <c r="T116" i="3"/>
  <c r="R116" i="3"/>
  <c r="P116" i="3"/>
  <c r="BI114" i="3"/>
  <c r="BH114" i="3"/>
  <c r="BG114" i="3"/>
  <c r="BF114" i="3"/>
  <c r="T114" i="3"/>
  <c r="R114" i="3"/>
  <c r="P114" i="3"/>
  <c r="BI112" i="3"/>
  <c r="BH112" i="3"/>
  <c r="BG112" i="3"/>
  <c r="BF112" i="3"/>
  <c r="T112" i="3"/>
  <c r="R112" i="3"/>
  <c r="P112" i="3"/>
  <c r="BI109" i="3"/>
  <c r="BH109" i="3"/>
  <c r="BG109" i="3"/>
  <c r="BF109" i="3"/>
  <c r="T109" i="3"/>
  <c r="R109" i="3"/>
  <c r="P109" i="3"/>
  <c r="BI106" i="3"/>
  <c r="BH106" i="3"/>
  <c r="BG106" i="3"/>
  <c r="BF106" i="3"/>
  <c r="T106" i="3"/>
  <c r="R106" i="3"/>
  <c r="P106" i="3"/>
  <c r="BI103" i="3"/>
  <c r="BH103" i="3"/>
  <c r="BG103" i="3"/>
  <c r="BF103" i="3"/>
  <c r="T103" i="3"/>
  <c r="R103" i="3"/>
  <c r="P103" i="3"/>
  <c r="BI100" i="3"/>
  <c r="BH100" i="3"/>
  <c r="BG100" i="3"/>
  <c r="BF100" i="3"/>
  <c r="T100" i="3"/>
  <c r="R100" i="3"/>
  <c r="P100" i="3"/>
  <c r="BI97" i="3"/>
  <c r="BH97" i="3"/>
  <c r="BG97" i="3"/>
  <c r="BF97" i="3"/>
  <c r="T97" i="3"/>
  <c r="R97" i="3"/>
  <c r="P97" i="3"/>
  <c r="BI94" i="3"/>
  <c r="BH94" i="3"/>
  <c r="BG94" i="3"/>
  <c r="BF94" i="3"/>
  <c r="T94" i="3"/>
  <c r="R94" i="3"/>
  <c r="P94" i="3"/>
  <c r="J88" i="3"/>
  <c r="J87" i="3"/>
  <c r="F87" i="3"/>
  <c r="F85" i="3"/>
  <c r="E83" i="3"/>
  <c r="J59" i="3"/>
  <c r="J58" i="3"/>
  <c r="F58" i="3"/>
  <c r="F56" i="3"/>
  <c r="E54" i="3"/>
  <c r="J20" i="3"/>
  <c r="E20" i="3"/>
  <c r="F59" i="3" s="1"/>
  <c r="J19" i="3"/>
  <c r="J14" i="3"/>
  <c r="J85" i="3" s="1"/>
  <c r="E7" i="3"/>
  <c r="E79" i="3" s="1"/>
  <c r="J39" i="2"/>
  <c r="J38" i="2"/>
  <c r="AY56" i="1" s="1"/>
  <c r="J37" i="2"/>
  <c r="AX56" i="1"/>
  <c r="BI120" i="2"/>
  <c r="BH120" i="2"/>
  <c r="BG120" i="2"/>
  <c r="BF120" i="2"/>
  <c r="T120" i="2"/>
  <c r="T119" i="2" s="1"/>
  <c r="R120" i="2"/>
  <c r="R119" i="2" s="1"/>
  <c r="P120" i="2"/>
  <c r="P119" i="2" s="1"/>
  <c r="BI117" i="2"/>
  <c r="BH117" i="2"/>
  <c r="BG117" i="2"/>
  <c r="BF117" i="2"/>
  <c r="T117" i="2"/>
  <c r="R117" i="2"/>
  <c r="P117" i="2"/>
  <c r="BI115" i="2"/>
  <c r="BH115" i="2"/>
  <c r="BG115" i="2"/>
  <c r="BF115" i="2"/>
  <c r="T115" i="2"/>
  <c r="R115" i="2"/>
  <c r="P115" i="2"/>
  <c r="BI113" i="2"/>
  <c r="BH113" i="2"/>
  <c r="BG113" i="2"/>
  <c r="BF113" i="2"/>
  <c r="T113" i="2"/>
  <c r="R113" i="2"/>
  <c r="P113" i="2"/>
  <c r="BI111" i="2"/>
  <c r="BH111" i="2"/>
  <c r="BG111" i="2"/>
  <c r="BF111" i="2"/>
  <c r="T111" i="2"/>
  <c r="R111" i="2"/>
  <c r="P111" i="2"/>
  <c r="BI108" i="2"/>
  <c r="BH108" i="2"/>
  <c r="BG108" i="2"/>
  <c r="BF108" i="2"/>
  <c r="T108" i="2"/>
  <c r="T107" i="2" s="1"/>
  <c r="R108" i="2"/>
  <c r="R107" i="2" s="1"/>
  <c r="P108" i="2"/>
  <c r="P107" i="2" s="1"/>
  <c r="BI105" i="2"/>
  <c r="BH105" i="2"/>
  <c r="BG105" i="2"/>
  <c r="BF105" i="2"/>
  <c r="T105" i="2"/>
  <c r="R105" i="2"/>
  <c r="P105" i="2"/>
  <c r="BI103" i="2"/>
  <c r="BH103" i="2"/>
  <c r="BG103" i="2"/>
  <c r="BF103" i="2"/>
  <c r="T103" i="2"/>
  <c r="R103" i="2"/>
  <c r="P103" i="2"/>
  <c r="BI100" i="2"/>
  <c r="BH100" i="2"/>
  <c r="BG100" i="2"/>
  <c r="BF100" i="2"/>
  <c r="T100" i="2"/>
  <c r="R100" i="2"/>
  <c r="P100" i="2"/>
  <c r="BI98" i="2"/>
  <c r="BH98" i="2"/>
  <c r="BG98" i="2"/>
  <c r="BF98" i="2"/>
  <c r="T98" i="2"/>
  <c r="R98" i="2"/>
  <c r="P98" i="2"/>
  <c r="BI96" i="2"/>
  <c r="BH96" i="2"/>
  <c r="BG96" i="2"/>
  <c r="BF96" i="2"/>
  <c r="T96" i="2"/>
  <c r="R96" i="2"/>
  <c r="P96" i="2"/>
  <c r="BI94" i="2"/>
  <c r="BH94" i="2"/>
  <c r="BG94" i="2"/>
  <c r="BF94" i="2"/>
  <c r="T94" i="2"/>
  <c r="R94" i="2"/>
  <c r="P94" i="2"/>
  <c r="J88" i="2"/>
  <c r="J87" i="2"/>
  <c r="F87" i="2"/>
  <c r="F85" i="2"/>
  <c r="E83" i="2"/>
  <c r="J59" i="2"/>
  <c r="J58" i="2"/>
  <c r="F58" i="2"/>
  <c r="F56" i="2"/>
  <c r="E54" i="2"/>
  <c r="J20" i="2"/>
  <c r="E20" i="2"/>
  <c r="F88" i="2" s="1"/>
  <c r="J19" i="2"/>
  <c r="J14" i="2"/>
  <c r="J85" i="2"/>
  <c r="E7" i="2"/>
  <c r="E50" i="2" s="1"/>
  <c r="L50" i="1"/>
  <c r="AM50" i="1"/>
  <c r="AM49" i="1"/>
  <c r="L49" i="1"/>
  <c r="AM47" i="1"/>
  <c r="L47" i="1"/>
  <c r="L45" i="1"/>
  <c r="L44" i="1"/>
  <c r="J142" i="19"/>
  <c r="BK108" i="19"/>
  <c r="J280" i="18"/>
  <c r="BK251" i="18"/>
  <c r="J218" i="18"/>
  <c r="J188" i="18"/>
  <c r="BK162" i="18"/>
  <c r="BK131" i="18"/>
  <c r="BK117" i="18"/>
  <c r="J103" i="18"/>
  <c r="BK90" i="18"/>
  <c r="J117" i="17"/>
  <c r="BK109" i="17"/>
  <c r="J102" i="17"/>
  <c r="J302" i="16"/>
  <c r="BK288" i="16"/>
  <c r="BK275" i="16"/>
  <c r="BK272" i="16"/>
  <c r="J250" i="16"/>
  <c r="BK236" i="16"/>
  <c r="J228" i="16"/>
  <c r="J213" i="16"/>
  <c r="BK207" i="16"/>
  <c r="BK177" i="16"/>
  <c r="BK162" i="16"/>
  <c r="J124" i="16"/>
  <c r="J109" i="16"/>
  <c r="BK111" i="14"/>
  <c r="BK91" i="13"/>
  <c r="BK593" i="11"/>
  <c r="BK573" i="11"/>
  <c r="BK536" i="11"/>
  <c r="J482" i="11"/>
  <c r="BK451" i="11"/>
  <c r="BK438" i="11"/>
  <c r="J421" i="11"/>
  <c r="BK559" i="5"/>
  <c r="BK540" i="5"/>
  <c r="BK521" i="5"/>
  <c r="BK461" i="5"/>
  <c r="BK410" i="5"/>
  <c r="J334" i="5"/>
  <c r="BK274" i="5"/>
  <c r="J176" i="5"/>
  <c r="BK156" i="5"/>
  <c r="BK121" i="5"/>
  <c r="J96" i="4"/>
  <c r="BK250" i="3"/>
  <c r="J135" i="3"/>
  <c r="J109" i="3"/>
  <c r="BK98" i="2"/>
  <c r="BK304" i="16"/>
  <c r="J270" i="16"/>
  <c r="J264" i="16"/>
  <c r="J243" i="16"/>
  <c r="J209" i="16"/>
  <c r="J149" i="16"/>
  <c r="BK106" i="14"/>
  <c r="J100" i="13"/>
  <c r="J573" i="11"/>
  <c r="J466" i="11"/>
  <c r="BK421" i="11"/>
  <c r="J357" i="11"/>
  <c r="BK222" i="11"/>
  <c r="J121" i="11"/>
  <c r="BK113" i="10"/>
  <c r="J332" i="9"/>
  <c r="BK286" i="9"/>
  <c r="J155" i="9"/>
  <c r="J110" i="9"/>
  <c r="J96" i="6"/>
  <c r="J593" i="5"/>
  <c r="BK574" i="5"/>
  <c r="J529" i="5"/>
  <c r="J454" i="5"/>
  <c r="BK403" i="5"/>
  <c r="J332" i="5"/>
  <c r="BK281" i="3"/>
  <c r="BK150" i="3"/>
  <c r="J116" i="3"/>
  <c r="J100" i="3"/>
  <c r="AS76" i="1"/>
  <c r="BK158" i="20"/>
  <c r="BK153" i="20"/>
  <c r="J148" i="20"/>
  <c r="J136" i="20"/>
  <c r="BK130" i="20"/>
  <c r="BK124" i="20"/>
  <c r="J121" i="20"/>
  <c r="J161" i="19"/>
  <c r="BK120" i="19"/>
  <c r="BK106" i="19"/>
  <c r="BK239" i="18"/>
  <c r="BK224" i="18"/>
  <c r="BK209" i="18"/>
  <c r="J168" i="18"/>
  <c r="J123" i="18"/>
  <c r="BK108" i="18"/>
  <c r="BK141" i="17"/>
  <c r="BK120" i="17"/>
  <c r="BK99" i="17"/>
  <c r="BK302" i="16"/>
  <c r="BK285" i="16"/>
  <c r="J275" i="16"/>
  <c r="BK254" i="16"/>
  <c r="BK243" i="16"/>
  <c r="J232" i="16"/>
  <c r="BK211" i="16"/>
  <c r="J187" i="16"/>
  <c r="BK164" i="16"/>
  <c r="BK109" i="16"/>
  <c r="BK121" i="13"/>
  <c r="J111" i="13"/>
  <c r="BK107" i="13"/>
  <c r="BK100" i="12"/>
  <c r="J533" i="11"/>
  <c r="J477" i="11"/>
  <c r="BK463" i="11"/>
  <c r="BK417" i="11"/>
  <c r="J360" i="11"/>
  <c r="BK226" i="11"/>
  <c r="J180" i="11"/>
  <c r="BK118" i="11"/>
  <c r="BK126" i="10"/>
  <c r="J330" i="9"/>
  <c r="BK203" i="9"/>
  <c r="BK146" i="9"/>
  <c r="J102" i="9"/>
  <c r="J91" i="7"/>
  <c r="J745" i="5"/>
  <c r="J711" i="5"/>
  <c r="J115" i="20"/>
  <c r="BK104" i="20"/>
  <c r="J122" i="19"/>
  <c r="J97" i="19"/>
  <c r="J233" i="18"/>
  <c r="J221" i="18"/>
  <c r="J191" i="18"/>
  <c r="J164" i="18"/>
  <c r="BK357" i="11"/>
  <c r="J321" i="11"/>
  <c r="BK208" i="11"/>
  <c r="BK163" i="11"/>
  <c r="BK127" i="11"/>
  <c r="BK105" i="11"/>
  <c r="J350" i="9"/>
  <c r="BK310" i="9"/>
  <c r="J291" i="9"/>
  <c r="BK257" i="9"/>
  <c r="BK247" i="9"/>
  <c r="J214" i="9"/>
  <c r="J119" i="9"/>
  <c r="J98" i="8"/>
  <c r="BK116" i="7"/>
  <c r="BK95" i="7"/>
  <c r="J723" i="5"/>
  <c r="J598" i="5"/>
  <c r="J569" i="5"/>
  <c r="BK555" i="5"/>
  <c r="BK515" i="5"/>
  <c r="J484" i="5"/>
  <c r="BK421" i="5"/>
  <c r="J399" i="5"/>
  <c r="BK330" i="5"/>
  <c r="BK318" i="5"/>
  <c r="J301" i="5"/>
  <c r="BK294" i="5"/>
  <c r="J254" i="5"/>
  <c r="J173" i="5"/>
  <c r="J136" i="5"/>
  <c r="BK98" i="4"/>
  <c r="BK259" i="3"/>
  <c r="J198" i="3"/>
  <c r="J153" i="3"/>
  <c r="J106" i="3"/>
  <c r="AS68" i="1"/>
  <c r="BK159" i="19"/>
  <c r="J132" i="19"/>
  <c r="J116" i="19"/>
  <c r="J110" i="19"/>
  <c r="BK97" i="19"/>
  <c r="BK236" i="18"/>
  <c r="BK191" i="18"/>
  <c r="BK158" i="18"/>
  <c r="J183" i="16"/>
  <c r="BK149" i="16"/>
  <c r="J106" i="16"/>
  <c r="J107" i="14"/>
  <c r="J102" i="12"/>
  <c r="J100" i="12"/>
  <c r="BK563" i="11"/>
  <c r="J488" i="11"/>
  <c r="J451" i="11"/>
  <c r="J430" i="11"/>
  <c r="J349" i="11"/>
  <c r="BK116" i="11"/>
  <c r="J109" i="10"/>
  <c r="BK301" i="9"/>
  <c r="J247" i="9"/>
  <c r="BK121" i="9"/>
  <c r="BK112" i="7"/>
  <c r="J106" i="6"/>
  <c r="J715" i="5"/>
  <c r="J591" i="5"/>
  <c r="BK97" i="3"/>
  <c r="AS73" i="1"/>
  <c r="J578" i="5"/>
  <c r="BK533" i="5"/>
  <c r="BK425" i="5"/>
  <c r="J278" i="5"/>
  <c r="BK257" i="5"/>
  <c r="BK147" i="5"/>
  <c r="BK130" i="5"/>
  <c r="J273" i="3"/>
  <c r="J247" i="3"/>
  <c r="J181" i="3"/>
  <c r="BK142" i="19"/>
  <c r="J126" i="19"/>
  <c r="J114" i="19"/>
  <c r="J91" i="19"/>
  <c r="BK242" i="18"/>
  <c r="J203" i="18"/>
  <c r="J160" i="18"/>
  <c r="J111" i="18"/>
  <c r="J130" i="17"/>
  <c r="J120" i="17"/>
  <c r="J105" i="17"/>
  <c r="BK280" i="16"/>
  <c r="J262" i="16"/>
  <c r="J236" i="16"/>
  <c r="BK213" i="16"/>
  <c r="BK187" i="16"/>
  <c r="J118" i="16"/>
  <c r="J96" i="13"/>
  <c r="J568" i="11"/>
  <c r="J459" i="11"/>
  <c r="J438" i="11"/>
  <c r="J208" i="11"/>
  <c r="BK124" i="11"/>
  <c r="J113" i="10"/>
  <c r="BK337" i="9"/>
  <c r="J305" i="9"/>
  <c r="J257" i="9"/>
  <c r="J133" i="9"/>
  <c r="J114" i="9"/>
  <c r="BK99" i="9"/>
  <c r="BK106" i="6"/>
  <c r="BK738" i="5"/>
  <c r="BK696" i="5"/>
  <c r="J653" i="5"/>
  <c r="BK628" i="5"/>
  <c r="J604" i="5"/>
  <c r="BK578" i="5"/>
  <c r="J555" i="5"/>
  <c r="BK542" i="5"/>
  <c r="J450" i="5"/>
  <c r="BK413" i="5"/>
  <c r="J257" i="5"/>
  <c r="J245" i="5"/>
  <c r="BK176" i="5"/>
  <c r="BK150" i="5"/>
  <c r="J127" i="5"/>
  <c r="BK96" i="4"/>
  <c r="J293" i="3"/>
  <c r="BK253" i="3"/>
  <c r="BK208" i="3"/>
  <c r="BK156" i="3"/>
  <c r="J138" i="3"/>
  <c r="BK94" i="3"/>
  <c r="BK111" i="2"/>
  <c r="BK94" i="2"/>
  <c r="BK96" i="14"/>
  <c r="BK582" i="11"/>
  <c r="BK482" i="11"/>
  <c r="J436" i="11"/>
  <c r="J379" i="11"/>
  <c r="BK325" i="11"/>
  <c r="J219" i="11"/>
  <c r="BK133" i="11"/>
  <c r="BK133" i="10"/>
  <c r="J274" i="9"/>
  <c r="J222" i="9"/>
  <c r="BK152" i="9"/>
  <c r="J127" i="9"/>
  <c r="J104" i="9"/>
  <c r="J95" i="7"/>
  <c r="BK756" i="5"/>
  <c r="BK745" i="5"/>
  <c r="J727" i="5"/>
  <c r="BK691" i="5"/>
  <c r="BK598" i="5"/>
  <c r="BK336" i="5"/>
  <c r="BK324" i="5"/>
  <c r="J310" i="5"/>
  <c r="J299" i="5"/>
  <c r="J262" i="5"/>
  <c r="BK228" i="5"/>
  <c r="J175" i="5"/>
  <c r="BK161" i="5"/>
  <c r="J110" i="5"/>
  <c r="J102" i="4"/>
  <c r="BK290" i="3"/>
  <c r="BK269" i="3"/>
  <c r="BK201" i="3"/>
  <c r="J159" i="3"/>
  <c r="BK126" i="3"/>
  <c r="BK103" i="3"/>
  <c r="J120" i="2"/>
  <c r="AS57" i="1"/>
  <c r="J159" i="16"/>
  <c r="J86" i="15"/>
  <c r="BK94" i="12"/>
  <c r="J590" i="11"/>
  <c r="BK577" i="11"/>
  <c r="BK510" i="11"/>
  <c r="BK474" i="11"/>
  <c r="BK455" i="11"/>
  <c r="BK424" i="11"/>
  <c r="BK569" i="5"/>
  <c r="BK537" i="5"/>
  <c r="BK525" i="5"/>
  <c r="J515" i="5"/>
  <c r="J403" i="5"/>
  <c r="J360" i="5"/>
  <c r="BK310" i="5"/>
  <c r="BK180" i="5"/>
  <c r="J171" i="5"/>
  <c r="J150" i="5"/>
  <c r="J113" i="5"/>
  <c r="J259" i="3"/>
  <c r="J156" i="3"/>
  <c r="BK116" i="3"/>
  <c r="J100" i="2"/>
  <c r="J304" i="16"/>
  <c r="J267" i="16"/>
  <c r="BK250" i="16"/>
  <c r="BK226" i="16"/>
  <c r="J193" i="16"/>
  <c r="J115" i="16"/>
  <c r="BK113" i="14"/>
  <c r="BK119" i="13"/>
  <c r="J542" i="11"/>
  <c r="J461" i="11"/>
  <c r="J415" i="11"/>
  <c r="BK381" i="11"/>
  <c r="BK283" i="11"/>
  <c r="J141" i="11"/>
  <c r="J105" i="11"/>
  <c r="BK109" i="10"/>
  <c r="J337" i="9"/>
  <c r="BK316" i="9"/>
  <c r="BK158" i="9"/>
  <c r="J139" i="9"/>
  <c r="BK104" i="8"/>
  <c r="BK741" i="5"/>
  <c r="J704" i="5"/>
  <c r="BK580" i="5"/>
  <c r="J548" i="5"/>
  <c r="J428" i="5"/>
  <c r="BK348" i="5"/>
  <c r="J90" i="4"/>
  <c r="J208" i="3"/>
  <c r="J141" i="3"/>
  <c r="BK114" i="3"/>
  <c r="BK113" i="2"/>
  <c r="J161" i="20"/>
  <c r="J155" i="20"/>
  <c r="BK143" i="20"/>
  <c r="BK133" i="20"/>
  <c r="BK127" i="20"/>
  <c r="BK121" i="20"/>
  <c r="BK166" i="19"/>
  <c r="J155" i="19"/>
  <c r="BK134" i="19"/>
  <c r="J108" i="19"/>
  <c r="J242" i="18"/>
  <c r="BK227" i="18"/>
  <c r="J212" i="18"/>
  <c r="BK194" i="18"/>
  <c r="J131" i="18"/>
  <c r="J117" i="18"/>
  <c r="BK103" i="18"/>
  <c r="BK133" i="17"/>
  <c r="BK123" i="17"/>
  <c r="BK102" i="17"/>
  <c r="BK93" i="17"/>
  <c r="J288" i="16"/>
  <c r="J277" i="16"/>
  <c r="BK262" i="16"/>
  <c r="J247" i="16"/>
  <c r="BK234" i="16"/>
  <c r="J219" i="16"/>
  <c r="BK190" i="16"/>
  <c r="J177" i="16"/>
  <c r="BK139" i="16"/>
  <c r="BK107" i="14"/>
  <c r="J92" i="14"/>
  <c r="BK111" i="13"/>
  <c r="J107" i="13"/>
  <c r="J91" i="12"/>
  <c r="J485" i="11"/>
  <c r="J455" i="11"/>
  <c r="BK413" i="11"/>
  <c r="BK321" i="11"/>
  <c r="J264" i="11"/>
  <c r="BK192" i="11"/>
  <c r="J127" i="11"/>
  <c r="BK118" i="10"/>
  <c r="J327" i="9"/>
  <c r="J195" i="9"/>
  <c r="J121" i="9"/>
  <c r="BK120" i="7"/>
  <c r="J753" i="5"/>
  <c r="J726" i="5"/>
  <c r="BK698" i="5"/>
  <c r="BK112" i="20"/>
  <c r="BK93" i="20"/>
  <c r="J136" i="19"/>
  <c r="J109" i="19"/>
  <c r="J256" i="18"/>
  <c r="BK215" i="18"/>
  <c r="BK197" i="18"/>
  <c r="J172" i="18"/>
  <c r="J138" i="18"/>
  <c r="J329" i="11"/>
  <c r="J216" i="11"/>
  <c r="BK176" i="11"/>
  <c r="J130" i="11"/>
  <c r="BK111" i="11"/>
  <c r="J101" i="10"/>
  <c r="J316" i="9"/>
  <c r="BK294" i="9"/>
  <c r="BK260" i="9"/>
  <c r="BK249" i="9"/>
  <c r="J219" i="9"/>
  <c r="J152" i="9"/>
  <c r="BK110" i="9"/>
  <c r="J120" i="7"/>
  <c r="J100" i="7"/>
  <c r="BK711" i="5"/>
  <c r="BK593" i="5"/>
  <c r="J559" i="5"/>
  <c r="J542" i="5"/>
  <c r="BK493" i="5"/>
  <c r="BK458" i="5"/>
  <c r="J374" i="5"/>
  <c r="J348" i="5"/>
  <c r="J328" i="5"/>
  <c r="BK315" i="5"/>
  <c r="BK299" i="5"/>
  <c r="J274" i="5"/>
  <c r="BK177" i="5"/>
  <c r="BK142" i="5"/>
  <c r="BK102" i="5"/>
  <c r="J281" i="3"/>
  <c r="J262" i="3"/>
  <c r="J219" i="3"/>
  <c r="BK159" i="3"/>
  <c r="J112" i="3"/>
  <c r="J108" i="2"/>
  <c r="J104" i="20"/>
  <c r="J101" i="20"/>
  <c r="J98" i="20"/>
  <c r="J148" i="19"/>
  <c r="BK124" i="19"/>
  <c r="BK109" i="19"/>
  <c r="BK271" i="18"/>
  <c r="J215" i="18"/>
  <c r="J184" i="18"/>
  <c r="BK138" i="18"/>
  <c r="BK159" i="16"/>
  <c r="BK104" i="16"/>
  <c r="F38" i="15"/>
  <c r="BK459" i="11"/>
  <c r="J409" i="11"/>
  <c r="J136" i="11"/>
  <c r="BK121" i="10"/>
  <c r="BK330" i="9"/>
  <c r="BK274" i="9"/>
  <c r="BK198" i="9"/>
  <c r="J149" i="9"/>
  <c r="J104" i="8"/>
  <c r="J96" i="7"/>
  <c r="BK730" i="5"/>
  <c r="J698" i="5"/>
  <c r="BK138" i="3"/>
  <c r="BK105" i="2"/>
  <c r="BK176" i="18"/>
  <c r="BK145" i="18"/>
  <c r="J540" i="5"/>
  <c r="J482" i="5"/>
  <c r="BK388" i="5"/>
  <c r="BK268" i="5"/>
  <c r="BK153" i="5"/>
  <c r="BK136" i="5"/>
  <c r="BK288" i="3"/>
  <c r="J250" i="3"/>
  <c r="J201" i="3"/>
  <c r="BK161" i="19"/>
  <c r="BK138" i="19"/>
  <c r="J120" i="19"/>
  <c r="BK112" i="19"/>
  <c r="J271" i="18"/>
  <c r="BK245" i="18"/>
  <c r="BK206" i="18"/>
  <c r="BK166" i="18"/>
  <c r="BK114" i="18"/>
  <c r="J123" i="17"/>
  <c r="J109" i="17"/>
  <c r="J292" i="16"/>
  <c r="J278" i="16"/>
  <c r="BK260" i="16"/>
  <c r="BK228" i="16"/>
  <c r="BK209" i="16"/>
  <c r="J173" i="16"/>
  <c r="J103" i="13"/>
  <c r="J95" i="13"/>
  <c r="J536" i="11"/>
  <c r="J448" i="11"/>
  <c r="BK219" i="11"/>
  <c r="J197" i="11"/>
  <c r="BK130" i="10"/>
  <c r="BK323" i="9"/>
  <c r="J294" i="9"/>
  <c r="J263" i="9"/>
  <c r="J203" i="9"/>
  <c r="BK127" i="9"/>
  <c r="BK102" i="9"/>
  <c r="J91" i="6"/>
  <c r="J733" i="5"/>
  <c r="J684" i="5"/>
  <c r="BK656" i="5"/>
  <c r="BK649" i="5"/>
  <c r="BK607" i="5"/>
  <c r="J584" i="5"/>
  <c r="J565" i="5"/>
  <c r="BK548" i="5"/>
  <c r="J493" i="5"/>
  <c r="BK428" i="5"/>
  <c r="J388" i="5"/>
  <c r="J251" i="5"/>
  <c r="J242" i="5"/>
  <c r="J161" i="5"/>
  <c r="BK133" i="5"/>
  <c r="J106" i="4"/>
  <c r="J295" i="3"/>
  <c r="J276" i="3"/>
  <c r="BK239" i="3"/>
  <c r="J184" i="3"/>
  <c r="J150" i="3"/>
  <c r="BK119" i="3"/>
  <c r="J113" i="2"/>
  <c r="AS60" i="1"/>
  <c r="J491" i="11"/>
  <c r="J457" i="11"/>
  <c r="BK426" i="11"/>
  <c r="BK360" i="11"/>
  <c r="J245" i="11"/>
  <c r="BK216" i="11"/>
  <c r="BK130" i="11"/>
  <c r="BK100" i="11"/>
  <c r="J301" i="9"/>
  <c r="J231" i="9"/>
  <c r="BK187" i="9"/>
  <c r="BK139" i="9"/>
  <c r="J130" i="9"/>
  <c r="BK110" i="7"/>
  <c r="J100" i="6"/>
  <c r="J756" i="5"/>
  <c r="J747" i="5"/>
  <c r="BK733" i="5"/>
  <c r="J696" i="5"/>
  <c r="BK591" i="5"/>
  <c r="BK334" i="5"/>
  <c r="J330" i="5"/>
  <c r="BK321" i="5"/>
  <c r="BK301" i="5"/>
  <c r="J271" i="5"/>
  <c r="BK245" i="5"/>
  <c r="J231" i="5"/>
  <c r="J180" i="5"/>
  <c r="J164" i="5"/>
  <c r="J133" i="5"/>
  <c r="BK118" i="5"/>
  <c r="J102" i="5"/>
  <c r="BK293" i="3"/>
  <c r="BK273" i="3"/>
  <c r="J239" i="3"/>
  <c r="BK216" i="3"/>
  <c r="J162" i="3"/>
  <c r="BK141" i="3"/>
  <c r="J114" i="3"/>
  <c r="J94" i="3"/>
  <c r="BK103" i="2"/>
  <c r="BK96" i="20"/>
  <c r="BK110" i="19"/>
  <c r="BK91" i="19"/>
  <c r="J254" i="18"/>
  <c r="BK203" i="18"/>
  <c r="BK184" i="18"/>
  <c r="BK160" i="18"/>
  <c r="BK123" i="18"/>
  <c r="J114" i="18"/>
  <c r="BK96" i="18"/>
  <c r="J137" i="17"/>
  <c r="BK114" i="17"/>
  <c r="BK107" i="17"/>
  <c r="J93" i="17"/>
  <c r="BK292" i="16"/>
  <c r="BK278" i="16"/>
  <c r="BK274" i="16"/>
  <c r="BK264" i="16"/>
  <c r="J246" i="16"/>
  <c r="BK232" i="16"/>
  <c r="J217" i="16"/>
  <c r="BK203" i="16"/>
  <c r="J170" i="16"/>
  <c r="J143" i="16"/>
  <c r="BK115" i="16"/>
  <c r="J101" i="16"/>
  <c r="J115" i="13"/>
  <c r="J96" i="12"/>
  <c r="J593" i="11"/>
  <c r="J582" i="11"/>
  <c r="J563" i="11"/>
  <c r="BK485" i="11"/>
  <c r="BK457" i="11"/>
  <c r="BK440" i="11"/>
  <c r="J426" i="11"/>
  <c r="J572" i="5"/>
  <c r="BK545" i="5"/>
  <c r="BK529" i="5"/>
  <c r="J487" i="5"/>
  <c r="BK450" i="5"/>
  <c r="J336" i="5"/>
  <c r="BK307" i="5"/>
  <c r="BK225" i="5"/>
  <c r="BK175" i="5"/>
  <c r="BK159" i="5"/>
  <c r="BK127" i="5"/>
  <c r="BK102" i="4"/>
  <c r="BK213" i="3"/>
  <c r="BK132" i="3"/>
  <c r="BK120" i="2"/>
  <c r="J94" i="2"/>
  <c r="J283" i="16"/>
  <c r="J266" i="16"/>
  <c r="BK256" i="16"/>
  <c r="J207" i="16"/>
  <c r="J167" i="16"/>
  <c r="BK101" i="16"/>
  <c r="J96" i="14"/>
  <c r="J586" i="11"/>
  <c r="J529" i="11"/>
  <c r="J444" i="11"/>
  <c r="J413" i="11"/>
  <c r="J325" i="11"/>
  <c r="BK210" i="11"/>
  <c r="J108" i="11"/>
  <c r="J100" i="11"/>
  <c r="BK350" i="9"/>
  <c r="BK327" i="9"/>
  <c r="BK195" i="9"/>
  <c r="BK136" i="9"/>
  <c r="BK98" i="8"/>
  <c r="BK735" i="5"/>
  <c r="BK662" i="5"/>
  <c r="J561" i="5"/>
  <c r="J525" i="5"/>
  <c r="J518" i="5"/>
  <c r="BK406" i="5"/>
  <c r="BK248" i="5"/>
  <c r="BK247" i="3"/>
  <c r="BK147" i="3"/>
  <c r="BK135" i="3"/>
  <c r="BK115" i="2"/>
  <c r="AS55" i="1"/>
  <c r="J158" i="20"/>
  <c r="J153" i="20"/>
  <c r="J143" i="20"/>
  <c r="J130" i="20"/>
  <c r="J124" i="20"/>
  <c r="BK115" i="20"/>
  <c r="J157" i="19"/>
  <c r="J118" i="19"/>
  <c r="BK94" i="19"/>
  <c r="J236" i="18"/>
  <c r="BK221" i="18"/>
  <c r="J197" i="18"/>
  <c r="J152" i="18"/>
  <c r="BK111" i="18"/>
  <c r="J90" i="18"/>
  <c r="BK130" i="17"/>
  <c r="BK117" i="17"/>
  <c r="J96" i="17"/>
  <c r="BK289" i="16"/>
  <c r="J280" i="16"/>
  <c r="J256" i="16"/>
  <c r="BK246" i="16"/>
  <c r="J226" i="16"/>
  <c r="BK193" i="16"/>
  <c r="BK180" i="16"/>
  <c r="BK143" i="16"/>
  <c r="J121" i="16"/>
  <c r="J100" i="14"/>
  <c r="BK115" i="13"/>
  <c r="BK109" i="13"/>
  <c r="BK102" i="12"/>
  <c r="BK529" i="11"/>
  <c r="J470" i="11"/>
  <c r="J424" i="11"/>
  <c r="J390" i="11"/>
  <c r="J302" i="11"/>
  <c r="BK213" i="11"/>
  <c r="J176" i="11"/>
  <c r="J111" i="11"/>
  <c r="BK101" i="10"/>
  <c r="BK263" i="9"/>
  <c r="J184" i="9"/>
  <c r="J117" i="9"/>
  <c r="J112" i="7"/>
  <c r="J751" i="5"/>
  <c r="BK720" i="5"/>
  <c r="J601" i="5"/>
  <c r="J112" i="20"/>
  <c r="BK148" i="19"/>
  <c r="J124" i="19"/>
  <c r="J107" i="19"/>
  <c r="BK230" i="18"/>
  <c r="BK218" i="18"/>
  <c r="J206" i="18"/>
  <c r="BK180" i="18"/>
  <c r="BK379" i="11"/>
  <c r="BK264" i="11"/>
  <c r="J199" i="11"/>
  <c r="BK141" i="11"/>
  <c r="BK121" i="11"/>
  <c r="J126" i="10"/>
  <c r="J94" i="10"/>
  <c r="J334" i="9"/>
  <c r="J267" i="9"/>
  <c r="J252" i="9"/>
  <c r="BK222" i="9"/>
  <c r="J198" i="9"/>
  <c r="J146" i="9"/>
  <c r="J99" i="9"/>
  <c r="J103" i="7"/>
  <c r="BK96" i="6"/>
  <c r="J574" i="5"/>
  <c r="BK565" i="5"/>
  <c r="J551" i="5"/>
  <c r="BK531" i="5"/>
  <c r="BK482" i="5"/>
  <c r="J406" i="5"/>
  <c r="J376" i="5"/>
  <c r="BK360" i="5"/>
  <c r="J324" i="5"/>
  <c r="J312" i="5"/>
  <c r="J268" i="5"/>
  <c r="BK199" i="5"/>
  <c r="J159" i="5"/>
  <c r="BK113" i="5"/>
  <c r="J93" i="4"/>
  <c r="J278" i="3"/>
  <c r="BK256" i="3"/>
  <c r="BK184" i="3"/>
  <c r="J144" i="3"/>
  <c r="J97" i="3"/>
  <c r="J105" i="2"/>
  <c r="J109" i="20"/>
  <c r="BK101" i="20"/>
  <c r="BK98" i="20"/>
  <c r="BK157" i="19"/>
  <c r="BK126" i="19"/>
  <c r="BK114" i="19"/>
  <c r="BK107" i="19"/>
  <c r="J245" i="18"/>
  <c r="J194" i="18"/>
  <c r="BK168" i="18"/>
  <c r="BK196" i="16"/>
  <c r="BK167" i="16"/>
  <c r="BK112" i="16"/>
  <c r="J111" i="14"/>
  <c r="BK100" i="14"/>
  <c r="J577" i="11"/>
  <c r="BK491" i="11"/>
  <c r="BK461" i="11"/>
  <c r="J353" i="11"/>
  <c r="BK197" i="11"/>
  <c r="J133" i="10"/>
  <c r="BK332" i="9"/>
  <c r="BK291" i="9"/>
  <c r="BK163" i="9"/>
  <c r="BK106" i="9"/>
  <c r="J107" i="7"/>
  <c r="J735" i="5"/>
  <c r="J691" i="5"/>
  <c r="J103" i="3"/>
  <c r="AS78" i="1"/>
  <c r="J576" i="5"/>
  <c r="J531" i="5"/>
  <c r="J458" i="5"/>
  <c r="J321" i="5"/>
  <c r="BK164" i="5"/>
  <c r="BK139" i="5"/>
  <c r="J124" i="5"/>
  <c r="J269" i="3"/>
  <c r="J213" i="3"/>
  <c r="J166" i="19"/>
  <c r="J134" i="19"/>
  <c r="BK118" i="19"/>
  <c r="BK103" i="19"/>
  <c r="BK248" i="18"/>
  <c r="BK233" i="18"/>
  <c r="BK164" i="18"/>
  <c r="J96" i="18"/>
  <c r="J127" i="17"/>
  <c r="J114" i="17"/>
  <c r="J99" i="17"/>
  <c r="J274" i="16"/>
  <c r="J254" i="16"/>
  <c r="BK219" i="16"/>
  <c r="J200" i="16"/>
  <c r="J180" i="16"/>
  <c r="J104" i="16"/>
  <c r="BK95" i="13"/>
  <c r="BK542" i="11"/>
  <c r="J453" i="11"/>
  <c r="J417" i="11"/>
  <c r="J210" i="11"/>
  <c r="BK169" i="11"/>
  <c r="J345" i="9"/>
  <c r="J310" i="9"/>
  <c r="J286" i="9"/>
  <c r="BK252" i="9"/>
  <c r="J187" i="9"/>
  <c r="BK119" i="9"/>
  <c r="J116" i="7"/>
  <c r="BK100" i="6"/>
  <c r="BK704" i="5"/>
  <c r="BK659" i="5"/>
  <c r="BK653" i="5"/>
  <c r="J649" i="5"/>
  <c r="J607" i="5"/>
  <c r="J580" i="5"/>
  <c r="BK561" i="5"/>
  <c r="BK487" i="5"/>
  <c r="J425" i="5"/>
  <c r="BK399" i="5"/>
  <c r="BK254" i="5"/>
  <c r="BK231" i="5"/>
  <c r="BK173" i="5"/>
  <c r="J142" i="5"/>
  <c r="BK107" i="5"/>
  <c r="J98" i="4"/>
  <c r="J288" i="3"/>
  <c r="J256" i="3"/>
  <c r="J216" i="3"/>
  <c r="J167" i="3"/>
  <c r="J147" i="3"/>
  <c r="BK109" i="3"/>
  <c r="BK100" i="2"/>
  <c r="J98" i="16"/>
  <c r="J121" i="13"/>
  <c r="J539" i="11"/>
  <c r="BK470" i="11"/>
  <c r="BK453" i="11"/>
  <c r="BK415" i="11"/>
  <c r="BK302" i="11"/>
  <c r="J205" i="11"/>
  <c r="J169" i="11"/>
  <c r="J124" i="11"/>
  <c r="BK334" i="9"/>
  <c r="J254" i="9"/>
  <c r="BK228" i="9"/>
  <c r="J163" i="9"/>
  <c r="J136" i="9"/>
  <c r="BK117" i="9"/>
  <c r="BK100" i="7"/>
  <c r="BK91" i="6"/>
  <c r="BK751" i="5"/>
  <c r="J738" i="5"/>
  <c r="J720" i="5"/>
  <c r="BK601" i="5"/>
  <c r="BK374" i="5"/>
  <c r="BK332" i="5"/>
  <c r="J318" i="5"/>
  <c r="J307" i="5"/>
  <c r="BK278" i="5"/>
  <c r="BK242" i="5"/>
  <c r="J225" i="5"/>
  <c r="J168" i="5"/>
  <c r="J153" i="5"/>
  <c r="J130" i="5"/>
  <c r="J107" i="5"/>
  <c r="BK93" i="4"/>
  <c r="BK278" i="3"/>
  <c r="J245" i="3"/>
  <c r="J225" i="3"/>
  <c r="BK167" i="3"/>
  <c r="J119" i="3"/>
  <c r="BK100" i="3"/>
  <c r="BK108" i="2"/>
  <c r="J159" i="19"/>
  <c r="J106" i="19"/>
  <c r="BK256" i="18"/>
  <c r="J224" i="18"/>
  <c r="BK200" i="18"/>
  <c r="J166" i="18"/>
  <c r="J145" i="18"/>
  <c r="BK120" i="18"/>
  <c r="J108" i="18"/>
  <c r="BK93" i="18"/>
  <c r="J133" i="17"/>
  <c r="BK112" i="17"/>
  <c r="BK96" i="17"/>
  <c r="J299" i="16"/>
  <c r="J289" i="16"/>
  <c r="BK277" i="16"/>
  <c r="BK266" i="16"/>
  <c r="BK247" i="16"/>
  <c r="J234" i="16"/>
  <c r="BK222" i="16"/>
  <c r="J211" i="16"/>
  <c r="J196" i="16"/>
  <c r="J164" i="16"/>
  <c r="J139" i="16"/>
  <c r="BK121" i="16"/>
  <c r="BK106" i="16"/>
  <c r="J113" i="14"/>
  <c r="BK100" i="13"/>
  <c r="BK91" i="12"/>
  <c r="BK586" i="11"/>
  <c r="BK568" i="11"/>
  <c r="BK533" i="11"/>
  <c r="BK477" i="11"/>
  <c r="BK448" i="11"/>
  <c r="BK436" i="11"/>
  <c r="BK584" i="5"/>
  <c r="BK551" i="5"/>
  <c r="J533" i="5"/>
  <c r="BK518" i="5"/>
  <c r="BK454" i="5"/>
  <c r="J372" i="5"/>
  <c r="J315" i="5"/>
  <c r="J239" i="5"/>
  <c r="J177" i="5"/>
  <c r="BK168" i="5"/>
  <c r="BK144" i="5"/>
  <c r="J118" i="5"/>
  <c r="J253" i="3"/>
  <c r="BK173" i="3"/>
  <c r="J129" i="3"/>
  <c r="J111" i="2"/>
  <c r="AS81" i="1"/>
  <c r="J272" i="16"/>
  <c r="J260" i="16"/>
  <c r="BK237" i="16"/>
  <c r="J203" i="16"/>
  <c r="J162" i="16"/>
  <c r="BK86" i="15"/>
  <c r="BK92" i="14"/>
  <c r="J580" i="11"/>
  <c r="BK480" i="11"/>
  <c r="BK430" i="11"/>
  <c r="BK390" i="11"/>
  <c r="BK329" i="11"/>
  <c r="J213" i="11"/>
  <c r="J116" i="11"/>
  <c r="J121" i="10"/>
  <c r="BK341" i="9"/>
  <c r="J228" i="9"/>
  <c r="BK149" i="9"/>
  <c r="J124" i="9"/>
  <c r="BK96" i="7"/>
  <c r="J730" i="5"/>
  <c r="BK582" i="5"/>
  <c r="J557" i="5"/>
  <c r="J521" i="5"/>
  <c r="J410" i="5"/>
  <c r="BK376" i="5"/>
  <c r="BK106" i="4"/>
  <c r="BK162" i="3"/>
  <c r="J123" i="3"/>
  <c r="BK112" i="3"/>
  <c r="J103" i="2"/>
  <c r="BK161" i="20"/>
  <c r="BK155" i="20"/>
  <c r="BK148" i="20"/>
  <c r="BK136" i="20"/>
  <c r="J133" i="20"/>
  <c r="J127" i="20"/>
  <c r="J96" i="20"/>
  <c r="BK136" i="19"/>
  <c r="J111" i="19"/>
  <c r="J248" i="18"/>
  <c r="J230" i="18"/>
  <c r="J200" i="18"/>
  <c r="BK172" i="18"/>
  <c r="J120" i="18"/>
  <c r="J93" i="18"/>
  <c r="BK137" i="17"/>
  <c r="BK127" i="17"/>
  <c r="BK105" i="17"/>
  <c r="BK299" i="16"/>
  <c r="BK283" i="16"/>
  <c r="BK267" i="16"/>
  <c r="J251" i="16"/>
  <c r="J237" i="16"/>
  <c r="J222" i="16"/>
  <c r="BK200" i="16"/>
  <c r="BK183" i="16"/>
  <c r="BK173" i="16"/>
  <c r="BK124" i="16"/>
  <c r="J104" i="14"/>
  <c r="J119" i="13"/>
  <c r="J109" i="13"/>
  <c r="BK103" i="13"/>
  <c r="J94" i="12"/>
  <c r="BK488" i="11"/>
  <c r="BK466" i="11"/>
  <c r="J440" i="11"/>
  <c r="J381" i="11"/>
  <c r="J283" i="11"/>
  <c r="BK205" i="11"/>
  <c r="BK136" i="11"/>
  <c r="BK108" i="11"/>
  <c r="BK94" i="10"/>
  <c r="J260" i="9"/>
  <c r="J176" i="9"/>
  <c r="J106" i="9"/>
  <c r="BK97" i="6"/>
  <c r="J749" i="5"/>
  <c r="BK715" i="5"/>
  <c r="BK587" i="5"/>
  <c r="BK109" i="20"/>
  <c r="J138" i="19"/>
  <c r="J112" i="19"/>
  <c r="BK280" i="18"/>
  <c r="J227" i="18"/>
  <c r="J209" i="18"/>
  <c r="BK188" i="18"/>
  <c r="J158" i="18"/>
  <c r="BK349" i="11"/>
  <c r="BK245" i="11"/>
  <c r="BK180" i="11"/>
  <c r="J133" i="11"/>
  <c r="J114" i="11"/>
  <c r="J118" i="10"/>
  <c r="BK345" i="9"/>
  <c r="BK307" i="9"/>
  <c r="BK282" i="9"/>
  <c r="BK254" i="9"/>
  <c r="BK231" i="9"/>
  <c r="BK155" i="9"/>
  <c r="BK114" i="9"/>
  <c r="J92" i="8"/>
  <c r="J110" i="7"/>
  <c r="BK91" i="7"/>
  <c r="BK604" i="5"/>
  <c r="BK572" i="5"/>
  <c r="BK557" i="5"/>
  <c r="BK165" i="5"/>
  <c r="J121" i="5"/>
  <c r="J290" i="3"/>
  <c r="J266" i="3"/>
  <c r="BK225" i="3"/>
  <c r="BK181" i="3"/>
  <c r="J132" i="3"/>
  <c r="J115" i="2"/>
  <c r="J96" i="2"/>
  <c r="AS65" i="1"/>
  <c r="J93" i="20"/>
  <c r="BK122" i="19"/>
  <c r="BK111" i="19"/>
  <c r="J103" i="19"/>
  <c r="J251" i="18"/>
  <c r="BK212" i="18"/>
  <c r="J176" i="18"/>
  <c r="BK170" i="16"/>
  <c r="BK118" i="16"/>
  <c r="BK98" i="16"/>
  <c r="BK104" i="14"/>
  <c r="J91" i="13"/>
  <c r="BK580" i="11"/>
  <c r="BK539" i="11"/>
  <c r="J474" i="11"/>
  <c r="J434" i="11"/>
  <c r="J384" i="11"/>
  <c r="J222" i="11"/>
  <c r="J130" i="10"/>
  <c r="J323" i="9"/>
  <c r="BK267" i="9"/>
  <c r="BK184" i="9"/>
  <c r="BK130" i="9"/>
  <c r="BK92" i="8"/>
  <c r="BK747" i="5"/>
  <c r="BK726" i="5"/>
  <c r="J662" i="5"/>
  <c r="J126" i="3"/>
  <c r="J98" i="2"/>
  <c r="J162" i="18"/>
  <c r="J582" i="5"/>
  <c r="J537" i="5"/>
  <c r="BK484" i="5"/>
  <c r="J413" i="5"/>
  <c r="BK271" i="5"/>
  <c r="J156" i="5"/>
  <c r="J144" i="5"/>
  <c r="BK110" i="5"/>
  <c r="BK245" i="3"/>
  <c r="J173" i="3"/>
  <c r="BK155" i="19"/>
  <c r="BK132" i="19"/>
  <c r="BK116" i="19"/>
  <c r="J94" i="19"/>
  <c r="BK254" i="18"/>
  <c r="J239" i="18"/>
  <c r="J180" i="18"/>
  <c r="BK152" i="18"/>
  <c r="J141" i="17"/>
  <c r="J112" i="17"/>
  <c r="J107" i="17"/>
  <c r="J285" i="16"/>
  <c r="BK270" i="16"/>
  <c r="BK251" i="16"/>
  <c r="BK217" i="16"/>
  <c r="J190" i="16"/>
  <c r="J112" i="16"/>
  <c r="BK96" i="13"/>
  <c r="BK590" i="11"/>
  <c r="J480" i="11"/>
  <c r="BK444" i="11"/>
  <c r="BK409" i="11"/>
  <c r="BK199" i="11"/>
  <c r="BK114" i="11"/>
  <c r="J341" i="9"/>
  <c r="J307" i="9"/>
  <c r="J282" i="9"/>
  <c r="BK219" i="9"/>
  <c r="BK176" i="9"/>
  <c r="BK104" i="9"/>
  <c r="BK107" i="7"/>
  <c r="BK753" i="5"/>
  <c r="BK727" i="5"/>
  <c r="J659" i="5"/>
  <c r="J656" i="5"/>
  <c r="J628" i="5"/>
  <c r="J587" i="5"/>
  <c r="BK576" i="5"/>
  <c r="J545" i="5"/>
  <c r="J461" i="5"/>
  <c r="J421" i="5"/>
  <c r="BK262" i="5"/>
  <c r="J248" i="5"/>
  <c r="J228" i="5"/>
  <c r="BK171" i="5"/>
  <c r="J139" i="5"/>
  <c r="J108" i="4"/>
  <c r="BK90" i="4"/>
  <c r="BK266" i="3"/>
  <c r="BK219" i="3"/>
  <c r="BK153" i="3"/>
  <c r="BK123" i="3"/>
  <c r="BK117" i="2"/>
  <c r="BK96" i="2"/>
  <c r="J106" i="14"/>
  <c r="BK96" i="12"/>
  <c r="J510" i="11"/>
  <c r="J463" i="11"/>
  <c r="BK434" i="11"/>
  <c r="BK384" i="11"/>
  <c r="BK353" i="11"/>
  <c r="J226" i="11"/>
  <c r="J192" i="11"/>
  <c r="J163" i="11"/>
  <c r="J118" i="11"/>
  <c r="BK305" i="9"/>
  <c r="J249" i="9"/>
  <c r="BK214" i="9"/>
  <c r="J158" i="9"/>
  <c r="BK133" i="9"/>
  <c r="BK124" i="9"/>
  <c r="BK103" i="7"/>
  <c r="J97" i="6"/>
  <c r="BK749" i="5"/>
  <c r="J741" i="5"/>
  <c r="BK723" i="5"/>
  <c r="BK684" i="5"/>
  <c r="BK372" i="5"/>
  <c r="BK328" i="5"/>
  <c r="BK312" i="5"/>
  <c r="J294" i="5"/>
  <c r="BK251" i="5"/>
  <c r="BK239" i="5"/>
  <c r="J199" i="5"/>
  <c r="J165" i="5"/>
  <c r="J147" i="5"/>
  <c r="BK124" i="5"/>
  <c r="BK108" i="4"/>
  <c r="BK295" i="3"/>
  <c r="BK276" i="3"/>
  <c r="BK262" i="3"/>
  <c r="BK198" i="3"/>
  <c r="BK144" i="3"/>
  <c r="BK129" i="3"/>
  <c r="BK106" i="3"/>
  <c r="J117" i="2"/>
  <c r="F37" i="15"/>
  <c r="BB74" i="1"/>
  <c r="P90" i="8" l="1"/>
  <c r="P89" i="8" s="1"/>
  <c r="AU64" i="1" s="1"/>
  <c r="T90" i="8"/>
  <c r="T89" i="8" s="1"/>
  <c r="R266" i="9"/>
  <c r="T132" i="20"/>
  <c r="T266" i="9"/>
  <c r="P93" i="10"/>
  <c r="R132" i="20"/>
  <c r="P266" i="9"/>
  <c r="T93" i="10"/>
  <c r="P132" i="20"/>
  <c r="R93" i="10"/>
  <c r="T93" i="3"/>
  <c r="BK287" i="3"/>
  <c r="J287" i="3"/>
  <c r="J68" i="3" s="1"/>
  <c r="T287" i="3"/>
  <c r="P89" i="4"/>
  <c r="P101" i="5"/>
  <c r="P327" i="5"/>
  <c r="P424" i="5"/>
  <c r="P492" i="5"/>
  <c r="R528" i="5"/>
  <c r="R590" i="5"/>
  <c r="P714" i="5"/>
  <c r="P737" i="5"/>
  <c r="T90" i="6"/>
  <c r="T89" i="6" s="1"/>
  <c r="T88" i="6" s="1"/>
  <c r="BK90" i="7"/>
  <c r="BK117" i="10"/>
  <c r="J117" i="10"/>
  <c r="J67" i="10"/>
  <c r="P125" i="10"/>
  <c r="T99" i="11"/>
  <c r="P328" i="11"/>
  <c r="BK429" i="11"/>
  <c r="J429" i="11" s="1"/>
  <c r="J70" i="11" s="1"/>
  <c r="R429" i="11"/>
  <c r="BK562" i="11"/>
  <c r="J562" i="11" s="1"/>
  <c r="J72" i="11" s="1"/>
  <c r="R579" i="11"/>
  <c r="T99" i="12"/>
  <c r="BK118" i="13"/>
  <c r="J118" i="13"/>
  <c r="J66" i="13"/>
  <c r="T93" i="2"/>
  <c r="R102" i="2"/>
  <c r="P110" i="2"/>
  <c r="P93" i="3"/>
  <c r="BK265" i="3"/>
  <c r="J265" i="3" s="1"/>
  <c r="J66" i="3" s="1"/>
  <c r="P287" i="3"/>
  <c r="P292" i="3"/>
  <c r="BK89" i="4"/>
  <c r="BK105" i="4"/>
  <c r="BK104" i="4"/>
  <c r="J104" i="4" s="1"/>
  <c r="J65" i="4" s="1"/>
  <c r="T101" i="5"/>
  <c r="R424" i="5"/>
  <c r="BK528" i="5"/>
  <c r="J528" i="5"/>
  <c r="J69" i="5" s="1"/>
  <c r="P550" i="5"/>
  <c r="T550" i="5"/>
  <c r="P690" i="5"/>
  <c r="R714" i="5"/>
  <c r="R90" i="7"/>
  <c r="R89" i="7"/>
  <c r="R88" i="7"/>
  <c r="BK98" i="9"/>
  <c r="J98" i="9" s="1"/>
  <c r="J65" i="9" s="1"/>
  <c r="R281" i="9"/>
  <c r="T281" i="9"/>
  <c r="BK322" i="9"/>
  <c r="J322" i="9"/>
  <c r="J69" i="9" s="1"/>
  <c r="P329" i="9"/>
  <c r="BK108" i="10"/>
  <c r="J108" i="10" s="1"/>
  <c r="J66" i="10" s="1"/>
  <c r="R117" i="10"/>
  <c r="BK99" i="11"/>
  <c r="T225" i="11"/>
  <c r="P389" i="11"/>
  <c r="P429" i="11"/>
  <c r="T429" i="11"/>
  <c r="P562" i="11"/>
  <c r="P585" i="11"/>
  <c r="P584" i="11"/>
  <c r="BK90" i="12"/>
  <c r="J90" i="12" s="1"/>
  <c r="J65" i="12" s="1"/>
  <c r="R99" i="12"/>
  <c r="T90" i="13"/>
  <c r="R97" i="16"/>
  <c r="T176" i="16"/>
  <c r="T186" i="16"/>
  <c r="BK206" i="16"/>
  <c r="J206" i="16" s="1"/>
  <c r="J69" i="16" s="1"/>
  <c r="BK287" i="16"/>
  <c r="J287" i="16" s="1"/>
  <c r="J71" i="16" s="1"/>
  <c r="R287" i="16"/>
  <c r="P291" i="16"/>
  <c r="P290" i="16"/>
  <c r="BK92" i="17"/>
  <c r="J92" i="17"/>
  <c r="J65" i="17" s="1"/>
  <c r="R92" i="17"/>
  <c r="T122" i="17"/>
  <c r="P89" i="18"/>
  <c r="P88" i="18" s="1"/>
  <c r="P87" i="18" s="1"/>
  <c r="AU79" i="1" s="1"/>
  <c r="BK90" i="19"/>
  <c r="BK92" i="20"/>
  <c r="J92" i="20" s="1"/>
  <c r="J65" i="20" s="1"/>
  <c r="P92" i="20"/>
  <c r="P147" i="20"/>
  <c r="R93" i="3"/>
  <c r="R287" i="3"/>
  <c r="R105" i="4"/>
  <c r="R104" i="4"/>
  <c r="R147" i="20"/>
  <c r="P93" i="2"/>
  <c r="T102" i="2"/>
  <c r="BK101" i="5"/>
  <c r="J101" i="5" s="1"/>
  <c r="J65" i="5" s="1"/>
  <c r="T327" i="5"/>
  <c r="T492" i="5"/>
  <c r="BK590" i="5"/>
  <c r="J590" i="5"/>
  <c r="J71" i="5"/>
  <c r="BK690" i="5"/>
  <c r="J690" i="5" s="1"/>
  <c r="J72" i="5" s="1"/>
  <c r="T714" i="5"/>
  <c r="T98" i="9"/>
  <c r="BK281" i="9"/>
  <c r="J281" i="9"/>
  <c r="J67" i="9"/>
  <c r="P290" i="9"/>
  <c r="T322" i="9"/>
  <c r="R344" i="9"/>
  <c r="R339" i="9" s="1"/>
  <c r="R108" i="10"/>
  <c r="BK125" i="10"/>
  <c r="J125" i="10"/>
  <c r="J68" i="10"/>
  <c r="R99" i="11"/>
  <c r="BK328" i="11"/>
  <c r="J328" i="11" s="1"/>
  <c r="J67" i="11" s="1"/>
  <c r="R389" i="11"/>
  <c r="BK469" i="11"/>
  <c r="J469" i="11"/>
  <c r="J71" i="11" s="1"/>
  <c r="T562" i="11"/>
  <c r="BK585" i="11"/>
  <c r="J585" i="11" s="1"/>
  <c r="J75" i="11" s="1"/>
  <c r="BK99" i="12"/>
  <c r="J99" i="12" s="1"/>
  <c r="J66" i="12" s="1"/>
  <c r="BK90" i="13"/>
  <c r="J90" i="13"/>
  <c r="J65" i="13" s="1"/>
  <c r="R118" i="13"/>
  <c r="T89" i="18"/>
  <c r="T88" i="18"/>
  <c r="T87" i="18"/>
  <c r="R92" i="20"/>
  <c r="R91" i="20"/>
  <c r="R90" i="20" s="1"/>
  <c r="R93" i="2"/>
  <c r="R110" i="2"/>
  <c r="P265" i="3"/>
  <c r="T292" i="3"/>
  <c r="R89" i="4"/>
  <c r="R88" i="4" s="1"/>
  <c r="P105" i="4"/>
  <c r="P104" i="4" s="1"/>
  <c r="R101" i="5"/>
  <c r="BK424" i="5"/>
  <c r="J424" i="5" s="1"/>
  <c r="J67" i="5" s="1"/>
  <c r="BK492" i="5"/>
  <c r="J492" i="5"/>
  <c r="J68" i="5"/>
  <c r="T528" i="5"/>
  <c r="P590" i="5"/>
  <c r="T690" i="5"/>
  <c r="BK714" i="5"/>
  <c r="J714" i="5" s="1"/>
  <c r="J75" i="5" s="1"/>
  <c r="BK737" i="5"/>
  <c r="J737" i="5"/>
  <c r="J76" i="5"/>
  <c r="P90" i="6"/>
  <c r="P89" i="6" s="1"/>
  <c r="P88" i="6" s="1"/>
  <c r="AU62" i="1" s="1"/>
  <c r="P90" i="7"/>
  <c r="P89" i="7"/>
  <c r="P88" i="7" s="1"/>
  <c r="AU63" i="1" s="1"/>
  <c r="P98" i="9"/>
  <c r="P281" i="9"/>
  <c r="R290" i="9"/>
  <c r="R322" i="9"/>
  <c r="R329" i="9"/>
  <c r="T344" i="9"/>
  <c r="T339" i="9"/>
  <c r="P108" i="10"/>
  <c r="P117" i="10"/>
  <c r="R125" i="10"/>
  <c r="T90" i="19"/>
  <c r="T89" i="19"/>
  <c r="T88" i="19"/>
  <c r="T147" i="20"/>
  <c r="R327" i="5"/>
  <c r="R492" i="5"/>
  <c r="BK550" i="5"/>
  <c r="J550" i="5"/>
  <c r="J70" i="5"/>
  <c r="R550" i="5"/>
  <c r="R690" i="5"/>
  <c r="T737" i="5"/>
  <c r="R90" i="6"/>
  <c r="R89" i="6"/>
  <c r="R88" i="6" s="1"/>
  <c r="R98" i="9"/>
  <c r="R97" i="9" s="1"/>
  <c r="T290" i="9"/>
  <c r="BK329" i="9"/>
  <c r="J329" i="9" s="1"/>
  <c r="J70" i="9" s="1"/>
  <c r="BK344" i="9"/>
  <c r="J344" i="9" s="1"/>
  <c r="J74" i="9" s="1"/>
  <c r="T108" i="10"/>
  <c r="P99" i="11"/>
  <c r="R225" i="11"/>
  <c r="BK389" i="11"/>
  <c r="J389" i="11" s="1"/>
  <c r="J68" i="11" s="1"/>
  <c r="BK412" i="11"/>
  <c r="J412" i="11" s="1"/>
  <c r="J69" i="11" s="1"/>
  <c r="T412" i="11"/>
  <c r="T469" i="11"/>
  <c r="BK579" i="11"/>
  <c r="J579" i="11" s="1"/>
  <c r="J73" i="11" s="1"/>
  <c r="T585" i="11"/>
  <c r="T584" i="11"/>
  <c r="R90" i="12"/>
  <c r="R89" i="12"/>
  <c r="R88" i="12" s="1"/>
  <c r="P118" i="13"/>
  <c r="BK97" i="16"/>
  <c r="BK176" i="16"/>
  <c r="J176" i="16"/>
  <c r="J66" i="16"/>
  <c r="BK186" i="16"/>
  <c r="J186" i="16" s="1"/>
  <c r="J67" i="16" s="1"/>
  <c r="BK199" i="16"/>
  <c r="J199" i="16" s="1"/>
  <c r="J68" i="16" s="1"/>
  <c r="R199" i="16"/>
  <c r="R206" i="16"/>
  <c r="T287" i="16"/>
  <c r="R291" i="16"/>
  <c r="R290" i="16" s="1"/>
  <c r="T92" i="17"/>
  <c r="T91" i="17" s="1"/>
  <c r="T90" i="17" s="1"/>
  <c r="P122" i="17"/>
  <c r="R89" i="18"/>
  <c r="R88" i="18"/>
  <c r="R87" i="18" s="1"/>
  <c r="R90" i="19"/>
  <c r="R89" i="19" s="1"/>
  <c r="R88" i="19" s="1"/>
  <c r="BK147" i="20"/>
  <c r="J147" i="20"/>
  <c r="J67" i="20"/>
  <c r="BK93" i="2"/>
  <c r="P102" i="2"/>
  <c r="BK110" i="2"/>
  <c r="J110" i="2" s="1"/>
  <c r="J68" i="2" s="1"/>
  <c r="BK93" i="3"/>
  <c r="J93" i="3" s="1"/>
  <c r="J65" i="3" s="1"/>
  <c r="R265" i="3"/>
  <c r="BK292" i="3"/>
  <c r="J292" i="3"/>
  <c r="J69" i="3" s="1"/>
  <c r="BK327" i="5"/>
  <c r="J327" i="5" s="1"/>
  <c r="J66" i="5" s="1"/>
  <c r="T424" i="5"/>
  <c r="P528" i="5"/>
  <c r="T590" i="5"/>
  <c r="R737" i="5"/>
  <c r="BK90" i="6"/>
  <c r="J90" i="6" s="1"/>
  <c r="J65" i="6" s="1"/>
  <c r="T90" i="7"/>
  <c r="T89" i="7"/>
  <c r="T88" i="7" s="1"/>
  <c r="BK290" i="9"/>
  <c r="J290" i="9"/>
  <c r="J68" i="9" s="1"/>
  <c r="P322" i="9"/>
  <c r="T329" i="9"/>
  <c r="P344" i="9"/>
  <c r="P339" i="9" s="1"/>
  <c r="T117" i="10"/>
  <c r="T125" i="10"/>
  <c r="BK225" i="11"/>
  <c r="J225" i="11" s="1"/>
  <c r="J66" i="11" s="1"/>
  <c r="T328" i="11"/>
  <c r="P412" i="11"/>
  <c r="R469" i="11"/>
  <c r="P579" i="11"/>
  <c r="P99" i="12"/>
  <c r="P90" i="13"/>
  <c r="P91" i="14"/>
  <c r="T91" i="14"/>
  <c r="R103" i="14"/>
  <c r="BK110" i="14"/>
  <c r="J110" i="14"/>
  <c r="J67" i="14" s="1"/>
  <c r="T110" i="14"/>
  <c r="P97" i="16"/>
  <c r="P176" i="16"/>
  <c r="P186" i="16"/>
  <c r="P199" i="16"/>
  <c r="P206" i="16"/>
  <c r="BK291" i="16"/>
  <c r="BK290" i="16" s="1"/>
  <c r="J290" i="16" s="1"/>
  <c r="J72" i="16" s="1"/>
  <c r="BK102" i="2"/>
  <c r="J102" i="2" s="1"/>
  <c r="J66" i="2" s="1"/>
  <c r="T110" i="2"/>
  <c r="T265" i="3"/>
  <c r="R292" i="3"/>
  <c r="T89" i="4"/>
  <c r="T105" i="4"/>
  <c r="T104" i="4" s="1"/>
  <c r="P225" i="11"/>
  <c r="R328" i="11"/>
  <c r="T389" i="11"/>
  <c r="R412" i="11"/>
  <c r="P469" i="11"/>
  <c r="R562" i="11"/>
  <c r="T579" i="11"/>
  <c r="R585" i="11"/>
  <c r="R584" i="11"/>
  <c r="P90" i="12"/>
  <c r="P89" i="12" s="1"/>
  <c r="P88" i="12" s="1"/>
  <c r="AU70" i="1" s="1"/>
  <c r="T90" i="12"/>
  <c r="T89" i="12"/>
  <c r="T88" i="12" s="1"/>
  <c r="R90" i="13"/>
  <c r="R89" i="13" s="1"/>
  <c r="R88" i="13" s="1"/>
  <c r="T118" i="13"/>
  <c r="BK91" i="14"/>
  <c r="J91" i="14" s="1"/>
  <c r="J65" i="14" s="1"/>
  <c r="R91" i="14"/>
  <c r="BK103" i="14"/>
  <c r="J103" i="14"/>
  <c r="J66" i="14"/>
  <c r="P103" i="14"/>
  <c r="T103" i="14"/>
  <c r="P110" i="14"/>
  <c r="R110" i="14"/>
  <c r="T97" i="16"/>
  <c r="R176" i="16"/>
  <c r="R186" i="16"/>
  <c r="T199" i="16"/>
  <c r="T206" i="16"/>
  <c r="P287" i="16"/>
  <c r="T291" i="16"/>
  <c r="T290" i="16"/>
  <c r="P92" i="17"/>
  <c r="P91" i="17" s="1"/>
  <c r="P90" i="17" s="1"/>
  <c r="AU77" i="1" s="1"/>
  <c r="AU76" i="1" s="1"/>
  <c r="BK122" i="17"/>
  <c r="J122" i="17" s="1"/>
  <c r="J66" i="17" s="1"/>
  <c r="R122" i="17"/>
  <c r="BK89" i="18"/>
  <c r="J89" i="18"/>
  <c r="J65" i="18"/>
  <c r="P90" i="19"/>
  <c r="P89" i="19"/>
  <c r="P88" i="19" s="1"/>
  <c r="AU80" i="1" s="1"/>
  <c r="T92" i="20"/>
  <c r="T91" i="20" s="1"/>
  <c r="T90" i="20" s="1"/>
  <c r="E79" i="2"/>
  <c r="BE94" i="2"/>
  <c r="BE113" i="2"/>
  <c r="BE117" i="2"/>
  <c r="J56" i="3"/>
  <c r="F88" i="3"/>
  <c r="BE97" i="3"/>
  <c r="BE109" i="3"/>
  <c r="BE112" i="3"/>
  <c r="BE116" i="3"/>
  <c r="BE123" i="3"/>
  <c r="BE150" i="3"/>
  <c r="BE159" i="3"/>
  <c r="BE219" i="3"/>
  <c r="BE250" i="3"/>
  <c r="BE295" i="3"/>
  <c r="E76" i="4"/>
  <c r="BE90" i="4"/>
  <c r="BE102" i="5"/>
  <c r="BE107" i="5"/>
  <c r="BE130" i="5"/>
  <c r="BE133" i="5"/>
  <c r="BE168" i="5"/>
  <c r="BE175" i="5"/>
  <c r="BE177" i="5"/>
  <c r="BE180" i="5"/>
  <c r="BE199" i="5"/>
  <c r="BE257" i="5"/>
  <c r="BE262" i="5"/>
  <c r="BE271" i="5"/>
  <c r="BE274" i="5"/>
  <c r="BE310" i="5"/>
  <c r="BE312" i="5"/>
  <c r="BE321" i="5"/>
  <c r="BE324" i="5"/>
  <c r="BE332" i="5"/>
  <c r="BE348" i="5"/>
  <c r="BE360" i="5"/>
  <c r="BE587" i="5"/>
  <c r="BE593" i="5"/>
  <c r="BE659" i="5"/>
  <c r="BE662" i="5"/>
  <c r="BE698" i="5"/>
  <c r="BE715" i="5"/>
  <c r="BE727" i="5"/>
  <c r="BE749" i="5"/>
  <c r="BE756" i="5"/>
  <c r="E50" i="6"/>
  <c r="BE96" i="6"/>
  <c r="BE97" i="6"/>
  <c r="F85" i="7"/>
  <c r="BE100" i="7"/>
  <c r="BE92" i="8"/>
  <c r="BE98" i="8"/>
  <c r="J90" i="9"/>
  <c r="BE99" i="9"/>
  <c r="BE102" i="9"/>
  <c r="BE104" i="9"/>
  <c r="BE110" i="9"/>
  <c r="BE114" i="9"/>
  <c r="BE117" i="9"/>
  <c r="BE146" i="9"/>
  <c r="BE155" i="9"/>
  <c r="BE163" i="9"/>
  <c r="BE195" i="9"/>
  <c r="BE219" i="9"/>
  <c r="BE247" i="9"/>
  <c r="BE252" i="9"/>
  <c r="BE257" i="9"/>
  <c r="BE263" i="9"/>
  <c r="BE307" i="9"/>
  <c r="BE323" i="9"/>
  <c r="F94" i="11"/>
  <c r="BE108" i="11"/>
  <c r="BE116" i="11"/>
  <c r="BE121" i="11"/>
  <c r="BE141" i="11"/>
  <c r="BE180" i="11"/>
  <c r="BE208" i="11"/>
  <c r="BE283" i="11"/>
  <c r="BE349" i="11"/>
  <c r="BE381" i="11"/>
  <c r="BE390" i="11"/>
  <c r="BE409" i="11"/>
  <c r="BE417" i="11"/>
  <c r="BE424" i="11"/>
  <c r="BE430" i="11"/>
  <c r="BE448" i="11"/>
  <c r="BE455" i="11"/>
  <c r="BE461" i="11"/>
  <c r="BE480" i="11"/>
  <c r="BE488" i="11"/>
  <c r="BE580" i="11"/>
  <c r="F85" i="13"/>
  <c r="BE96" i="13"/>
  <c r="BE121" i="13"/>
  <c r="J56" i="14"/>
  <c r="BE92" i="14"/>
  <c r="BE101" i="16"/>
  <c r="F59" i="2"/>
  <c r="BE98" i="2"/>
  <c r="BE115" i="2"/>
  <c r="E50" i="3"/>
  <c r="BE100" i="3"/>
  <c r="BE114" i="3"/>
  <c r="BE126" i="3"/>
  <c r="BE144" i="3"/>
  <c r="BE147" i="3"/>
  <c r="BE162" i="3"/>
  <c r="BE173" i="3"/>
  <c r="BE181" i="3"/>
  <c r="BE184" i="3"/>
  <c r="BE262" i="3"/>
  <c r="BE269" i="3"/>
  <c r="BE278" i="3"/>
  <c r="BE281" i="3"/>
  <c r="BE288" i="3"/>
  <c r="BE290" i="3"/>
  <c r="F59" i="4"/>
  <c r="F59" i="5"/>
  <c r="J93" i="5"/>
  <c r="BE113" i="5"/>
  <c r="BE118" i="5"/>
  <c r="BE121" i="5"/>
  <c r="BE127" i="5"/>
  <c r="BE136" i="5"/>
  <c r="BE142" i="5"/>
  <c r="BE144" i="5"/>
  <c r="BE156" i="5"/>
  <c r="BE159" i="5"/>
  <c r="BE161" i="5"/>
  <c r="BE164" i="5"/>
  <c r="BE165" i="5"/>
  <c r="BE251" i="5"/>
  <c r="BE399" i="5"/>
  <c r="BE403" i="5"/>
  <c r="BE406" i="5"/>
  <c r="BE454" i="5"/>
  <c r="BE482" i="5"/>
  <c r="BE493" i="5"/>
  <c r="BE518" i="5"/>
  <c r="BE525" i="5"/>
  <c r="BE529" i="5"/>
  <c r="BE533" i="5"/>
  <c r="BE537" i="5"/>
  <c r="BE551" i="5"/>
  <c r="BE557" i="5"/>
  <c r="BE598" i="5"/>
  <c r="BE601" i="5"/>
  <c r="BE607" i="5"/>
  <c r="BE628" i="5"/>
  <c r="BE649" i="5"/>
  <c r="BE653" i="5"/>
  <c r="BE656" i="5"/>
  <c r="BE691" i="5"/>
  <c r="BE730" i="5"/>
  <c r="BE735" i="5"/>
  <c r="J56" i="6"/>
  <c r="E76" i="7"/>
  <c r="J56" i="8"/>
  <c r="BE104" i="8"/>
  <c r="BK103" i="8"/>
  <c r="J103" i="8"/>
  <c r="J67" i="8" s="1"/>
  <c r="BE106" i="9"/>
  <c r="BE228" i="9"/>
  <c r="BE254" i="9"/>
  <c r="BE260" i="9"/>
  <c r="BE316" i="9"/>
  <c r="E79" i="10"/>
  <c r="F88" i="10"/>
  <c r="BE94" i="10"/>
  <c r="BE109" i="10"/>
  <c r="BE121" i="10"/>
  <c r="BE133" i="10"/>
  <c r="BE127" i="11"/>
  <c r="BE213" i="11"/>
  <c r="BE216" i="11"/>
  <c r="BE264" i="11"/>
  <c r="BE360" i="11"/>
  <c r="BE413" i="11"/>
  <c r="BE440" i="11"/>
  <c r="BE474" i="11"/>
  <c r="BE539" i="11"/>
  <c r="BE586" i="11"/>
  <c r="BE91" i="13"/>
  <c r="BE95" i="13"/>
  <c r="BE111" i="13"/>
  <c r="J56" i="16"/>
  <c r="BE115" i="16"/>
  <c r="BE183" i="16"/>
  <c r="BE207" i="16"/>
  <c r="BE222" i="16"/>
  <c r="BE226" i="16"/>
  <c r="BE234" i="16"/>
  <c r="BE243" i="16"/>
  <c r="BE266" i="16"/>
  <c r="BE277" i="16"/>
  <c r="BK284" i="16"/>
  <c r="J284" i="16"/>
  <c r="J70" i="16"/>
  <c r="E50" i="17"/>
  <c r="J84" i="17"/>
  <c r="BE109" i="17"/>
  <c r="BE117" i="17"/>
  <c r="BE120" i="17"/>
  <c r="BE130" i="17"/>
  <c r="BE141" i="17"/>
  <c r="BK140" i="17"/>
  <c r="J140" i="17"/>
  <c r="J68" i="17"/>
  <c r="J56" i="18"/>
  <c r="F84" i="18"/>
  <c r="BE162" i="18"/>
  <c r="BE168" i="18"/>
  <c r="BE176" i="18"/>
  <c r="BE191" i="18"/>
  <c r="BE236" i="18"/>
  <c r="BE280" i="18"/>
  <c r="E50" i="19"/>
  <c r="F59" i="19"/>
  <c r="J82" i="19"/>
  <c r="BE108" i="19"/>
  <c r="BE124" i="19"/>
  <c r="BE148" i="19"/>
  <c r="BE166" i="19"/>
  <c r="BK165" i="19"/>
  <c r="J165" i="19" s="1"/>
  <c r="J66" i="19" s="1"/>
  <c r="BK132" i="20"/>
  <c r="J132" i="20"/>
  <c r="J66" i="20"/>
  <c r="BE253" i="3"/>
  <c r="BE256" i="3"/>
  <c r="BE259" i="3"/>
  <c r="BE293" i="3"/>
  <c r="J82" i="4"/>
  <c r="BE108" i="4"/>
  <c r="BE228" i="5"/>
  <c r="BE231" i="5"/>
  <c r="BE254" i="5"/>
  <c r="BE294" i="5"/>
  <c r="BE301" i="5"/>
  <c r="BE318" i="5"/>
  <c r="BE410" i="5"/>
  <c r="BE421" i="5"/>
  <c r="BE461" i="5"/>
  <c r="BE521" i="5"/>
  <c r="BE574" i="5"/>
  <c r="BE138" i="18"/>
  <c r="BE160" i="18"/>
  <c r="BE161" i="20"/>
  <c r="BE96" i="2"/>
  <c r="BE100" i="2"/>
  <c r="BE120" i="2"/>
  <c r="BK119" i="2"/>
  <c r="J119" i="2" s="1"/>
  <c r="J69" i="2" s="1"/>
  <c r="BE94" i="3"/>
  <c r="BE135" i="3"/>
  <c r="BE604" i="5"/>
  <c r="BE711" i="5"/>
  <c r="BE733" i="5"/>
  <c r="BE745" i="5"/>
  <c r="BE100" i="6"/>
  <c r="BK105" i="6"/>
  <c r="J105" i="6"/>
  <c r="J66" i="6" s="1"/>
  <c r="BE91" i="7"/>
  <c r="BE95" i="7"/>
  <c r="BE110" i="7"/>
  <c r="BK119" i="7"/>
  <c r="J119" i="7"/>
  <c r="J66" i="7" s="1"/>
  <c r="F59" i="8"/>
  <c r="E50" i="9"/>
  <c r="F93" i="9"/>
  <c r="BE119" i="9"/>
  <c r="BE127" i="9"/>
  <c r="BE139" i="9"/>
  <c r="BE176" i="9"/>
  <c r="BE249" i="9"/>
  <c r="BE294" i="9"/>
  <c r="BE341" i="9"/>
  <c r="J56" i="10"/>
  <c r="BE101" i="10"/>
  <c r="BE126" i="10"/>
  <c r="BK93" i="10"/>
  <c r="J93" i="10"/>
  <c r="J65" i="10"/>
  <c r="E50" i="11"/>
  <c r="J91" i="11"/>
  <c r="BE133" i="11"/>
  <c r="BE163" i="11"/>
  <c r="BE192" i="11"/>
  <c r="BE219" i="11"/>
  <c r="BE321" i="11"/>
  <c r="BE379" i="11"/>
  <c r="BE457" i="11"/>
  <c r="BE533" i="11"/>
  <c r="BE573" i="11"/>
  <c r="BE590" i="11"/>
  <c r="J82" i="12"/>
  <c r="BE96" i="12"/>
  <c r="J56" i="13"/>
  <c r="E77" i="14"/>
  <c r="BE107" i="14"/>
  <c r="BC74" i="1"/>
  <c r="F59" i="16"/>
  <c r="BE164" i="16"/>
  <c r="BE180" i="16"/>
  <c r="BE190" i="16"/>
  <c r="BE193" i="16"/>
  <c r="BE166" i="18"/>
  <c r="BE180" i="18"/>
  <c r="BE197" i="18"/>
  <c r="BE206" i="18"/>
  <c r="BE209" i="18"/>
  <c r="BE227" i="18"/>
  <c r="BE242" i="18"/>
  <c r="BE245" i="18"/>
  <c r="BE254" i="18"/>
  <c r="BE120" i="19"/>
  <c r="BE136" i="19"/>
  <c r="BE138" i="19"/>
  <c r="BE155" i="19"/>
  <c r="E78" i="20"/>
  <c r="BE96" i="20"/>
  <c r="BE98" i="20"/>
  <c r="BE101" i="20"/>
  <c r="BE104" i="20"/>
  <c r="BE109" i="20"/>
  <c r="BK160" i="20"/>
  <c r="J160" i="20" s="1"/>
  <c r="J68" i="20" s="1"/>
  <c r="J56" i="2"/>
  <c r="BE103" i="2"/>
  <c r="BE119" i="3"/>
  <c r="BE138" i="3"/>
  <c r="BE141" i="3"/>
  <c r="BE156" i="3"/>
  <c r="BE213" i="3"/>
  <c r="BE216" i="3"/>
  <c r="BE273" i="3"/>
  <c r="BE276" i="3"/>
  <c r="BE106" i="4"/>
  <c r="BE139" i="5"/>
  <c r="BE150" i="5"/>
  <c r="BE171" i="5"/>
  <c r="BE176" i="5"/>
  <c r="BE225" i="5"/>
  <c r="BE239" i="5"/>
  <c r="BE245" i="5"/>
  <c r="BE248" i="5"/>
  <c r="BE307" i="5"/>
  <c r="BE334" i="5"/>
  <c r="BE388" i="5"/>
  <c r="BE487" i="5"/>
  <c r="BE540" i="5"/>
  <c r="BE561" i="5"/>
  <c r="BE578" i="5"/>
  <c r="BE582" i="5"/>
  <c r="BE584" i="5"/>
  <c r="BE696" i="5"/>
  <c r="BE704" i="5"/>
  <c r="BE720" i="5"/>
  <c r="BK755" i="5"/>
  <c r="J755" i="5" s="1"/>
  <c r="J77" i="5" s="1"/>
  <c r="BE91" i="6"/>
  <c r="J56" i="7"/>
  <c r="BE96" i="7"/>
  <c r="BE103" i="7"/>
  <c r="E50" i="8"/>
  <c r="BK91" i="8"/>
  <c r="BE124" i="9"/>
  <c r="BE149" i="9"/>
  <c r="BE158" i="9"/>
  <c r="BE267" i="9"/>
  <c r="BE286" i="9"/>
  <c r="BE291" i="9"/>
  <c r="BE305" i="9"/>
  <c r="BE327" i="9"/>
  <c r="BE332" i="9"/>
  <c r="BE345" i="9"/>
  <c r="BK266" i="9"/>
  <c r="J266" i="9" s="1"/>
  <c r="J66" i="9" s="1"/>
  <c r="BK340" i="9"/>
  <c r="BK339" i="9" s="1"/>
  <c r="J339" i="9" s="1"/>
  <c r="J72" i="9" s="1"/>
  <c r="BE113" i="10"/>
  <c r="BE130" i="10"/>
  <c r="BE100" i="11"/>
  <c r="BE118" i="11"/>
  <c r="BE124" i="11"/>
  <c r="BE130" i="11"/>
  <c r="BE136" i="11"/>
  <c r="BE169" i="11"/>
  <c r="BE197" i="11"/>
  <c r="BE205" i="11"/>
  <c r="BE222" i="11"/>
  <c r="BE302" i="11"/>
  <c r="BE325" i="11"/>
  <c r="BE329" i="11"/>
  <c r="BE353" i="11"/>
  <c r="BE384" i="11"/>
  <c r="BE152" i="18"/>
  <c r="BE164" i="18"/>
  <c r="BE172" i="18"/>
  <c r="BE184" i="18"/>
  <c r="BE221" i="18"/>
  <c r="BE224" i="18"/>
  <c r="BE233" i="18"/>
  <c r="BE239" i="18"/>
  <c r="BE248" i="18"/>
  <c r="BE251" i="18"/>
  <c r="BE256" i="18"/>
  <c r="BE91" i="19"/>
  <c r="BE107" i="19"/>
  <c r="BE109" i="19"/>
  <c r="BE122" i="19"/>
  <c r="J56" i="20"/>
  <c r="BE112" i="20"/>
  <c r="BE684" i="5"/>
  <c r="BE738" i="5"/>
  <c r="BE741" i="5"/>
  <c r="BE747" i="5"/>
  <c r="BE751" i="5"/>
  <c r="F85" i="6"/>
  <c r="BE106" i="6"/>
  <c r="BE116" i="7"/>
  <c r="BE136" i="9"/>
  <c r="BE214" i="9"/>
  <c r="BE231" i="9"/>
  <c r="BE274" i="9"/>
  <c r="BE337" i="9"/>
  <c r="BK336" i="9"/>
  <c r="J336" i="9"/>
  <c r="J71" i="9" s="1"/>
  <c r="BK132" i="10"/>
  <c r="J132" i="10"/>
  <c r="J69" i="10" s="1"/>
  <c r="BE105" i="11"/>
  <c r="BE199" i="11"/>
  <c r="BE210" i="11"/>
  <c r="BE357" i="11"/>
  <c r="BE415" i="11"/>
  <c r="BE426" i="11"/>
  <c r="BE438" i="11"/>
  <c r="BE451" i="11"/>
  <c r="BE453" i="11"/>
  <c r="BE459" i="11"/>
  <c r="BE482" i="11"/>
  <c r="BE510" i="11"/>
  <c r="BE536" i="11"/>
  <c r="BE542" i="11"/>
  <c r="BE563" i="11"/>
  <c r="E76" i="12"/>
  <c r="BE91" i="12"/>
  <c r="E50" i="13"/>
  <c r="BE103" i="13"/>
  <c r="BE107" i="13"/>
  <c r="BE109" i="13"/>
  <c r="F86" i="14"/>
  <c r="BE96" i="14"/>
  <c r="BE111" i="14"/>
  <c r="BE113" i="14"/>
  <c r="BK85" i="15"/>
  <c r="J85" i="15" s="1"/>
  <c r="J63" i="15" s="1"/>
  <c r="E83" i="16"/>
  <c r="BE104" i="16"/>
  <c r="BE112" i="16"/>
  <c r="BE143" i="16"/>
  <c r="BE149" i="16"/>
  <c r="BE173" i="16"/>
  <c r="BE196" i="16"/>
  <c r="BE211" i="16"/>
  <c r="BE213" i="16"/>
  <c r="BE237" i="16"/>
  <c r="BE262" i="16"/>
  <c r="BE264" i="16"/>
  <c r="BE267" i="16"/>
  <c r="BE270" i="16"/>
  <c r="BE272" i="16"/>
  <c r="BE274" i="16"/>
  <c r="BE283" i="16"/>
  <c r="BE292" i="16"/>
  <c r="BE299" i="16"/>
  <c r="F87" i="17"/>
  <c r="BE93" i="17"/>
  <c r="BE96" i="17"/>
  <c r="BE99" i="17"/>
  <c r="BE102" i="17"/>
  <c r="BE105" i="17"/>
  <c r="BE114" i="17"/>
  <c r="BK136" i="17"/>
  <c r="J136" i="17" s="1"/>
  <c r="J67" i="17" s="1"/>
  <c r="E75" i="18"/>
  <c r="BE96" i="18"/>
  <c r="BE103" i="18"/>
  <c r="BE108" i="18"/>
  <c r="BE111" i="18"/>
  <c r="BE117" i="18"/>
  <c r="BE120" i="18"/>
  <c r="BE131" i="18"/>
  <c r="BE145" i="18"/>
  <c r="BE158" i="18"/>
  <c r="BE188" i="18"/>
  <c r="BE200" i="18"/>
  <c r="BE203" i="18"/>
  <c r="BE212" i="18"/>
  <c r="BE218" i="18"/>
  <c r="BE230" i="18"/>
  <c r="BE271" i="18"/>
  <c r="BE94" i="19"/>
  <c r="BE106" i="19"/>
  <c r="BE110" i="19"/>
  <c r="BE114" i="19"/>
  <c r="BE118" i="19"/>
  <c r="BE134" i="19"/>
  <c r="BE142" i="19"/>
  <c r="BE157" i="19"/>
  <c r="BE161" i="19"/>
  <c r="F59" i="20"/>
  <c r="BE115" i="20"/>
  <c r="BE121" i="20"/>
  <c r="BE124" i="20"/>
  <c r="BE127" i="20"/>
  <c r="BE130" i="20"/>
  <c r="BE133" i="20"/>
  <c r="BE136" i="20"/>
  <c r="BE143" i="20"/>
  <c r="BE148" i="20"/>
  <c r="BE153" i="20"/>
  <c r="BE155" i="20"/>
  <c r="BE158" i="20"/>
  <c r="BE108" i="2"/>
  <c r="BE111" i="2"/>
  <c r="BE103" i="3"/>
  <c r="BE106" i="3"/>
  <c r="BE129" i="3"/>
  <c r="BE132" i="3"/>
  <c r="BE225" i="3"/>
  <c r="BE239" i="3"/>
  <c r="BE245" i="3"/>
  <c r="BE266" i="3"/>
  <c r="BE93" i="4"/>
  <c r="BE96" i="4"/>
  <c r="BE98" i="4"/>
  <c r="BE102" i="4"/>
  <c r="BE242" i="5"/>
  <c r="BE336" i="5"/>
  <c r="BE372" i="5"/>
  <c r="BE374" i="5"/>
  <c r="BE425" i="5"/>
  <c r="BE450" i="5"/>
  <c r="BE515" i="5"/>
  <c r="BE545" i="5"/>
  <c r="BE555" i="5"/>
  <c r="BE559" i="5"/>
  <c r="BE565" i="5"/>
  <c r="BE569" i="5"/>
  <c r="BE572" i="5"/>
  <c r="BE591" i="5"/>
  <c r="BE723" i="5"/>
  <c r="BE726" i="5"/>
  <c r="BE753" i="5"/>
  <c r="BK710" i="5"/>
  <c r="J710" i="5" s="1"/>
  <c r="J73" i="5" s="1"/>
  <c r="BE107" i="7"/>
  <c r="BE112" i="7"/>
  <c r="BE120" i="7"/>
  <c r="BK97" i="8"/>
  <c r="J97" i="8" s="1"/>
  <c r="J66" i="8" s="1"/>
  <c r="BE121" i="9"/>
  <c r="BE130" i="9"/>
  <c r="BE133" i="9"/>
  <c r="BE152" i="9"/>
  <c r="BE184" i="9"/>
  <c r="BE187" i="9"/>
  <c r="BE198" i="9"/>
  <c r="BE203" i="9"/>
  <c r="BE222" i="9"/>
  <c r="BE282" i="9"/>
  <c r="BE301" i="9"/>
  <c r="BE310" i="9"/>
  <c r="BE330" i="9"/>
  <c r="BE334" i="9"/>
  <c r="BE350" i="9"/>
  <c r="BE118" i="10"/>
  <c r="BE111" i="11"/>
  <c r="BE114" i="11"/>
  <c r="BE176" i="11"/>
  <c r="BE226" i="11"/>
  <c r="BE245" i="11"/>
  <c r="BE470" i="11"/>
  <c r="BE477" i="11"/>
  <c r="BE485" i="11"/>
  <c r="BE568" i="11"/>
  <c r="BE577" i="11"/>
  <c r="BE582" i="11"/>
  <c r="BE94" i="12"/>
  <c r="BE100" i="12"/>
  <c r="BE102" i="12"/>
  <c r="BE115" i="13"/>
  <c r="BE104" i="14"/>
  <c r="E50" i="15"/>
  <c r="J56" i="15"/>
  <c r="F82" i="15"/>
  <c r="BE86" i="15"/>
  <c r="BE118" i="16"/>
  <c r="BE121" i="16"/>
  <c r="BE159" i="16"/>
  <c r="BE170" i="16"/>
  <c r="BE200" i="16"/>
  <c r="BE217" i="16"/>
  <c r="BE219" i="16"/>
  <c r="BE228" i="16"/>
  <c r="BE232" i="16"/>
  <c r="BE236" i="16"/>
  <c r="BE246" i="16"/>
  <c r="BE247" i="16"/>
  <c r="BE251" i="16"/>
  <c r="BE275" i="16"/>
  <c r="BE278" i="16"/>
  <c r="BE288" i="16"/>
  <c r="BE302" i="16"/>
  <c r="BE304" i="16"/>
  <c r="BE105" i="2"/>
  <c r="BK107" i="2"/>
  <c r="J107" i="2" s="1"/>
  <c r="J67" i="2" s="1"/>
  <c r="BE153" i="3"/>
  <c r="BE167" i="3"/>
  <c r="BE198" i="3"/>
  <c r="BE201" i="3"/>
  <c r="BE208" i="3"/>
  <c r="BE247" i="3"/>
  <c r="E50" i="5"/>
  <c r="BE110" i="5"/>
  <c r="BE124" i="5"/>
  <c r="BE147" i="5"/>
  <c r="BE153" i="5"/>
  <c r="BE173" i="5"/>
  <c r="BE268" i="5"/>
  <c r="BE278" i="5"/>
  <c r="BE299" i="5"/>
  <c r="BE315" i="5"/>
  <c r="BE328" i="5"/>
  <c r="BE330" i="5"/>
  <c r="BE376" i="5"/>
  <c r="BE413" i="5"/>
  <c r="BE428" i="5"/>
  <c r="BE458" i="5"/>
  <c r="BE484" i="5"/>
  <c r="BE531" i="5"/>
  <c r="BE542" i="5"/>
  <c r="BE548" i="5"/>
  <c r="BE576" i="5"/>
  <c r="BE580" i="5"/>
  <c r="BE421" i="11"/>
  <c r="BE434" i="11"/>
  <c r="BE436" i="11"/>
  <c r="BE444" i="11"/>
  <c r="BE463" i="11"/>
  <c r="BE466" i="11"/>
  <c r="BE491" i="11"/>
  <c r="BE529" i="11"/>
  <c r="BE593" i="11"/>
  <c r="F59" i="12"/>
  <c r="BE100" i="13"/>
  <c r="BE119" i="13"/>
  <c r="BE100" i="14"/>
  <c r="BE106" i="14"/>
  <c r="BE98" i="16"/>
  <c r="BE106" i="16"/>
  <c r="BE109" i="16"/>
  <c r="BE124" i="16"/>
  <c r="BE139" i="16"/>
  <c r="BE162" i="16"/>
  <c r="BE167" i="16"/>
  <c r="BE177" i="16"/>
  <c r="BE187" i="16"/>
  <c r="BE203" i="16"/>
  <c r="BE209" i="16"/>
  <c r="BE250" i="16"/>
  <c r="BE254" i="16"/>
  <c r="BE256" i="16"/>
  <c r="BE260" i="16"/>
  <c r="BE280" i="16"/>
  <c r="BE285" i="16"/>
  <c r="BE289" i="16"/>
  <c r="BE107" i="17"/>
  <c r="BE112" i="17"/>
  <c r="BE123" i="17"/>
  <c r="BE127" i="17"/>
  <c r="BE133" i="17"/>
  <c r="BE137" i="17"/>
  <c r="BE90" i="18"/>
  <c r="BE93" i="18"/>
  <c r="BE114" i="18"/>
  <c r="BE123" i="18"/>
  <c r="BE194" i="18"/>
  <c r="BE215" i="18"/>
  <c r="BE97" i="19"/>
  <c r="BE103" i="19"/>
  <c r="BE111" i="19"/>
  <c r="BE112" i="19"/>
  <c r="BE116" i="19"/>
  <c r="BE126" i="19"/>
  <c r="BE132" i="19"/>
  <c r="BE159" i="19"/>
  <c r="BE93" i="20"/>
  <c r="F37" i="3"/>
  <c r="BB58" i="1"/>
  <c r="F37" i="11"/>
  <c r="BB69" i="1" s="1"/>
  <c r="F38" i="5"/>
  <c r="BC61" i="1" s="1"/>
  <c r="F36" i="3"/>
  <c r="BA58" i="1" s="1"/>
  <c r="F38" i="9"/>
  <c r="BC66" i="1" s="1"/>
  <c r="F38" i="8"/>
  <c r="BC64" i="1"/>
  <c r="F39" i="18"/>
  <c r="BD79" i="1" s="1"/>
  <c r="F36" i="4"/>
  <c r="BA59" i="1" s="1"/>
  <c r="F39" i="3"/>
  <c r="BD58" i="1"/>
  <c r="J36" i="6"/>
  <c r="AW62" i="1" s="1"/>
  <c r="F39" i="9"/>
  <c r="BD66" i="1" s="1"/>
  <c r="F36" i="19"/>
  <c r="BA80" i="1" s="1"/>
  <c r="F36" i="12"/>
  <c r="BA70" i="1" s="1"/>
  <c r="F38" i="4"/>
  <c r="BC59" i="1" s="1"/>
  <c r="J36" i="9"/>
  <c r="AW66" i="1" s="1"/>
  <c r="F39" i="20"/>
  <c r="BD82" i="1" s="1"/>
  <c r="BD81" i="1" s="1"/>
  <c r="F36" i="10"/>
  <c r="BA67" i="1" s="1"/>
  <c r="F38" i="16"/>
  <c r="BC75" i="1" s="1"/>
  <c r="F36" i="2"/>
  <c r="BA56" i="1" s="1"/>
  <c r="BA55" i="1" s="1"/>
  <c r="F38" i="7"/>
  <c r="BC63" i="1" s="1"/>
  <c r="F39" i="14"/>
  <c r="BD72" i="1"/>
  <c r="J36" i="19"/>
  <c r="AW80" i="1" s="1"/>
  <c r="F36" i="15"/>
  <c r="BA74" i="1" s="1"/>
  <c r="F37" i="5"/>
  <c r="BB61" i="1"/>
  <c r="F37" i="20"/>
  <c r="BB82" i="1"/>
  <c r="BB81" i="1" s="1"/>
  <c r="AX81" i="1" s="1"/>
  <c r="J36" i="5"/>
  <c r="AW61" i="1" s="1"/>
  <c r="J36" i="10"/>
  <c r="AW67" i="1" s="1"/>
  <c r="J36" i="17"/>
  <c r="AW77" i="1"/>
  <c r="J36" i="4"/>
  <c r="AW59" i="1" s="1"/>
  <c r="F39" i="10"/>
  <c r="BD67" i="1"/>
  <c r="F38" i="11"/>
  <c r="BC69" i="1"/>
  <c r="F36" i="14"/>
  <c r="BA72" i="1" s="1"/>
  <c r="F37" i="6"/>
  <c r="BB62" i="1" s="1"/>
  <c r="F39" i="2"/>
  <c r="BD56" i="1" s="1"/>
  <c r="BD55" i="1" s="1"/>
  <c r="F36" i="8"/>
  <c r="BA64" i="1"/>
  <c r="F37" i="17"/>
  <c r="BB77" i="1" s="1"/>
  <c r="BB76" i="1" s="1"/>
  <c r="AX76" i="1" s="1"/>
  <c r="AS54" i="1"/>
  <c r="F38" i="10"/>
  <c r="BC67" i="1"/>
  <c r="F36" i="13"/>
  <c r="BA71" i="1" s="1"/>
  <c r="F36" i="20"/>
  <c r="BA82" i="1" s="1"/>
  <c r="BA81" i="1" s="1"/>
  <c r="AW81" i="1" s="1"/>
  <c r="F37" i="10"/>
  <c r="BB67" i="1" s="1"/>
  <c r="F39" i="13"/>
  <c r="BD71" i="1" s="1"/>
  <c r="F38" i="19"/>
  <c r="BC80" i="1"/>
  <c r="F39" i="11"/>
  <c r="BD69" i="1" s="1"/>
  <c r="F39" i="17"/>
  <c r="BD77" i="1"/>
  <c r="BD76" i="1" s="1"/>
  <c r="J36" i="8"/>
  <c r="AW64" i="1" s="1"/>
  <c r="F36" i="6"/>
  <c r="BA62" i="1" s="1"/>
  <c r="J36" i="7"/>
  <c r="AW63" i="1"/>
  <c r="F36" i="9"/>
  <c r="BA66" i="1"/>
  <c r="J36" i="20"/>
  <c r="AW82" i="1" s="1"/>
  <c r="F37" i="18"/>
  <c r="BB79" i="1"/>
  <c r="F37" i="7"/>
  <c r="BB63" i="1"/>
  <c r="F38" i="18"/>
  <c r="BC79" i="1" s="1"/>
  <c r="F39" i="12"/>
  <c r="BD70" i="1" s="1"/>
  <c r="J36" i="3"/>
  <c r="AW58" i="1" s="1"/>
  <c r="F39" i="19"/>
  <c r="BD80" i="1"/>
  <c r="F38" i="20"/>
  <c r="BC82" i="1"/>
  <c r="BC81" i="1" s="1"/>
  <c r="AY81" i="1" s="1"/>
  <c r="F37" i="2"/>
  <c r="BB56" i="1" s="1"/>
  <c r="BB55" i="1" s="1"/>
  <c r="AX55" i="1" s="1"/>
  <c r="F37" i="8"/>
  <c r="BB64" i="1"/>
  <c r="F39" i="5"/>
  <c r="BD61" i="1" s="1"/>
  <c r="F36" i="11"/>
  <c r="BA69" i="1" s="1"/>
  <c r="F36" i="18"/>
  <c r="BA79" i="1"/>
  <c r="J35" i="15"/>
  <c r="AV74" i="1" s="1"/>
  <c r="AT74" i="1" s="1"/>
  <c r="F37" i="14"/>
  <c r="BB72" i="1"/>
  <c r="F38" i="12"/>
  <c r="BC70" i="1"/>
  <c r="F37" i="4"/>
  <c r="BB59" i="1" s="1"/>
  <c r="J36" i="2"/>
  <c r="AW56" i="1" s="1"/>
  <c r="F36" i="7"/>
  <c r="BA63" i="1" s="1"/>
  <c r="F36" i="17"/>
  <c r="BA77" i="1"/>
  <c r="BA76" i="1"/>
  <c r="AW76" i="1" s="1"/>
  <c r="F38" i="6"/>
  <c r="BC62" i="1" s="1"/>
  <c r="J36" i="12"/>
  <c r="AW70" i="1" s="1"/>
  <c r="J36" i="16"/>
  <c r="AW75" i="1"/>
  <c r="F37" i="19"/>
  <c r="BB80" i="1" s="1"/>
  <c r="F36" i="16"/>
  <c r="BA75" i="1" s="1"/>
  <c r="J36" i="14"/>
  <c r="AW72" i="1" s="1"/>
  <c r="F39" i="7"/>
  <c r="BD63" i="1" s="1"/>
  <c r="J36" i="11"/>
  <c r="AW69" i="1"/>
  <c r="F38" i="17"/>
  <c r="BC77" i="1" s="1"/>
  <c r="BC76" i="1" s="1"/>
  <c r="AY76" i="1" s="1"/>
  <c r="J36" i="18"/>
  <c r="AW79" i="1" s="1"/>
  <c r="F37" i="12"/>
  <c r="BB70" i="1"/>
  <c r="F38" i="14"/>
  <c r="BC72" i="1" s="1"/>
  <c r="F38" i="3"/>
  <c r="BC58" i="1" s="1"/>
  <c r="F38" i="13"/>
  <c r="BC71" i="1"/>
  <c r="F39" i="6"/>
  <c r="BD62" i="1"/>
  <c r="F37" i="13"/>
  <c r="BB71" i="1" s="1"/>
  <c r="F37" i="16"/>
  <c r="BB75" i="1" s="1"/>
  <c r="BB73" i="1" s="1"/>
  <c r="AX73" i="1" s="1"/>
  <c r="F39" i="8"/>
  <c r="BD64" i="1"/>
  <c r="F39" i="16"/>
  <c r="BD75" i="1" s="1"/>
  <c r="BD73" i="1" s="1"/>
  <c r="J36" i="13"/>
  <c r="AW71" i="1"/>
  <c r="F38" i="2"/>
  <c r="BC56" i="1" s="1"/>
  <c r="BC55" i="1" s="1"/>
  <c r="AY55" i="1" s="1"/>
  <c r="F39" i="4"/>
  <c r="BD59" i="1" s="1"/>
  <c r="F36" i="5"/>
  <c r="BA61" i="1"/>
  <c r="F37" i="9"/>
  <c r="BB66" i="1"/>
  <c r="P92" i="10" l="1"/>
  <c r="P91" i="10" s="1"/>
  <c r="AU67" i="1" s="1"/>
  <c r="P89" i="13"/>
  <c r="P88" i="13" s="1"/>
  <c r="AU71" i="1" s="1"/>
  <c r="P91" i="20"/>
  <c r="P90" i="20" s="1"/>
  <c r="AU82" i="1" s="1"/>
  <c r="AU81" i="1" s="1"/>
  <c r="T96" i="16"/>
  <c r="T95" i="16"/>
  <c r="R92" i="10"/>
  <c r="R91" i="10"/>
  <c r="R90" i="14"/>
  <c r="R89" i="14"/>
  <c r="T88" i="4"/>
  <c r="T92" i="10"/>
  <c r="T91" i="10" s="1"/>
  <c r="R92" i="2"/>
  <c r="R91" i="2" s="1"/>
  <c r="R92" i="3"/>
  <c r="R91" i="3"/>
  <c r="BK89" i="19"/>
  <c r="J89" i="19"/>
  <c r="J64" i="19"/>
  <c r="BK88" i="4"/>
  <c r="J88" i="4" s="1"/>
  <c r="J63" i="4" s="1"/>
  <c r="P713" i="5"/>
  <c r="R96" i="9"/>
  <c r="R98" i="11"/>
  <c r="R97" i="11"/>
  <c r="BK90" i="8"/>
  <c r="BK89" i="8" s="1"/>
  <c r="J89" i="8" s="1"/>
  <c r="J63" i="8" s="1"/>
  <c r="P96" i="16"/>
  <c r="P95" i="16"/>
  <c r="AU75" i="1" s="1"/>
  <c r="AU73" i="1" s="1"/>
  <c r="T90" i="14"/>
  <c r="T89" i="14" s="1"/>
  <c r="P90" i="14"/>
  <c r="P89" i="14" s="1"/>
  <c r="AU72" i="1" s="1"/>
  <c r="BK92" i="2"/>
  <c r="J92" i="2" s="1"/>
  <c r="J64" i="2" s="1"/>
  <c r="BK96" i="16"/>
  <c r="J96" i="16"/>
  <c r="J64" i="16" s="1"/>
  <c r="P98" i="11"/>
  <c r="P97" i="11" s="1"/>
  <c r="AU69" i="1" s="1"/>
  <c r="P97" i="9"/>
  <c r="P96" i="9" s="1"/>
  <c r="AU66" i="1" s="1"/>
  <c r="AU65" i="1" s="1"/>
  <c r="T97" i="9"/>
  <c r="T96" i="9" s="1"/>
  <c r="T713" i="5"/>
  <c r="P92" i="2"/>
  <c r="P91" i="2"/>
  <c r="AU56" i="1" s="1"/>
  <c r="AU55" i="1" s="1"/>
  <c r="R96" i="16"/>
  <c r="R95" i="16"/>
  <c r="T89" i="13"/>
  <c r="T88" i="13" s="1"/>
  <c r="P92" i="3"/>
  <c r="P91" i="3" s="1"/>
  <c r="AU58" i="1" s="1"/>
  <c r="T92" i="2"/>
  <c r="T91" i="2" s="1"/>
  <c r="P100" i="5"/>
  <c r="P99" i="5"/>
  <c r="AU61" i="1" s="1"/>
  <c r="AU60" i="1" s="1"/>
  <c r="P88" i="4"/>
  <c r="AU59" i="1" s="1"/>
  <c r="R100" i="5"/>
  <c r="R91" i="17"/>
  <c r="R90" i="17" s="1"/>
  <c r="BK98" i="11"/>
  <c r="J98" i="11"/>
  <c r="J64" i="11" s="1"/>
  <c r="R713" i="5"/>
  <c r="T100" i="5"/>
  <c r="T99" i="5"/>
  <c r="T98" i="11"/>
  <c r="T97" i="11"/>
  <c r="BK89" i="7"/>
  <c r="J89" i="7" s="1"/>
  <c r="J64" i="7" s="1"/>
  <c r="T92" i="3"/>
  <c r="T91" i="3" s="1"/>
  <c r="J93" i="2"/>
  <c r="J65" i="2"/>
  <c r="BK89" i="6"/>
  <c r="BK88" i="6"/>
  <c r="J88" i="6" s="1"/>
  <c r="J63" i="6" s="1"/>
  <c r="J90" i="7"/>
  <c r="J65" i="7" s="1"/>
  <c r="J105" i="4"/>
  <c r="J66" i="4"/>
  <c r="BK92" i="10"/>
  <c r="J92" i="10" s="1"/>
  <c r="J64" i="10" s="1"/>
  <c r="J99" i="11"/>
  <c r="J65" i="11"/>
  <c r="J90" i="19"/>
  <c r="J65" i="19"/>
  <c r="BK91" i="20"/>
  <c r="J91" i="20"/>
  <c r="J64" i="20"/>
  <c r="J89" i="4"/>
  <c r="J64" i="4" s="1"/>
  <c r="J91" i="8"/>
  <c r="J65" i="8" s="1"/>
  <c r="J340" i="9"/>
  <c r="J73" i="9"/>
  <c r="BK92" i="3"/>
  <c r="J92" i="3" s="1"/>
  <c r="J64" i="3" s="1"/>
  <c r="BK88" i="18"/>
  <c r="J88" i="18"/>
  <c r="J64" i="18" s="1"/>
  <c r="BK100" i="5"/>
  <c r="J100" i="5"/>
  <c r="J64" i="5"/>
  <c r="BK713" i="5"/>
  <c r="J713" i="5"/>
  <c r="J74" i="5" s="1"/>
  <c r="BK584" i="11"/>
  <c r="J584" i="11" s="1"/>
  <c r="J74" i="11" s="1"/>
  <c r="BK89" i="12"/>
  <c r="J89" i="12" s="1"/>
  <c r="J64" i="12" s="1"/>
  <c r="BK89" i="13"/>
  <c r="BK88" i="13" s="1"/>
  <c r="J88" i="13" s="1"/>
  <c r="J32" i="13" s="1"/>
  <c r="AG71" i="1" s="1"/>
  <c r="J97" i="16"/>
  <c r="J65" i="16"/>
  <c r="BK91" i="17"/>
  <c r="J91" i="17"/>
  <c r="J64" i="17"/>
  <c r="BK97" i="9"/>
  <c r="J97" i="9" s="1"/>
  <c r="J64" i="9" s="1"/>
  <c r="BK90" i="14"/>
  <c r="J90" i="14" s="1"/>
  <c r="J64" i="14" s="1"/>
  <c r="J291" i="16"/>
  <c r="J73" i="16"/>
  <c r="BB65" i="1"/>
  <c r="AX65" i="1" s="1"/>
  <c r="BA73" i="1"/>
  <c r="AW73" i="1" s="1"/>
  <c r="BC68" i="1"/>
  <c r="AY68" i="1"/>
  <c r="BB68" i="1"/>
  <c r="AX68" i="1" s="1"/>
  <c r="F35" i="8"/>
  <c r="AZ64" i="1" s="1"/>
  <c r="F35" i="10"/>
  <c r="AZ67" i="1" s="1"/>
  <c r="J35" i="7"/>
  <c r="AV63" i="1"/>
  <c r="AT63" i="1"/>
  <c r="J35" i="10"/>
  <c r="AV67" i="1"/>
  <c r="AT67" i="1" s="1"/>
  <c r="J35" i="14"/>
  <c r="AV72" i="1" s="1"/>
  <c r="AT72" i="1" s="1"/>
  <c r="J35" i="3"/>
  <c r="AV58" i="1"/>
  <c r="AT58" i="1"/>
  <c r="BB60" i="1"/>
  <c r="AX60" i="1" s="1"/>
  <c r="J35" i="5"/>
  <c r="AV61" i="1" s="1"/>
  <c r="AT61" i="1" s="1"/>
  <c r="BA60" i="1"/>
  <c r="AW60" i="1" s="1"/>
  <c r="BB78" i="1"/>
  <c r="AX78" i="1"/>
  <c r="F35" i="3"/>
  <c r="AZ58" i="1"/>
  <c r="F35" i="19"/>
  <c r="AZ80" i="1" s="1"/>
  <c r="F35" i="18"/>
  <c r="AZ79" i="1" s="1"/>
  <c r="F35" i="20"/>
  <c r="AZ82" i="1"/>
  <c r="AZ81" i="1" s="1"/>
  <c r="AV81" i="1" s="1"/>
  <c r="AT81" i="1" s="1"/>
  <c r="BD65" i="1"/>
  <c r="J35" i="4"/>
  <c r="AV59" i="1" s="1"/>
  <c r="AT59" i="1" s="1"/>
  <c r="F35" i="12"/>
  <c r="AZ70" i="1" s="1"/>
  <c r="J35" i="16"/>
  <c r="AV75" i="1" s="1"/>
  <c r="AT75" i="1" s="1"/>
  <c r="J35" i="2"/>
  <c r="AV56" i="1" s="1"/>
  <c r="AT56" i="1" s="1"/>
  <c r="J35" i="20"/>
  <c r="AV82" i="1" s="1"/>
  <c r="AT82" i="1" s="1"/>
  <c r="F35" i="11"/>
  <c r="AZ69" i="1" s="1"/>
  <c r="F35" i="5"/>
  <c r="AZ61" i="1" s="1"/>
  <c r="BD68" i="1"/>
  <c r="BD57" i="1"/>
  <c r="BD60" i="1"/>
  <c r="F35" i="15"/>
  <c r="AZ74" i="1" s="1"/>
  <c r="F35" i="7"/>
  <c r="AZ63" i="1"/>
  <c r="BD78" i="1"/>
  <c r="F35" i="16"/>
  <c r="AZ75" i="1" s="1"/>
  <c r="BC60" i="1"/>
  <c r="AY60" i="1" s="1"/>
  <c r="BC78" i="1"/>
  <c r="AY78" i="1" s="1"/>
  <c r="BA68" i="1"/>
  <c r="AW68" i="1" s="1"/>
  <c r="BC65" i="1"/>
  <c r="AY65" i="1" s="1"/>
  <c r="AW55" i="1"/>
  <c r="BB57" i="1"/>
  <c r="AX57" i="1" s="1"/>
  <c r="F35" i="2"/>
  <c r="AZ56" i="1" s="1"/>
  <c r="AZ55" i="1" s="1"/>
  <c r="AV55" i="1" s="1"/>
  <c r="BA78" i="1"/>
  <c r="AW78" i="1" s="1"/>
  <c r="J35" i="9"/>
  <c r="AV66" i="1" s="1"/>
  <c r="AT66" i="1" s="1"/>
  <c r="J35" i="8"/>
  <c r="AV64" i="1"/>
  <c r="AT64" i="1" s="1"/>
  <c r="J35" i="6"/>
  <c r="AV62" i="1" s="1"/>
  <c r="AT62" i="1" s="1"/>
  <c r="J35" i="13"/>
  <c r="AV71" i="1" s="1"/>
  <c r="AT71" i="1" s="1"/>
  <c r="F35" i="14"/>
  <c r="AZ72" i="1" s="1"/>
  <c r="F35" i="17"/>
  <c r="AZ77" i="1" s="1"/>
  <c r="AZ76" i="1" s="1"/>
  <c r="AV76" i="1" s="1"/>
  <c r="AT76" i="1" s="1"/>
  <c r="J32" i="15"/>
  <c r="AG74" i="1" s="1"/>
  <c r="AN74" i="1" s="1"/>
  <c r="F35" i="9"/>
  <c r="AZ66" i="1" s="1"/>
  <c r="J35" i="11"/>
  <c r="AV69" i="1" s="1"/>
  <c r="AT69" i="1" s="1"/>
  <c r="BA57" i="1"/>
  <c r="AW57" i="1" s="1"/>
  <c r="F35" i="4"/>
  <c r="AZ59" i="1"/>
  <c r="J35" i="12"/>
  <c r="AV70" i="1"/>
  <c r="AT70" i="1" s="1"/>
  <c r="J35" i="17"/>
  <c r="AV77" i="1" s="1"/>
  <c r="AT77" i="1" s="1"/>
  <c r="F35" i="6"/>
  <c r="AZ62" i="1"/>
  <c r="J35" i="18"/>
  <c r="AV79" i="1" s="1"/>
  <c r="AT79" i="1" s="1"/>
  <c r="AU78" i="1"/>
  <c r="BA65" i="1"/>
  <c r="AW65" i="1" s="1"/>
  <c r="BC73" i="1"/>
  <c r="AY73" i="1"/>
  <c r="F35" i="13"/>
  <c r="AZ71" i="1"/>
  <c r="J35" i="19"/>
  <c r="AV80" i="1"/>
  <c r="AT80" i="1" s="1"/>
  <c r="BC57" i="1"/>
  <c r="AY57" i="1" s="1"/>
  <c r="R99" i="5" l="1"/>
  <c r="J41" i="13"/>
  <c r="BK91" i="2"/>
  <c r="J91" i="2"/>
  <c r="J32" i="2" s="1"/>
  <c r="AG56" i="1" s="1"/>
  <c r="AN56" i="1" s="1"/>
  <c r="BK91" i="10"/>
  <c r="J91" i="10"/>
  <c r="J63" i="10"/>
  <c r="J89" i="13"/>
  <c r="J64" i="13" s="1"/>
  <c r="J89" i="6"/>
  <c r="J64" i="6" s="1"/>
  <c r="J90" i="8"/>
  <c r="J64" i="8"/>
  <c r="BK90" i="20"/>
  <c r="J90" i="20"/>
  <c r="J32" i="20" s="1"/>
  <c r="AG82" i="1" s="1"/>
  <c r="AG81" i="1" s="1"/>
  <c r="AN81" i="1" s="1"/>
  <c r="BK88" i="7"/>
  <c r="J88" i="7" s="1"/>
  <c r="J63" i="7" s="1"/>
  <c r="BK88" i="19"/>
  <c r="J88" i="19"/>
  <c r="J63" i="19"/>
  <c r="BK87" i="18"/>
  <c r="J87" i="18"/>
  <c r="J63" i="18"/>
  <c r="BK99" i="5"/>
  <c r="J99" i="5"/>
  <c r="BK88" i="12"/>
  <c r="J88" i="12"/>
  <c r="J63" i="12" s="1"/>
  <c r="J63" i="13"/>
  <c r="BK95" i="16"/>
  <c r="J95" i="16" s="1"/>
  <c r="J32" i="16" s="1"/>
  <c r="AG75" i="1" s="1"/>
  <c r="AN75" i="1" s="1"/>
  <c r="BK96" i="9"/>
  <c r="J96" i="9"/>
  <c r="BK89" i="14"/>
  <c r="J89" i="14"/>
  <c r="BK91" i="3"/>
  <c r="J91" i="3"/>
  <c r="J63" i="3" s="1"/>
  <c r="BK97" i="11"/>
  <c r="J97" i="11" s="1"/>
  <c r="J32" i="11" s="1"/>
  <c r="AG69" i="1" s="1"/>
  <c r="AN69" i="1" s="1"/>
  <c r="J41" i="15"/>
  <c r="BK90" i="17"/>
  <c r="J90" i="17"/>
  <c r="J63" i="17"/>
  <c r="AN71" i="1"/>
  <c r="AZ73" i="1"/>
  <c r="AV73" i="1" s="1"/>
  <c r="AT73" i="1" s="1"/>
  <c r="BB54" i="1"/>
  <c r="W31" i="1" s="1"/>
  <c r="J32" i="8"/>
  <c r="AG64" i="1" s="1"/>
  <c r="AN64" i="1" s="1"/>
  <c r="J32" i="14"/>
  <c r="AG72" i="1"/>
  <c r="AN72" i="1" s="1"/>
  <c r="BA54" i="1"/>
  <c r="AW54" i="1" s="1"/>
  <c r="AK30" i="1" s="1"/>
  <c r="AZ68" i="1"/>
  <c r="AV68" i="1" s="1"/>
  <c r="AT68" i="1" s="1"/>
  <c r="J32" i="4"/>
  <c r="AG59" i="1"/>
  <c r="AN59" i="1" s="1"/>
  <c r="J32" i="5"/>
  <c r="AG61" i="1" s="1"/>
  <c r="AN61" i="1" s="1"/>
  <c r="AZ78" i="1"/>
  <c r="AV78" i="1"/>
  <c r="AT78" i="1" s="1"/>
  <c r="AZ60" i="1"/>
  <c r="AV60" i="1" s="1"/>
  <c r="AT60" i="1" s="1"/>
  <c r="J32" i="6"/>
  <c r="AG62" i="1"/>
  <c r="AN62" i="1"/>
  <c r="AZ65" i="1"/>
  <c r="AV65" i="1" s="1"/>
  <c r="AT65" i="1" s="1"/>
  <c r="AU57" i="1"/>
  <c r="BC54" i="1"/>
  <c r="W32" i="1" s="1"/>
  <c r="BD54" i="1"/>
  <c r="W33" i="1" s="1"/>
  <c r="AT55" i="1"/>
  <c r="J32" i="9"/>
  <c r="AG66" i="1"/>
  <c r="AN66" i="1" s="1"/>
  <c r="AZ57" i="1"/>
  <c r="AV57" i="1" s="1"/>
  <c r="AT57" i="1" s="1"/>
  <c r="AU68" i="1"/>
  <c r="J41" i="2" l="1"/>
  <c r="J63" i="2"/>
  <c r="J41" i="4"/>
  <c r="J41" i="5"/>
  <c r="J63" i="9"/>
  <c r="AN82" i="1"/>
  <c r="J63" i="16"/>
  <c r="J63" i="20"/>
  <c r="J41" i="16"/>
  <c r="J41" i="20"/>
  <c r="J41" i="11"/>
  <c r="J63" i="5"/>
  <c r="J41" i="6"/>
  <c r="J41" i="9"/>
  <c r="J41" i="8"/>
  <c r="J63" i="11"/>
  <c r="J41" i="14"/>
  <c r="J63" i="14"/>
  <c r="AG55" i="1"/>
  <c r="AN55" i="1"/>
  <c r="J32" i="10"/>
  <c r="AG67" i="1"/>
  <c r="AN67" i="1"/>
  <c r="AX54" i="1"/>
  <c r="J32" i="19"/>
  <c r="AG80" i="1" s="1"/>
  <c r="AN80" i="1" s="1"/>
  <c r="AU54" i="1"/>
  <c r="AY54" i="1"/>
  <c r="W30" i="1"/>
  <c r="J32" i="17"/>
  <c r="AG77" i="1"/>
  <c r="AN77" i="1" s="1"/>
  <c r="J32" i="12"/>
  <c r="AG70" i="1" s="1"/>
  <c r="AN70" i="1" s="1"/>
  <c r="J32" i="3"/>
  <c r="AG58" i="1" s="1"/>
  <c r="AN58" i="1" s="1"/>
  <c r="AZ54" i="1"/>
  <c r="AV54" i="1" s="1"/>
  <c r="AK29" i="1" s="1"/>
  <c r="AG73" i="1"/>
  <c r="AN73" i="1"/>
  <c r="J32" i="18"/>
  <c r="AG79" i="1"/>
  <c r="AN79" i="1"/>
  <c r="J32" i="7"/>
  <c r="AG63" i="1" s="1"/>
  <c r="AN63" i="1" s="1"/>
  <c r="J41" i="12" l="1"/>
  <c r="J41" i="10"/>
  <c r="J41" i="3"/>
  <c r="J41" i="19"/>
  <c r="J41" i="7"/>
  <c r="J41" i="18"/>
  <c r="J41" i="17"/>
  <c r="AG78" i="1"/>
  <c r="AN78" i="1" s="1"/>
  <c r="AG65" i="1"/>
  <c r="AN65" i="1" s="1"/>
  <c r="AG76" i="1"/>
  <c r="AN76" i="1"/>
  <c r="W29" i="1"/>
  <c r="AG57" i="1"/>
  <c r="AN57" i="1"/>
  <c r="AT54" i="1"/>
  <c r="AG60" i="1"/>
  <c r="AN60" i="1" s="1"/>
  <c r="AG68" i="1"/>
  <c r="AN68" i="1" s="1"/>
  <c r="AG54" i="1" l="1"/>
  <c r="AK26" i="1" s="1"/>
  <c r="AK35" i="1" s="1"/>
  <c r="AN54" i="1" l="1"/>
</calcChain>
</file>

<file path=xl/sharedStrings.xml><?xml version="1.0" encoding="utf-8"?>
<sst xmlns="http://schemas.openxmlformats.org/spreadsheetml/2006/main" count="25801" uniqueCount="3102">
  <si>
    <t>Export Komplet</t>
  </si>
  <si>
    <t>VZ</t>
  </si>
  <si>
    <t>2.0</t>
  </si>
  <si>
    <t>ZAMOK</t>
  </si>
  <si>
    <t>False</t>
  </si>
  <si>
    <t>{e60aa50b-4c45-4638-8fcb-0e958afb77ae}</t>
  </si>
  <si>
    <t>0,01</t>
  </si>
  <si>
    <t>21</t>
  </si>
  <si>
    <t>15</t>
  </si>
  <si>
    <t>REKAPITULACE STAVBY</t>
  </si>
  <si>
    <t>v ---  níže se nacházejí doplnkové a pomocné údaje k sestavám  --- v</t>
  </si>
  <si>
    <t>Návod na vyplnění</t>
  </si>
  <si>
    <t>0,001</t>
  </si>
  <si>
    <t>Kód:</t>
  </si>
  <si>
    <t>4437/006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</si>
  <si>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</si>
  <si>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</si>
  <si>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Bělá, Kvasiny, protipovodňová ochrana, č. akce 229180012 - DPS</t>
  </si>
  <si>
    <t>KSO:</t>
  </si>
  <si>
    <t>832</t>
  </si>
  <si>
    <t>CC-CZ:</t>
  </si>
  <si>
    <t>24208</t>
  </si>
  <si>
    <t>Místo:</t>
  </si>
  <si>
    <t>k. ú. Kvasiny</t>
  </si>
  <si>
    <t>Datum:</t>
  </si>
  <si>
    <t>30. 6. 2020</t>
  </si>
  <si>
    <t>CZ-CPV:</t>
  </si>
  <si>
    <t>45000000-7</t>
  </si>
  <si>
    <t>CZ-CPA:</t>
  </si>
  <si>
    <t>42.91</t>
  </si>
  <si>
    <t>Zadavatel:</t>
  </si>
  <si>
    <t>IČ:</t>
  </si>
  <si>
    <t>70890005</t>
  </si>
  <si>
    <t>Povodí Labe, státní podnik</t>
  </si>
  <si>
    <t>DIČ:</t>
  </si>
  <si>
    <t>CZ70890005</t>
  </si>
  <si>
    <t>Uchazeč:</t>
  </si>
  <si>
    <t>Vyplň údaj</t>
  </si>
  <si>
    <t>Projektant:</t>
  </si>
  <si>
    <t>47116901</t>
  </si>
  <si>
    <t>Vodohospodářský rozvoj a výstavba a.s.</t>
  </si>
  <si>
    <t>CZ47116901</t>
  </si>
  <si>
    <t>True</t>
  </si>
  <si>
    <t>Zpracovatel:</t>
  </si>
  <si>
    <t/>
  </si>
  <si>
    <t>Miroslav Holeček</t>
  </si>
  <si>
    <t>Poznámka:</t>
  </si>
  <si>
    <t>1. Soupis prací je sestaven za využití položek Cenové soustavy ÚRS. Cenové a technické podmínky položek Cenové soustavy ÚRS, které nejsou uvedeny v soupisu prací (tzv. úvodní části katalogů) jsou neomezeně dálkově k dispozici na www.cs-urs.cz. Položky soupisu prací, které nemají ve sloupci "Cenová soustava" uveden žádný údaj, nepochází z Cenové soustavy ÚRS, ale způsob tvorby ceny vychází z cenových a technických podmínek ÚRS._x000D_
2. Kde je v projektové dokumentaci předepsána konkrétní značka produktu či výrobku, má se za to, že je uvedena jako příklad vhodného produktu. Nabízející je oprávněn zvolit jiné, srovnatelné materiály, jež zabezpečí shodnou anebo vyšší technickou hodnotu díla. Nabízené materiály předloží objednateli ke schválení a dosažení požadovaných parametrů doloží hodnověrnými dokumenty (atesty, výsledky zkoušek, ověřitelné reference apod.). Tam, kde zhotovitel nabídne srovnatelný výrobek nebo materiál na místo označeného nebo specifikovaného, který byl přijat k začlenění do díla, pak se má zato, že sazby a ceny ve výkazu výměr zahrnují veškeré povinnosti a náklady spojené se začleněním srovnatelného výrobku do díla, včetně projektu, poskytnutí dat a výkresů, osvědčení a odsouhlasení, znovu předložení, modifikací a úprav díla._x000D_
3. Jednotlivé položky soupisu prací byly stanoveny na základě výměr z příčných a podélných profilů konstrukcí, situace stavebních objektů a výkresů.  Rozměry navrhovaných konstrukcí jsou uvedeny okótováním a popisem v příslušných výkresech v části D. Dokumentace stavebních objektů a zároveň jsou popsány v příloze D.1. Technická zpráva, s případnými odkazy na další části PD. Detailní výkazy výměr jsou uvedeny jako příloha PD (příloha G.1 výkazy výměr).</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</si>
  <si>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</si>
  <si>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</si>
  <si>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</si>
  <si>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</si>
  <si>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</si>
  <si>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</si>
  <si>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</si>
  <si>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</si>
  <si>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</si>
  <si>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</si>
  <si>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</si>
  <si>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</si>
  <si>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</si>
  <si>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</si>
  <si>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</si>
  <si>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</si>
  <si>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</si>
  <si>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</si>
  <si>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</si>
  <si>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</si>
  <si>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</si>
  <si>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</si>
  <si>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</si>
  <si>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</si>
  <si>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</si>
  <si>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</si>
  <si>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</si>
  <si>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</si>
  <si>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</si>
  <si>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</si>
  <si>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</si>
  <si>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</si>
  <si>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</si>
  <si>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</si>
  <si>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</si>
  <si>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</si>
  <si>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</si>
  <si>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</si>
  <si>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VON</t>
  </si>
  <si>
    <t>Vedlejší a ostatní náklady</t>
  </si>
  <si>
    <t>1</t>
  </si>
  <si>
    <t>{a6d155c3-f1e3-44e7-a1cd-dd0cc18a6210}</t>
  </si>
  <si>
    <t>832 1</t>
  </si>
  <si>
    <t>2</t>
  </si>
  <si>
    <t>/</t>
  </si>
  <si>
    <t>Soupis prací - Vedlejší a ostatní náklady</t>
  </si>
  <si>
    <t>Soupis</t>
  </si>
  <si>
    <t>{c3606fab-4a88-4be4-b3a4-afd93bcfc05f}</t>
  </si>
  <si>
    <t>833</t>
  </si>
  <si>
    <t>SO 01</t>
  </si>
  <si>
    <t xml:space="preserve">Rekonstrukce jezu adm. ř. km 18,858 (Petrův jez) a související úpravy toku </t>
  </si>
  <si>
    <t>ING</t>
  </si>
  <si>
    <t>{75d9dff9-8b6d-4ad5-88b2-7781c86e6369}</t>
  </si>
  <si>
    <t>833 21</t>
  </si>
  <si>
    <t>SO 01.1</t>
  </si>
  <si>
    <t xml:space="preserve">Soupis prací - Rekonstrukce jezu adm. ř. km 18,858 (Petrův jez) a související úpravy toku </t>
  </si>
  <si>
    <t>{2b7d8e14-7505-425d-9a87-ed7fa5a09679}</t>
  </si>
  <si>
    <t>SO 01.2</t>
  </si>
  <si>
    <t>Soupis prací - Rekonstrukce jezu adm. ř. km 18,858 a související úpravy toku (zpětné klapky)</t>
  </si>
  <si>
    <t>{11c54cee-4a91-44df-b250-1808a15726b9}</t>
  </si>
  <si>
    <t>SO 04</t>
  </si>
  <si>
    <t>Pravobřežní PPO zeď v DKM ř. km cca 16,65 – 16,95</t>
  </si>
  <si>
    <t>{b770fb3d-faaa-4e8a-b19f-539b0604e5ae}</t>
  </si>
  <si>
    <t>832 15 51</t>
  </si>
  <si>
    <t>SO 04.1</t>
  </si>
  <si>
    <t>Soupis prací - Pravobřežní PPO zeď v DKM ř. km cca 16,65 – 16,95</t>
  </si>
  <si>
    <t>{d9353eb5-cf63-47e7-a514-5d0c58c38de8}</t>
  </si>
  <si>
    <t>SO 04.2</t>
  </si>
  <si>
    <t>Soupis prací - Pravobřežní PPO zeď v DKM ř. km cca 16,65 – 16,95 (PLa)</t>
  </si>
  <si>
    <t>{78d8d7e3-b2e2-430e-ad28-2526efc0b6ac}</t>
  </si>
  <si>
    <t>SO 04.3</t>
  </si>
  <si>
    <t>Soupis prací - Pravobřežní PPO zeď v DKM ř. km cca 16,65 – 16,95 (Zpětné klapky)</t>
  </si>
  <si>
    <t>{b1f958fb-ca1a-4bb8-ab45-bd6e4c68c8f2}</t>
  </si>
  <si>
    <t>SO 04.4</t>
  </si>
  <si>
    <t>Soupis prací - Pravobřežní PPO zeď v DKM ř. km cca 16,65 – 16,95 (Přístupy k toku)</t>
  </si>
  <si>
    <t>{35dec287-8f40-46c5-981c-0825811c118c}</t>
  </si>
  <si>
    <t>SO 05</t>
  </si>
  <si>
    <t>Rekonstrukce jezu adm. ř. km 17,105 (Andělův jez) a související úpravy toku</t>
  </si>
  <si>
    <t>{2709a7ca-2ff1-40fc-b596-d26ebbbb200b}</t>
  </si>
  <si>
    <t>SO 05.1</t>
  </si>
  <si>
    <t>Soupis prací - Rekonstrukce jezu adm. ř. km 17,105 (Andělův jez) a související úpravy toku</t>
  </si>
  <si>
    <t>{3d515c6f-f0be-4301-914b-2058483942a3}</t>
  </si>
  <si>
    <t>SO 05.2</t>
  </si>
  <si>
    <t>Soupis prací - Rekonstrukce jezu adm. ř. km 17,105 a související úpravy toku (PB zeď pod lávkou)</t>
  </si>
  <si>
    <t>{df2af434-9da7-4aae-9aef-65bdada96570}</t>
  </si>
  <si>
    <t>SO 06</t>
  </si>
  <si>
    <t>Pravobřežní PPO zeď v DKM ř. km cca 15,88 –16,0</t>
  </si>
  <si>
    <t>{7c1edabd-f8f1-4b90-980c-aefbb86d7fd3}</t>
  </si>
  <si>
    <t>SO 06.1</t>
  </si>
  <si>
    <t>Soupis prací - Pravobřežní PPO zeď v DKM ř. km cca 15,88 –16,0</t>
  </si>
  <si>
    <t>{d6a163e9-92fb-48a2-bd7e-f37ce71a8627}</t>
  </si>
  <si>
    <t>SO 06.2</t>
  </si>
  <si>
    <t>Soupis prací - Pravobřežní PPO zeď v DKM ř. km cca 15,88 –16,0 (PLa)</t>
  </si>
  <si>
    <t>{4ea8e9e5-3cc6-4b48-8803-0aa2955fb309}</t>
  </si>
  <si>
    <t>SO 06.3</t>
  </si>
  <si>
    <t>Soupis prací - Pravobřežní PPO zeď v DKM ř. km cca 15,88 –16,0 (Zpětné klapky)</t>
  </si>
  <si>
    <t>{50fb0f4a-7f81-4e36-80f0-f3998a5863ac}</t>
  </si>
  <si>
    <t>SO 06.4</t>
  </si>
  <si>
    <t>Soupis prací - Pravobřežní PPO zeď v DKM ř. km cca 15,88 –16,0 (Přístup k toku)</t>
  </si>
  <si>
    <t>{a1228786-d618-4391-89e7-7b52ba312026}</t>
  </si>
  <si>
    <t>SO 07</t>
  </si>
  <si>
    <t>Opatření na kanalizaci - rekonstrukce spojné šachty</t>
  </si>
  <si>
    <t>{edf4ba68-8357-40fe-9233-a6be7fa1f825}</t>
  </si>
  <si>
    <t>827 21 91</t>
  </si>
  <si>
    <t>SO 07.1</t>
  </si>
  <si>
    <t>Soupis prací - Opatření na kanalizaci - atypická spojná šachta</t>
  </si>
  <si>
    <t>{f2f933fa-4bfc-4351-922e-90f6ea13d392}</t>
  </si>
  <si>
    <t>SO 07.2</t>
  </si>
  <si>
    <t>Soupis prací - Opatření na kanalizaci - rekonstrukce spojné šachty, ostatní opatření</t>
  </si>
  <si>
    <t>{97966b8e-8d03-493b-a293-f6a3b060fdcc}</t>
  </si>
  <si>
    <t>SO 08</t>
  </si>
  <si>
    <t>Dočasné příjezdy ke stavbě (staveništní komunikace)</t>
  </si>
  <si>
    <t>{b16cdf3e-c319-4489-ac52-25c03229c3f0}</t>
  </si>
  <si>
    <t>822 59 2</t>
  </si>
  <si>
    <t>Soupis prací - Dočasné příjezdy ke stavbě (staveništní komunikace)</t>
  </si>
  <si>
    <t>{c3e060c2-bf1c-4bc7-9a6e-99a92481c7b2}</t>
  </si>
  <si>
    <t>SO 09</t>
  </si>
  <si>
    <t>Vegetační úpravy (kácení a mýcení porostů, nové výsadby)</t>
  </si>
  <si>
    <t>{08af2da2-c543-4d0f-9377-1cf217cef719}</t>
  </si>
  <si>
    <t>823 29 1</t>
  </si>
  <si>
    <t>SO 09.1</t>
  </si>
  <si>
    <t>Soupis prací - Kácení a mýcení porostů</t>
  </si>
  <si>
    <t>{9d92c765-62e4-4663-8eab-f5c7814a2286}</t>
  </si>
  <si>
    <t>SO 09.2</t>
  </si>
  <si>
    <t>Soupis prací - Výsadby a ochrana stromů</t>
  </si>
  <si>
    <t>{b3f410e9-8212-49f3-b58a-7fb8eb7015f6}</t>
  </si>
  <si>
    <t>SO 10</t>
  </si>
  <si>
    <t>Terénní úpravy na hřišti Pod Olšinou</t>
  </si>
  <si>
    <t>{3cb85689-54f4-4428-825d-fcbeec12ff7c}</t>
  </si>
  <si>
    <t>Soupis prací - Terénní úpravy na hřišti Pod Olšinou</t>
  </si>
  <si>
    <t>{881d81ce-031c-47f1-aa45-bee3c984b496}</t>
  </si>
  <si>
    <t>KRYCÍ LIST SOUPISU PRACÍ</t>
  </si>
  <si>
    <t>Objekt:</t>
  </si>
  <si>
    <t>VON - Vedlejší a ostatní náklady</t>
  </si>
  <si>
    <t>Soupis:</t>
  </si>
  <si>
    <t>VON - Soupis prací - Vedlejší a ostatní náklady</t>
  </si>
  <si>
    <t>- Dle přílohy D.5 Technické podmínky pro provádění stavby, kapitola 3</t>
  </si>
  <si>
    <t>REKAPITULACE ČLENĚNÍ SOUPISU PRACÍ</t>
  </si>
  <si>
    <t>Kód dílu - Popis</t>
  </si>
  <si>
    <t>Cena celkem [CZK]</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</si>
  <si>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</si>
  <si>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</si>
  <si>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</si>
  <si>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</si>
  <si>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</si>
  <si>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</si>
  <si>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</si>
  <si>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</si>
  <si>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</si>
  <si>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</si>
  <si>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</si>
  <si>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</si>
  <si>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</si>
  <si>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</si>
  <si>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</si>
  <si>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</si>
  <si>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</si>
  <si>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</si>
  <si>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</si>
  <si>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</si>
  <si>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</si>
  <si>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</si>
  <si>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</si>
  <si>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</si>
  <si>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</si>
  <si>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</si>
  <si>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</si>
  <si>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010001.R1</t>
  </si>
  <si>
    <t>Zpracování havarijního a povodňového plánu a jejich projednání</t>
  </si>
  <si>
    <t>soubor</t>
  </si>
  <si>
    <t>1024</t>
  </si>
  <si>
    <t>946656503</t>
  </si>
  <si>
    <t>P</t>
  </si>
  <si>
    <t>Poznámka k položce:_x000D_
- dle kapitoly 3.H přílohy D.5 DPS</t>
  </si>
  <si>
    <t>011002000</t>
  </si>
  <si>
    <t>Průzkumné práce</t>
  </si>
  <si>
    <t>CS ÚRS 2020 01</t>
  </si>
  <si>
    <t>-2007978756</t>
  </si>
  <si>
    <t>Poznámka k položce:_x000D_
- dle kapitoly 3.E přílohy D.5 DPS_x000D_
- Psaporty nemovitostí (garáže, pozemní komunikace)_x000D_
- kamerová zkouška kanalizace SO 07_x000D_
- Archeologický dohled nebyl nařízen</t>
  </si>
  <si>
    <t>3</t>
  </si>
  <si>
    <t>012002000</t>
  </si>
  <si>
    <t>Geodetické práce</t>
  </si>
  <si>
    <t>-2047310769</t>
  </si>
  <si>
    <t>Poznámka k položce:_x000D_
- dle kapitoly 3.C přílohy D.5 DPS_x000D_
-Vytýčení (před a během stavby) _x000D_
- vytýčení vlastnických hranic v blízkosti sousedních pozemků)_x000D_
- geod. zaměření - podklad pro DSPS_x000D_
- Zajištění geometrických plánů pro zapsání vodních děl do KN</t>
  </si>
  <si>
    <t>4</t>
  </si>
  <si>
    <t>013254.R1</t>
  </si>
  <si>
    <t>Projektová činnost</t>
  </si>
  <si>
    <t>-1387613852</t>
  </si>
  <si>
    <t>Poznámka k položce:_x000D_
- dle kapitoly 3.D přílohy D.5 DPS_x000D_
- Dílenská PD (atypická šachta, detaily konkrétního mobilního hrazení, bednění apod._x000D_
- DSPS</t>
  </si>
  <si>
    <t>VRN2</t>
  </si>
  <si>
    <t>Příprava staveniště</t>
  </si>
  <si>
    <t>020001.R1</t>
  </si>
  <si>
    <t>Náklady spojené s existencí inženýrských sítí</t>
  </si>
  <si>
    <t>-1433491191</t>
  </si>
  <si>
    <t>Poznámka k položce:_x000D_
- dle kapitoly 3.B přílohy D.5 DPS_x000D_
- Vytýčení, podmínky práce v OP, ochrana sítí</t>
  </si>
  <si>
    <t>6</t>
  </si>
  <si>
    <t>021002.R1</t>
  </si>
  <si>
    <t>Transfery ZCHD a ostatních živočichů, ochrana přírody při kácení dřevin</t>
  </si>
  <si>
    <t>679538744</t>
  </si>
  <si>
    <t>Poznámka k položce:_x000D_
- dle kapitoly 3.N přílohy D.5 DPS_x000D_
- Ohledání lokality (biologický průzkum před zahájením stavby_x000D_
- Transfery (ZCHD - mihule, dle podmínek rozhodnutí kraje, 2,3,4)_x000D_
- Transfery - slovení ryb ve spolupráci s ČRS_x000D_
- Kácení dřevin - vyznačení kácení za účasti dendrologa_x000D_
- Dendrologický dozor při kácení dle podmínek povolení kácení_x000D_
- Srovnávací biologické hodnocení dle podmínek ČRS k ÚR</t>
  </si>
  <si>
    <t>VRN3</t>
  </si>
  <si>
    <t>Zařízení staveniště</t>
  </si>
  <si>
    <t>7</t>
  </si>
  <si>
    <t>030001000</t>
  </si>
  <si>
    <t>-46780363</t>
  </si>
  <si>
    <t>Poznámka k položce:_x000D_
- dle kapitoly 3.A přílohy D.5 DPS</t>
  </si>
  <si>
    <t>VRN4</t>
  </si>
  <si>
    <t>Inženýrská činnost</t>
  </si>
  <si>
    <t>8</t>
  </si>
  <si>
    <t>040001.R1</t>
  </si>
  <si>
    <t>Dopravně inženýrská opatření</t>
  </si>
  <si>
    <t>1056247046</t>
  </si>
  <si>
    <t>Poznámka k položce:_x000D_
- dle kapitoly 3.G přílohy D.5 DPS_x000D_
- Projednání a zajištění zvláštních užívání komunikací a případných částečných uzavírek (SO 01, SO 06, SO 07)_x000D_
- konkretizace DIO dle kapitoly B.8.13 přílohy A.B. DPS_x000D_
- Přechodné dopravní značení (zřízení, odstranění, pronájem značek)</t>
  </si>
  <si>
    <t>9</t>
  </si>
  <si>
    <t>040001000</t>
  </si>
  <si>
    <t>433047753</t>
  </si>
  <si>
    <t>Poznámka k položce:_x000D_
- dle kapitoly 3.K přílohy D.5 DPS_x000D_
- dle podmínek SP a ostatních povolení / vyjádření_x000D_
- případné projednán vypnutí elektřiny, dle podmínek ČEZdi v bezprostřední blízkosti silových kabelů_x000D_
- projednání zahájení stavby s vlastníky nemovitostí_x000D_
- potřebná jenání s orgány ochrany přírody a krajiny_x000D_
- Zajištění nájemních smluv (dočasné zábory - mezideponie, zařízení staveniště)_x000D_
- Zajištění a ověření dostupnosti materiálů (lomového kamene)_x000D_
- komunikace s výrobci (zejm. SO 07 - atypická šachta a armatury)</t>
  </si>
  <si>
    <t>10</t>
  </si>
  <si>
    <t>042503000</t>
  </si>
  <si>
    <t>Fotodokumentace</t>
  </si>
  <si>
    <t>361199558</t>
  </si>
  <si>
    <t>Poznámka k položce:_x000D_
- dle kapitoly 3.J přílohy D.5 DPS_x000D_
- aktualizace na míru konkrétnímu zhotoviteli, koordinátor BOZP již byl stanoven</t>
  </si>
  <si>
    <t>11</t>
  </si>
  <si>
    <t>043002000</t>
  </si>
  <si>
    <t>Zkoušky a ostatní měření</t>
  </si>
  <si>
    <t>-1854420399</t>
  </si>
  <si>
    <t>Poznámka k položce:_x000D_
- dle kapitoly 3.F přílohy D.5 DPS_x000D_
- Zhutnění zásypů_x000D_
- Zkoušky malty SO 05_x000D_
- Zkoušky betonů SO 04, SO 06_x000D_
- Zkoušky vodotěsnosti SO 07_x000D_
- Zkousšky mobilního PPO_x000D_
- Rozbory materiálů z vodního toku (TAb. 10. 2 a 10. 3, 2x (SO 04+ SO 05; SO 01)</t>
  </si>
  <si>
    <t>VRN6</t>
  </si>
  <si>
    <t>Územní vlivy</t>
  </si>
  <si>
    <t>12</t>
  </si>
  <si>
    <t>060001.R2</t>
  </si>
  <si>
    <t>Územní a provozní vlivy</t>
  </si>
  <si>
    <t>-1734285934</t>
  </si>
  <si>
    <t>Poznámka k položce:_x000D_
- dle kapitoly 3.I přílohy D.5 DPS_x000D_
- zohlednění stísněných podmínek_x000D_
- práce v intravilánu (pohdyb osob apod.)_x000D_
- omezení vlivem nadzemních vedení NN a VN (podjezdná výška těžkých mechanismů - vrtání pilot, mikropilot, kotev a zápor_x000D_
- další náklady spojené s ochranou vegetace_x000D_
- čištění mechanizace a komunikací</t>
  </si>
  <si>
    <t xml:space="preserve">SO 01 - Rekonstrukce jezu adm. ř. km 18,858 (Petrův jez) a související úpravy toku </t>
  </si>
  <si>
    <t xml:space="preserve">SO 01.1 - Soupis prací - Rekonstrukce jezu adm. ř. km 18,858 (Petrův jez) a související úpravy toku </t>
  </si>
  <si>
    <t>HSV - Práce a dodávky HSV</t>
  </si>
  <si>
    <t xml:space="preserve">    1 - Zemní práce</t>
  </si>
  <si>
    <t xml:space="preserve">    4 - Vodorovné konstrukce</t>
  </si>
  <si>
    <t xml:space="preserve">    9 - Ostatní konstrukce a práce, bourání</t>
  </si>
  <si>
    <t xml:space="preserve">    997 - Přesun sutě</t>
  </si>
  <si>
    <t xml:space="preserve">    998 - Přesun hmot</t>
  </si>
  <si>
    <t>HSV</t>
  </si>
  <si>
    <t>Práce a dodávky HSV</t>
  </si>
  <si>
    <t>Zemní práce</t>
  </si>
  <si>
    <t>114203202</t>
  </si>
  <si>
    <t>Očištění lomového kamene nebo betonových tvárnic získaných při rozebrání dlažeb, záhozů, rovnanin a soustřeďovacích staveb od malty</t>
  </si>
  <si>
    <t>m3</t>
  </si>
  <si>
    <t>-531827948</t>
  </si>
  <si>
    <t>PSC</t>
  </si>
  <si>
    <t xml:space="preserve">Poznámka k souboru cen:_x000D_
1. V cenách jsou započteny i náklady na:_x000D_
a) přehození znečištěného i očištěného kamene nebo tvárnic na vzdálenost do 3 m nebo jeho naložení na dopravní prostředek,_x000D_
b) odklizení a uložení úlomků kamene a uvolněné hlíny či malty na vzdálenost do 10 m._x000D_
2. V cenách nejsou započteny náklady na:_x000D_
a) třídění lomového kamene nebo tvárnic; tyto práce se oceňují cenou 114 20-3301 Třídění lomového kamene nebo betonových tvárnic;_x000D_
b) srovnání lomového kamene nebo tvárnic do měřitelných figur; tyto práce se oceňují cenami souboru cen 114 20-34 Srovnání lomového kamene nebo betonových tvárnic do měřitelných figur._x000D_
3. Množství jednotek se určí v m3 lomového kamene nebo betonových tvárnic před očištěním._x000D_
</t>
  </si>
  <si>
    <t>VV</t>
  </si>
  <si>
    <t>"50 % vybouraných hmot zdiva z LK na MC se uvažuje upětně využít"32,16*0,5</t>
  </si>
  <si>
    <t>114203301</t>
  </si>
  <si>
    <t>Třídění lomového kamene nebo betonových tvárnic získaných při rozebrání dlažeb, záhozů, rovnanin a soustřeďovacích staveb podle druhu, velikosti nebo tvaru</t>
  </si>
  <si>
    <t>-1670560701</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</si>
  <si>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prostředek._x000D_
2. V ceně nejsou započteny náklady na:_x000D_
a) očištění lomového kamene nebo tvárnic; tyto práce se oceňují cenami souboru cen 114 20-32 Očištění lomového kamene nebo betonových tvárnic;_x000D_
b) srovnání lomového kamene nebo tvárnic do měřitelných figur; tyto práce se oceňují cenami souboru cen 114 20-34 Srovnání lomového kamene nebo betonových tvárnic do měřitelných figur._x000D_
3. Množství měrných jednotek se určí v m3 tříděného kamene nebo tvárnic._x000D_
</t>
  </si>
  <si>
    <t>114203401</t>
  </si>
  <si>
    <t>Srovnání lomového kamene nebo betonových tvárnic do měřitelných figur s přemístěním na vzdálenost do 10 m</t>
  </si>
  <si>
    <t>-636627252</t>
  </si>
  <si>
    <t xml:space="preserve">Poznámka k souboru cen:_x000D_
1. Vzdálenost přemístění se určuje mezi těžištěm původní hromady a těžištěm měřitelné figury._x000D_
2. Množství jednotek se určí v m3 srovnaného lomového kamene nebo tvárnic do měřitelných figur._x000D_
</t>
  </si>
  <si>
    <t>114203409</t>
  </si>
  <si>
    <t>Srovnání lomového kamene nebo betonových tvárnic do měřitelných figur Příplatek k ceně za každých dalších i započatých 10 m</t>
  </si>
  <si>
    <t>-863383501</t>
  </si>
  <si>
    <t>"dočasná MD pro využitelné hmoty z vybouraného zdiva z LK na MC cca 50 m, příplatek (90/10)"9*16,08</t>
  </si>
  <si>
    <t>115001106</t>
  </si>
  <si>
    <t>Převedení vody potrubím průměru DN přes 600 do 900</t>
  </si>
  <si>
    <t>m</t>
  </si>
  <si>
    <t>-2100044561</t>
  </si>
  <si>
    <t xml:space="preserve">Poznámka k souboru cen:_x000D_
1. Ceny lze použít na převedení vody na vzdálenost větší než 20 m, tedy za každý další metr přes 20 m._x000D_
2. Ceny lze použít i pro převedení vody žlaby; přitom lze použít ceny :_x000D_
a) 1101 pro žlaby rozvinutého obvodu do 0,30 m,_x000D_
b) 1102 pro žlaby rozvinutého obvodu do 0,50 m,_x000D_
c) 1103 pro žlaby rozvinutého obvodu do 0,80 m,_x000D_
d) 1104 pro žlaby rozvinutého obvodu do 1,00 m,_x000D_
e) 1105 pro žlaby rozvinutého obvodu do 2,00 m,_x000D_
f) 1106 pro žlaby rozvinutého obvodu do 3,00 m._x000D_
3. Ceny lze použít i pro ocenění výtlačného potrubí._x000D_
4. Ceny lze použít jen pro převedení vody, získané čerpáním při provádění stavebních prací._x000D_
5. V ceně jsou započteny i náklady na:_x000D_
a) montáž a demontáž potrubí nebo hadice, těsnění po dobu provozu a opotřebení hmot,_x000D_
b) podpěrné konstrukce dřevěné._x000D_
6. V ceně nejsou započteny náklady na nutné zemní práce; tyto se oceňují příslušnými cenami souborů cen této části._x000D_
</t>
  </si>
  <si>
    <t>"V úseku úprav v celém korytě"75</t>
  </si>
  <si>
    <t>115101201</t>
  </si>
  <si>
    <t>Čerpání vody na dopravní výšku do 10 m s uvažovaným průměrným přítokem do 500 l/min</t>
  </si>
  <si>
    <t>hod</t>
  </si>
  <si>
    <t>-1734010425</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</si>
  <si>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</si>
  <si>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"Odhad - 60 pracovních dnů, Průměrně 4 hodiny denně. Prosáknutá podzemní voda do výkopů"60*4</t>
  </si>
  <si>
    <t>115101301</t>
  </si>
  <si>
    <t>Pohotovost záložní čerpací soupravy pro dopravní výšku do 10 m s uvažovaným průměrným přítokem do 500 l/min</t>
  </si>
  <si>
    <t>den</t>
  </si>
  <si>
    <t>-2012740114</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</si>
  <si>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</si>
  <si>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115101.R1</t>
  </si>
  <si>
    <t>Ostatní náklady spojené s odvodněním</t>
  </si>
  <si>
    <t>-1771674660</t>
  </si>
  <si>
    <t xml:space="preserve">Poznámka k položce:_x000D_
- veškeré další náklady, které mohou vzniknout s ohledem na rozvahu zhotovitele s postupem prací:_x000D__x000D_
- zvýšené náklady na zatrubnění, čerpání, hrázkování_x000D__x000D_
- manipulace se zatrubněním nebo při hrázkování_x000D_
</t>
  </si>
  <si>
    <t>121103112</t>
  </si>
  <si>
    <t>Skrývka zemin schopných zúrodnění ve sklonu přes 1:5 do 1:2</t>
  </si>
  <si>
    <t>-356192218</t>
  </si>
  <si>
    <t xml:space="preserve">Poznámka k souboru cen:_x000D_
1. V ceně jsou započteny i náklady spojené s naložením na dopravní prostředek nebo s přehozením do 3,0 m._x000D_
2. Ceny lze použít i pro těžení zemin schopných zúrodnění ve výkopišti, zemníku, i ulehlých z deponie._x000D_
</t>
  </si>
  <si>
    <t>"kulturní vrstvy pro finální rekultivace, Dle VV - PR, 262,21 m3, využitelná tl. 10 cm"262,21*0,1</t>
  </si>
  <si>
    <t>124253101</t>
  </si>
  <si>
    <t>Vykopávky pro koryta vodotečí strojně v hornině třídy těžitelnosti I skupiny 3 přes 100 do 1 000 m3</t>
  </si>
  <si>
    <t>1216236602</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</si>
  <si>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vodotečí._x000D_
2. V cenách jsou započteny i náklady na přehození výkopku na vzdálenost do 3 m nebo naložení na dopravní prostředek._x000D_
3. Ceny nelze použít pro:_x000D_
a) vykopávky koryt vodotečí, které jsou dle projektu pod úrovní pracovní hladiny vody; tyto zemní práce se oceňují cenami souboru cen 127 . 5-.1 Vykopávky pod vodou strojně,_x000D_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pažení,_x000D_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A03,_x000D_
d) hloubení zatrubněných nebo zastropených koryt vodotečí; tyto práce se oceňují cenami souboru cen 123 . 5-.1 Vykopávky zářezů se šikmými stěnami pro podzemní vedení._x000D_
</t>
  </si>
  <si>
    <t>"Ostatní vykopváky pro konstrukce (rovnaniny na břehu, rozšíření, berma. Dle VV celkem 608,61 m3, těžitelnost 3 30%"608,61*0,3</t>
  </si>
  <si>
    <t>Součet</t>
  </si>
  <si>
    <t>124353100</t>
  </si>
  <si>
    <t>Vykopávky pro koryta vodotečí strojně v hornině třídy těžitelnosti II skupiny 4 do 100 m3</t>
  </si>
  <si>
    <t>-1884227413</t>
  </si>
  <si>
    <t>"Odstranění zemních odvodňovacích hrázek, nátok do zatrubnění + podélná hrázka podél PB nahoře"17,5+12,15</t>
  </si>
  <si>
    <t>124353101</t>
  </si>
  <si>
    <t>Vykopávky pro koryta vodotečí strojně v hornině třídy těžitelnosti II skupiny 4 přes 100 do 1 000 m3</t>
  </si>
  <si>
    <t>632246683</t>
  </si>
  <si>
    <t>"Ostatní vykopváky pro konstrukce (rovnaniny na břehu, rozšíření, berma. Dle VV celkem 608,61 m3, těžitelnost 4 65%"608,61*0,65</t>
  </si>
  <si>
    <t>13</t>
  </si>
  <si>
    <t>124453101</t>
  </si>
  <si>
    <t>Vykopávky pro koryta vodotečí strojně v hornině třídy těžitelnosti II skupiny 5 přes 100 do 1 000 m3</t>
  </si>
  <si>
    <t>1969109265</t>
  </si>
  <si>
    <t>"Ostatní vykopváky pro konstrukce (rovnaniny na břehu, rozšíření, berma. Dle VV celkem 608,61 m3, těžitelnost 5 2,5%"608,61*0,025</t>
  </si>
  <si>
    <t>14</t>
  </si>
  <si>
    <t>124553101</t>
  </si>
  <si>
    <t>Vykopávky pro koryta vodotečí strojně v hornině třídy těžitelnosti III skupiny 6 přes 100 do 1 000 m3</t>
  </si>
  <si>
    <t>-2066062745</t>
  </si>
  <si>
    <t>"Ostatní vykopváky pro konstrukce (rovnaniny na břehu, rozšíření, berma. Dle VV celkem 608,61 m3, těžitelnost 6 2,5%"608,61*0,025</t>
  </si>
  <si>
    <t>129951113</t>
  </si>
  <si>
    <t>Bourání konstrukcí v odkopávkách a prokopávkách strojně s přemístěním suti na hromady na vzdálenost do 20 m nebo s naložením na dopravní prostředek ze zdiva kamenného, pro jakýkoliv druh kamene na maltu cementovou</t>
  </si>
  <si>
    <t>726277879</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</si>
  <si>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přístup._x000D_
2. Ceny nelze použít pro bourání konstrukcí ze zdiva nebo betonu jako pro samostatnou stavební práci, i když jsou bourané konstrukce pod úrovní terénu, jako např. zdi, stropy a klenby v suterénu._x000D_
3.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rozprostření._x000D_
4. Ceny nelze použít pro bourání konstrukcí pod vodou; toto bourání se ocení individuálně._x000D_
5. Objem vybouraného materiálu pro přemístění se rovná objemu konstrukcí před rozbouráním._x000D_
6. Vzdálenost vodorovného přemístění se určuje od těžiště původní konstrukce do těžiště skládky._x000D_
</t>
  </si>
  <si>
    <t>"Bourání okolí Petrova jezu, délka x cca plocha konstrukce, LB+PB"14,5*(0.5+1)*0.5*1.75+10*(0.5+1)*0.5*1.75</t>
  </si>
  <si>
    <t>16</t>
  </si>
  <si>
    <t>129951121</t>
  </si>
  <si>
    <t>Bourání konstrukcí v odkopávkách a prokopávkách strojně s přemístěním suti na hromady na vzdálenost do 20 m nebo s naložením na dopravní prostředek z betonu prostého neprokládaného</t>
  </si>
  <si>
    <t>-1723297777</t>
  </si>
  <si>
    <t>"Bourání Petrova jezu, Lx průměrná šířka x odhad hloubky"11*0,65*1,8</t>
  </si>
  <si>
    <t>17</t>
  </si>
  <si>
    <t>131351104</t>
  </si>
  <si>
    <t>Hloubení nezapažených jam a zářezů strojně s urovnáním dna do předepsaného profilu a spádu v hornině třídy těžitelnosti II skupiny 4 přes 100 do 500 m3</t>
  </si>
  <si>
    <t>-1623139365</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</si>
  <si>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</si>
  <si>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"Patky rovnanin, pod niveletou dna, PB + LB = 157,7+134,9 dle VV - PR, třída těžitelnosti 4 80 %"(157,7+134,9)*0,8</t>
  </si>
  <si>
    <t>18</t>
  </si>
  <si>
    <t>131451104</t>
  </si>
  <si>
    <t>Hloubení nezapažených jam a zářezů strojně s urovnáním dna do předepsaného profilu a spádu v hornině třídy těžitelnosti II skupiny 5 přes 100 do 500 m3</t>
  </si>
  <si>
    <t>-2007366700</t>
  </si>
  <si>
    <t>"Patky rovnanin, pod niveletou dna, PB + LB = 157,7+134,9 dle VV - PR, třída těžitelnosti 5 10 %"(157,7+134,9)*0,1</t>
  </si>
  <si>
    <t>19</t>
  </si>
  <si>
    <t>131551104</t>
  </si>
  <si>
    <t>Hloubení nezapažených jam a zářezů strojně s urovnáním dna do předepsaného profilu a spádu v hornině třídy těžitelnosti III skupiny 6 přes 100 do 500 m3</t>
  </si>
  <si>
    <t>-1776955297</t>
  </si>
  <si>
    <t>"Patky rovnanin, pod niveletou dna, PB + LB = 157,7+134,9 dle VV - PR, třída těžitelnosti 6 10 %"(157,7+134,9)*0,1</t>
  </si>
  <si>
    <t>20</t>
  </si>
  <si>
    <t>132351102</t>
  </si>
  <si>
    <t>Hloubení nezapažených rýh šířky do 800 mm strojně s urovnáním dna do předepsaného profilu a spádu v hornině třídy těžitelnosti II skupiny 4 přes 20 do 50 m3</t>
  </si>
  <si>
    <t>-114776984</t>
  </si>
  <si>
    <t xml:space="preserve">Poznámka k souboru cen:_x000D_
1. V cenách jsou započteny i náklady na přehození výkopku na přilehlém terénu na vzdálenost do 3 m od podélné osy rýhy nebo naložení na dopravní prostředek._x000D_
</t>
  </si>
  <si>
    <t>"Hloubení rýh - balvanité pasy, těžitelnost 4 50 %, celk. objem dle VV 37 m3" 37*0,5</t>
  </si>
  <si>
    <t>132451102</t>
  </si>
  <si>
    <t>Hloubení nezapažených rýh šířky do 800 mm strojně s urovnáním dna do předepsaného profilu a spádu v hornině třídy těžitelnosti II skupiny 5 přes 20 do 50 m3</t>
  </si>
  <si>
    <t>971386118</t>
  </si>
  <si>
    <t>"Hloubení rýh - balvanité pasy, těžitelnost 5 50 %, celk. objem dle VV 37 m3" 37*0,25</t>
  </si>
  <si>
    <t>22</t>
  </si>
  <si>
    <t>132451251</t>
  </si>
  <si>
    <t>Hloubení nezapažených rýh šířky přes 800 do 2 000 mm strojně s urovnáním dna do předepsaného profilu a spádu v hornině třídy těžitelnosti II skupiny 5 do 20 m3</t>
  </si>
  <si>
    <t>-1339059425</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</si>
  <si>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</si>
  <si>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"Modelování kynety ve dně, třída 4-5"57*1,2*0,2</t>
  </si>
  <si>
    <t>23</t>
  </si>
  <si>
    <t>132551102</t>
  </si>
  <si>
    <t>Hloubení nezapažených rýh šířky do 800 mm strojně s urovnáním dna do předepsaného profilu a spádu v hornině třídy těžitelnosti III skupiny 6 přes 20 do 50 m3</t>
  </si>
  <si>
    <t>-273302591</t>
  </si>
  <si>
    <t>"Hloubení rýh - balvanité pasy, těžitelnost 6 25%, celk. objem dle VV 37 m3" 37*0,25</t>
  </si>
  <si>
    <t>24</t>
  </si>
  <si>
    <t>161151123</t>
  </si>
  <si>
    <t>Svislé přemístění výkopku strojně bez naložení do dopravní nádoby avšak s vyprázdněním dopravní nádoby na hromadu nebo do dopravního prostředku z horniny třídy těžitelnosti III skupiny 6 a 7 při hloubce výkopu přes 4 do 8 m</t>
  </si>
  <si>
    <t>749974271</t>
  </si>
  <si>
    <t xml:space="preserve">Poznámka k souboru cen:_x000D_
1. Ceny -1123 až -1126 lze použít i pro svislé přemístění materiálu a stavební suti z konstrukcí ze zdiva cihelného nebo kamenného, z betonu prostého, prokládaného, železového i předpjatého, pokud tyto konstrukce byly vybourány ve výkopišti._x000D_
2. Množství materiálu i stavební suti z rozbouraných konstrukcí pro přemístění se rovná objemu konstrukcí před rozbouráním._x000D_
3. Ceny pro hloubku přes 4 do 8 m, přes 8 m do 12 m atd. jsou určeny pro svislé přemístění objemu výkopku od 0 do 8 m, od 0 do 12 m atd._x000D_
4. Objem svislého přemístění výkopku se určí pomocí přílohy č. 5: Tabulka pro určení podílu svislého přemístění výkopku._x000D_
5. Svislé přemístění výkopku pro hloubku přes 16 m se řeší individuálně._x000D_
</t>
  </si>
  <si>
    <t>"Vybouraný beton z P. jezu"12,87</t>
  </si>
  <si>
    <t>"Vybourané zdivo z LK na MC z okolí beton. P. jezu, LB+PB"14,5*(0.5+1)*0.5*1.75+10*(0.5+1)*0.5*1.75</t>
  </si>
  <si>
    <t>25</t>
  </si>
  <si>
    <t>162451106</t>
  </si>
  <si>
    <t>Vodorovné přemístění výkopku nebo sypaniny po suchu na obvyklém dopravním prostředku, bez naložení výkopku, avšak se složením bez rozhrnutí z horniny třídy těžitelnosti I skupiny 1 až 3 na vzdálenost přes 1 500 do 2 000 m</t>
  </si>
  <si>
    <t>1132897780</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</si>
  <si>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</si>
  <si>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Odvoz na MD a zpětný dovoz materiálů, které budou znovu využity na stavbě. SO 01 předpokl. vzdálenost MD 1,5-2 km (prostory hřiště SO 10)"</t>
  </si>
  <si>
    <t>"Skryté kulturní vrstvy SO 01 naMD"22,28</t>
  </si>
  <si>
    <t>"Skryté kulturní vrstvy SO 01 Z MD"22,28</t>
  </si>
  <si>
    <t>26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</si>
  <si>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</si>
  <si>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</si>
  <si>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687068188</t>
  </si>
  <si>
    <t>"Odvozy na trvalou deponii, předpoklad 15 km dopravní vzdálenost"</t>
  </si>
  <si>
    <t>1. PŘEBYTKY: KULTURNÍ VRSTVY</t>
  </si>
  <si>
    <t>"Skryté kulturní vrstvy, přebytky"26,22-22,28</t>
  </si>
  <si>
    <t>2. Přebytky - ostatní materiály 170504, TŘ. 1-3</t>
  </si>
  <si>
    <t>"Z toho třída těžitelnosti 3 - vykopávky vodoteče SO 01"182,58</t>
  </si>
  <si>
    <t>27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</si>
  <si>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</si>
  <si>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</si>
  <si>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-1585085093</t>
  </si>
  <si>
    <t>186,52*5 'Přepočtené koeficientem množství</t>
  </si>
  <si>
    <t>28</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</si>
  <si>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</si>
  <si>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</si>
  <si>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-1021180583</t>
  </si>
  <si>
    <t>2. Přebytky - ostatní materiály 170504, TŘ. 4-5 I 6 (rozpojeno na tř. 4-5)</t>
  </si>
  <si>
    <t>"Z toho třída těžitelnosti 4 - rýhy SO 01"18,5</t>
  </si>
  <si>
    <t>"Z toho třída těžitelnosti 5 - rýhy SO 01"9,25</t>
  </si>
  <si>
    <t>"Z toho třída těžitelnosti 6 - rýhy SO 01"9,25</t>
  </si>
  <si>
    <t>"Z toho třída těžitelnosti 4 - jámy SO 01"234,08</t>
  </si>
  <si>
    <t>"Z toho třída těžitelnosti 5 - jámy SO 01"29,26</t>
  </si>
  <si>
    <t>"Z toho třída těžitelnosti 6 - jámy SO 01"29,26</t>
  </si>
  <si>
    <t>"Hloubení rýh do 2000 mm - modelování kynety SO 01 (tř.4-5)"13,68</t>
  </si>
  <si>
    <t>"Z toho třída těžitelnosti 4 - vykopávky vodoteče SO 01"395,6</t>
  </si>
  <si>
    <t>"Z toho třída těžitelnosti 5 - vykopávky vodoteče SO 01"15,22</t>
  </si>
  <si>
    <t>"Z toho třída těžitelnosti 6 - vykopávky vodoteče SO 01"15,22</t>
  </si>
  <si>
    <t>29</t>
  </si>
  <si>
    <t>162751139</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</si>
  <si>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</si>
  <si>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1908913709</t>
  </si>
  <si>
    <t>769,32*5 'Přepočtené koeficientem množství</t>
  </si>
  <si>
    <t>30</t>
  </si>
  <si>
    <t>162751157</t>
  </si>
  <si>
    <t>Vodorovné přemístění výkopku nebo sypaniny po suchu na obvyklém dopravním prostředku, bez naložení výkopku, avšak se složením bez rozhrnutí z horniny třídy těžitelnosti III na vzdálenost skupiny 6 a 7 na vzdálenost přes 9 000 do 10 000 m</t>
  </si>
  <si>
    <t>1671348167</t>
  </si>
  <si>
    <t>Poznámka k položce:_x000D_
- projektový předpoklad, při jiném využití zhotovitel ocení skutečnou vzdálenost</t>
  </si>
  <si>
    <t>TRVALÉ DEPONIE - ODPADY KROMĚ ZEMINY A KULTURNÍCH VRSTEV:</t>
  </si>
  <si>
    <t>"Odvoz vybouraného betonu, těž. III"12,87</t>
  </si>
  <si>
    <t>"Odvoz vybouraného zdiva z LK na MC, 50 % nevyužitelné"16,08</t>
  </si>
  <si>
    <t>31</t>
  </si>
  <si>
    <t>167151101</t>
  </si>
  <si>
    <t>Nakládání, skládání a překládání neulehlého výkopku nebo sypaniny strojně nakládání, množství do 100 m3, z horniny třídy těžitelnosti I, skupiny 1 až 3</t>
  </si>
  <si>
    <t>-1426546312</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</si>
  <si>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</si>
  <si>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"Nakládání výkopku na MD před odvozem ke zpětnému využití"</t>
  </si>
  <si>
    <t>"Skryté kulturní vrstvy SO 01"22,28</t>
  </si>
  <si>
    <t>32</t>
  </si>
  <si>
    <t>167151103</t>
  </si>
  <si>
    <t>Nakládání, skládání a překládání neulehlého výkopku nebo sypaniny strojně nakládání, množství do 100 m3, z horniny třídy těžitelnosti III, skupiny 6 a 7</t>
  </si>
  <si>
    <t>1569206558</t>
  </si>
  <si>
    <t>"nakládání mezideponovaných využitelných hmot z bourání zdiva LK na MC"16,08</t>
  </si>
  <si>
    <t>33</t>
  </si>
  <si>
    <t>171151111</t>
  </si>
  <si>
    <t>Uložení sypanin do násypů s rozprostřením sypaniny ve vrstvách a s hrubým urovnáním zhutněných z hornin nesoudržných sypkých</t>
  </si>
  <si>
    <t>940537023</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</si>
  <si>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t>
  </si>
  <si>
    <t>"Hutněná zemina nad novými konstrukcemi, dle VV"92,5</t>
  </si>
  <si>
    <t>34</t>
  </si>
  <si>
    <t>171153101</t>
  </si>
  <si>
    <t>Zemní hrázky přívodních a odpadních melioračních kanálů zhutňované po vrstvách tloušťky 200 mm s přemístěním sypaniny do 20 m nebo s jejím přehozením do 3 m z hornin třídy těžitelnosti I a II, skupiny 1 až 4</t>
  </si>
  <si>
    <t>-1684331143</t>
  </si>
  <si>
    <t xml:space="preserve">Poznámka k souboru cen:_x000D_
1. V ceně nejsou započteny náklady na úpravy pláně na koruně hrázek a na svahování na bocích hrázek; tyto zemní práce se oceňují cenami souborů cen 181 Úprava pláně vyrovnáním výškových rozdílů a 182 Svahování trvalých svahů do projektovaných profilů._x000D_
</t>
  </si>
  <si>
    <t>Poznámka k položce:_x000D_
- odvodnění - podélná hrázka. Využito přebytků zemin_x000D_
- Návodní líc dle potřeby opevnit kamenivem/LK</t>
  </si>
  <si>
    <t>"Odvodňovací hrázky - vzdutí zatrubnění. LxA"7*(1+(1+2*1.5*1))*0.5*1</t>
  </si>
  <si>
    <t>"Odvodňovací hrázky - podélná pro rovnaninu PB LxA"15*(0.6+(0.6+2*1.25*0.6))*0.5*0.6</t>
  </si>
  <si>
    <t>35</t>
  </si>
  <si>
    <t>171251201</t>
  </si>
  <si>
    <t>Uložení sypaniny na skládky nebo meziskládky bez hutnění s upravením uložené sypaniny do předepsaného tvaru</t>
  </si>
  <si>
    <t>986162156</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</si>
  <si>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</si>
  <si>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"Vybouraný beton - P. jez"12,87</t>
  </si>
  <si>
    <t>"vybourané nevyužitelné hmoty z okolí P. jezu"16,08</t>
  </si>
  <si>
    <t>Mezisoučet</t>
  </si>
  <si>
    <t>"MEZIDEPONIE - ULOŽENÍ ZEMIN PRO POZDĚJŠÍ VYUŽITÍ"</t>
  </si>
  <si>
    <t>"Skryté kulturní vrstvy SO 01 "22,28</t>
  </si>
  <si>
    <t>TRVALÉ DEPONIE - materiály 170504</t>
  </si>
  <si>
    <t>"Tř. 1-3"186,52</t>
  </si>
  <si>
    <t>"Tř. 4-5"769,32</t>
  </si>
  <si>
    <t>36</t>
  </si>
  <si>
    <t>M</t>
  </si>
  <si>
    <t>94621007</t>
  </si>
  <si>
    <t>poplatek za uložení stavebního odpadu zeminy a kamení  zatříděného kódem 17 05 04 na recyklační skládku</t>
  </si>
  <si>
    <t>t</t>
  </si>
  <si>
    <t>1828092680</t>
  </si>
  <si>
    <t>"Vro uvažováno pro 170504 jednotně průměrně 2t/m3"</t>
  </si>
  <si>
    <t>"Skryté kulturní vrstvy, přebytky"(26,22-22,28)*2</t>
  </si>
  <si>
    <t>"Přebytky - třída 1-3"182,58*2</t>
  </si>
  <si>
    <t>"Přebytky - třída 4-5"769,32*2</t>
  </si>
  <si>
    <t>37</t>
  </si>
  <si>
    <t>181006121</t>
  </si>
  <si>
    <t>Rozprostření zemin schopných zúrodnění ve sklonu přes 1:5, tloušťka vrstvy do 0,10 m</t>
  </si>
  <si>
    <t>m2</t>
  </si>
  <si>
    <t>-463315369</t>
  </si>
  <si>
    <t>"Rozprostření skrytýchkulturních vrstev, dle VV - PŘ, Objem / tl. 0,1"22,28/0,1</t>
  </si>
  <si>
    <t>38</t>
  </si>
  <si>
    <t>181411122</t>
  </si>
  <si>
    <t>Založení trávníku na půdě předem připravené plochy do 1000 m2 výsevem včetně utažení lučního na svahu přes 1:5 do 1:2</t>
  </si>
  <si>
    <t>161090654</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</si>
  <si>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</si>
  <si>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222,75</t>
  </si>
  <si>
    <t>39</t>
  </si>
  <si>
    <t>00572472</t>
  </si>
  <si>
    <t>osivo směs travní krajinná-rovinná</t>
  </si>
  <si>
    <t>kg</t>
  </si>
  <si>
    <t>235773491</t>
  </si>
  <si>
    <t>Poznámka k položce:_x000D_
150 kg/ha</t>
  </si>
  <si>
    <t>"150 kg/ha, extravilán"222,75*150/10000</t>
  </si>
  <si>
    <t>40</t>
  </si>
  <si>
    <t>181951114</t>
  </si>
  <si>
    <t>Úprava pláně vyrovnáním výškových rozdílů strojně v hornině třídy těžitelnosti II, skupiny 4 a 5 se zhutněním</t>
  </si>
  <si>
    <t>1595808136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</si>
  <si>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</si>
  <si>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"dle VV - PR"581,72</t>
  </si>
  <si>
    <t>41</t>
  </si>
  <si>
    <t>182151111</t>
  </si>
  <si>
    <t>Svahování trvalých svahů do projektovaných profilů strojně s potřebným přemístěním výkopku při svahování v zářezech v hornině třídy těžitelnosti I, skupiny 1 až 3</t>
  </si>
  <si>
    <t>-247571589</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</si>
  <si>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</si>
  <si>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"777,74 dle VV - PR, 30 % těžitelnost 3"777,74*0,3</t>
  </si>
  <si>
    <t>42</t>
  </si>
  <si>
    <t>182151112</t>
  </si>
  <si>
    <t>Svahování trvalých svahů do projektovaných profilů strojně s potřebným přemístěním výkopku při svahování v zářezech v hornině třídy těžitelnosti II, skupiny 4 a 5</t>
  </si>
  <si>
    <t>1908419469</t>
  </si>
  <si>
    <t>"777,74 dle VV - PR, 70 % těžitelnost 4 a víc"777,74*0,7</t>
  </si>
  <si>
    <t>43</t>
  </si>
  <si>
    <t>182251101</t>
  </si>
  <si>
    <t>Svahování trvalých svahů do projektovaných profilů strojně s potřebným přemístěním výkopku při svahování násypů v jakékoliv hornině</t>
  </si>
  <si>
    <t>-585097487</t>
  </si>
  <si>
    <t>"dle VV - PR"139,45</t>
  </si>
  <si>
    <t>Vodorovné konstrukce</t>
  </si>
  <si>
    <t>44</t>
  </si>
  <si>
    <t>457572111</t>
  </si>
  <si>
    <t>Filtrační vrstvy jakékoliv tloušťky a sklonu ze štěrkopísků se zhutněním do 10 pojezdů/m3, frakce od 0-8 do 0-32 mm</t>
  </si>
  <si>
    <t>-1933985155</t>
  </si>
  <si>
    <t xml:space="preserve">Poznámka k souboru cen:_x000D_
1. Ceny jsou určeny při jakémkoliv množství filtračních vrstev._x000D_
2. Ceny neplatí, je-li předepsáno mísení více frakcí kameniva v jedné vrstvě; tyto práce se oceňují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</si>
  <si>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"Podsyp tl. 10 cm pod rovnaninou, LB+PB"(83*4,1*0,1)+(71*4,1*0,1)</t>
  </si>
  <si>
    <t>45</t>
  </si>
  <si>
    <t>462511270</t>
  </si>
  <si>
    <t>Zához z lomového kamene neupraveného záhozového bez proštěrkování z terénu, hmotnosti jednotlivých kamenů do 200 kg</t>
  </si>
  <si>
    <t>604323081</t>
  </si>
  <si>
    <t xml:space="preserve">Poznámka k souboru cen:_x000D_
1. Ceny lze použít i pro záhozovou patku z lomového kamene._x000D_
2. Ceny neplatí pro zřízení konstrukce balvanitého skluzu; tento se oceňuje cenou 467 51-0111 Balvanitý skluz z lomového kamene._x000D_
3. V cenách jsou započteny i náklady na úpravu jednotlivých velkých kamenů hmotnosti přes 500 kg dodatečným rozpojením na místě uložení._x000D_
4. Množství měrných jednotek_x000D_
a) záhozu se stanoví v m3 konstrukce záhozu,_x000D_
b) příplatků se stanoví v m2 upravovaných ploch záhozu._x000D_
</t>
  </si>
  <si>
    <t>Poznámka k položce:_x000D_
- spáry vyplnit přebytky z výkopových prací</t>
  </si>
  <si>
    <t>"Zához ukončovací tůně tl. 0,8 m, plocha 88,3, 16,08 m3 uvažováno využít z vybouraného zdiva z LKL"0,8*88,3-16,08</t>
  </si>
  <si>
    <t>46</t>
  </si>
  <si>
    <t>462511.R1</t>
  </si>
  <si>
    <t>Zához z lomového kamene neupraveného záhozového bez proštěrkování z terénu, hmotnosti jednotlivých kamenů do 200 kg, využito prvků z rozebraného opevnění</t>
  </si>
  <si>
    <t>1240834261</t>
  </si>
  <si>
    <t>"Stabilizační tůň a podjezí, použita část vybouraných prvků z okolí P. jezu, zdiva z LK na MC"16,08</t>
  </si>
  <si>
    <t>47</t>
  </si>
  <si>
    <t>462511.R3</t>
  </si>
  <si>
    <t>Příplatek za výplň spár a mezer záhozu přebytečným materiálem z výkopů</t>
  </si>
  <si>
    <t>1687817396</t>
  </si>
  <si>
    <t>63,14+54,56+37</t>
  </si>
  <si>
    <t>48</t>
  </si>
  <si>
    <t>462519002</t>
  </si>
  <si>
    <t>Zához z lomového kamene neupraveného záhozového Příplatek k cenám za urovnání viditelných ploch záhozu z kamene, hmotnosti jednotlivých kamenů do 200 kg</t>
  </si>
  <si>
    <t>856631543</t>
  </si>
  <si>
    <t>"tvarování tůně" 88,3</t>
  </si>
  <si>
    <t>49</t>
  </si>
  <si>
    <t>463211153</t>
  </si>
  <si>
    <t>Rovnanina z lomového kamene neupraveného pro podélné i příčné objekty objemu přes 3 m3 z kamene tříděného, s urovnáním líce a vyklínováním spár úlomky kamene hmotnost jednotlivých kamenů přes 200 do 500 kg</t>
  </si>
  <si>
    <t>1081924807</t>
  </si>
  <si>
    <t xml:space="preserve">Poznámka k souboru cen:_x000D_
1. V cenách -1144, -1145, -1146, -1154, -1155, -1156 a - 1157 jsou započteny i náklady na uložení klestu a na vykopávku hlíny a její přemístění ze vzdálenosti do 20 m._x000D_
</t>
  </si>
  <si>
    <t>"Opevnění oba břehy, dle VV - PŘ (518,56 dle VV-PR,odečten ŠP podsyp)"518,56-(34,03+29,11)</t>
  </si>
  <si>
    <t>"Blavnité pasy 400-500 kg"37</t>
  </si>
  <si>
    <t>Ostatní konstrukce a práce, bourání</t>
  </si>
  <si>
    <t>997</t>
  </si>
  <si>
    <t>Přesun sutě</t>
  </si>
  <si>
    <t>50</t>
  </si>
  <si>
    <t>94621000</t>
  </si>
  <si>
    <t>poplatek za uložení stavebního odpadu betonového zatříděného kódem 17 01 01 na recyklační skládku</t>
  </si>
  <si>
    <t>-2122191297</t>
  </si>
  <si>
    <t>"Bourání P. jezu"12,87*2,3</t>
  </si>
  <si>
    <t>51</t>
  </si>
  <si>
    <t>94621005</t>
  </si>
  <si>
    <t>poplatek za uložení stavebního směsí nebo oddělených frakcí betonu, cihel, tašek a keramických výrobků zatříděného kódem 17 01 07 na recyklační skládku</t>
  </si>
  <si>
    <t>-1698404943</t>
  </si>
  <si>
    <t>"odstranění vybouraných hmot z okolí P. jezu, zdivo z LK na MC, Vro uvažováno 2,5"16,08*2,5</t>
  </si>
  <si>
    <t>998</t>
  </si>
  <si>
    <t>Přesun hmot</t>
  </si>
  <si>
    <t>52</t>
  </si>
  <si>
    <t>998332011</t>
  </si>
  <si>
    <t>Přesun hmot pro úpravy vodních toků a kanály, hráze rybníků apod. dopravní vzdálenost do 500 m</t>
  </si>
  <si>
    <t>657272463</t>
  </si>
  <si>
    <t xml:space="preserve">Poznámka k souboru cen:_x000D_
1. Ceny jsou určeny pro jakoukoliv konstrukčně-materiálovou charakteristiku._x000D_
</t>
  </si>
  <si>
    <t>53</t>
  </si>
  <si>
    <t>998332092</t>
  </si>
  <si>
    <t>Přesun hmot pro úpravy vodních toků a kanály, hráze rybníků apod. Příplatek k ceně za zvětšený přesun přes vymezenou největší dopravní vzdálenost do 2 000 m</t>
  </si>
  <si>
    <t>-627415878</t>
  </si>
  <si>
    <t>SO 01.2 - Soupis prací - Rekonstrukce jezu adm. ř. km 18,858 a související úpravy toku (zpětné klapky)</t>
  </si>
  <si>
    <t>8 - Trubní vedení</t>
  </si>
  <si>
    <t>Trubní vedení</t>
  </si>
  <si>
    <t>810361.R1</t>
  </si>
  <si>
    <t>Přeseknutí odvodňovací trouby DN do 250 mm z jakéhokoliv materiálu</t>
  </si>
  <si>
    <t>kus</t>
  </si>
  <si>
    <t>-992245082</t>
  </si>
  <si>
    <t xml:space="preserve">Poznámka k souboru cen:_x000D_
1. Množství se stanoví v ks jednotlivých přeseknutí._x000D_
</t>
  </si>
  <si>
    <t>"Úprava délky výusti na LB DN 150"1</t>
  </si>
  <si>
    <t>891315321</t>
  </si>
  <si>
    <t>Montáž vodovodních armatur na potrubí zpětných klapek DN 150</t>
  </si>
  <si>
    <t>431046492</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</si>
  <si>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</si>
  <si>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"Na stávající vyústění LB DN 150"1</t>
  </si>
  <si>
    <t>42284015.R2</t>
  </si>
  <si>
    <t>klapka zpětná koncová pro PVC potrubí DN 150</t>
  </si>
  <si>
    <t>-2031260867</t>
  </si>
  <si>
    <t>Poznámka k položce:_x000D_
- např. WASTOP</t>
  </si>
  <si>
    <t>891445211</t>
  </si>
  <si>
    <t>Montáž vodovodních armatur na potrubí koncových klapek přírubových DN 600</t>
  </si>
  <si>
    <t>1598492221</t>
  </si>
  <si>
    <t>Poznámka k položce:_x000D_
- např. HADE PTK-G</t>
  </si>
  <si>
    <t>"Osazení klapky na propustek pod komunikací nad SO 01 nad lávkou"1</t>
  </si>
  <si>
    <t>42283.R1</t>
  </si>
  <si>
    <t>klapka zpětná koncová pro betonové potrubí DN 600</t>
  </si>
  <si>
    <t>1792728547</t>
  </si>
  <si>
    <t>"Stávající betonové vyústění nad obnovenou lávkou, betonový propustek pod silnicí II. třídy, dle GZ DN 550"1</t>
  </si>
  <si>
    <t>52520467</t>
  </si>
  <si>
    <t>2144563366</t>
  </si>
  <si>
    <t>SO 04 - Pravobřežní PPO zeď v DKM ř. km cca 16,65 – 16,95</t>
  </si>
  <si>
    <t>SO 04.1 - Soupis prací - Pravobřežní PPO zeď v DKM ř. km cca 16,65 – 16,95</t>
  </si>
  <si>
    <t>1) Do hmotností pro potřeby výpočtu přesunů hmot nejsou započteny některé betonové konstrukce a konstrukce z katalogu pozemní komunikace. Předpokládá se, že tyto budou dovezeny z až k místu ukládky. Konkrétně se jedná o položky: 321321116, 564762111, 564861111.  V případě jiných technologických předpokladů uchazeč tyto zohlední do cenové nabídky.</t>
  </si>
  <si>
    <t xml:space="preserve">    2 - Zakládání</t>
  </si>
  <si>
    <t xml:space="preserve">    3 - Svislé a kompletní konstrukce</t>
  </si>
  <si>
    <t xml:space="preserve">    5 - Komunikace</t>
  </si>
  <si>
    <t xml:space="preserve">    8 - Trubní vedení</t>
  </si>
  <si>
    <t xml:space="preserve">    9 - Ostatní konstrukce a práce-bourání</t>
  </si>
  <si>
    <t>PSV - Práce a dodávky PSV</t>
  </si>
  <si>
    <t xml:space="preserve">    711 - Izolace proti vodě, vlhkosti a plynům</t>
  </si>
  <si>
    <t xml:space="preserve">    764 - Konstrukce klempířské</t>
  </si>
  <si>
    <t xml:space="preserve">    767 - Konstrukce zámečnické</t>
  </si>
  <si>
    <t>113107122</t>
  </si>
  <si>
    <t>Odstranění podkladů nebo krytů ručně s přemístěním hmot na skládku na vzdálenost do 3 m nebo s naložením na dopravní prostředek z kameniva hrubého drceného, o tl. vrstvy přes 100 do 200 mm</t>
  </si>
  <si>
    <t>-948789236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</si>
  <si>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</si>
  <si>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"odstranění VŠ místní komunikace poblíž SO 07, pro realizaci výkopu"2*3</t>
  </si>
  <si>
    <t>"odstranění ŠD místní komunikace poblíž SO 07, pro realizaci výkopu"2*3</t>
  </si>
  <si>
    <t>113107141</t>
  </si>
  <si>
    <t>Odstranění podkladů nebo krytů ručně s přemístěním hmot na skládku na vzdálenost do 3 m nebo s naložením na dopravní prostředek živičných, o tl. vrstvy do 50 mm</t>
  </si>
  <si>
    <t>-409815632</t>
  </si>
  <si>
    <t>"Odstranění krytu - ACO 11 - 4 cm, místní komunikace poblíž SO 07, pro realizaci výkopu"2*3</t>
  </si>
  <si>
    <t>113107142</t>
  </si>
  <si>
    <t>Odstranění podkladů nebo krytů ručně s přemístěním hmot na skládku na vzdálenost do 3 m nebo s naložením na dopravní prostředek živičných, o tl. vrstvy přes 50 do 100 mm</t>
  </si>
  <si>
    <t>-977239862</t>
  </si>
  <si>
    <t>"Odstranění krytu - ACO 16+ - 7 cm, místní komunikace poblíž SO 07, pro realizaci výkopu"2*3</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</si>
  <si>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</si>
  <si>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</si>
  <si>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-1421187018</t>
  </si>
  <si>
    <t>"Odstranění stávající k-ce komunikace štěrkové - podél PPO linie, předpoklad ŠD tl. 200"145,8</t>
  </si>
  <si>
    <t>114203102</t>
  </si>
  <si>
    <t>Rozebrání dlažeb nebo záhozů s naložením na dopravní prostředek dlažeb z lomového kamene nebo betonových tvárnic na sucho se zalitými spárami cementovou maltou</t>
  </si>
  <si>
    <t>-586580184</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</si>
  <si>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</si>
  <si>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"Rozebrání stáv. dlažby u hasičské zbrojnice, předpoklad tl. 0,1, na sucho se zalitými spárami"12,6*0,1</t>
  </si>
  <si>
    <t>141034544</t>
  </si>
  <si>
    <t>"Dlažba u hasičské zbrojnice, 50 % se využije znova"12,6*0,1*0,5</t>
  </si>
  <si>
    <t>-1536318395</t>
  </si>
  <si>
    <t>246087698</t>
  </si>
  <si>
    <t>-452769883</t>
  </si>
  <si>
    <t>"Dlažba u hasičské zbrojnice, 50 % se využije znova. MD v blízkosti, jen 1x"12,6*0,1*0,5</t>
  </si>
  <si>
    <t>-983802680</t>
  </si>
  <si>
    <t>"Odhad - 120 pracovních dnů, Průměrně 4 hodiny denně. Prosáknutá podzemní voda do výkopů"120*4</t>
  </si>
  <si>
    <t>-407725485</t>
  </si>
  <si>
    <t>120</t>
  </si>
  <si>
    <t>-1892617846</t>
  </si>
  <si>
    <t>"Odstranění zemních odvodňovacích hrázek"171</t>
  </si>
  <si>
    <t>-964508912</t>
  </si>
  <si>
    <t>Poznámka k položce:_x000D_
- veškeré další náklady, které mohou vzniknout s ohledem na rozvahu zhotovitele s postupem prací:_x000D__x000D_
- zvýšené náklady na zatrubnění, čerpání, hrázkování_x000D__x000D_
- manipulace se zatrubněním nebo při hrázkování_x000D_
- popř- další</t>
  </si>
  <si>
    <t>131351100</t>
  </si>
  <si>
    <t>Hloubení nezapažených jam a zářezů strojně s urovnáním dna do předepsaného profilu a spádu v hornině třídy těžitelnosti II skupiny 4 do 20 m3</t>
  </si>
  <si>
    <t>-282725703</t>
  </si>
  <si>
    <t>"Výkop pro zához - lokální opevnění vyústění spodní dešťové vpusti, Lx plocha PR"3*2,2</t>
  </si>
  <si>
    <t>131351103</t>
  </si>
  <si>
    <t>Hloubení nezapažených jam a zářezů strojně s urovnáním dna do předepsaného profilu a spádu v hornině třídy těžitelnosti II skupiny 4 přes 50 do 100 m3</t>
  </si>
  <si>
    <t>1502288501</t>
  </si>
  <si>
    <t>"Odtěžení provizorního přísypu pro vrtnou soupravu"99</t>
  </si>
  <si>
    <t>131451102</t>
  </si>
  <si>
    <t>Hloubení nezapažených jam a zářezů strojně s urovnáním dna do předepsaného profilu a spádu v hornině třídy těžitelnosti II skupiny 5 přes 20 do 50 m3</t>
  </si>
  <si>
    <t>1208171043</t>
  </si>
  <si>
    <t>"Odtěžení patky z LK provizorního přísypu pro vrtnou soupravu"43,5</t>
  </si>
  <si>
    <t>132251101</t>
  </si>
  <si>
    <t>Hloubení nezapažených rýh šířky do 800 mm strojně s urovnáním dna do předepsaného profilu a spádu v hornině třídy těžitelnosti I skupiny 3 do 20 m3</t>
  </si>
  <si>
    <t>-1928624591</t>
  </si>
  <si>
    <t>"Rýha pro nejnižší dešťovou výpust, š=0,6, hl. = 1,3, L = 12,5, 1,5 již ve výkopu PPO"(12,5-1,5)*0,6*1,3</t>
  </si>
  <si>
    <t>151711111</t>
  </si>
  <si>
    <t>Osazení ocelových zápor pro pažení hloubených vykopávek do předem provedených vrtů se zabetonováním spodního konce, s příp. nutným obsypem zápory pískem délky od 0 do 8 m</t>
  </si>
  <si>
    <t>-1166933860</t>
  </si>
  <si>
    <t xml:space="preserve">Poznámka k souboru cen:_x000D_
1. V cenách nejsou započteny náklady na:_x000D_
a) vrchní kotvení zápor, které se oceňuje cenami souboru cen 151 71-31 Vrchní kotvení zápor na povrch výkopové jámy,_x000D_
b) pažení do ocelových zápor, které se oceňuje cenami souboru cen 151 72-11 Pažení do ocelových zápor,_x000D_
c) převázky ocelové, které se oceňují cenami 151 71-21 Převázka ocelová pro ukotvení záporového pažení,_x000D_
d) vrty pro osazení zápor, které se oceňují soubory cen 22. . . – Vrty_x000D_
e) dodání výplně z betonu nebo kameniva, které se oceňuje ve specifikaci_x000D_
f) dodání nebo opotřebení:_x000D_
- dodání zápor trvale zabudovaných se oceňuje ve specifikaci bez obratovosti,_x000D_
- opotřebení zápor dočasně zabudovaných se oceňuje ve specifikaci jako 0,5 násobek pořizovací ceny materiálu._x000D_
</t>
  </si>
  <si>
    <t>"Délka shodná s vrty"4,5*6*8</t>
  </si>
  <si>
    <t>13010972</t>
  </si>
  <si>
    <t>ocel profilová HE-B 120 jakost 11 375</t>
  </si>
  <si>
    <t>-227466316</t>
  </si>
  <si>
    <t>" Hmotnost 26,7 kg/m"4,5*6*8*26,7/1000</t>
  </si>
  <si>
    <t>151712111</t>
  </si>
  <si>
    <t>Převázka ocelová pro ukotvení záporového pažení pro jakoukoliv délku převázky zdvojená</t>
  </si>
  <si>
    <t>1714185551</t>
  </si>
  <si>
    <t xml:space="preserve">Poznámka k souboru cen:_x000D_
1. V ceně nejsou započteny náklady na zápory ocelové, které se oceňují cenami souboru cen 151 71-11 Osazení ocelových zápor pro pažení hloubených vykopávek._x000D_
</t>
  </si>
  <si>
    <t>"Převázku L=1,85 tvoří 2 U160 (6 ks/blok). Délka převázky na 1 blok =1,85x3, x 8 (bloků)"1,85*3*8</t>
  </si>
  <si>
    <t>151712121</t>
  </si>
  <si>
    <t>Odstranění ocelové převázky pro ukotvení záporového pažení jakékoliv délky převázky zdvojené</t>
  </si>
  <si>
    <t>1719148202</t>
  </si>
  <si>
    <t>151721111</t>
  </si>
  <si>
    <t>Pažení do ocelových zápor bez ohledu na druh pažin, s odstraněním pažení, hloubky výkopu do 4 m</t>
  </si>
  <si>
    <t>-1772296558</t>
  </si>
  <si>
    <t xml:space="preserve">Poznámka k souboru cen:_x000D_
1. V cenách nejsou započteny náklady na:_x000D_
a) zápory ocelové, které se oceňují cenami souboru cen 151 71-11 Osazení ocelových zápor pro pažení hloubených vykopávek._x000D_
b) převázky ocelové, které se oceňují cenou 151 71-2111 Převázka ocelová pro ukotvení záporového pažení,_x000D_
c) vrchní kotvení zápor, které se oceňuje cenami souboru cen 151 71-31 Vrchní kotvení zápor na povrch výkopové jámy._x000D_
</t>
  </si>
  <si>
    <t>"Plocha/ blok x 8 bloků G"10,2*8</t>
  </si>
  <si>
    <t>153811112</t>
  </si>
  <si>
    <t>Osazení kotev tyčových bez provedení vrtu, zainjektování a napnutí kotvy při délce přes 5 m a průměru přes 28 do 32 mm</t>
  </si>
  <si>
    <t>-2132006752</t>
  </si>
  <si>
    <t xml:space="preserve">Poznámka k souboru cen:_x000D_
1. Ceny nelze použít pro kotvičky k uchycení svařovaných sítí pro stříkané betony; tyto kotvičky se oceňují cenami 153 27-11 Kotvičky pro výztuž stříkaného betonu_x000D_
2. V cenách jsou započteny i náklady na:_x000D_
a) vyčištění vrtu,_x000D_
b) osazení hlavy kotvy,_x000D_
c) veškeré potřebné úpravy kotvy po napnutí._x000D_
3. Napnutí tyčových kotev se oceňuje cenami souboru cen 153 81-12 Napnutí tyčových kotev._x000D_
4. Zainjektování tyčových kotev se oceňuje cenami souboru cen 28. 60-21 Injektování povrchové s dvojitým obturátorem mikropilot nebo kotev._x000D_
5. Množství měrných jednotek se určuje v m délky kotvy._x000D_
</t>
  </si>
  <si>
    <t>"Lkotvy x počet/blok x bloků G"10*3*8</t>
  </si>
  <si>
    <t>13021403</t>
  </si>
  <si>
    <t>tyč kotevní celozávitová CKT D 32mm ST 500 S</t>
  </si>
  <si>
    <t>815778749</t>
  </si>
  <si>
    <t>Poznámka k položce:_x000D_
- PKO ochrana kotev</t>
  </si>
  <si>
    <t>13021409</t>
  </si>
  <si>
    <t>matice pro CKT celozávitovou kotevní tyč D 32mm ST 500 S</t>
  </si>
  <si>
    <t>1993399518</t>
  </si>
  <si>
    <t>3*8</t>
  </si>
  <si>
    <t>13021417</t>
  </si>
  <si>
    <t>podložka pro matici CKT celozávitovou kotevní tyč 200x200x12mm</t>
  </si>
  <si>
    <t>1789689346</t>
  </si>
  <si>
    <t>13021415</t>
  </si>
  <si>
    <t>spojník pro CKT celozávitovou kotevní tyč D 32mm ST 500 S</t>
  </si>
  <si>
    <t>2080409983</t>
  </si>
  <si>
    <t>153811211</t>
  </si>
  <si>
    <t>Napnutí tyčových kotev při předepsané únosnosti kotvy do 0,45 MN</t>
  </si>
  <si>
    <t>1417562194</t>
  </si>
  <si>
    <t xml:space="preserve">Poznámka k souboru cen:_x000D_
1. Ceny jsou určeny pro jakoukoliv délku kotev._x000D_
2. V cenách jsou započteny i náklady na dopínání kotev při poklesu předpětí._x000D_
</t>
  </si>
  <si>
    <t>162351103</t>
  </si>
  <si>
    <t>Vodorovné přemístění výkopku nebo sypaniny po suchu na obvyklém dopravním prostředku, bez naložení výkopku, avšak se složením bez rozhrnutí z horniny třídy těžitelnosti I skupiny 1 až 3 na vzdálenost přes 50 do 500 m</t>
  </si>
  <si>
    <t>-2414913</t>
  </si>
  <si>
    <t>Odvoz na MD a zpětný dovoz materiálů, které budou znovu využity na stavbě. SO 04 předpokl. vzdálenost MD do 0,2 km (prostory hřiště SO 10)"</t>
  </si>
  <si>
    <t>"Skryté kulturní vrstvy SO 04 na MD, pro pozdější rekultivace"40,32</t>
  </si>
  <si>
    <t>"Skryté kulturní vrstvy SO 04 na MD, krytí nedostatku v SO 05"21,33</t>
  </si>
  <si>
    <t>"Přebytečný materiál pro pozdější využití v zásypech/násypech SO 04, na MD. Převažuje tř. 3 (nakypřeno)"726,13</t>
  </si>
  <si>
    <t>"Zásyp rýhy (spodní d. výsusť), na MD"5,28</t>
  </si>
  <si>
    <t>"TÚ PB pod mostem - navýšení terénu, na MD"2,8</t>
  </si>
  <si>
    <t>"Skryté kulturní vrstvy SO 01 z MD k zpětnému použití"40,32</t>
  </si>
  <si>
    <t>"Přebytečný materiál pro pozdější využití v zásypech/násypech SO 04, z MD. Převažuje tř. 3 (nakypřeno)"726,13</t>
  </si>
  <si>
    <t>"Zásyp rýhy (spodní d. výsusť), z MD"5,28</t>
  </si>
  <si>
    <t>"TÚ PB pod mostem - navýšení terénu, zMD"2,8</t>
  </si>
  <si>
    <t>ODVOZ PŘEBYTKŮ K SO 10 - ZBÝVAJÍCÍ KAPACITA</t>
  </si>
  <si>
    <t>"Dle bilance kapacity SO 10 minus již odvezené zeminy z SO 06 a SO 07"1185,04-447,46"SO 06"-9,56"SO 07"</t>
  </si>
  <si>
    <t>682632661</t>
  </si>
  <si>
    <t>"1. Přebytky - kulturní vrstvy"</t>
  </si>
  <si>
    <t>71,39-40,32-21,33"SO 05"</t>
  </si>
  <si>
    <t>"VŠ - zásahy do MK, odstranění podkladních vrstev SO 04,  využitelné pro zásypy"1,02</t>
  </si>
  <si>
    <t>"ŠD - zásahy do MK, odstranění podkladních vrstev SO 04,  využitelné pro zásypy"1,2</t>
  </si>
  <si>
    <t>"VŠ - zásahy do štěrkové cesty podél PPO, odstranění podkladních vrstev SO 04,  využitelné pro zásypy"29,16</t>
  </si>
  <si>
    <t>"ŠD - zásahy do štěrkové cesty podél PPO, odstranění podkladních vrstev SO 04,  využitelné pro zásypy"29,16</t>
  </si>
  <si>
    <t>"Z toho třída těžitelnosti I-3 - hloubení jam SO 06"1109,54</t>
  </si>
  <si>
    <t>"Z toho třída těžitelnosti II-4 - hloubení jam SO 04, rozpojeno, již nakypřené"475,52</t>
  </si>
  <si>
    <t>"Výkop rýhy (spodní d. výusť), povrch, tř. I-3"8,58</t>
  </si>
  <si>
    <t>"Výkop - hloubení jam zemina II-4 (spodní d. výusť - zához), již nakypřeno"6,6</t>
  </si>
  <si>
    <t>"Vyvrtaná přebytečná zemina, průměr vrtu 600, SO 04"49,08</t>
  </si>
  <si>
    <t>"Vyvrtaná přebytečná zemina - zápory SO 04"10,18</t>
  </si>
  <si>
    <t>"Vyvrtaná přebytečná zemina - otvory pro kotvy zápor, garáže SO 04"0,59</t>
  </si>
  <si>
    <t>Odečítá se:</t>
  </si>
  <si>
    <t>"V pro zpětný hutněný zásyp"-726,13</t>
  </si>
  <si>
    <t>"Zásyp rýhy (spodní d. výsusť)"-5,28</t>
  </si>
  <si>
    <t>"TÚ PB pod mostem - navýšení terénu"-2,8</t>
  </si>
  <si>
    <t>"Objem zeminy odvezený na SO 10 - HTÚ"-1*(1185,04-447,46-9,56)</t>
  </si>
  <si>
    <t>767485515</t>
  </si>
  <si>
    <t>268,14*5 'Přepočtené koeficientem množství</t>
  </si>
  <si>
    <t>36355805</t>
  </si>
  <si>
    <t>"Přebytky - třída 1-3"268,14*2</t>
  </si>
  <si>
    <t>1193964484</t>
  </si>
  <si>
    <t>"Nakládání výkopku na MD před odvozem ke zpětnému využití. Převažuje tř. 3 (nakypřeno)"</t>
  </si>
  <si>
    <t>993062106</t>
  </si>
  <si>
    <t>2062697195</t>
  </si>
  <si>
    <t>"dle VV-PR plocha 713,94, tl. 0,1"713,94*0,1</t>
  </si>
  <si>
    <t>129001101</t>
  </si>
  <si>
    <t>Příplatek k cenám vykopávek za ztížení vykopávky v blízkosti podzemního vedení nebo výbušnin v horninách jakékoliv třídy</t>
  </si>
  <si>
    <t>691837056</t>
  </si>
  <si>
    <t xml:space="preserve">Poznámka k souboru cen:_x000D_
1. Cena je určena pro:_x000D_
a)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b) výbušniny nezaložené dodavatelem._x000D_
2. Cenu lze použít i tehdy, narazí-li se na vedení nebo výbušninu až při vykopávce, a to pro objem výkopu, který je projektantem nebo investorem označen, v němž by toto nebo jiné nepředvídané vedení nebo výbušnina mohlo být uloženo._x000D_
3. Cenu nelze použít pro ztížení vykopávky v blízkosti podzemních vedení nebo výbušnin, u nichž je projektem zakázáno použít při vykopávce kovové nástroje nebo nářadí. Tyto práce se ocení individuálně._x000D_
4. Množství ztížení vykopávky v blízkosti:_x000D_
a) podzemního vedení, jehož půdorysná a výšková plocha:_x000D_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v němž je nutno při vykopávce postupovat opatrně, větší prostor, platí cena pro celý objem výkopku v tomto prostoru._x000D_
- není v projektu uvedena, avšak která podle projektu nebo podle sdělení investora jsou pravděpodobně ve výkopišti uložena, se rovná objemu výkopu, která je projektem nebo investorem takto označen._x000D_
b) výbušniny určí vždy projektant nebo investor, ať je v projektu uvedeno či neuvedeno._x000D_
5. Je-li vedení položeno ve výkopišti tak, že se vykopávka v celém výše popsaném objemu nevykopává, např. blízko stěn nebo dna výkopu, oceňuje se ztížení vykopávky jen pro tu část objemu, v níž se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</si>
  <si>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"Souběh s kanalizací L= cca 140 m, x plocha v OP 1,5 odhad dle PR x 3 (přepočet na vodorovné OP, viz VV)"140*0,15*3</t>
  </si>
  <si>
    <t>1792516206</t>
  </si>
  <si>
    <t>"Stávající schodiště, cca 2x2 m3"2*(1+1)</t>
  </si>
  <si>
    <t>131251104</t>
  </si>
  <si>
    <t>Hloubení nezapažených jam a zářezů strojně s urovnáním dna do předepsaného profilu a spádu v hornině třídy těžitelnosti I skupiny 3 přes 100 do 500 m3</t>
  </si>
  <si>
    <t>972269207</t>
  </si>
  <si>
    <t>"Celkem výkopy jam 1585,06 dle VV-PR po odečtení bourání, tř. těžitelnocti I-3"1585,06*0,7</t>
  </si>
  <si>
    <t>-1767774567</t>
  </si>
  <si>
    <t>"Celkem výkopy jam 1585,06 dle VV-PR po odečtení bourání, tř. těžitelnocti II-4"1585,06*0,3</t>
  </si>
  <si>
    <t>1211555031</t>
  </si>
  <si>
    <t>"vybouraný beton stávající schodiště, cca 2x1 m3"2*(1+1)</t>
  </si>
  <si>
    <t>"Odbouraný materiál ze svrchních 10 cm pilot"0,1*56*0.61*0.61*3.1415/4</t>
  </si>
  <si>
    <t>-2072824472</t>
  </si>
  <si>
    <t>"vybouraný beton, stávající schodiště, cca 2x2 m3"2*(1+1)</t>
  </si>
  <si>
    <t>171151103</t>
  </si>
  <si>
    <t>Uložení sypanin do násypů s rozprostřením sypaniny ve vrstvách a s hrubým urovnáním zhutněných z hornin soudržných jakékoliv třídy těžitelnosti</t>
  </si>
  <si>
    <t>-1019257980</t>
  </si>
  <si>
    <t>"TÚ - navýšení terénu na začátku PPO pod mostem PBAxH"14*0,2</t>
  </si>
  <si>
    <t>-1637368021</t>
  </si>
  <si>
    <t>"Provizorní násyp pro vrtné soupravy podél garáží, dle VV-PR. Po dokončení odtěžit, násyp z již odtěžených zemin z jiných částí"99</t>
  </si>
  <si>
    <t>1713466328</t>
  </si>
  <si>
    <t>"Odvodňovací hrázky - podélná , dle VV-PR, L=250"171</t>
  </si>
  <si>
    <t>-431852879</t>
  </si>
  <si>
    <t>"Odvoz na trvalou deponii, suma zemin 1-3"268,14</t>
  </si>
  <si>
    <t>174151101</t>
  </si>
  <si>
    <t>Zásyp sypaninou z jakékoliv horniny strojně s uložením výkopku ve vrstvách se zhutněním jam, šachet, rýh nebo kolem objektů v těchto vykopávkách</t>
  </si>
  <si>
    <t>714733619</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</si>
  <si>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</si>
  <si>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"Zásypy, dle VV-PR"726,13</t>
  </si>
  <si>
    <t>"Zásyp rýhy pro spodní vyústění dešťové vpusti, nad obsypem"8,58-0,66-2,64</t>
  </si>
  <si>
    <t>-1473006089</t>
  </si>
  <si>
    <t>"Zpětné rozprostření kulturních vrstev, dle VV-PR"403,16</t>
  </si>
  <si>
    <t>181252305</t>
  </si>
  <si>
    <t>Úprava pláně na stavbách silnic a dálnic strojně na násypech se zhutněním</t>
  </si>
  <si>
    <t>1480244335</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</si>
  <si>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důvodu._x000D_
2. Cena 15-2303 je určena pro vyplnění sypaninou prohlubní zářezů v horninách třídy těžitelnosti II a III, skupiny 5 až 7._x000D_
3. Ceny neplatí pro zhutnění podloží pod násypy; toto zhutnění se oceňuje cenou 171 15-2101 Zhutnění podloží pod násypy._x000D_
4. Ceny neplatí pro urovnání lavic šířky do 3 m přerušujících svahy, pro urovnání dna příkopů pro jakoukoliv jejich šířku; toto urovnání se oceňuje cenami souboru cen 182 Svahování trvalých svahů do projektovaných profilů._x000D_
5. Urovnání ploch ve sklonu přes 1:5 (svahování) se oceňuje cenou 182 20-1101 Svahování trvalých svahů do projektovaných profilů._x000D_
6. Vyplnění prohlubní v horninách třídy II a III betonem nebo stabilizací se oceňuje cenami části A 01 katalogu 822-1 Komunikace pozemní a letiště._x000D_
</t>
  </si>
  <si>
    <t>Poznámka k položce:_x000D_
- Edef=40 MPa</t>
  </si>
  <si>
    <t>"Hutnění pláně na Edef = 40 Mpa, příprava pro obnovu MK"2*3</t>
  </si>
  <si>
    <t>"Hutnění pláně - obnova štěrkové cesty (20 MPa)"220</t>
  </si>
  <si>
    <t>-1131436433</t>
  </si>
  <si>
    <t>"Plocha rozprostírek"403,16</t>
  </si>
  <si>
    <t>00572474</t>
  </si>
  <si>
    <t>osivo směs travní krajinná-svahová</t>
  </si>
  <si>
    <t>469553956</t>
  </si>
  <si>
    <t>"250 kg/ha"403,16*250/10000</t>
  </si>
  <si>
    <t>181951112</t>
  </si>
  <si>
    <t>Úprava pláně vyrovnáním výškových rozdílů strojně v hornině třídy těžitelnosti I, skupiny 1 až 3 se zhutněním</t>
  </si>
  <si>
    <t>272229435</t>
  </si>
  <si>
    <t>"Celkem dle VV-PR 815,83, dle poměrů tříd těžitelnosti"815,83*0,7</t>
  </si>
  <si>
    <t>-1479583056</t>
  </si>
  <si>
    <t>"Celkem dle VV-PR 815,83, dle poměrů tříd těžitelnosti"815,83*0,3</t>
  </si>
  <si>
    <t>-1186446962</t>
  </si>
  <si>
    <t>"Svahování celkem dle VV-PR 1459,6, poměr dle tříd těžitelnosti"1459,6*0,7</t>
  </si>
  <si>
    <t>54</t>
  </si>
  <si>
    <t>758812999</t>
  </si>
  <si>
    <t>"Svahování celkem dle VV-PR 1459,6, poměr dle tříd těžitelnosti"1459,6*0,3</t>
  </si>
  <si>
    <t>55</t>
  </si>
  <si>
    <t>42611101.R1</t>
  </si>
  <si>
    <t>čerpadlo ponorné kalové mobilní Qmax do 25 l/s</t>
  </si>
  <si>
    <t>-279741667</t>
  </si>
  <si>
    <t>Poznámka k položce:_x000D_
- přenosné mobilní čerpadlo, včetně příslušenství (hadice)_x000D_
- např. čerpadlo Mitsubishi/Honda KT 80_x000D_
- vývěva a zvuková izolace není podmínkou</t>
  </si>
  <si>
    <t>"dodávka - přečerpávání vnitřních vod - z vpustí, 2 ks pro SO 04,  čerpá se 1) v nejnižším místě a 2) dle potřeby"2</t>
  </si>
  <si>
    <t>Zakládání</t>
  </si>
  <si>
    <t>56</t>
  </si>
  <si>
    <t>225122114</t>
  </si>
  <si>
    <t>Maloprofilové vrty jádrové průměru do 56 mm v omezeném prostoru úklonu přes 45° v hl 0 až 25 m v hornině tř. III a IV</t>
  </si>
  <si>
    <t>-518956659</t>
  </si>
  <si>
    <t>"Vrty pro kotvy, tř. 4 a 5, celkem délka 10m*3ks/blok*8 bloků, těžitelnost 3 resp. 4 30 resp. 30 % "(10*3*8)*(0,3+0,3)</t>
  </si>
  <si>
    <t>57</t>
  </si>
  <si>
    <t>225122116</t>
  </si>
  <si>
    <t>Maloprofilové vrty jádrové průměru do 56 mm v omezeném prostoru úklonu přes 45° v hl 0 až 25 m v hornině tř. V a VI</t>
  </si>
  <si>
    <t>-799274480</t>
  </si>
  <si>
    <t>"Vrty pro kotvy, tř. 4 a 5, celkem délka 10m*3ks/blok*8 bloků, těžitelnost 5 resp. 6 35 resp. 5 % "(10*3*8)*(0,35+0,05)</t>
  </si>
  <si>
    <t>58</t>
  </si>
  <si>
    <t>225511114</t>
  </si>
  <si>
    <t>Maloprofilové vrty jádrové průměru přes 195 do 245 mm do úklonu 45° v hl 0 až 25 m v hornině tř. III a IV</t>
  </si>
  <si>
    <t>-1855448066</t>
  </si>
  <si>
    <t>"Vrty pro zápory, tř. 3 + 4, celkem délka 4,5 (kotva) *6 (á=1 m)*8 (bloků)"4,5*6*8*(0,7+0,25)</t>
  </si>
  <si>
    <t>59</t>
  </si>
  <si>
    <t>225511116</t>
  </si>
  <si>
    <t>Maloprofilové vrty jádrové průměru přes 195 do 245 mm do úklonu 45° v hl 0 až 25 m v hornině tř. V a VI</t>
  </si>
  <si>
    <t>590913417</t>
  </si>
  <si>
    <t>"Vrty pro zápory, tř. 5, celkem délka 4,5 (kotva) *6 (á=1 m)*8 (bloků)"4,5*6*8*(1-(0,7+0,25))</t>
  </si>
  <si>
    <t>60</t>
  </si>
  <si>
    <t>226212113</t>
  </si>
  <si>
    <t>Velkoprofilové vrty náběrovým vrtáním svislé zapažené ocelovými pažnicemi průměru přes 550 do 650 mm, v hl od 0 do 5 m v hornině tř. III</t>
  </si>
  <si>
    <t>901173350</t>
  </si>
  <si>
    <t>"Vrtání otvorů pro piloty D=600 mm. Bloků x počet pilot x délka"</t>
  </si>
  <si>
    <t>"Blok C"22*2*3</t>
  </si>
  <si>
    <t>"Blok C1"1*2*3</t>
  </si>
  <si>
    <t>"Blok C2"1*2*3</t>
  </si>
  <si>
    <t>"Blok C3"1*2*3</t>
  </si>
  <si>
    <t>"Blok D"1*2*3</t>
  </si>
  <si>
    <t>"Blok E- mobilní hrazení"1*2*3</t>
  </si>
  <si>
    <t>"Blok F"8*0</t>
  </si>
  <si>
    <t>"Blok G "1*2*3</t>
  </si>
  <si>
    <t>"V zeminách tř. těžitelnosti 3 85 % (převážně hlíny písčité"168*0,85</t>
  </si>
  <si>
    <t>61</t>
  </si>
  <si>
    <t>226212114</t>
  </si>
  <si>
    <t>Velkoprofilové vrty náběrovým vrtáním svislé zapažené ocelovými pažnicemi průměru přes 550 do 650 mm, v hl od 0 do 5 m v hornině tř. IV</t>
  </si>
  <si>
    <t>-1247890571</t>
  </si>
  <si>
    <t>"V zeminách tř. těžitelnosti 4 10 % (zvětralé slínovce, středně ulehlé štěrky"168*0,1</t>
  </si>
  <si>
    <t>62</t>
  </si>
  <si>
    <t>226212115</t>
  </si>
  <si>
    <t>Velkoprofilové vrty náběrovým vrtáním svislé zapažené ocelovými pažnicemi průměru přes 550 do 650 mm, v hl od 0 do 5 m v hornině tř. V</t>
  </si>
  <si>
    <t>-1057572771</t>
  </si>
  <si>
    <t>"V zeminách tř. těžitelnosti 5 5 % (méně zvětralé slínovce, ulehlé štěrky"168*0,05</t>
  </si>
  <si>
    <t>63</t>
  </si>
  <si>
    <t>227111111</t>
  </si>
  <si>
    <t>Odpažení maloprofilových vrtů průměru do 56 mm</t>
  </si>
  <si>
    <t>-1305063262</t>
  </si>
  <si>
    <t>72+72+84+12</t>
  </si>
  <si>
    <t>64</t>
  </si>
  <si>
    <t>227111115</t>
  </si>
  <si>
    <t>Odpažení maloprofilových vrtů průměru přes 195 do 245 mm</t>
  </si>
  <si>
    <t>-1164627031</t>
  </si>
  <si>
    <t>151,2+54+10,8</t>
  </si>
  <si>
    <t>65</t>
  </si>
  <si>
    <t>231212112</t>
  </si>
  <si>
    <t>Zřízení výplně pilot zapažených s vytažením pažnic z vrtu svislých z betonu železového, v hl od 0 do 10 m, při průměru piloty přes 450 do 650 mm</t>
  </si>
  <si>
    <t>1895368505</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</si>
  <si>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 dodávky určuje v m3 objemu výplně piloty._x000D_
4. Pokud je výplň dodávána přímo na místo zabudování nebo do prostoru technologické manipulace, její hmotnost se nezapočítává do přesunu hmot._x000D_
</t>
  </si>
  <si>
    <t>"Zřízení pilot D=600 mm. Uvažován +0,1 m přesah - znehodnocení vrchní části . Bloků x počet pilot x délka prováděné piloty"</t>
  </si>
  <si>
    <t>"Blok C"22*2*3,1</t>
  </si>
  <si>
    <t>"Blok C1"1*2*3,1</t>
  </si>
  <si>
    <t>"Blok C2"1*2*3,1</t>
  </si>
  <si>
    <t>"Blok C3"1*2*3,1</t>
  </si>
  <si>
    <t>"Blok D"1*2*3,1</t>
  </si>
  <si>
    <t>"Blok E- mobilní hrazení"1*2*3,1</t>
  </si>
  <si>
    <t>"Blok G "1*2*3,1</t>
  </si>
  <si>
    <t>66</t>
  </si>
  <si>
    <t>58933331</t>
  </si>
  <si>
    <t>beton C 30/37 XF3 kamenivo frakce 0/8</t>
  </si>
  <si>
    <t>1002183810</t>
  </si>
  <si>
    <t>Beton C30/37 XF3, frakce nižší 0-8 (krytí výztuže). Pro V D vrtů zvýšen o 1 cm (ztrátné), délka zvýšena o 10 cm (znehodnocení)</t>
  </si>
  <si>
    <t>"Blok C"22*2*3,1*0.61*0.61*3.1415/4</t>
  </si>
  <si>
    <t>"Blok C1"1*2*3,1*0.61*0.61*3.1415/4</t>
  </si>
  <si>
    <t>"Blok C2"1*2*3,1*0.61*0.61*3.1415/4</t>
  </si>
  <si>
    <t>"Blok C3"1*2*3,1*0.61*0.61*3.1415/4</t>
  </si>
  <si>
    <t>"Blok D"1*2*3,1*0.61*0.61*3.1415/4</t>
  </si>
  <si>
    <t>"Blok E- mobilní hrazení"1*2*3,1*0.61*0.61*3.1415/4</t>
  </si>
  <si>
    <t>"Blok G "1*2*3,1*0.61*0.61*3.1415/4</t>
  </si>
  <si>
    <t>67</t>
  </si>
  <si>
    <t>231611114</t>
  </si>
  <si>
    <t>Výztuž pilot betonovaných do země z oceli 10 505 (R)</t>
  </si>
  <si>
    <t>-2137966533</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</si>
  <si>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</si>
  <si>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Poznámka k položce:_x000D_
-B500B</t>
  </si>
  <si>
    <t>"Průměr 8 (třmínková spirála + průměr 16 (armokoš), dle VV výkazu výztuže"(537,6+4273,58)/1000</t>
  </si>
  <si>
    <t>68</t>
  </si>
  <si>
    <t>239111112</t>
  </si>
  <si>
    <t>Odbourání vrchní znehodnocené části výplně betonových pilot při průměru piloty přes 450 do 650 mm</t>
  </si>
  <si>
    <t>-105569818</t>
  </si>
  <si>
    <t xml:space="preserve">Poznámka k souboru cen:_x000D_
1. Množství měrných jednotek se určuje v m délky odbourávané výplně piloty._x000D_
</t>
  </si>
  <si>
    <t>"Suma ks pilot x 0,1 m"56*0,1</t>
  </si>
  <si>
    <t>69</t>
  </si>
  <si>
    <t>278311153</t>
  </si>
  <si>
    <t>Zálivka kotevních otvorů z betonu bez zvýšených nároků na prostředí tř. C 20/25 při objemu jednoho otvoru přes 0,10 do 0,50 m3</t>
  </si>
  <si>
    <t>280173023</t>
  </si>
  <si>
    <t xml:space="preserve">Poznámka k souboru cen:_x000D_
1. V cenách jsou započteny i náklady na zatření povrchu._x000D_
2. Podlévání provizorně podklínovaných patek usazených strojů a technologických zařízení se oceňuje cenami souboru cen 278 38-3 Zálivka pod stroje nebo technologická zařízení této části katalogu nebo cenami části A05 Podlahy a podlahové konstrukce katalogu 801-1 Budovy a haly – zděné a monolitické._x000D_
3. Od objemu všech konstrukcí betonových a železobetonových se vždy odečítá objem dutin určený pro zálivku kotevních otvorů._x000D_
4. V ceně -1214 pro cementovou zálivku objemu přes 0,25 m3 jsou započteny i náklady doplnění zálivkové hmoty křemičitým pískem._x000D_
</t>
  </si>
  <si>
    <t>Objem potřebné zálivky = plocha vrtu - plocha HEB160 x L zálivky = 2,8, viz VV: 0,122 m3. x 1,05 (ztrátné)</t>
  </si>
  <si>
    <t>((0.245*0.245*3.1415/4-34/10000)*2,8)*6*8*1,05</t>
  </si>
  <si>
    <t>70</t>
  </si>
  <si>
    <t>278311153.R1</t>
  </si>
  <si>
    <t>Zálivka prostoru za pažnicemi cementovou maltou MC15</t>
  </si>
  <si>
    <t>-23597404</t>
  </si>
  <si>
    <t>Poznámka k položce:_x000D_
- R z položky 278311153</t>
  </si>
  <si>
    <t>"LxHxtl."48*1,7*0,13</t>
  </si>
  <si>
    <t>71</t>
  </si>
  <si>
    <t>282602112</t>
  </si>
  <si>
    <t>Injektování povrchové s dvojitým obturátorem mikropilot nebo kotev tlakem přes 0,60 do 2,0 MPa</t>
  </si>
  <si>
    <t>879156927</t>
  </si>
  <si>
    <t xml:space="preserve">Poznámka k souboru cen:_x000D_
1. Ceny nelze použít pro injektování:_x000D_
a) jednoduchým obturátorem; toto injektování se oceňuje cenami souboru cen 28. 60-11 Injektování,_x000D_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2. Rozhodující pro volbu ceny podle výšky tlaku je maximální tlak na jednom vrtu._x000D_
</t>
  </si>
  <si>
    <t>Uvažovaný potřebný objem injektáže kotvy je objem kořene+objem vrtu nad kořenem. Porovitost prostředí uvažována 40%, průměr sloupu injektáže 0,4 m.</t>
  </si>
  <si>
    <t>Průtok při injektáži uvažován 15 l/min = 0,9 m3/hod .Potřebná doba injektáže = Celkem objem injektáže/průtok</t>
  </si>
  <si>
    <t>Objem injektáže/1 kotva)</t>
  </si>
  <si>
    <t>(((2*0.4*0.4*3.1415/4)*0,4)+8*(0.056*0.056*3.1415/4-0.032*0.032*3.1415/4))"m3"</t>
  </si>
  <si>
    <t>"Čas injektáže/ 1 kotva v hodinách"0,114/0,9</t>
  </si>
  <si>
    <t>"Celkem doba injektáže, doba zaokrouhlena na 0,15 hod/ks"0,15*(3*8)</t>
  </si>
  <si>
    <t>72</t>
  </si>
  <si>
    <t>58521130.R1</t>
  </si>
  <si>
    <t>Injektážní směs pro kotvy na bázi cementu pevnost 2 MPa po 28 dnech</t>
  </si>
  <si>
    <t>-1948086797</t>
  </si>
  <si>
    <t>Objem injektáže x Vro=1,7 t/m3, viz VV. Předpoklad: cement 500 kg/m3, Vro = 2,8 t/m3; Bentonit 30 kg/m3, Vro=2,1 t/m3; voda 800 kg =&gt; Vro=1,7t/m3</t>
  </si>
  <si>
    <t>"10 % ztrátné" (((2*0.4*0.4*3.1415/4)*0,4)+8*(0.056*0.056*3.1415/4-0.032*0.032*3.1415/4))*(3*8)*1,7*1,1</t>
  </si>
  <si>
    <t>Svislé a kompletní konstrukce</t>
  </si>
  <si>
    <t>73</t>
  </si>
  <si>
    <t>312311811</t>
  </si>
  <si>
    <t>Nadzákladové zdi z betonu prostého výplňové bez zvláštních nároků na vliv prostředí tř. C 12/15</t>
  </si>
  <si>
    <t>1647558545</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</si>
  <si>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 bednění; tyto se oceňují cenami souboru cen:_x000D_
a) 31* 35-11 Bednění nadzákladových zdí,_x000D_
b) 31* 35-12 Ztracené bednění nadzákladových zdí ze štěpkocementových desek._x000D_
</t>
  </si>
  <si>
    <t>"Vyplnění prostoru mezi PPO a garážemi, 8 bloků x Objem/blok"8*2,52</t>
  </si>
  <si>
    <t>74</t>
  </si>
  <si>
    <t>321321116</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</si>
  <si>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</si>
  <si>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2071238821</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</si>
  <si>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</si>
  <si>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Poznámka k položce:_x000D_
- pohledová úprava nadzemní části zdi (hladký beton bez otisků bednění apod.)_x000D_
- stupně vlivu prostředí XF3 XC4</t>
  </si>
  <si>
    <t>"Vlastní ŽB k-ce zdi C30/37 XC4 XF3 dle VV-bloky"</t>
  </si>
  <si>
    <t>"Blok C"22*7,38</t>
  </si>
  <si>
    <t>"Blok C1"1*7,38</t>
  </si>
  <si>
    <t>"Blok C2"1*7,38</t>
  </si>
  <si>
    <t>"Blok C3"1*7,38</t>
  </si>
  <si>
    <t>"Blok D"1*4,92</t>
  </si>
  <si>
    <t>"Blok E- mobilní hrazení"1*8,68</t>
  </si>
  <si>
    <t>"Blok F"8*7,98</t>
  </si>
  <si>
    <t>"Blok G "1*6,05</t>
  </si>
  <si>
    <t>"Blok H"5*5,64</t>
  </si>
  <si>
    <t>"Blok H1"1*5,64</t>
  </si>
  <si>
    <t>"Blok I"2*3,76</t>
  </si>
  <si>
    <t>"Blok I1"1*3,76</t>
  </si>
  <si>
    <t>"Blok I2"1*3,76</t>
  </si>
  <si>
    <t>"Blok J- mobilní hrazení"1*4,92</t>
  </si>
  <si>
    <t>"Blok K"1*5,64</t>
  </si>
  <si>
    <t>"Blok L"1*5,64</t>
  </si>
  <si>
    <t>"Blok M"1*5,19</t>
  </si>
  <si>
    <t>75</t>
  </si>
  <si>
    <t>321366111</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</si>
  <si>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</si>
  <si>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-1798492110</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</si>
  <si>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</si>
  <si>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"Výztuž průměru 8 mm a 12 mm dle VV - tabulka výztuže"(786,76+5645,48)/1000</t>
  </si>
  <si>
    <t>76</t>
  </si>
  <si>
    <t>321366112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</si>
  <si>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</si>
  <si>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564143175</t>
  </si>
  <si>
    <t>"Výztuž průměru 16 mm dle VV - tabulka výztuže"(4273,58/1000)</t>
  </si>
  <si>
    <t>77</t>
  </si>
  <si>
    <t>321368211</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</si>
  <si>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</si>
  <si>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1396484196</t>
  </si>
  <si>
    <t>"Výztuž KARI 100x100x8 dle VV - tabulka výztuže"(12974,64)/1000</t>
  </si>
  <si>
    <t>78</t>
  </si>
  <si>
    <t>327351211</t>
  </si>
  <si>
    <t>Bednění opěrných zdí a valů svislých i skloněných, výšky do 20 m zřízení</t>
  </si>
  <si>
    <t>-649293410</t>
  </si>
  <si>
    <t xml:space="preserve">Poznámka k souboru cen:_x000D_
1. Bednění zdí a valů výšky přes 20 m se oceňuje podle ustanovení úvodního katalogu._x000D_
2. Ceny lze použít i pro bednění základů z betonu prostého nebo železového._x000D_
</t>
  </si>
  <si>
    <t>"Bednění PPO zdí, dle VV - SO 04 bloky"</t>
  </si>
  <si>
    <t>"Blok C"22*26,43</t>
  </si>
  <si>
    <t>"Blok C1"1*26,43</t>
  </si>
  <si>
    <t>"Blok C2"1*26,43</t>
  </si>
  <si>
    <t>"Blok C3"1*26,43</t>
  </si>
  <si>
    <t>"Blok D"1*18,03</t>
  </si>
  <si>
    <t>"Blok E- mobilní hrazení"1*25,92</t>
  </si>
  <si>
    <t>"Blok F"8*19,93</t>
  </si>
  <si>
    <t>"Blok G "1*19,3</t>
  </si>
  <si>
    <t>"Blok H"5*27,34</t>
  </si>
  <si>
    <t>"Blok H1"1*27,34</t>
  </si>
  <si>
    <t>"Blok I"2*18,54</t>
  </si>
  <si>
    <t>"Blok I1"1*18,54</t>
  </si>
  <si>
    <t>"Blok I2"1*18,54</t>
  </si>
  <si>
    <t>"Blok J- mobilní hrazení"1*17,89</t>
  </si>
  <si>
    <t>"Blok K"1*27,34</t>
  </si>
  <si>
    <t>"Blok L"1*27,34</t>
  </si>
  <si>
    <t>"Blok M"1*27,34</t>
  </si>
  <si>
    <t>79</t>
  </si>
  <si>
    <t>327351221</t>
  </si>
  <si>
    <t>Bednění opěrných zdí a valů svislých i skloněných, výšky do 20 m odstranění</t>
  </si>
  <si>
    <t>2048275343</t>
  </si>
  <si>
    <t>80</t>
  </si>
  <si>
    <t>334791113</t>
  </si>
  <si>
    <t>Prostup v betonových zdech z plastových trub průměru do DN 160</t>
  </si>
  <si>
    <t>-1695046330</t>
  </si>
  <si>
    <t xml:space="preserve">Poznámka k souboru cen:_x000D_
1. V cenách jsou započteny náklady na nařezání plastového potrubí na potřebnou délku a osazení do bednění bez výřezu bednění, utěsnění prostupu a bednění tmelem před betonáží._x000D_
</t>
  </si>
  <si>
    <t>"Stávající dešťové výust DN 150 1x, tl. PPO zdi 0,8"1*0,8</t>
  </si>
  <si>
    <t>81</t>
  </si>
  <si>
    <t>334791114</t>
  </si>
  <si>
    <t>Prostup v betonových zdech z plastových trub průměru do DN 200</t>
  </si>
  <si>
    <t>958975358</t>
  </si>
  <si>
    <t>"Nové dešťové výusti 4x tl. zdi 0,8"4*0,8</t>
  </si>
  <si>
    <t>"Stávající dešťové výusti včetně předpokládanýchi 4+4 x tl. PPO zdi"(4+4)*0,8</t>
  </si>
  <si>
    <t>82</t>
  </si>
  <si>
    <t>451311111</t>
  </si>
  <si>
    <t>Podklad pod dlažbu z betonu prostého bez zvýšených nároků na prostředí tř. C 20/25 tl. do 100 mm</t>
  </si>
  <si>
    <t>-208175575</t>
  </si>
  <si>
    <t xml:space="preserve">Poznámka k souboru cen:_x000D_
1. Ceny nelze použít pro beton pod dlažbu dna vývaru; tento beton se oceňuje cenami souboru cen 27 . 31- . . Základové pásy z betonu prostého._x000D_
2. V cenách jsou započteny i náklady na zvětšení objemu betonu způsobené nerovností podloží._x000D_
</t>
  </si>
  <si>
    <t>Poznámka k položce:_x000D_
- podklad pod zeď, beton C16/20</t>
  </si>
  <si>
    <t>"Podklad pro PPO zdi, tl. 0,1 m, Plocha = objem podkl. betonu dle PR/0,1, x počet bloků"</t>
  </si>
  <si>
    <t>"Blok C"22*0,6/0,1</t>
  </si>
  <si>
    <t>"Blok C1"1*0,6/0,1</t>
  </si>
  <si>
    <t>"Blok C2"1*0,6/0,1</t>
  </si>
  <si>
    <t>"Blok C3"1*0,6/0,1</t>
  </si>
  <si>
    <t>"Blok D"1*0,4/0,1</t>
  </si>
  <si>
    <t>"Blok E- mobilní hrazení"1*0,6/0,1</t>
  </si>
  <si>
    <t>"Blok F"8*0,54/0,1</t>
  </si>
  <si>
    <t>"Blok G "1*0,45/0,1</t>
  </si>
  <si>
    <t>"Blok H"5*0,42/0,1</t>
  </si>
  <si>
    <t>"Blok H1"1*0,42/0,1</t>
  </si>
  <si>
    <t>"Blok I"2*0,28/0,1</t>
  </si>
  <si>
    <t>"Blok I1"1*0,28/0,1</t>
  </si>
  <si>
    <t>"Blok I2"1*0,28/0,1</t>
  </si>
  <si>
    <t>"Blok J- mobilní hrazení"1*0,34/0,1</t>
  </si>
  <si>
    <t>"Blok K"1*0,42/0,1</t>
  </si>
  <si>
    <t>"Blok L"1*0,42/0,1</t>
  </si>
  <si>
    <t>"Blok M"1*0,42/0,1</t>
  </si>
  <si>
    <t>83</t>
  </si>
  <si>
    <t>451573111</t>
  </si>
  <si>
    <t>Lože pod potrubí, stoky a drobné objekty v otevřeném výkopu z písku a štěrkopísku do 63 mm</t>
  </si>
  <si>
    <t>-749139567</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</si>
  <si>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</si>
  <si>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"Lože pod vyýstění DN 200, spodní dešťová výusť"11*0,6*0,1</t>
  </si>
  <si>
    <t>84</t>
  </si>
  <si>
    <t>457311114</t>
  </si>
  <si>
    <t>Vyrovnávací nebo spádový beton včetně úpravy povrchu C 12/15</t>
  </si>
  <si>
    <t>2080693321</t>
  </si>
  <si>
    <t xml:space="preserve">Poznámka k souboru cen:_x000D_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10._x000D_
2. Příplatek za rovinnost povrchu platí pro všechny ceny ukládaného konstrukčního betonu pod celoplošnou izolaci mostovky v požadovaném příčném nebo podélném minimálním sklonu 0,5 %. Rovinnost je daná normou 8 mm pod 2 m lati a třídou 8 přesnosti._x000D_
3. V cenách nejsou započteny náklady na:_x000D_
a) železobetonovou desku nebo spřahující desku ze železobetonu tloušťky přes 100 mm,_x000D_
b) bednění vyrovnávacího a spádového betonu,_x000D_
c) vyrovnávací vrstvy ze sanační reprofilační malty, tyto se oceňují souborem cen 628 63-21 Úprava příčných spár u montovaných mostů,_x000D_
d) dobroušení povrchu na požadovanou třídu 6 přesnosti._x000D_
</t>
  </si>
  <si>
    <t>"Podklad pro odvodňovací tvárnici a přídlažbu, Plocha dle PR +5 % na vyrovnání rozdílů"24,275*1,05</t>
  </si>
  <si>
    <t>85</t>
  </si>
  <si>
    <t>-603009927</t>
  </si>
  <si>
    <t>Poznámka k položce:_x000D_
- hutněno vibrační deskou</t>
  </si>
  <si>
    <t>"Obsyp spodního vyústění DN 200 dešťové vpusti"11*0,6*0,4</t>
  </si>
  <si>
    <t>86</t>
  </si>
  <si>
    <t>461211711</t>
  </si>
  <si>
    <t>Patka z lomového kamene lomařsky upraveného pro dlažbu zděná na sucho bez výplně spár</t>
  </si>
  <si>
    <t>151913288</t>
  </si>
  <si>
    <t xml:space="preserve">Poznámka k souboru cen:_x000D_
1. Ceny lze použít i pro patky, které podpírají pohoz, vegetační, popř. jiné opevnění svahu._x000D_
2. Ceny neplatí pro zřízení záhozových patek z lomového kamene. Tyto se oceňují cenami souboru cen 462 51-11 Zához z lomového kamene._x000D_
3. V cenách jsou započteny i náklady na úpravu povrchu viditelných ploch patky._x000D_
4. Objem se stanoví v m3 konstrukce patky._x000D_
</t>
  </si>
  <si>
    <t>"Provizorní násyp pro vrtné soupravy podél garáží, dle VV-PR - stabilizace paty LK. Po dokončení odtěžit a využít do záhozů"43,5</t>
  </si>
  <si>
    <t>Komunikace</t>
  </si>
  <si>
    <t>87</t>
  </si>
  <si>
    <t>564752113</t>
  </si>
  <si>
    <t>Podklad nebo kryt z vibrovaného štěrku VŠ s rozprostřením, vlhčením a zhutněním, po zhutnění tl. 170 mm</t>
  </si>
  <si>
    <t>-1219058387</t>
  </si>
  <si>
    <t>"Obnova místní komunikace poblíž SO 07"2*3</t>
  </si>
  <si>
    <t>88</t>
  </si>
  <si>
    <t>564762111</t>
  </si>
  <si>
    <t>Podklad nebo kryt z vibrovaného štěrku VŠ s rozprostřením, vlhčením a zhutněním, po zhutnění tl. 200 mm</t>
  </si>
  <si>
    <t>943049561</t>
  </si>
  <si>
    <t>"Obnova svrchní vrstvy štěrkové cesty"220</t>
  </si>
  <si>
    <t>89</t>
  </si>
  <si>
    <t>564861111</t>
  </si>
  <si>
    <t>Podklad ze štěrkodrti ŠD s rozprostřením a zhutněním, po zhutnění tl. 200 mm</t>
  </si>
  <si>
    <t>58140752</t>
  </si>
  <si>
    <t>"Obnova místní komunikace, plocha dle situace poblíž SO 07"2*3</t>
  </si>
  <si>
    <t>"Obnova podkladní vrstvy štěrkové cesty"220</t>
  </si>
  <si>
    <t>90</t>
  </si>
  <si>
    <t>565155101</t>
  </si>
  <si>
    <t>Asfaltový beton vrstva podkladní ACP 16 (obalované kamenivo střednězrnné - OKS) s rozprostřením a zhutněním v pruhu šířky do 1,5 m, po zhutnění tl. 70 mm</t>
  </si>
  <si>
    <t>799815417</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</si>
  <si>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</si>
  <si>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"Obnova místní komunikace, podkladní vrstva asfaltu, plochy poblíž SO 07"2*3</t>
  </si>
  <si>
    <t>91</t>
  </si>
  <si>
    <t>573231112</t>
  </si>
  <si>
    <t>Postřik spojovací PS bez posypu kamenivem ze silniční emulze, v množství 0,80 kg/m2</t>
  </si>
  <si>
    <t>-794517380</t>
  </si>
  <si>
    <t>"Obnova místní komunikace, spojovací postřik, plochy poblíž SO 07"2*3</t>
  </si>
  <si>
    <t>92</t>
  </si>
  <si>
    <t>577134111</t>
  </si>
  <si>
    <t>Asfaltový beton vrstva obrusná ACO 11 (ABS) s rozprostřením a se zhutněním z nemodifikovaného asfaltu v pruhu šířky do 3 m tř. I, po zhutnění tl. 40 mm</t>
  </si>
  <si>
    <t>-1539276975</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</si>
  <si>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</si>
  <si>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"Obnova místní komunikace, obrusná vrstva asfaltu, plochy poblíž SO 07"2*3</t>
  </si>
  <si>
    <t>93</t>
  </si>
  <si>
    <t>596841120</t>
  </si>
  <si>
    <t>Kladení dlažby z betonových nebo kameninových dlaždic komunikací pro pěší s vyplněním spár a se smetením přebytečného materiálu na vzdálenost do 3 m s ložem z cementové malty tl. do 30 mm velikosti dlaždic do 0,09 m2 (bez zámku), pro plochy do 50 m2</t>
  </si>
  <si>
    <t>-1882173909</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</si>
  <si>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</si>
  <si>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"Obnova betonové dlažby u hasičů, využito 50 % původních dlaždic"12,4</t>
  </si>
  <si>
    <t>94</t>
  </si>
  <si>
    <t>59248005</t>
  </si>
  <si>
    <t>dlažba plošná betonová chodníková 300x300x50mm přírodní</t>
  </si>
  <si>
    <t>-980265403</t>
  </si>
  <si>
    <t>"Obnova betonové dlažby u hasičů, využito 50 % původních dlaždic"12,4*0,5</t>
  </si>
  <si>
    <t>95</t>
  </si>
  <si>
    <t>895941111</t>
  </si>
  <si>
    <t>Zřízení vpusti kanalizační uliční z betonových dílců typ UV-50 normální</t>
  </si>
  <si>
    <t>697821634</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</si>
  <si>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</si>
  <si>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Poznámka k položce:_x000D_
- dle přílohy DSP (D.2.02.2.5)_x000D_
- KPL montáž uliční vpusti včetně prostupu přes konstrukci zdi_x000D_
- krácení potrubí na potřebnou délku</t>
  </si>
  <si>
    <t>"Dle situace, celkem 4 ks"4</t>
  </si>
  <si>
    <t>96</t>
  </si>
  <si>
    <t>899204112</t>
  </si>
  <si>
    <t>Osazení mříží litinových včetně rámů a košů na bahno pro třídu zatížení D400, E600</t>
  </si>
  <si>
    <t>1429246379</t>
  </si>
  <si>
    <t xml:space="preserve">Poznámka k souboru cen:_x000D_
1. V cenách nejsou započteny náklady na dodání mříží, rámů a košů na bahno; tyto náklady se oceňují ve specifikaci._x000D_
</t>
  </si>
  <si>
    <t>97</t>
  </si>
  <si>
    <t>452386111</t>
  </si>
  <si>
    <t>Podkladní a vyrovnávací konstrukce z betonu vyrovnávací prstence z prostého betonu tř. C 25/30 pod poklopy a mříže, výšky do 100 mm</t>
  </si>
  <si>
    <t>1392299632</t>
  </si>
  <si>
    <t xml:space="preserve">Poznámka k souboru cen:_x000D_
1. V cenách jsou započteny i náklady na bednění, odbednění a na nátěr bednění proti přilnavosti betonu._x000D_
2. Množství podkladní konstrukce z pražců se určuje v m součtem jednotlivých délek pražců._x000D_
3. Pro výpočet přesunu hmot se celková hmotnost položky sníží o hmotnost betonu, pokud je beton dodáván přímo na místo zabudování nebo do prostoru technologické manipulace._x000D_
</t>
  </si>
  <si>
    <t>98</t>
  </si>
  <si>
    <t>877350310</t>
  </si>
  <si>
    <t>Montáž tvarovek na kanalizačním plastovém potrubí z polypropylenu PP hladkého plnostěnného kolen DN 200</t>
  </si>
  <si>
    <t>675517565</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</si>
  <si>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</si>
  <si>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99</t>
  </si>
  <si>
    <t>871353121</t>
  </si>
  <si>
    <t>Montáž kanalizačního potrubí z plastů z tvrdého PVC těsněných gumovým kroužkem v otevřeném výkopu ve sklonu do 20 % DN 200</t>
  </si>
  <si>
    <t>1574449402</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</si>
  <si>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</si>
  <si>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Poznámka k položce:_x000D_
- včetně SEKů</t>
  </si>
  <si>
    <t>"dešťové vpusti, délky potrubí dle situace"(12.5+3+3+2.5)+4*0.5</t>
  </si>
  <si>
    <t>100</t>
  </si>
  <si>
    <t>891355321</t>
  </si>
  <si>
    <t>Montáž vodovodních armatur na potrubí zpětných klapek DN 200</t>
  </si>
  <si>
    <t>1331437873</t>
  </si>
  <si>
    <t>Poznámka k položce:_x000D_
- a koncových klapek</t>
  </si>
  <si>
    <t>"Uliční dešťová vpusť"4</t>
  </si>
  <si>
    <t>101</t>
  </si>
  <si>
    <t>55242323</t>
  </si>
  <si>
    <t>mříž D 400 - konkávní 300x500mm</t>
  </si>
  <si>
    <t>737399757</t>
  </si>
  <si>
    <t>Poznámka k položce:_x000D_
- kompatibilních rozměrů s ostatními prvky (např. KM38 D400 prohnutá 30/50)</t>
  </si>
  <si>
    <t>2*2 'Přepočtené koeficientem množství</t>
  </si>
  <si>
    <t>102</t>
  </si>
  <si>
    <t>59223864</t>
  </si>
  <si>
    <t>prstenec pro uliční vpusť vyrovnávací betonový 390x60x130mm</t>
  </si>
  <si>
    <t>1494809228</t>
  </si>
  <si>
    <t>Poznámka k položce:_x000D_
např. TBV-Q 270/60/10b</t>
  </si>
  <si>
    <t>103</t>
  </si>
  <si>
    <t>28661816</t>
  </si>
  <si>
    <t>koš kalový pro silniční vpusť 315mm</t>
  </si>
  <si>
    <t>CS ÚRS 2018 02</t>
  </si>
  <si>
    <t>-981167757</t>
  </si>
  <si>
    <t>Poznámka k položce:_x000D_
- kompatibilních rozměrů s ostatními prvky (např. UD1)</t>
  </si>
  <si>
    <t>104</t>
  </si>
  <si>
    <t>59223866</t>
  </si>
  <si>
    <t>skruž pro uliční vpusť přechodová betonová 450-270x295x50m</t>
  </si>
  <si>
    <t>-289939745</t>
  </si>
  <si>
    <t xml:space="preserve">Poznámka k položce:_x000D_
- kompatibilních rozměrů s ostatními prvky (např. TBV-Q 450-270/295/11)_x000D_
</t>
  </si>
  <si>
    <t>105</t>
  </si>
  <si>
    <t>59223860</t>
  </si>
  <si>
    <t>skruž pro uliční vpusť středová betonová 450x195x50mm</t>
  </si>
  <si>
    <t>-891865488</t>
  </si>
  <si>
    <t>Poznámka k položce:_x000D_
- kompatibilních rozměrů s ostatními prvky (např. TBV-Q 450/555/6d)</t>
  </si>
  <si>
    <t>106</t>
  </si>
  <si>
    <t>59223822</t>
  </si>
  <si>
    <t>vpusť uliční dno s výtokem betonové 626x495x50mm</t>
  </si>
  <si>
    <t>1993849074</t>
  </si>
  <si>
    <t>Poznámka k položce:_x000D_
- kompatibilních rozměrů s ostatními prvky (např. TBV-Q 450/380/1d UN), výtok DN 200</t>
  </si>
  <si>
    <t>107</t>
  </si>
  <si>
    <t>28611365</t>
  </si>
  <si>
    <t>koleno kanalizace PVC KG 200x30°</t>
  </si>
  <si>
    <t>657120481</t>
  </si>
  <si>
    <t>Poznámka k položce:_x000D_
-SN 8 nebo vyšší</t>
  </si>
  <si>
    <t>108</t>
  </si>
  <si>
    <t>28611167</t>
  </si>
  <si>
    <t>trubka kanalizační PVC DN 200x1000mm SN8</t>
  </si>
  <si>
    <t>946125431</t>
  </si>
  <si>
    <t>Poznámka k položce:_x000D_
- PVC TROUBA KG HLADKÁ DN 200/SN 8_x000D_
- zkrácení na potřebnou délku</t>
  </si>
  <si>
    <t>109</t>
  </si>
  <si>
    <t>42283518</t>
  </si>
  <si>
    <t>klapka zpětná pro PVC potrubí DN 200</t>
  </si>
  <si>
    <t>543824695</t>
  </si>
  <si>
    <t>Ostatní konstrukce a práce-bourání</t>
  </si>
  <si>
    <t>110</t>
  </si>
  <si>
    <t>153116.R1</t>
  </si>
  <si>
    <t>Mobilní hrazení - operativní mobilní hrazení výšky 0.2 m (zapytlování)</t>
  </si>
  <si>
    <t>364404700</t>
  </si>
  <si>
    <t>"Začátek PPO (u mostu)"8</t>
  </si>
  <si>
    <t>111</t>
  </si>
  <si>
    <t>153116.R2</t>
  </si>
  <si>
    <t>Kompletní dodávka a montáž mobilního PPO hrazení šířky 3 m výšky 0,6 m</t>
  </si>
  <si>
    <t>1984176820</t>
  </si>
  <si>
    <t>Poznámka k položce:_x000D_
Kompletní dodávka a zkušební montáž hradidel a příslušenství mobilního PPO hrazení šířky 3 m výšky 0,6 m. Např. EKO sytém typ BVA, možno použít i jiný typ.</t>
  </si>
  <si>
    <t>"Mobilní hrazení blok E, hradidlo, délka x výška = plocha"3*0,6</t>
  </si>
  <si>
    <t>"Mobilní hrazení blok J, hradidlo, délka x výška = plocha"3*0,6</t>
  </si>
  <si>
    <t>112</t>
  </si>
  <si>
    <t>919112223</t>
  </si>
  <si>
    <t>Řezání dilatačních spár v živičném krytu vytvoření komůrky pro těsnící zálivku šířky 15 mm, hloubky 30 mm</t>
  </si>
  <si>
    <t>1944703062</t>
  </si>
  <si>
    <t xml:space="preserve">Poznámka k souboru cen:_x000D_
1. V cenách jsou započteny i náklady na vyčištění spár po řezání._x000D_
</t>
  </si>
  <si>
    <t>"Obnova místní komunikace"2+3</t>
  </si>
  <si>
    <t>113</t>
  </si>
  <si>
    <t>919121122</t>
  </si>
  <si>
    <t>Utěsnění dilatačních spár zálivkou za studena v cementobetonovém nebo živičném krytu včetně adhezního nátěru s těsnicím profilem pod zálivkou, pro komůrky šířky 15 mm, hloubky 30 mm</t>
  </si>
  <si>
    <t>1733534204</t>
  </si>
  <si>
    <t xml:space="preserve">Poznámka k souboru cen:_x000D_
1. V cenách jsou započteny i náklady na vyčištění spár před těsněním a zalitím a náklady na impregnaci, těsnění a zalití spár včetně dodání hmot._x000D_
</t>
  </si>
  <si>
    <t>114</t>
  </si>
  <si>
    <t>919735113</t>
  </si>
  <si>
    <t>Řezání stávajícího živičného krytu nebo podkladu hloubky přes 100 do 150 mm</t>
  </si>
  <si>
    <t>-655868930</t>
  </si>
  <si>
    <t xml:space="preserve">Poznámka k souboru cen:_x000D_
1. V cenách jsou započteny i náklady na spotřebu vody._x000D_
</t>
  </si>
  <si>
    <t>"řezání asfaltu místní komunikace poblíž SO 07, pro realizaci výkopu"3+2</t>
  </si>
  <si>
    <t>115</t>
  </si>
  <si>
    <t>931992111</t>
  </si>
  <si>
    <t>Výplň dilatačních spár z polystyrenu pěnového, tloušťky 20 mm</t>
  </si>
  <si>
    <t>1901596521</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</si>
  <si>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</si>
  <si>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"těsnění dilatační spáry pěnovým polystyrenem tl. 2 cm"</t>
  </si>
  <si>
    <t>"Blok C"22*1,23</t>
  </si>
  <si>
    <t>"Blok C1"1*1,23</t>
  </si>
  <si>
    <t>"Blok C2"1*1,23</t>
  </si>
  <si>
    <t>"Blok C3"1*1,23</t>
  </si>
  <si>
    <t>"Blok D"1*1,23</t>
  </si>
  <si>
    <t>"Blok E- mobilní hrazení"1*1,45</t>
  </si>
  <si>
    <t>"Blok F"8*1,75</t>
  </si>
  <si>
    <t>"Blok G "1*1,33</t>
  </si>
  <si>
    <t>"Blok H"5*0,94</t>
  </si>
  <si>
    <t>"Blok H1"1*0,94</t>
  </si>
  <si>
    <t>"Blok I"2*0,94</t>
  </si>
  <si>
    <t>"Blok I1"1*0,94</t>
  </si>
  <si>
    <t>"Blok I2"1*0,94</t>
  </si>
  <si>
    <t>"Blok J- mobilní hrazení"1*1,15</t>
  </si>
  <si>
    <t>"Blok K"1*0,94</t>
  </si>
  <si>
    <t>"Blok L"1*0</t>
  </si>
  <si>
    <t>"Blok M"1*1,88</t>
  </si>
  <si>
    <t>116</t>
  </si>
  <si>
    <t>931994132</t>
  </si>
  <si>
    <t>Těsnění spáry betonové konstrukce pásy, profily, tmely tmelem silikonovým spáry dilatační do 4,0 cm2</t>
  </si>
  <si>
    <t>-2039442273</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</si>
  <si>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</si>
  <si>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"Dotěsnění dilatační spáry, těsnící trvale elastický tmel (např. SIKAFLEX PRO 3), ale dle výběru zhotovitele"</t>
  </si>
  <si>
    <t>"Blok C"22*5</t>
  </si>
  <si>
    <t>"Blok C1"1*5</t>
  </si>
  <si>
    <t>"Blok C2"1*5</t>
  </si>
  <si>
    <t>"Blok C3"1*5</t>
  </si>
  <si>
    <t>"Blok D"1*5</t>
  </si>
  <si>
    <t>"Blok E- mobilní hrazení"1*5</t>
  </si>
  <si>
    <t>"Blok F"8*3,5</t>
  </si>
  <si>
    <t>"Blok G "1*4,9</t>
  </si>
  <si>
    <t>"Blok H"5*4,9</t>
  </si>
  <si>
    <t>"Blok H1"1*4,9</t>
  </si>
  <si>
    <t>"Blok I"2*4,9</t>
  </si>
  <si>
    <t>"Blok I1"1*4,9</t>
  </si>
  <si>
    <t>"Blok I2"1*4,9</t>
  </si>
  <si>
    <t>"Blok J- mobilní hrazení"1*5,1</t>
  </si>
  <si>
    <t>"Blok K"1*4,9</t>
  </si>
  <si>
    <t>"Blok M"1*2*4,9</t>
  </si>
  <si>
    <t>117</t>
  </si>
  <si>
    <t>935112111</t>
  </si>
  <si>
    <t>Osazení betonového příkopového žlabu s vyplněním a zatřením spár cementovou maltou s ložem tl. 100 mm z betonu prostého z betonových příkopových tvárnic šířky do 500 mm</t>
  </si>
  <si>
    <t>-62128490</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</si>
  <si>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</si>
  <si>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Poznámka k položce:_x000D_
š tvárnice dle VPR 300 mm, např.  TBM-Q30/300</t>
  </si>
  <si>
    <t>"Osazení odvodňovací tvárnice š=300 mm, do podklad. beton. lože. Podél PPO, kromě garáží a nad lávkou stáv."231,5</t>
  </si>
  <si>
    <t>118</t>
  </si>
  <si>
    <t>59227029</t>
  </si>
  <si>
    <t>žlabovka příkopová betonová 500x680x60mm</t>
  </si>
  <si>
    <t>275300438</t>
  </si>
  <si>
    <t>Poznámka k položce:_x000D_
- např. TBM-Q30/300</t>
  </si>
  <si>
    <t>231,5</t>
  </si>
  <si>
    <t>119</t>
  </si>
  <si>
    <t>935112112</t>
  </si>
  <si>
    <t>Osazení betonového příkopového žlabu s vyplněním a zatřením spár cementovou maltou s ložem tl. 100 mm z betonu prostého z betonových desek jakékoliv velikosti</t>
  </si>
  <si>
    <t>-1560168684</t>
  </si>
  <si>
    <t>"Osazení přídlažby š=250 mm, do podklad. beton. lože"231,5*0,25</t>
  </si>
  <si>
    <t>59218001</t>
  </si>
  <si>
    <t>krajník betonový silniční 500x250x80mm</t>
  </si>
  <si>
    <t>-417337222</t>
  </si>
  <si>
    <t xml:space="preserve">Poznámka k položce:_x000D_
- např. ABK 50/25/8_x000D_
</t>
  </si>
  <si>
    <t>121</t>
  </si>
  <si>
    <t>953333318</t>
  </si>
  <si>
    <t>PVC těsnící pás do betonových konstrukcí do dilatačních spar vnitřní, pokládaný doprostřed konstrukce mezi výztuž šířky 190 mm</t>
  </si>
  <si>
    <t>632378845</t>
  </si>
  <si>
    <t xml:space="preserve">Poznámka k souboru cen:_x000D_
1. V cenách dodatečného přírubového pásu -3611 a -3621 jsou započteny i náklady na hmoždinky a šrouby, na ocelovou pásnici a pryžovou podložku, položenou do bobtnajícího lepícího tmelu, kterými se pás přitáhne k betonové konstrukci._x000D_
2. V cenách příplatků za vytvoření tvarovky -3911 až -3935 jsou započteny náklady zhotovení tvarovky svařením pásů._x000D_
3. U plošných tvarovek jsou pásy svařovány ve stejné rovině, u vertikálních tvarovek v rovinách na sebe kolmých._x000D_
4. Množství měrných jednotek pásů se určuje v m jejich délky. Délka pásů, které tvoří tvarovky, se od této délky neodečítá._x000D_
</t>
  </si>
  <si>
    <t>Poznámka k položce:_x000D_
např. SIKA D 19, š=190 mm, výška žebrování 15 mm</t>
  </si>
  <si>
    <t>"Těsnící pás mezi bloky, š=190 mm, výška žebrování 15 mm, dle výběru zhotovitele (např. např. SIKA D 19)"</t>
  </si>
  <si>
    <t>"Blok C"22*2,1</t>
  </si>
  <si>
    <t>"Blok C1"1*2,1</t>
  </si>
  <si>
    <t>"Blok C2"1*2,1</t>
  </si>
  <si>
    <t>"Blok C3"1*2,1</t>
  </si>
  <si>
    <t>"Blok D"1*2,1</t>
  </si>
  <si>
    <t>"Blok E- mobilní hrazení"1*2,1</t>
  </si>
  <si>
    <t>"Blok F"8*2,1</t>
  </si>
  <si>
    <t>"Blok G "1*0</t>
  </si>
  <si>
    <t>"Blok H"5*2,2</t>
  </si>
  <si>
    <t>"Blok H1"1*2,2</t>
  </si>
  <si>
    <t>"Blok I"2*2,2</t>
  </si>
  <si>
    <t>"Blok I1"1*2,2</t>
  </si>
  <si>
    <t>"Blok I2"1*2,2</t>
  </si>
  <si>
    <t>"Blok J- mobilní hrazení"1*2,2</t>
  </si>
  <si>
    <t>"Blok K"1*2,2</t>
  </si>
  <si>
    <t>"Blok M"1*2,2</t>
  </si>
  <si>
    <t>122</t>
  </si>
  <si>
    <t>953333493</t>
  </si>
  <si>
    <t>PVC těsnící pás do betonových konstrukcí do dilatačních spar rohový pro těsnění zalomených spar rozměru 165/165 mm</t>
  </si>
  <si>
    <t>-1238058047</t>
  </si>
  <si>
    <t>"Napojení na stávající lávku u garáží, rozhranní SO 04-1 a SO 04-2"</t>
  </si>
  <si>
    <t>"blok G-lávka (ohnutý pás cca pravý úhel - příruba)"2,1</t>
  </si>
  <si>
    <t>"blok M-lávka (ohnutý pás cca pravý úhel - příruba)"2,2</t>
  </si>
  <si>
    <t>123</t>
  </si>
  <si>
    <t>-957921825</t>
  </si>
  <si>
    <t>"Vybouraný beton stávající schodiště, cca 2x2m3, Vro = 2,3"2*2*2,3</t>
  </si>
  <si>
    <t>"Odbouraný materiál ze svrchních 10 cm pilot"0,1*56*0.61*0.61*3.1415/4*2,3</t>
  </si>
  <si>
    <t>"Nevyužitelné betonové dlaždicez rozebrané dlažby poblíž HZS/garáží"12,4*0,5*0,1*2,3</t>
  </si>
  <si>
    <t>124</t>
  </si>
  <si>
    <t>94621006</t>
  </si>
  <si>
    <t>poplatek za uložení stavebního odpadu z asfaltových směsí bez obsahu dehtu zatříděného kódem 17 03 02 na recyklační skládku</t>
  </si>
  <si>
    <t>1043951588</t>
  </si>
  <si>
    <t>"Vybouraný kryt vozovky, ACO+ACP"2*3*0,07*2,5+2*3*0,04*2,5</t>
  </si>
  <si>
    <t>125</t>
  </si>
  <si>
    <t>997221561</t>
  </si>
  <si>
    <t>Vodorovná doprava suti bez naložení, ale se složením a s hrubým urovnáním z kusových materiálů, na vzdálenost do 1 km</t>
  </si>
  <si>
    <t>1150310249</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</si>
  <si>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</si>
  <si>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"Odvoz odstraněného krytu ACO do RC, Axtl.xVro=2,5"2*3*0,04*2,5</t>
  </si>
  <si>
    <t>"Odvoz odstraněného krytu ACP do RC, Axtl.xVro=2,5"2*3*0,07*2,5</t>
  </si>
  <si>
    <t>"Nevyužitelná dlažba z rozebrané dlažby poblíž HZS/garáží"12,4*0,5*0,1*2,3</t>
  </si>
  <si>
    <t>126</t>
  </si>
  <si>
    <t>997221569</t>
  </si>
  <si>
    <t>Vodorovná doprava suti bez naložení, ale se složením a s hrubým urovnáním Příplatek k ceně za každý další i započatý 1 km přes 1 km</t>
  </si>
  <si>
    <t>467421765</t>
  </si>
  <si>
    <t>"Odvoz odstraněného krytu ACO do RC, Axtl.xVro=2,5, příplatek x 9 (předpoklad 10 km odvoz"2*3*0,04*2,5*9</t>
  </si>
  <si>
    <t>"Odvoz odstraněného krytu ACP do RC, Axtl.xVro=2,5"2*3*0,07*2,5*9</t>
  </si>
  <si>
    <t>"Nevyužitelná dlažba z rozebrané dlažby poblíž HZS/garáží"12,4*0,5*0,1*2,3*9</t>
  </si>
  <si>
    <t>127</t>
  </si>
  <si>
    <t>-1189901972</t>
  </si>
  <si>
    <t>PSV</t>
  </si>
  <si>
    <t>Práce a dodávky PSV</t>
  </si>
  <si>
    <t>711</t>
  </si>
  <si>
    <t>Izolace proti vodě, vlhkosti a plynům</t>
  </si>
  <si>
    <t>128</t>
  </si>
  <si>
    <t>711112001</t>
  </si>
  <si>
    <t>Provedení izolace proti zemní vlhkosti natěradly a tmely za studena na ploše svislé S nátěrem penetračním</t>
  </si>
  <si>
    <t>739211020</t>
  </si>
  <si>
    <t xml:space="preserve">Poznámka k souboru cen:_x000D_
1. Izolace plochy jednotlivě do 10 m2 se oceňují skladebně cenou příslušné izolace a cenou 711 19-9095 Příplatek za plochu do 10 m2._x000D_
</t>
  </si>
  <si>
    <t>Podzemní část ŽB (plocha/bm=2*1,2+2*0,25 + Část PPO zdí š=0,3 m rovněž na styku se zeminou,2*0,5 =&gt; plocha 2,9 + 1,0. Plus čela. L=286,8 m</t>
  </si>
  <si>
    <t>2x nátěr</t>
  </si>
  <si>
    <t>2*((2*(1,2+0,25)+2*0,5)*286,8+0,8*1,4+0,5*1,4)</t>
  </si>
  <si>
    <t>129</t>
  </si>
  <si>
    <t>11163150</t>
  </si>
  <si>
    <t>lak penetrační asfaltový</t>
  </si>
  <si>
    <t>1773192323</t>
  </si>
  <si>
    <t>Poznámka k položce:_x000D_
Spotřeba 0,3-0,4kg/m2</t>
  </si>
  <si>
    <t>2240,68*0,00035 'Přepočtené koeficientem množství</t>
  </si>
  <si>
    <t>130</t>
  </si>
  <si>
    <t>711491176</t>
  </si>
  <si>
    <t>Provedení izolace proti povrchové a podpovrchové tlakové vodě ostatní na ploše vodorovné V připevnění izolace ukončovací lištou</t>
  </si>
  <si>
    <t>58106559</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</si>
  <si>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</si>
  <si>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"Délka styku PPO a garáží"46,7</t>
  </si>
  <si>
    <t>131</t>
  </si>
  <si>
    <t>28323009</t>
  </si>
  <si>
    <t>lišta ukončovací pro drenážní fólie profilované tl 8mm</t>
  </si>
  <si>
    <t>-666746556</t>
  </si>
  <si>
    <t>132</t>
  </si>
  <si>
    <t>711491273</t>
  </si>
  <si>
    <t>Provedení izolace proti povrchové a podpovrchové tlakové vodě ostatní na ploše svislé S z nopové fólie</t>
  </si>
  <si>
    <t>-1545142008</t>
  </si>
  <si>
    <t>"Odizolování garáží a PPO, nopová folie svislá, LxH"46,7*0,8</t>
  </si>
  <si>
    <t>133</t>
  </si>
  <si>
    <t>28323005</t>
  </si>
  <si>
    <t>fólie profilovaná (nopová) drenážní HDPE s výškou nopů 8mm</t>
  </si>
  <si>
    <t>-1312402866</t>
  </si>
  <si>
    <t>Poznámka k položce:_x000D_
- 20 % ztrátné dle URS</t>
  </si>
  <si>
    <t>37,36*1,2 'Přepočtené koeficientem množství</t>
  </si>
  <si>
    <t>134</t>
  </si>
  <si>
    <t>998711101</t>
  </si>
  <si>
    <t>Přesun hmot pro izolace proti vodě, vlhkosti a plynům stanovený z hmotnosti přesunovaného materiálu vodorovná dopravní vzdálenost do 50 m v objektech výšky do 6 m</t>
  </si>
  <si>
    <t>-158080078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</si>
  <si>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</si>
  <si>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135</t>
  </si>
  <si>
    <t>998711192</t>
  </si>
  <si>
    <t>Přesun hmot pro izolace proti vodě, vlhkosti a plynům stanovený z hmotnosti přesunovaného materiálu Příplatek k cenám za zvětšený přesun přes vymezenou největší dopravní vzdálenost do 100 m</t>
  </si>
  <si>
    <t>2140342943</t>
  </si>
  <si>
    <t>764</t>
  </si>
  <si>
    <t>Konstrukce klempířské</t>
  </si>
  <si>
    <t>136</t>
  </si>
  <si>
    <t>764004801</t>
  </si>
  <si>
    <t>Demontáž klempířských konstrukcí žlabu podokapního do suti</t>
  </si>
  <si>
    <t>323087045</t>
  </si>
  <si>
    <t>Poznámka k položce:_x000D_
- včetně likvidace (sběrné suroviny)</t>
  </si>
  <si>
    <t>"Demontáž žlabu, předpoklad zhotovit nový okap, možno využít i stávající"54</t>
  </si>
  <si>
    <t>137</t>
  </si>
  <si>
    <t>764208111</t>
  </si>
  <si>
    <t>Montáž oplechování říms a ozdobných prvků rovných, bez rohů, rozvinuté šířky přes 670 mm</t>
  </si>
  <si>
    <t>-1097428679</t>
  </si>
  <si>
    <t xml:space="preserve">Poznámka k souboru cen:_x000D_
1. Položky souboru cen lze použít pro ocenění oplechování římsy pod nadřímsovým žlabem._x000D_
</t>
  </si>
  <si>
    <t>Poznámka k položce:_x000D_
- spoje klempířským páskem</t>
  </si>
  <si>
    <t>"Oplechování výplňového betonu a PPO, celkem š=0,95 m, L=46,7"46,7*0,95</t>
  </si>
  <si>
    <t>138</t>
  </si>
  <si>
    <t>13814193</t>
  </si>
  <si>
    <t>plech hladký Pz jakost DX51+Z275 tl 1mm tabule</t>
  </si>
  <si>
    <t>-971943571</t>
  </si>
  <si>
    <t>"Plech pro oplechování, tl. 1 mm"46,7*0,95*0,001*7,85</t>
  </si>
  <si>
    <t>139</t>
  </si>
  <si>
    <t>764501103</t>
  </si>
  <si>
    <t>Montáž žlabu podokapního půlkruhového žlabu</t>
  </si>
  <si>
    <t>1190045415</t>
  </si>
  <si>
    <t>140</t>
  </si>
  <si>
    <t>55344192</t>
  </si>
  <si>
    <t>žlab půlkruhový podokapní Pz 400mm</t>
  </si>
  <si>
    <t>1576753635</t>
  </si>
  <si>
    <t>"Ztrátné 5 %"54*1,05</t>
  </si>
  <si>
    <t>141</t>
  </si>
  <si>
    <t>998764101</t>
  </si>
  <si>
    <t>Přesun hmot pro konstrukce klempířské stanovený z hmotnosti přesunovaného materiálu vodorovná dopravní vzdálenost do 50 m v objektech výšky do 6 m</t>
  </si>
  <si>
    <t>1395496752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</si>
  <si>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</si>
  <si>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142</t>
  </si>
  <si>
    <t>998764192</t>
  </si>
  <si>
    <t>Přesun hmot pro konstrukce klempířské stanovený z hmotnosti přesunovaného materiálu Příplatek k cenám za zvětšený přesun přes vymezenou největší dopravní vzdálenost do 100 m</t>
  </si>
  <si>
    <t>-807381531</t>
  </si>
  <si>
    <t>767</t>
  </si>
  <si>
    <t>Konstrukce zámečnické</t>
  </si>
  <si>
    <t>143</t>
  </si>
  <si>
    <t>767132811</t>
  </si>
  <si>
    <t>Demontáž stěn a příček z plechů šroubovaných do suti</t>
  </si>
  <si>
    <t>-2019870446</t>
  </si>
  <si>
    <t>"Odstranění černé stavby za spodníma garážema"2*(4*3+3*2+4*2)</t>
  </si>
  <si>
    <t>SO 04.2 - Soupis prací - Pravobřežní PPO zeď v DKM ř. km cca 16,65 – 16,95 (PLa)</t>
  </si>
  <si>
    <t>-941301074</t>
  </si>
  <si>
    <t>"Zához LK 80-200 (500) kg, opevnění břehů z tříděnho LK, stanoveno z VV-PR MINUS Zához oživený"(537,45-119,31)</t>
  </si>
  <si>
    <t>"Opevnění vyústění spodní dešťové výusti"3*2,2</t>
  </si>
  <si>
    <t>-1591605032</t>
  </si>
  <si>
    <t>462512162</t>
  </si>
  <si>
    <t>Zához z lomového kamene neupraveného provedený ze břehu nebo z lešení, do sucha nebo do vody záhozového, hmotnost jednotlivých kamenů do 200 kg oživený, s výplní mezer zeminou a výsadbou vrbových řízků</t>
  </si>
  <si>
    <t>408268463</t>
  </si>
  <si>
    <t xml:space="preserve">Poznámka k souboru cen:_x000D_
1. V příplatcích jsou započteny náklady na urovnání líce záhozu do projektovaného profilu._x000D_
</t>
  </si>
  <si>
    <t>"Podíél garáží, v DSP pouze výsadba vegetace, V PR-16-22"119,31</t>
  </si>
  <si>
    <t>1325269136</t>
  </si>
  <si>
    <t>"Zához z LK na PB, stanoveno jako A=V/prům. tl.=0,6"537,45/0,6</t>
  </si>
  <si>
    <t>"Zához z LK u vyústění spodní dešťové výusti"6,6/0,6</t>
  </si>
  <si>
    <t>1445463072</t>
  </si>
  <si>
    <t>SO 04.3 - Soupis prací - Pravobřežní PPO zeď v DKM ř. km cca 16,65 – 16,95 (Zpětné klapky)</t>
  </si>
  <si>
    <t>871313121</t>
  </si>
  <si>
    <t>Montáž kanalizačního potrubí z plastů z tvrdého PVC těsněných gumovým kroužkem v otevřeném výkopu ve sklonu do 20 % DN 160</t>
  </si>
  <si>
    <t>-1461439382</t>
  </si>
  <si>
    <t>"Úprava stávajících dešťových vyústění do toku DN 150, 0,5 m /ks, + 0,5 rezerva na SEKy, 1 výusť DN 150"1</t>
  </si>
  <si>
    <t>28611164</t>
  </si>
  <si>
    <t>trubka kanalizační PVC DN 160x1000mm SN8</t>
  </si>
  <si>
    <t>-543641386</t>
  </si>
  <si>
    <t>-145692913</t>
  </si>
  <si>
    <t>"Stávající výusti, cca 0,5 m, rezerva na SEKY + 0,5 m, 8ks DN 200"8*(0,5+0,5)</t>
  </si>
  <si>
    <t>2099171842</t>
  </si>
  <si>
    <t>871365811</t>
  </si>
  <si>
    <t>Bourání stávajícího potrubí z PVC nebo polypropylenu PP v otevřeném výkopu DN přes 150 do 250</t>
  </si>
  <si>
    <t>568789044</t>
  </si>
  <si>
    <t xml:space="preserve">Poznámka k souboru cen:_x000D_
1. Ceny jsou určeny pro bourání vodovodního a kanalizačního potrubí._x000D_
2. V cenách jsou započteny náklady na bourání potrubí včetně tvarovek._x000D_
</t>
  </si>
  <si>
    <t>Poznámka k položce:_x000D_
- včetně SEKů a likvidace</t>
  </si>
  <si>
    <t>"Úprava délky stávajících výpustí DN 1x150 - 5x200, 4xpředpokládané výusti DN 200, délka cca 1m"1*(1+4+4)</t>
  </si>
  <si>
    <t>524923266</t>
  </si>
  <si>
    <t>"5 identifikovaných výpustí, 1xDN 150"1</t>
  </si>
  <si>
    <t>42283515</t>
  </si>
  <si>
    <t>klapka zpětná pro PVC potrubí DN 150</t>
  </si>
  <si>
    <t>-724785822</t>
  </si>
  <si>
    <t>-596192005</t>
  </si>
  <si>
    <t>"5 identifikovaných výpustí, 4xDN 200 + 4 x předpokládané výusti z nemovitostí"(4+4)</t>
  </si>
  <si>
    <t>1183252768</t>
  </si>
  <si>
    <t>152280403</t>
  </si>
  <si>
    <t>SO 04.4 - Soupis prací - Pravobřežní PPO zeď v DKM ř. km cca 16,65 – 16,95 (Přístupy k toku)</t>
  </si>
  <si>
    <t>321214511</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</si>
  <si>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na sucho jednostranně lícované</t>
  </si>
  <si>
    <t>-1362437561</t>
  </si>
  <si>
    <t xml:space="preserve">Poznámka k souboru cen:_x000D_
1. Ceny -3235, -3345, -3445 lze použít i pro dlažby z lomového kamene o sklonu přes 1:1._x000D_
2. Ceny -4511, -4591 lze použít i pro rovnaninu z lomového kamene o sklonu přes 1:1._x000D_
3. Objem se stanoví v m3 zdiva; objem dutin do 0,20 m3 jednotlivě se od celkového objemu neodečítá._x000D_
</t>
  </si>
  <si>
    <t>"Přístup k toku 1:1,25, celkem 2 ks"2*1</t>
  </si>
  <si>
    <t>"Přístup k toku 1:1,5, celkem 1 ks"1*0,9</t>
  </si>
  <si>
    <t>451317121</t>
  </si>
  <si>
    <t>Podklad pod dlažbu z betonu prostého pro prostředí s mrazovými cykly tř. C 30/37 tl. do 100 mm</t>
  </si>
  <si>
    <t>-643470678</t>
  </si>
  <si>
    <t>"Přístup k toku 1:1,25, celkem 2 ks, podkladní beton v zámrzné hloubce=&gt; XF3. Plocha = objem / tl.=0,2 m"2*0,9/0,2</t>
  </si>
  <si>
    <t>"Přístup k toku 1:1,25, celkem 2 ks, podkladní beton v zámrzné hloubce=&gt; XF3. Plocha = objem / tl.=0,2 m"1*0,8/0,2</t>
  </si>
  <si>
    <t>1401131137</t>
  </si>
  <si>
    <t>SO 05 - Rekonstrukce jezu adm. ř. km 17,105 (Andělův jez) a související úpravy toku</t>
  </si>
  <si>
    <t>SO 05.1 - Soupis prací - Rekonstrukce jezu adm. ř. km 17,105 (Andělův jez) a související úpravy toku</t>
  </si>
  <si>
    <t>M - Práce a dodávky M</t>
  </si>
  <si>
    <t xml:space="preserve">    23-M - Montáže potrubí</t>
  </si>
  <si>
    <t xml:space="preserve">    46-M - Zemní práce při extr.mont.pracích</t>
  </si>
  <si>
    <t>-1710840237</t>
  </si>
  <si>
    <t>"50 % vybouraných hmot (dlažba+zdivo)  se uvažuje opětovně využít - záhozy nabo rubové/základové zdivo.V soupisu do záhozu"(18,9+82,08+82,08)*0,5</t>
  </si>
  <si>
    <t>139020470</t>
  </si>
  <si>
    <t>1620904112</t>
  </si>
  <si>
    <t>416339685</t>
  </si>
  <si>
    <t>Poznámka k položce:_x000D_
- přesu hmot</t>
  </si>
  <si>
    <t>91,53*9 'Přepočtené koeficientem množství</t>
  </si>
  <si>
    <t>-924206931</t>
  </si>
  <si>
    <t>Poznámka k položce:_x000D_
- veškeré další náklady, které mohou vzniknout s ohledem na rozvahu zhotovitele s postupem prací:_x000D__x000D_
- zvýšené náklady na zatrubnění, čerpání, hrázkování_x000D__x000D_
- manipulace se zatrubněním nebo při hrázkování_x000D_
- ostatní</t>
  </si>
  <si>
    <t>"Dle situace (úpravy v celém korytě, bez tišin a spodní rovnaniny na LB)"65</t>
  </si>
  <si>
    <t>755360946</t>
  </si>
  <si>
    <t>1771757841</t>
  </si>
  <si>
    <t>1426861116</t>
  </si>
  <si>
    <t>-1687907282</t>
  </si>
  <si>
    <t>"Dle PR, LB+PB, uvažován průměrný svah cca .5 - 1:2"15,3</t>
  </si>
  <si>
    <t>-1183989205</t>
  </si>
  <si>
    <t>"Výkopy, dle tvaru konstrukce souvislé, hloubení jam/rýh neuvažováno. Dle VV PR 1030.2, po odečtení bourání 823,42 m3. Těžitelnost 3 60 %"823,42*0,6</t>
  </si>
  <si>
    <t>1810820345</t>
  </si>
  <si>
    <t>"Odstranění zemních odvodňovacích hrázek, nátok do zatrubnění + podélná hrázka"25+56,7</t>
  </si>
  <si>
    <t>158403769</t>
  </si>
  <si>
    <t>"Výkopy, dle tvaru konstrukce souvislé, hloubení jam/rýh neuvažováno. Dle VV PR 1030.2, po odečtení bourání 823,42 m3. Těžitelnost 4 25 %"823,42*0,25</t>
  </si>
  <si>
    <t>-313503944</t>
  </si>
  <si>
    <t>"Výkopy, dle tvaru konstrukce souvislé, hloubení jam/rýh neuvažováno. Dle VV PR 1030.2, po odečtení bourání 823,42 m3. Těžitelnost 5 10%"823,42*0,1</t>
  </si>
  <si>
    <t>-1843149143</t>
  </si>
  <si>
    <t>"Výkopy, dle tvaru konstrukce souvislé, hloubení jam/rýh neuvažováno. Dle VV PR 1030.2, po odečtení bourání 823,42 m3. Těžitelnost 6 5 %"823,42*0,05</t>
  </si>
  <si>
    <t>-1659913347</t>
  </si>
  <si>
    <t>"Bourání opevnění břehů, 55, 56 dle TPE. zdivo z LK na MC nebo dlažba LK do betonu/MC. x 0,9, k-ce poškozeny"</t>
  </si>
  <si>
    <t>"Bourání PB spodní část - dlažba z LK 1:1, Lxplocha"15*1,4*0,9</t>
  </si>
  <si>
    <t>"Bourání LB spodní část - zdivo z LK,  Lxplocha"38*2,4*0,9</t>
  </si>
  <si>
    <t>"Bourání PB - zdivo z LK,  Lxplocha"38*2,4*0,9</t>
  </si>
  <si>
    <t>-1467435800</t>
  </si>
  <si>
    <t>"Bourání Andělův jez, předpoklad 50 % beton, Lxšx předpokl. h x 50 %"9*0,85*3,1*0,5</t>
  </si>
  <si>
    <t>129951123</t>
  </si>
  <si>
    <t>Bourání konstrukcí v odkopávkách a prokopávkách strojně s přemístěním suti na hromady na vzdálenost do 20 m nebo s naložením na dopravní prostředek z betonu železového nebo předpjatého</t>
  </si>
  <si>
    <t>1039130158</t>
  </si>
  <si>
    <t>"Bourání Andělův jez, předpoklad 50 % železobeton, Lxšx předpokl. h x 50 %"9*0,85*3,1*0,5</t>
  </si>
  <si>
    <t>131251102</t>
  </si>
  <si>
    <t>Hloubení nezapažených jam a zářezů strojně s urovnáním dna do předepsaného profilu a spádu v hornině třídy těžitelnosti I skupiny 3 přes 20 do 50 m3</t>
  </si>
  <si>
    <t>1630509463</t>
  </si>
  <si>
    <t>"Tišiny pro mihule - výkop pro rovnaninu a substrát, povrch dna ve vzdutí, nánosy, tř. 3"24,5</t>
  </si>
  <si>
    <t>-1062332513</t>
  </si>
  <si>
    <t>"Modelování kynety ve dně, třída 5, v těžkém záhozu"60*1,2*0,2</t>
  </si>
  <si>
    <t>-1396543879</t>
  </si>
  <si>
    <t>"Vybourané hmoty, Andělův jez, beton + žb"11,86+11,86</t>
  </si>
  <si>
    <t>"Vybourané hmoty - břehy, dlažba PB + zdivo PB + zdivo LB"18,9+82,08+82,08</t>
  </si>
  <si>
    <t>-1301950230</t>
  </si>
  <si>
    <t>Odvoz na MD a zpětný dovoz materiálů, které budou znovu využity na stavbě. SO 05 předpokl. vzdálenost MD do 0,2 km (prostory hřiště SO 10)"</t>
  </si>
  <si>
    <t>"Skryté kulturní vrstvy SO 05 na MD"15,3</t>
  </si>
  <si>
    <t>"Přebytečný materiál pro pozdější využití v zásypech/násypech SO 05, na MD"92,5</t>
  </si>
  <si>
    <t>"Substrát pro tišiny pro mihule, odtěžení ze zdrže (jemnozrnný), na MD"18,2</t>
  </si>
  <si>
    <t>"Skryté kulturní vrstvy SO 05 z MD k zpětnému použití"15,3</t>
  </si>
  <si>
    <t>"Skryté kulturní vrstvy SO 04 z MD (nevyrovnaná bilance, nedostatek kryt z SO 04)"36,63-15,3</t>
  </si>
  <si>
    <t>"Přebytečný materiál pro pozdější využití v zásypech/násypech SO 05, z MD"92,5</t>
  </si>
  <si>
    <t>"Substrát pro tišiny pro mihule, odtěžení ze zdrže (jemnozrnný), zMD"18,2</t>
  </si>
  <si>
    <t>-2072660887</t>
  </si>
  <si>
    <t>"Z toho třída těžitelnosti I-3- vykopávky koryta 05"494,05</t>
  </si>
  <si>
    <t>"Hloubení jam, tř. 3 (povrch dna, vliv jezu - spíše nánosy) - tišiny mihule 05"24,5</t>
  </si>
  <si>
    <t>"Odečítá se suma potřeb tř. I-3, substrát pro mihule mezi rovnaninu"-18,2</t>
  </si>
  <si>
    <t>490732337</t>
  </si>
  <si>
    <t>500,35*5 'Přepočtené koeficientem množství</t>
  </si>
  <si>
    <t>113784555</t>
  </si>
  <si>
    <t>2. Přebytky - ostatní materiály 170504, TŘ. 4-5 I 6 (rozpojeno na tř. 4-5, třída 4 pravděpodobně na tř. 3)</t>
  </si>
  <si>
    <t>"Z toho třída těžitelnosti II-4- vykopávky koryta 05"205,86</t>
  </si>
  <si>
    <t>"Z toho třída těžitelnosti II-5- vykopávky koryta 05"82,34</t>
  </si>
  <si>
    <t>"Z toho třída těžitelnosti III-6- vykopávky koryta 05"41,17</t>
  </si>
  <si>
    <t>"Odečítá se potřeba zemin pro zásypy/násypy"-92,5</t>
  </si>
  <si>
    <t>-283823029</t>
  </si>
  <si>
    <t>236,87*5 'Přepočtené koeficientem množství</t>
  </si>
  <si>
    <t>-1417943206</t>
  </si>
  <si>
    <t>"Přebytky - třída 1-3"500,35*2</t>
  </si>
  <si>
    <t>"Přebytky - třída 4-5"236,87*2</t>
  </si>
  <si>
    <t>-323506340</t>
  </si>
  <si>
    <t>"Odvoz do RC, Andělův jez bourání, beton"9*0,85*3,1*0,5</t>
  </si>
  <si>
    <t>"Odvoz do RC,  Andělův jez bourání, železobeton"9*0,85*3,1*0,5</t>
  </si>
  <si>
    <t>"Odvoz do RC, dlažba PB bourání, 50 % nevyužitelné, odvoz"15*1,4*0,9*0,5</t>
  </si>
  <si>
    <t>"Odvoz do RC, zdivo PB bourání, 50 % nevyužitelné, odvoz"38*2,4*0,9*0,5</t>
  </si>
  <si>
    <t>"Odvoz do RC, zdivo LB bourání, 50 % nevyužitelné, odvoz"38*2,4*0,9*0,5</t>
  </si>
  <si>
    <t>-1259045328</t>
  </si>
  <si>
    <t>1234710307</t>
  </si>
  <si>
    <t>"nakládání mezideponovaných využitelných hmot z bourání zdiva LK na MC"91,53</t>
  </si>
  <si>
    <t>1152522281</t>
  </si>
  <si>
    <t>"Odvodňovací hrázky - vzdutí do zatrubnění. LxA"10*(1+(1+2*1.5*1))*0.5*1</t>
  </si>
  <si>
    <t>"Odvodňovací hrázky - podélná pro rovnaninu PB LxA"70*(0.6+(0.6+2*1.25*0.6))*0.5*0.6</t>
  </si>
  <si>
    <t>171251101</t>
  </si>
  <si>
    <t>Uložení sypanin do násypů s rozprostřením sypaniny ve vrstvách a s hrubým urovnáním nezhutněných jakékoliv třídy těžitelnosti</t>
  </si>
  <si>
    <t>-1931007210</t>
  </si>
  <si>
    <t>"Jemnozrnný substrát do tišin pro mihuly dle VV"18,2</t>
  </si>
  <si>
    <t>-1638073678</t>
  </si>
  <si>
    <t>"Vybouraný beton + železobeton - Andělův jez, manipulace na deponii"11,86*2</t>
  </si>
  <si>
    <t>"Vybourané opevnění břehů, nevyužitelné do nových konstrukcí, 50 %"91.53</t>
  </si>
  <si>
    <t>"Materiál z vodního toku tř. 1-3"500,35</t>
  </si>
  <si>
    <t>"Materiál z vodního toku tř. 4-5"236,87</t>
  </si>
  <si>
    <t>543825070</t>
  </si>
  <si>
    <t>"Zpětné rozprostření - rekultuvace, dle PR"366,25</t>
  </si>
  <si>
    <t>181411123</t>
  </si>
  <si>
    <t>Založení trávníku na půdě předem připravené plochy do 1000 m2 výsevem včetně utažení lučního na svahu přes 1:2 do 1:1</t>
  </si>
  <si>
    <t>-811389095</t>
  </si>
  <si>
    <t>"Osetí ploch nad rovnaniny, svažité"366,25</t>
  </si>
  <si>
    <t>-1606018902</t>
  </si>
  <si>
    <t>"Intravilán, park, 250 kg/ha (hustší)"366,25*250/10000</t>
  </si>
  <si>
    <t>373003027</t>
  </si>
  <si>
    <t>"dle VV - PR"603,17</t>
  </si>
  <si>
    <t>-525510278</t>
  </si>
  <si>
    <t>"281,75 dle VV - PR, 60 % těžitelnost 3"281,75*0,6</t>
  </si>
  <si>
    <t>-1234457025</t>
  </si>
  <si>
    <t>"281,75 dle VV - PR, 40 % těžitelnost 3"281,75*0,4</t>
  </si>
  <si>
    <t>-783882338</t>
  </si>
  <si>
    <t>"dle VV - PR"139,95</t>
  </si>
  <si>
    <t>270210.R1</t>
  </si>
  <si>
    <t>Zdivo základové z lomového kamene na hloubku do 5 m, v prostoru zapaženém nebo nezapaženém s odstraněním napadávky, bez úpravy povrchu základové spáry, s dodáním všech hmot rubové z lomového kamene lomařsky upraveného, jednostranně lícované, tl. od 250 do 450 mm bez zatření spár, na maltu cementovou MC 15, využito vybouraných prvků z bouraného opevnění</t>
  </si>
  <si>
    <t>-1777775164</t>
  </si>
  <si>
    <t xml:space="preserve">Poznámka k souboru cen:_x000D_
1. Objem se stanoví v m3 zdiva; objem dutin jednotlivě do 0,20 m3 se od celkového objemu neodečítá._x000D_
</t>
  </si>
  <si>
    <t>Zdivo z LK na MC - základové zdivo pod niveletou dna CELKEM - zahrnuty jsou i zborcené přechodové plochy. Lxšx(h-0,1) (odečten V podkl. beton).</t>
  </si>
  <si>
    <t>Celkový objem předpokládaných vybouraných využitelných hmot do základového zdiva je 91,53 m3</t>
  </si>
  <si>
    <t>Celkem základové zdivo PB+LB = Lxš*H =13,5*1,5*(1-0,1)+63,7*1,5*(1-0,1)=18,23+86=104,22</t>
  </si>
  <si>
    <t>Poměr zdiva s využitím vybouraného LK/celkem objem základového zdiva=91,53/104,22=0,878, poměr základ. zdivo s novým LK/celk.základ. zdivo =1-0,878</t>
  </si>
  <si>
    <t>"Základové zdivo LB - dovoz nového LK" (63,7*1,5*(1-0,1))*(91,53/104,22)</t>
  </si>
  <si>
    <t>270210222</t>
  </si>
  <si>
    <t>Zdivo základové z lomového kamene na hloubku do 5 m, v prostoru zapaženém nebo nezapaženém s odstraněním napadávky, bez úpravy povrchu základové spáry, s dodáním všech hmot rubové z lomového kamene lomařsky upraveného, jednostranně lícované, tl. od 250 do 450 mm bez zatření spár, na maltu cementovou MC 15</t>
  </si>
  <si>
    <t>1273767535</t>
  </si>
  <si>
    <t>"Základové zdivo PB - dovoz nového LK" (63,7*1,5*(1-0,1))*(1-91,53/104,22)</t>
  </si>
  <si>
    <t>321213223</t>
  </si>
  <si>
    <t>Zdivo nadzákladové z lomového kamene vodních staveb přehrad, jezů a plavebních komor, spodní stavby vodních elektráren, odběrných věží a výpustných zařízení, opěrných zdí, šachet, šachtic a ostatních konstrukcí rubové z lomového kamene lomařsky upraveného bez zatření spár, na maltu cementovou MC 15</t>
  </si>
  <si>
    <t>1124123721</t>
  </si>
  <si>
    <t>Zdivo z LK na MC - nadzákladové zdivo nad niveletou dna v rubu - zahrnuty jsou i zborcené přechodové plochy</t>
  </si>
  <si>
    <t>"Celkem V zdiva dle VV-PR minus podkladní beton minus základové zdivo minus obkladní zdivo, PB"208,36-(9,56+(10,47+75,52)+43,95)</t>
  </si>
  <si>
    <t>321213345</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</si>
  <si>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</si>
  <si>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2077448052</t>
  </si>
  <si>
    <t>Zdivo z LK na MC - nadzákladové zdivo nad niveletou dna obkladní, prům. tl. prvku 0,3 m,prům. výška 2,3  - zahrnuty jsou i zborcené přechodové plochy</t>
  </si>
  <si>
    <t>"Levý břeh:" 63,7*2,3*0,3</t>
  </si>
  <si>
    <t>-1866484721</t>
  </si>
  <si>
    <t>"Podkladní beton pod zdivo. Délka zdiva LB x šířka"(63,7)*1,5</t>
  </si>
  <si>
    <t>1552765572</t>
  </si>
  <si>
    <t>Poznámka k položce:_x000D_
- drenáž za zdmi "svislá", případně zohlednit do ceny</t>
  </si>
  <si>
    <t>"Podsyp tl. 10 cm pod šikmou rovnaninou PB"22*3,5*0,1</t>
  </si>
  <si>
    <t>"Podsyp tl. 10 cm pod strmou těžkou rovnaninou PB"36*3*0,1</t>
  </si>
  <si>
    <t>"Odvodnění rubu zdi z LK na MC spodní část LB (PR6)"5</t>
  </si>
  <si>
    <t>462511370</t>
  </si>
  <si>
    <t>Zához z lomového kamene neupraveného záhozového bez proštěrkování z terénu, hmotnosti jednotlivých kamenů přes 200 do 500 kg</t>
  </si>
  <si>
    <t>320969324</t>
  </si>
  <si>
    <t>Poznámka k položce:_x000D_
- výplň přebytečnou zeminou/materiálem</t>
  </si>
  <si>
    <t>"Dno - těžký zához"385</t>
  </si>
  <si>
    <t>316785817</t>
  </si>
  <si>
    <t>385</t>
  </si>
  <si>
    <t>462519003</t>
  </si>
  <si>
    <t>Zához z lomového kamene neupraveného záhozového Příplatek k cenám za urovnání viditelných ploch záhozu z kamene, hmotnosti jednotlivých kamenů přes 200 do 500 kg</t>
  </si>
  <si>
    <t>-760060704</t>
  </si>
  <si>
    <t>"Urovnání těžkého záhozu, tl. = 1 m, plocha = objem"385</t>
  </si>
  <si>
    <t>-20396846</t>
  </si>
  <si>
    <t>Poznámka k položce:_x000D_
- výplň spár přebytečnou zeminou/materiál (klínování)</t>
  </si>
  <si>
    <t>"Šikmá rovnanina PB spodek (51,3 dle VV,odečten ŠP podsyp)"51,3-7,7</t>
  </si>
  <si>
    <t>"tišiny pro mihule, dle VV"15,3</t>
  </si>
  <si>
    <t>463211158</t>
  </si>
  <si>
    <t>Rovnanina z lomového kamene neupraveného pro podélné i příčné objekty objemu přes 3 m3 z kamene tříděného, s urovnáním líce a vyklínováním spár úlomky kamene hmotnost jednotlivých kamenů přes 500 kg</t>
  </si>
  <si>
    <t>1794502063</t>
  </si>
  <si>
    <t>"Těžká strmá kamenná rovnanina (200) 500-1000 kg - PB, dle VV-PR 66,7, odečten 10 cm podsyp"66,7-10,8</t>
  </si>
  <si>
    <t>"Dno - stabilizační pásy z balvanů 0,5-1,0 t, dle VV"37,8</t>
  </si>
  <si>
    <t>"Opevnění paty svahu u rovnanin - balvnay cca 2 000 kg"45,5</t>
  </si>
  <si>
    <t>871273121</t>
  </si>
  <si>
    <t>Montáž kanalizačního potrubí z plastů z tvrdého PVC těsněných gumovým kroužkem v otevřeném výkopu ve sklonu do 20 % DN 125</t>
  </si>
  <si>
    <t>-512538629</t>
  </si>
  <si>
    <t>"Odvodnění rubu zdí, délka tr. cca 1 m, 26 ks LN+PB, 5 ks na LB"5*1</t>
  </si>
  <si>
    <t>28611126</t>
  </si>
  <si>
    <t>trubka kanalizační PVC DN 125x1000mm SN4</t>
  </si>
  <si>
    <t>-1190860031</t>
  </si>
  <si>
    <t>5*1,03 'Přepočtené koeficientem množství</t>
  </si>
  <si>
    <t>1702445066</t>
  </si>
  <si>
    <t>"likvidace betonových částí A. jezu"11,86*2,3</t>
  </si>
  <si>
    <t>94621001</t>
  </si>
  <si>
    <t>poplatek za uložení stavebního odpadu železobetonového zatříděného kódem 17 01 01 na recyklační skládku</t>
  </si>
  <si>
    <t>-1879470382</t>
  </si>
  <si>
    <t>"likvidace železo-betonových částí A. jezu, v RC KENVI viz VV katalogové číslo 170107 (směsi s příměsí železa"11,86*2,5</t>
  </si>
  <si>
    <t>-1855590004</t>
  </si>
  <si>
    <t>"odstranění vybouraných hmot z břehů, dlažba LK na MC+ zdivo LK na MC oba břehy, nevyužitelné, Vro uvažováno 2,5"(18,9+82,08+82,08)*0,5*2,5</t>
  </si>
  <si>
    <t>485596075</t>
  </si>
  <si>
    <t>Práce a dodávky M</t>
  </si>
  <si>
    <t>23-M</t>
  </si>
  <si>
    <t>Montáže potrubí</t>
  </si>
  <si>
    <t>230205111</t>
  </si>
  <si>
    <t>Montáž potrubí PE průměru přes 110 mm Ø 125, tl. stěny 7,1 mm</t>
  </si>
  <si>
    <t>1956236076</t>
  </si>
  <si>
    <t xml:space="preserve">Poznámka k souboru cen:_x000D_
1. V cenách jsou započteny náklady na práce při svařování na tupo nebo elektrospojkou._x000D_
2. Ceny platí pro:_x000D_
a) řád i přípojky včetně prací na svislé části,_x000D_
b) všechny délky trub,_x000D_
c) montáž chráničky a ochranného potrubí._x000D_
3. Ceny lze použít i pro montáž opláštěného potrubí._x000D_
</t>
  </si>
  <si>
    <t>"Montáž chrániček do zdí, CETIN+VO"2*(0,8+1+0,5)</t>
  </si>
  <si>
    <t>46-M</t>
  </si>
  <si>
    <t>Zemní práce při extr.mont.pracích</t>
  </si>
  <si>
    <t>460510084</t>
  </si>
  <si>
    <t>Kabelové prostupy, kanály a multikanály kabelové prostupy z trub plastových včetně osazení, utěsnění a spárování do otvoru ve zdivu včetně vybourání, zazdění a začištění, vnitřního průměru do 15 cm</t>
  </si>
  <si>
    <t>-1173837893</t>
  </si>
  <si>
    <t xml:space="preserve">Poznámka k souboru cen:_x000D_
1. V cenách -0004 až -0156 nejsou obsaženy náklady na dodávku trub. Tato dodávka se oceňuje ve specifikaci._x000D_
2. V cenách -0258 až -0274 nejsou obsaženy náklady na dodávku žlabů. Tato dodávka se oceňuje ve specifikaci._x000D_
3. V cenách -0301 až -0353 nejsou obsaženy náklady na dodávku multikanálů. Tato dodávka se oceňuje ve specifikaci._x000D_
</t>
  </si>
  <si>
    <t>"2x křížení zdí s kabelem CETIN"1+1</t>
  </si>
  <si>
    <t>"2x křížení zdí s kabelem VO"1+1</t>
  </si>
  <si>
    <t>34571098</t>
  </si>
  <si>
    <t>trubka elektroinstalační dělená (chránička) D 100/110mm, HDPE</t>
  </si>
  <si>
    <t>-1622917149</t>
  </si>
  <si>
    <t>Prostupy CETIN a VO novými konstrukcemi, neuvažováno koryto, to bude v nové lávce. Přesah v rubu 1m+0.5m rezerva (ztrátné/materiál)</t>
  </si>
  <si>
    <t>"CETIN + VO"2*(0,8+1+0,5)</t>
  </si>
  <si>
    <t>SO 05.2 - Soupis prací - Rekonstrukce jezu adm. ř. km 17,105 a související úpravy toku (PB zeď pod lávkou)</t>
  </si>
  <si>
    <t>808357237</t>
  </si>
  <si>
    <t>"Základové zdivo PB - dovoz nového LK" (13,5*1,5*(1-0,1))*(91,53/104,22)</t>
  </si>
  <si>
    <t>1638655648</t>
  </si>
  <si>
    <t>"Základové zdivo PB - dovoz nového LK" (13,5*1,5*(1-0,1))*(1-91,53/104,22)</t>
  </si>
  <si>
    <t>-1084377654</t>
  </si>
  <si>
    <t>"Celkem V zdiva dle VV-PR minus podkladní beton minus základové zdivo minus obkladní zdivo, PB"44,62-(2,03+(2,22+16,01)+9,32)</t>
  </si>
  <si>
    <t>-1753405096</t>
  </si>
  <si>
    <t>Zdivo z LK na MC - nadzákladové zdivo nad niveletou dna obkladní, prům. tl. prvku 0,3 m,prům. výška 2,3  - zahrnuty jsou i zborcené přechodové plochy.</t>
  </si>
  <si>
    <t>"Pravý břeh:"13,5*2,3*0,3</t>
  </si>
  <si>
    <t>-21432752</t>
  </si>
  <si>
    <t>"Podkladní beton pod zdivo. Délka zdiva PB x šířka"(13,5)*1,5</t>
  </si>
  <si>
    <t>2010420034</t>
  </si>
  <si>
    <t>"Odvodnění rubu zdi z LK na MC - PB "16</t>
  </si>
  <si>
    <t>730086942</t>
  </si>
  <si>
    <t>"Odvodnění rubu zdí, délka tr. cca 1 m, 26 ks LN+PB, 21 ks na PB"21*1</t>
  </si>
  <si>
    <t>-1572433937</t>
  </si>
  <si>
    <t>21*1,03 'Přepočtené koeficientem množství</t>
  </si>
  <si>
    <t>1269740107</t>
  </si>
  <si>
    <t>SO 06 - Pravobřežní PPO zeď v DKM ř. km cca 15,88 –16,0</t>
  </si>
  <si>
    <t>SO 06.1 - Soupis prací - Pravobřežní PPO zeď v DKM ř. km cca 15,88 –16,0</t>
  </si>
  <si>
    <t>1) Do hmotností pro potřeby výpočtu přesunů hmot nejsou započteny některé betonové konstrukce a konstrukce z katalogu pozemní komunikace. Předpokládá se, že tyto budou dovezeny z až k místu ukládky. Konkrétně se jedná o položky: 321321116, 564752113, 564762111, 564762111, 564861111, 565155101, 577134111.  V případě jiných technologických předpokladů uchazeč tyto zohlední do cenové nabídky.</t>
  </si>
  <si>
    <t>113107152</t>
  </si>
  <si>
    <t>Odstranění podkladů nebo krytů strojně plochy jednotlivě přes 50 m2 do 200 m2 s přemístěním hmot na skládku na vzdálenost do 20 m nebo s naložením na dopravní prostředek z kameniva těženého, o tl. vrstvy přes 100 do 200 mm</t>
  </si>
  <si>
    <t>-1677569429</t>
  </si>
  <si>
    <t>"Odstranění podkladu z VŠ předpokl. tl. 170 mm, oddělené a nepravidelné plochy (ručně)"84,2</t>
  </si>
  <si>
    <t>"Odstranění podkladu z ŠD předpokl. tl. 200 mm, oddělené a nepravidelné plochy (ručně)"84,2</t>
  </si>
  <si>
    <t>113154122</t>
  </si>
  <si>
    <t>Frézování živičného podkladu nebo krytu s naložením na dopravní prostředek plochy do 500 m2 bez překážek v trase pruhu šířky přes 0,5 m do 1 m, tloušťky vrstvy 40 mm</t>
  </si>
  <si>
    <t>-298595193</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</si>
  <si>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</si>
  <si>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"Frézování krytu - ACO 11, dle situace, předpokl. tl . 0,4"84,2</t>
  </si>
  <si>
    <t>113154124</t>
  </si>
  <si>
    <t>Frézování živičného podkladu nebo krytu s naložením na dopravní prostředek plochy do 500 m2 bez překážek v trase pruhu šířky přes 0,5 m do 1 m, tloušťky vrstvy 100 mm</t>
  </si>
  <si>
    <t>1369993001</t>
  </si>
  <si>
    <t>"Frézování krytu - ACP 16+, předpokl. tl. 7 cm"84,2</t>
  </si>
  <si>
    <t>192887816</t>
  </si>
  <si>
    <t>-2098586417</t>
  </si>
  <si>
    <t>-421036005</t>
  </si>
  <si>
    <t>851500619</t>
  </si>
  <si>
    <t>"dle VV-PR plocha 72,32, tl. 0,1"72,32*0,1</t>
  </si>
  <si>
    <t>-1251206412</t>
  </si>
  <si>
    <t>"Odstranění zemních odvodňovacích hrázek"84</t>
  </si>
  <si>
    <t>-1089516321</t>
  </si>
  <si>
    <t>-1489357364</t>
  </si>
  <si>
    <t>"Celkem výkopy jam 463,91 dle VV-PR po odečtení bourání, tř. těžitelnocti I-3"463,91*0,85</t>
  </si>
  <si>
    <t>-879468209</t>
  </si>
  <si>
    <t>"Celkem výkopy jam 463,91 dle VV-PR po odečtení bourání, tř. těžitelnocti II-4"463,91*0,15</t>
  </si>
  <si>
    <t>132212111</t>
  </si>
  <si>
    <t>Hloubení rýh šířky do 800 mm ručně zapažených i nezapažených, s urovnáním dna do předepsaného profilu a spádu v hornině třídy těžitelnosti I skupiny 3 soudržných</t>
  </si>
  <si>
    <t>-611001641</t>
  </si>
  <si>
    <t xml:space="preserve">Poznámka k souboru cen:_x000D_
1. V cenách jsou započteny i náklady na přehození výkopku na přilehlém terénu na vzdálenost do 3 m od podélné osy rýhy nebo naložení výkopku na dopravní prostředek._x000D_
</t>
  </si>
  <si>
    <t>"jen základ pro schodiště, ostatní výkopy obsaženy v strojních výkopech"2,4*0,7*1,1</t>
  </si>
  <si>
    <t>1388532680</t>
  </si>
  <si>
    <t>"vybouraný beton stávající schodiště, cca 2x2 m3"2*(1+1)</t>
  </si>
  <si>
    <t>"Odbouraný materiál ze svrchních 10 cm pilot"0,1*46*0.61*0.61*3.1415/4</t>
  </si>
  <si>
    <t>162351104</t>
  </si>
  <si>
    <t>Vodorovné přemístění výkopku nebo sypaniny po suchu na obvyklém dopravním prostředku, bez naložení výkopku, avšak se složením bez rozhrnutí z horniny třídy těžitelnosti I skupiny 1 až 3 na vzdálenost přes 500 do 1 000 m</t>
  </si>
  <si>
    <t>197027076</t>
  </si>
  <si>
    <t>Odvoz na MD a zpětný dovoz zemin, které budou znovu využity na stavbě. SO 06 předpokl. vzdálenost MD 0,5-1 km (prostory hřiště SO 10)"</t>
  </si>
  <si>
    <t>"Skryté kulturní vrstvy SO 06 na MD"0,74</t>
  </si>
  <si>
    <t>"Skryté kulturní vrstvy SO 0 Z MD"0,74</t>
  </si>
  <si>
    <t>"Zeminy pro pozdější zásyp konstrukcí na MD, převažuje zemina tř. 3 (nakypření)"80,35</t>
  </si>
  <si>
    <t>"Zeminy pro pozdější zásyp konstrukcí zMD, převažuje zemina tř. 3"80,35</t>
  </si>
  <si>
    <t>"Zásyp okrajů výkopu pro rekonstrukce schodiště SO 06 - na MD"0,48</t>
  </si>
  <si>
    <t>"Zásyp okrajů výkopu pro rekonstrukce schodiště SO 06 - z MD"0,48</t>
  </si>
  <si>
    <t>ODVOZ PŘEBYTEČNÉHO VÝKOPKU K HTÚ SO 10 (PŘEBYTKY OBJEKTU), převažuje tř. 3 (naykpření)</t>
  </si>
  <si>
    <t>"Přebytky kulturních vrstev"7,23-0,74</t>
  </si>
  <si>
    <t>"VŠ - odstraňovaná kce vozovky SO 06, využitelné pro zásypy"14,31</t>
  </si>
  <si>
    <t>"ŠD - odstraňovaná kce vozovky SO 06  - odstraňovaná kce vozovky SO 06, využitelné pro zásypy"16,84</t>
  </si>
  <si>
    <t>"Z toho třída těžitelnosti I-3 - hloubení jam SO 06"392,63</t>
  </si>
  <si>
    <t>"Z toho třída těžitelnosti II-4 - hloubení jam SO 06"69,29</t>
  </si>
  <si>
    <t>"Hloubení rýhy tř. I-3 do 800 mm - rekonstrukce schodiště, rýha SO 06"1,85</t>
  </si>
  <si>
    <t>"Vyvrtaná přebytečná zemina, průměr vrtu 600, piloty SO 06"26,89</t>
  </si>
  <si>
    <t>"Odečítá se SUMA potřeb pro SO 06"-80,83</t>
  </si>
  <si>
    <t>1326280877</t>
  </si>
  <si>
    <t>1510795356</t>
  </si>
  <si>
    <t>"Skryté kulturní vrstvy SO 06, pro zpětné použití"0,74</t>
  </si>
  <si>
    <t>"Materiál pro zásypy"80,35</t>
  </si>
  <si>
    <t>"Materiál pro zásyp schodiště"0,48</t>
  </si>
  <si>
    <t>882058154</t>
  </si>
  <si>
    <t>"Odvodňovací hrázky - podélná , dle VV, L=127, prům. A průřezu 0,66"84</t>
  </si>
  <si>
    <t>-926822786</t>
  </si>
  <si>
    <t>-378626902</t>
  </si>
  <si>
    <t>"Zásypy, dle VV-PR"80,35</t>
  </si>
  <si>
    <t>"Schodiště, okraje ručně vyhloubených rýh, pokud budou třeba"0,48</t>
  </si>
  <si>
    <t>650429936</t>
  </si>
  <si>
    <t>"Zpětné rozprostření kulturních vrstev, dle VV-PR"7,44</t>
  </si>
  <si>
    <t>-1617919741</t>
  </si>
  <si>
    <t>"Hutnění pláně na Edef = 40 Mpa, příprava pro obnovu MK"56.2*1.06</t>
  </si>
  <si>
    <t>"Parkovací plochy z kameniva podél PPO"75,4</t>
  </si>
  <si>
    <t>-1446376565</t>
  </si>
  <si>
    <t>"Plocha rozprostírek"7,44</t>
  </si>
  <si>
    <t>-1175164727</t>
  </si>
  <si>
    <t>"250 kg/ha"7,44*250/10000</t>
  </si>
  <si>
    <t>-938559092</t>
  </si>
  <si>
    <t>"Celkem dle VV-PR 299,05, dle poměrů tříd těžitelnosti"299,05*0,85</t>
  </si>
  <si>
    <t>1979775815</t>
  </si>
  <si>
    <t>"Celkem dle VV-PR 299,05, dle poměrů tříd těžitelnosti"299,05*0,15</t>
  </si>
  <si>
    <t>-448608077</t>
  </si>
  <si>
    <t>"Svahování celkem dle VV-PR 493,12, poměr dle tříd těžitelnosti"493,12*0,85</t>
  </si>
  <si>
    <t>597619867</t>
  </si>
  <si>
    <t>"Svahování celkem dle VV-PR 493,12, poměr dle tříd těžitelnosti"493,12*0,15</t>
  </si>
  <si>
    <t>-317978741</t>
  </si>
  <si>
    <t>Poznámka k položce:_x000D_
- přenosné mobilní čerpadlo,  včetně příslušenství (hadice)_x000D_
- např. čerpadlo Mitsubishi/Honda KT 80_x000D_
- vývěva a zvuková izolace není podmínkou</t>
  </si>
  <si>
    <t>"dodávka - přečerpávání vnitřních vod - z vpustí, čerpá se v nejnižším místě nebo dle potřeby"1</t>
  </si>
  <si>
    <t>-532931060</t>
  </si>
  <si>
    <t>"Blok A"1*2*2</t>
  </si>
  <si>
    <t>"Blok B"1*2*2</t>
  </si>
  <si>
    <t>"Blok C"1*2*2</t>
  </si>
  <si>
    <t>"Blok D"7*2*2</t>
  </si>
  <si>
    <t>"Blok D1"1*2*2</t>
  </si>
  <si>
    <t>"Blok D2"1*2*2</t>
  </si>
  <si>
    <t>"Blok E"1*2*2</t>
  </si>
  <si>
    <t>"Blok F - mobilní hrazení"1*3*2</t>
  </si>
  <si>
    <t>"Blok G"1*0*2</t>
  </si>
  <si>
    <t>"Blok H"1*3*2</t>
  </si>
  <si>
    <t>"Blok H1"1*2*2</t>
  </si>
  <si>
    <t>"Blok I"3*2*2</t>
  </si>
  <si>
    <t>"Blok I1"1*2*2</t>
  </si>
  <si>
    <t>"Blok J"1*2*2</t>
  </si>
  <si>
    <t>"Blok K"1*2*2</t>
  </si>
  <si>
    <t>"V zeminách tř. těžitelnosti 3 85 % (převážně hlíny písčité"92*0,85</t>
  </si>
  <si>
    <t>1106196366</t>
  </si>
  <si>
    <t>"V zeminách tř. těžitelnosti 4 10 %, zvětralé slínovce, částečně štěrky" 92*0,15</t>
  </si>
  <si>
    <t>1837070844</t>
  </si>
  <si>
    <t>"V zeminách tř. těžitelnosti 5 5 %, ulehléštěrky / méně zvětralé slínovce" 92*0,05</t>
  </si>
  <si>
    <t>-14885563</t>
  </si>
  <si>
    <t>"Blok A"1*2*2,1</t>
  </si>
  <si>
    <t>"Blok B"1*2*2,1</t>
  </si>
  <si>
    <t>"Blok C"1*2*2,1</t>
  </si>
  <si>
    <t>"Blok D"7*2*2,1</t>
  </si>
  <si>
    <t>"Blok D1"1*2*2,1</t>
  </si>
  <si>
    <t>"Blok D2"1*2*2,1</t>
  </si>
  <si>
    <t>"Blok E"1*2*2,1</t>
  </si>
  <si>
    <t>"Blok F - mobilní hrazení"1*3*2,1</t>
  </si>
  <si>
    <t>"Blok G"1*0*2,1</t>
  </si>
  <si>
    <t>"Blok H"1*3*2,1</t>
  </si>
  <si>
    <t>"Blok H1"1*2*2,1</t>
  </si>
  <si>
    <t>"Blok I"3*2*2,1</t>
  </si>
  <si>
    <t>"Blok I1"1*2*2,1</t>
  </si>
  <si>
    <t>"Blok J"1*2*2,1</t>
  </si>
  <si>
    <t>"Blok K"1*2*2,1</t>
  </si>
  <si>
    <t>1977594157</t>
  </si>
  <si>
    <t>Výplň pilot - Beton C30/37 XF3, frakce uvažována nižší 0-8. Pro výpočet objemu průměr vrtů zvýšen o 1 cm (tl. výpažnice), délka zvýšena o 10 cm</t>
  </si>
  <si>
    <t>(znehodnocení vrchních 10 cm)</t>
  </si>
  <si>
    <t>"Blok A"1*2*2,1*0.61*0.61*3.1415/4</t>
  </si>
  <si>
    <t>"Blok B"1*2*2,1*0.61*0.61*3.1415/4</t>
  </si>
  <si>
    <t>"Blok C"1*2*2,1*0.61*0.61*3.1415/4</t>
  </si>
  <si>
    <t>"Blok D"7*2*2,1*0.61*0.61*3.1415/4</t>
  </si>
  <si>
    <t>"Blok D1"1*2*2,1*0.61*0.61*3.1415/4</t>
  </si>
  <si>
    <t>"Blok D2"1*2*2,1*0.61*0.61*3.1415/4</t>
  </si>
  <si>
    <t>"Blok E"1*2*2,1*0.61*0.61*3.1415/4</t>
  </si>
  <si>
    <t>"Blok F - mobilní hrazení"1*3*2,1*0.61*0.61*3.1415/4</t>
  </si>
  <si>
    <t>"Blok G"1*0*2,1*0.61*0.61*3.1415/4</t>
  </si>
  <si>
    <t>"Blok H"1*3*2,1*0.61*0.61*3.1415/4</t>
  </si>
  <si>
    <t>"Blok H1"1*2*2,1*0.61*0.61*3.1415/4</t>
  </si>
  <si>
    <t>"Blok I"3*2*2,1*0.61*0.61*3.1415/4</t>
  </si>
  <si>
    <t>"Blok I1"1*2*2,1*0.61*0.61*3.1415/4</t>
  </si>
  <si>
    <t>"Blok J"1*2*2,1*0.61*0.61*3.1415/4</t>
  </si>
  <si>
    <t>"Blok K"1*2*2,1*0.61*0.61*3.1415/4</t>
  </si>
  <si>
    <t>-1435230179</t>
  </si>
  <si>
    <t>"Průměr 8 (třmínková spirála + průměr 16 (armokoš), dle VV výkazu výztuže"(322+2267,62)/1000</t>
  </si>
  <si>
    <t>1384684450</t>
  </si>
  <si>
    <t>"Suma ks pilot x 0,1 m"46*0,1</t>
  </si>
  <si>
    <t>-1604467120</t>
  </si>
  <si>
    <t>"Blok A"1*3,32</t>
  </si>
  <si>
    <t>"Blok B"1*3,53</t>
  </si>
  <si>
    <t>"Blok C"1*3,9</t>
  </si>
  <si>
    <t>"Blok D"7*4,14</t>
  </si>
  <si>
    <t>"Blok D1"1*4,14</t>
  </si>
  <si>
    <t>"Blok D2"1*4,14</t>
  </si>
  <si>
    <t>"Blok E"1*2,25</t>
  </si>
  <si>
    <t>"Blok F - mobilní hrazení"1*2,77</t>
  </si>
  <si>
    <t>"Blok G"1*1*0,65</t>
  </si>
  <si>
    <t>"Blok H"1*3,32</t>
  </si>
  <si>
    <t>"Blok H1"1*3,32</t>
  </si>
  <si>
    <t>"Blok I"3*3,98</t>
  </si>
  <si>
    <t>"Blok I1"1*3,98</t>
  </si>
  <si>
    <t>"Blok J"1*1,99</t>
  </si>
  <si>
    <t>"Blok K"1*3,08</t>
  </si>
  <si>
    <t>-1231571152</t>
  </si>
  <si>
    <t>"Výztuž průměru 8 mm a 12 mm dle VV - tabulka výztuže"(197,36+1660,69)/1000</t>
  </si>
  <si>
    <t>-2076043543</t>
  </si>
  <si>
    <t>"Výztuž průměru 16 mm dle VV - tabulka výztuže"(2267,62)/1000</t>
  </si>
  <si>
    <t>568141995</t>
  </si>
  <si>
    <t>"Výztuž KARI 100x100x8 dle VV - tabulka výztuže"(3989,9)/1000</t>
  </si>
  <si>
    <t>-889986726</t>
  </si>
  <si>
    <t>"Bednění PPO zdí, dle VV - SO 06 bloky"</t>
  </si>
  <si>
    <t>"Blok A"1*13,68</t>
  </si>
  <si>
    <t>"Blok B"1*14,53</t>
  </si>
  <si>
    <t>"Blok C"1*17,07</t>
  </si>
  <si>
    <t>"Blok D"7*18,69</t>
  </si>
  <si>
    <t>"Blok D1"1*1*18,69</t>
  </si>
  <si>
    <t>"Blok D2"1*18,69</t>
  </si>
  <si>
    <t>"Blok E"1*10,22</t>
  </si>
  <si>
    <t>"Blok F - mobilní hrazení"1*9,06</t>
  </si>
  <si>
    <t>"Blok G"1*1*3,39</t>
  </si>
  <si>
    <t>"Blok H"1*14,76</t>
  </si>
  <si>
    <t>"Blok H1"1*14,76</t>
  </si>
  <si>
    <t>"Blok I"3*17,58</t>
  </si>
  <si>
    <t>"Blok I1"1*17,58</t>
  </si>
  <si>
    <t>"Blok J"1*9,12</t>
  </si>
  <si>
    <t>"Blok K"1*12,55</t>
  </si>
  <si>
    <t>-670915691</t>
  </si>
  <si>
    <t>2139166743</t>
  </si>
  <si>
    <t>"Stávající dešťové výusti 2 x tl. PPO zdi"2*0,6</t>
  </si>
  <si>
    <t>723331342</t>
  </si>
  <si>
    <t>"Nové dešťové výusti 3x tl. zdi 0,6"3*0,6</t>
  </si>
  <si>
    <t>"Stávající dešťové výusti 3 x tl. PPO zdi"3*0,6</t>
  </si>
  <si>
    <t>451316111</t>
  </si>
  <si>
    <t>Podklad pod dlažbu z betonu prostého se zvýšenými nároky na prostředí tř. C 25/30 tl. do 100 mm</t>
  </si>
  <si>
    <t>504952587</t>
  </si>
  <si>
    <t>"Podklad pro PPO zdi, tl. 0,1 m, Plocha = objem podkl. betonu dle PR/0,1, x počet bloků. Výška podzemní části 0,8 m, uvažován beton XF3"</t>
  </si>
  <si>
    <t>"Blok A"1*0,48/0,1</t>
  </si>
  <si>
    <t>"Blok B"1*0,48/0,1</t>
  </si>
  <si>
    <t>"Blok C"1*0,48/0,1</t>
  </si>
  <si>
    <t>"Blok D"7*0,48/0,1</t>
  </si>
  <si>
    <t>"Blok D1"1*1*0,48/0,1</t>
  </si>
  <si>
    <t>"Blok D2"1*0,48/0,1</t>
  </si>
  <si>
    <t>"Blok E"1*0,27/0,1</t>
  </si>
  <si>
    <t>"Blok F - mobilní hrazení"1*0,41/0,1</t>
  </si>
  <si>
    <t>"Blok G"1*1*0,08/0,1</t>
  </si>
  <si>
    <t>"Blok H"1*0,40/0,1</t>
  </si>
  <si>
    <t>"Blok H1"1*0,40/0,1</t>
  </si>
  <si>
    <t>"Blok I"3*0,48/0,1</t>
  </si>
  <si>
    <t>"Blok I1"1*0,48/0,1</t>
  </si>
  <si>
    <t>"Blok J"1*0,24/0,1</t>
  </si>
  <si>
    <t>"Blok K"1*0,40/0,1</t>
  </si>
  <si>
    <t>-1045233494</t>
  </si>
  <si>
    <t>"Podklad pro odvodňovací tvárnici a přídlažbu, Plocha dle VV-PR + 5 % na vyrovnání rozdílů;"14,48*1,05</t>
  </si>
  <si>
    <t>1044172723</t>
  </si>
  <si>
    <t>"Obnova místní komunikace, plocha dle situace x 1,04, k-ční vrstvy ve sklonu"56,2*1,04</t>
  </si>
  <si>
    <t>-1747892233</t>
  </si>
  <si>
    <t>"Parkovací stání podél PPO, dle situace"76.6</t>
  </si>
  <si>
    <t>-1238642197</t>
  </si>
  <si>
    <t>"Obnova místní komunikace, plocha dle situace x 1,06, k-ční vrstvy ve sklonu"56,2*1,06</t>
  </si>
  <si>
    <t>"Obnova parkovacích ploch"76,6*0,75</t>
  </si>
  <si>
    <t>-1779432046</t>
  </si>
  <si>
    <t>"Obnova místní komunikace, podkladní vrstva afaltu ACP 16+, dle situace x 1,02, vrstvy ve sklnou"56.2*1,02</t>
  </si>
  <si>
    <t>-500791681</t>
  </si>
  <si>
    <t>"Dle situace, průměr plochy asfaltů"(56.2+57.32)/2</t>
  </si>
  <si>
    <t>439318496</t>
  </si>
  <si>
    <t>"Obnova místní komunikace, dle situace"56.2</t>
  </si>
  <si>
    <t>308790891</t>
  </si>
  <si>
    <t>"Dle situace, celkem 3 ks"3</t>
  </si>
  <si>
    <t>-38636633</t>
  </si>
  <si>
    <t>2062953801</t>
  </si>
  <si>
    <t>-659636793</t>
  </si>
  <si>
    <t>219194442</t>
  </si>
  <si>
    <t>"dešťové vpusti"(2+2.5+5.5)+3*0.5</t>
  </si>
  <si>
    <t>-1621365821</t>
  </si>
  <si>
    <t>"Uliční dešťová vpusť"3</t>
  </si>
  <si>
    <t>-1669398189</t>
  </si>
  <si>
    <t>1,5*2 'Přepočtené koeficientem množství</t>
  </si>
  <si>
    <t>1965380782</t>
  </si>
  <si>
    <t>-1397713360</t>
  </si>
  <si>
    <t>2016060618</t>
  </si>
  <si>
    <t>-245875084</t>
  </si>
  <si>
    <t>-1530884610</t>
  </si>
  <si>
    <t>-1238919272</t>
  </si>
  <si>
    <t>-663632444</t>
  </si>
  <si>
    <t>"Nové dešťové výusti 2, 2.5, 5.5 dle situace, + 0.5 na každou rezerva"(2+2.5+5.5)+3*0.5</t>
  </si>
  <si>
    <t>-1739986933</t>
  </si>
  <si>
    <t>-1599100480</t>
  </si>
  <si>
    <t>"Začátek PPO (u mostu)"7</t>
  </si>
  <si>
    <t>"Konec PPO (přes místní komunikaci)"8</t>
  </si>
  <si>
    <t>1601207795</t>
  </si>
  <si>
    <t>"Mobilní hrazení blok F, hradidlo, délka x výška = plocha"3*0,6</t>
  </si>
  <si>
    <t>916131212</t>
  </si>
  <si>
    <t>Osazení silničního obrubníku betonového se zřízením lože, s vyplněním a zatřením spár cementovou maltou stojatého bez boční opěry, do lože z betonu prostého</t>
  </si>
  <si>
    <t>1294324445</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</si>
  <si>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</si>
  <si>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"celkem 4 úseky"11+7.2+2+2</t>
  </si>
  <si>
    <t>59217031</t>
  </si>
  <si>
    <t>obrubník betonový silniční 1000x150x250mm</t>
  </si>
  <si>
    <t>-1151225509</t>
  </si>
  <si>
    <t>"zaokrohleno na celé nahoru"23</t>
  </si>
  <si>
    <t>180444560</t>
  </si>
  <si>
    <t>"Obnova místní komunikace, L dle situace"75.4</t>
  </si>
  <si>
    <t>1521631518</t>
  </si>
  <si>
    <t>1417756045</t>
  </si>
  <si>
    <t>"řezání asfaltu místní komunikace, pro realizaci výkopu"75,4</t>
  </si>
  <si>
    <t>-722268256</t>
  </si>
  <si>
    <t>"Blok A"1*0,57</t>
  </si>
  <si>
    <t>"Blok B"1*0,61</t>
  </si>
  <si>
    <t>"Blok C"1*0,69</t>
  </si>
  <si>
    <t>"Blok D"7*0,69</t>
  </si>
  <si>
    <t>"Blok D1"1*0,69</t>
  </si>
  <si>
    <t>"Blok D2"1*0,69</t>
  </si>
  <si>
    <t>"Blok E"1*0,54</t>
  </si>
  <si>
    <t>"Blok F - mobilní hrazení"1*0,86</t>
  </si>
  <si>
    <t>"Blok G"1*1*0,66</t>
  </si>
  <si>
    <t>"Blok H"1*0,66</t>
  </si>
  <si>
    <t>"Blok H1"1*0,66</t>
  </si>
  <si>
    <t>"Blok I"3*0,66</t>
  </si>
  <si>
    <t>"Blok I1"1*0,66</t>
  </si>
  <si>
    <t>"Blok J"1*0,66</t>
  </si>
  <si>
    <t>"Blok K"1*0</t>
  </si>
  <si>
    <t>-1250877470</t>
  </si>
  <si>
    <t>"Blok A"1*2,78</t>
  </si>
  <si>
    <t>"Blok B"1*3,06</t>
  </si>
  <si>
    <t>"Blok C"1*3,6</t>
  </si>
  <si>
    <t>"Blok D"7*3,6</t>
  </si>
  <si>
    <t>"Blok D1"1*3,6</t>
  </si>
  <si>
    <t>"Blok D2"1*3,6</t>
  </si>
  <si>
    <t>"Blok E"1*2,88</t>
  </si>
  <si>
    <t>"Blok F - mobilní hrazení"1*3,02</t>
  </si>
  <si>
    <t>"Blok G"1*1*3,42</t>
  </si>
  <si>
    <t>"Blok H"1*3,42</t>
  </si>
  <si>
    <t>"Blok H1"1*3,42</t>
  </si>
  <si>
    <t>"Blok I"3*3,42</t>
  </si>
  <si>
    <t>"Blok I1"1*3,42</t>
  </si>
  <si>
    <t>"Blok J"1*3,42</t>
  </si>
  <si>
    <t>"Blok K"0*1,41</t>
  </si>
  <si>
    <t>-1014191337</t>
  </si>
  <si>
    <t>"Osazení odvodňovací tvárnice š=300 mm, do podklad. beton. lože"117,5</t>
  </si>
  <si>
    <t>-1418949032</t>
  </si>
  <si>
    <t>117,5</t>
  </si>
  <si>
    <t>105880324</t>
  </si>
  <si>
    <t>"Osazení přídlažby š=250 mm, do podklad. beton. lože"117*0,25</t>
  </si>
  <si>
    <t>735066349</t>
  </si>
  <si>
    <t>1801180549</t>
  </si>
  <si>
    <t>"Blok A"1*1,09</t>
  </si>
  <si>
    <t>"Blok B"1*1,23</t>
  </si>
  <si>
    <t>"Blok C"1*1,5</t>
  </si>
  <si>
    <t>"Blok D"7*1,5</t>
  </si>
  <si>
    <t>"Blok D1"1*1*1,5</t>
  </si>
  <si>
    <t>"Blok D2"1*1,5</t>
  </si>
  <si>
    <t>"Blok E"1*1,14</t>
  </si>
  <si>
    <t>"Blok F - mobilní hrazení"1*1,14</t>
  </si>
  <si>
    <t>"Blok G"1*1*1,41</t>
  </si>
  <si>
    <t>"Blok H"1*1,41</t>
  </si>
  <si>
    <t>"Blok H1"1*1,41</t>
  </si>
  <si>
    <t>"Blok I"3*1,41</t>
  </si>
  <si>
    <t>"Blok I1"1*1,41</t>
  </si>
  <si>
    <t>"Blok J"1*1,41</t>
  </si>
  <si>
    <t>-1467264037</t>
  </si>
  <si>
    <t>"Odvoz odstraněného krytu ACO do RC, Axtl.xVro=2,5"84,2*0,04*2,5</t>
  </si>
  <si>
    <t>"Odvoz odstraněného krytu ACP do RC, Axtl.xVro=2,5"84,2*0,07*2,5</t>
  </si>
  <si>
    <t>-299123845</t>
  </si>
  <si>
    <t>"Odvoz odstraněného krytu ACO do RC, Axtl.xVro=2,5, příplatek x 9 (předpoklad 10 km odvoz"84,2*0,04*2,5*9</t>
  </si>
  <si>
    <t>"Odvoz odstraněného krytu ACP do RC, Axtl.xVro=2,5"84,2*0,07*2,5*9</t>
  </si>
  <si>
    <t>-997916956</t>
  </si>
  <si>
    <t>"Odbouraný materiál ze svrchních 10 cm pilot"0,1*46*0.61*0.61*3.1415/4*2,3</t>
  </si>
  <si>
    <t>2085715313</t>
  </si>
  <si>
    <t>"Vybouranž kryt vozovky, ACO+ACP"8,42+14,74</t>
  </si>
  <si>
    <t>977711445</t>
  </si>
  <si>
    <t>998332091</t>
  </si>
  <si>
    <t>Přesun hmot pro úpravy vodních toků a kanály, hráze rybníků apod. Příplatek k ceně za zvětšený přesun přes vymezenou největší dopravní vzdálenost do 1 000 m</t>
  </si>
  <si>
    <t>775180019</t>
  </si>
  <si>
    <t>798896549</t>
  </si>
  <si>
    <t>"Penetrační nátěr beton. ploch na styku se zeminou, svislý penetrační, 2x- Lx2xH(0,8+0,25+0,1ztrátné)+2x0,8*0,6 (čela)"</t>
  </si>
  <si>
    <t>(122,4*(2*(0.8+0.25+0.1))+2*0,8*0,6)*2</t>
  </si>
  <si>
    <t>-1730693936</t>
  </si>
  <si>
    <t>564,96*0,00035 'Přepočtené koeficientem množství</t>
  </si>
  <si>
    <t>607298549</t>
  </si>
  <si>
    <t>SO 06.2 - Soupis prací - Pravobřežní PPO zeď v DKM ř. km cca 15,88 –16,0 (PLa)</t>
  </si>
  <si>
    <t>-1565245558</t>
  </si>
  <si>
    <t>"Zához LK 80-200 (500) kg, opevnění břehů z tříděnho LK, stanoveno z VV-PR"257,55</t>
  </si>
  <si>
    <t>-2144383670</t>
  </si>
  <si>
    <t>257,55</t>
  </si>
  <si>
    <t>1783104935</t>
  </si>
  <si>
    <t>"120 m, průměrná délka svahu dle VPR 3,75 m"120*3,75</t>
  </si>
  <si>
    <t>7313925</t>
  </si>
  <si>
    <t>1962597107</t>
  </si>
  <si>
    <t>SO 06.3 - Soupis prací - Pravobřežní PPO zeď v DKM ř. km cca 15,88 –16,0 (Zpětné klapky)</t>
  </si>
  <si>
    <t>-796846047</t>
  </si>
  <si>
    <t>"Úprava stávajících dešťových vyústění do toku cca  DN 150, 0,5 m /ks, + 0,5 rezerva na SEKy"2</t>
  </si>
  <si>
    <t>-995594744</t>
  </si>
  <si>
    <t>-663243863</t>
  </si>
  <si>
    <t>"Stávající výusti, cca 0,5 m, rezerva na SEKY + 0,5 m, 3ks DN 200"3</t>
  </si>
  <si>
    <t>-643967624</t>
  </si>
  <si>
    <t>"stávající výusti DN 200"3*1</t>
  </si>
  <si>
    <t>-1749041528</t>
  </si>
  <si>
    <t>"Úprava délky stávajících výpustí DN 150 - 200, délka cca 1m, 5 ks"5*1</t>
  </si>
  <si>
    <t>-342788125</t>
  </si>
  <si>
    <t>2128818004</t>
  </si>
  <si>
    <t>"5 identifikovaných výpustí, 3xDN 150"2</t>
  </si>
  <si>
    <t>-533506585</t>
  </si>
  <si>
    <t>"5 identifikovaných výpustí, 3xDN 200"3</t>
  </si>
  <si>
    <t>-350916239</t>
  </si>
  <si>
    <t>-1003427946</t>
  </si>
  <si>
    <t>-357746228</t>
  </si>
  <si>
    <t>SO 06.4 - Soupis prací - Pravobřežní PPO zeď v DKM ř. km cca 15,88 –16,0 (Přístup k toku)</t>
  </si>
  <si>
    <t>1) Do hmotností pro potřeby výpočtu přesunů hmot nejsou započteny některé betonové konstrukce a konstrukce z katalogu pozemní komunikace. Předpokládá se, že tyto budou dovezeny z až k místu ukládky. Konkrétně se jedná o položky: 321321116.  V případě jiných technologických předpokladů uchazeč tyto zohlední do cenové nabídky.</t>
  </si>
  <si>
    <t>-2101832474</t>
  </si>
  <si>
    <t>"Schodiště dle výkresu a VV"3,82</t>
  </si>
  <si>
    <t>-704324670</t>
  </si>
  <si>
    <t>"Schodiště D 8 mm"118,1/1000</t>
  </si>
  <si>
    <t>-540441747</t>
  </si>
  <si>
    <t>"Schodiště 100x100x8"211,64/1000</t>
  </si>
  <si>
    <t>433351131</t>
  </si>
  <si>
    <t>Bednění schodnic včetně podpěrné konstrukce výšky do 4 m půdorysně přímočarých zřízení</t>
  </si>
  <si>
    <t>1152336361</t>
  </si>
  <si>
    <t>"Bednění schodiště, dle výkresové dokumentace schodiště"20,16</t>
  </si>
  <si>
    <t>433351132</t>
  </si>
  <si>
    <t>Bednění schodnic včetně podpěrné konstrukce výšky do 4 m půdorysně přímočarých odstranění</t>
  </si>
  <si>
    <t>-1249972929</t>
  </si>
  <si>
    <t>1726553783</t>
  </si>
  <si>
    <t>"Podkladní beton schodiště"0,18/0,1</t>
  </si>
  <si>
    <t>1549867132</t>
  </si>
  <si>
    <t>-1741627750</t>
  </si>
  <si>
    <t>SO 07 - Opatření na kanalizaci - rekonstrukce spojné šachty</t>
  </si>
  <si>
    <t>SO 07.1 - Soupis prací - Opatření na kanalizaci - atypická spojná šachta</t>
  </si>
  <si>
    <t>894221.R1</t>
  </si>
  <si>
    <t>Šachta kanalizační atypická prefabrikovaná z železového betonu se zvýšenými nároky na prostředí tř. min. C 25/30 XC3 XF3 dle výkresové dokumentace D.2.07.2 a dílenské dokumentace konkrétního výrobce</t>
  </si>
  <si>
    <t>KPL</t>
  </si>
  <si>
    <t>1548461262</t>
  </si>
  <si>
    <t>Poznámka k položce:_x000D_
- výkres tvaru viz příloha D.2.07.2, dispozice viz D.2.07.1</t>
  </si>
  <si>
    <t>"TOV - cena v oceněném soupisu vychází z těchto výměr (podrobný rozpis viz přílohaa G.1 Výkazy výměr, řádek 2119 a další"</t>
  </si>
  <si>
    <t>"Celkem konstrukce vodních staveb 6,99 m3 (18,19 t), dno, stěny, zákrytová deska"</t>
  </si>
  <si>
    <t>"Výztuž 1 % do 12 mm, 3 % nad 12 mm, celkem 2,2 t"</t>
  </si>
  <si>
    <t>"Bednění stěn + deskových stropů + prostupů = 32,64 + 4,6 + 2,42 m2"</t>
  </si>
  <si>
    <t>"Odstranění bednění 39,66 m2"</t>
  </si>
  <si>
    <t>"Stupadla 10 ks"</t>
  </si>
  <si>
    <t>"Přesun hmot 20,38 t"</t>
  </si>
  <si>
    <t>"Doprava nadrozměrného nákladu 210 km"</t>
  </si>
  <si>
    <t>SO 07.2 - Soupis prací - Opatření na kanalizaci - rekonstrukce spojné šachty, ostatní opatření</t>
  </si>
  <si>
    <t xml:space="preserve">    6 - Úpravy povrchů, podlahy a osazování výplní</t>
  </si>
  <si>
    <t>-1334943261</t>
  </si>
  <si>
    <t>"Odhad - 15 pracovních dnů, Průměrně 8 hodiny denně. Prosáknutá podzemní voda do výkopů"15*8</t>
  </si>
  <si>
    <t>-2051503389</t>
  </si>
  <si>
    <t>367990740</t>
  </si>
  <si>
    <t>115101.R2</t>
  </si>
  <si>
    <t>Provizorní čerpání kanalizačních přítoků po dobu rekonstrukce šachty</t>
  </si>
  <si>
    <t>810259519</t>
  </si>
  <si>
    <t>Poznámka k položce:_x000D_
- Dle přílohy B- STZ, kapitola B.2.6.a, SO 07, realizace za provozu_x000D_
- 2 větve (PP DN 400 a KAM DN 300, vždy z výše položené šachty)</t>
  </si>
  <si>
    <t>"Provizirní čerpání RŠ 1, doba co nejmenší (řádově hodiny), počet čerpadel 2, délka čerpání 50 m a 13 m. Viz příloha 09 D.1.1, kapitola 1.D.1"1</t>
  </si>
  <si>
    <t>1678677369</t>
  </si>
  <si>
    <t>"kulturní vrstvy pro finální rekultivace, tl. min 0,1 m"19,6*0,1</t>
  </si>
  <si>
    <t>131213101</t>
  </si>
  <si>
    <t>Hloubení jam ručně zapažených i nezapažených s urovnáním dna do předepsaného profilu a spádu v hornině třídy těžitelnosti I skupiny 3 soudržných</t>
  </si>
  <si>
    <t>1412586712</t>
  </si>
  <si>
    <t xml:space="preserve">Poznámka k souboru cen:_x000D_
1. V cenách jsou započteny i náklady na přehození výkopku na přilehlém terénu na vzdálenost do 3 m od okraje jámy nebo naložení na dopravní prostředek._x000D_
</t>
  </si>
  <si>
    <t>"Vyxkopávky v blízkosti kanalizace, plocha výkopu x výška 0,75 m"10,8*0,75</t>
  </si>
  <si>
    <t>131251103</t>
  </si>
  <si>
    <t>Hloubení nezapažených jam a zářezů strojně s urovnáním dna do předepsaného profilu a spádu v hornině třídy těžitelnosti I skupiny 3 přes 50 do 100 m3</t>
  </si>
  <si>
    <t>-506357197</t>
  </si>
  <si>
    <t>"Celkem výkopy 88,43, 4,55 m3 objem stáv. šachty, 8,1 m3 v blízkosti trubních vedení ručně"((10,8+37)*0,5*3,7)-4,55-(10,8*0,75)</t>
  </si>
  <si>
    <t>139001101</t>
  </si>
  <si>
    <t>Příplatek k cenám hloubených vykopávek za ztížení vykopávky v blízkosti podzemního vedení nebo výbušnin pro jakoukoliv třídu horniny</t>
  </si>
  <si>
    <t>336544259</t>
  </si>
  <si>
    <t xml:space="preserve">Poznámka k souboru cen:_x000D_
1. Cena je určena:_x000D_
a) pro podzemní vedení procházející hloubenou vykopávkou nebo uložené ve stěně výkopu při jakékoliv hloubce vedení pod původním terénem nebo jeho výšce nade dnem výkopu a jakémkoliv směru vedení ke stranám výkopu;_x000D_
b)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uloženo._x000D_
3.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4. Je-li vedení uloženo ve výkopišti tak, že se vykopávka v celém výše popsaném objemu nevykopává, např. blízko stěn nebo dna výkopu, oceňuje se ztížení vykopávky jen pro tu část objemu, v níž se ztížená vykopávka provádí._x000D_
5. Jsou-li ve výkopišti dvě vedení položena tak blízko sebe, že se výše uvedené objemy pro obě vedení pronikají, určí se množství ztížení vykopávky tak, aby se pronik započetl jen jednou._x000D_
6. Objem ztížení vykopávky se od celkového objemu výkopu neodečítá._x000D_
7. Dočasné zajištění různých podzemních vedení ve výkopišti se oceňuje cenami souboru cen 119 00-14 Dočasné zajištění podzemního potrubí nebo vedení ve výkopišti._x000D_
</t>
  </si>
  <si>
    <t>75,78+8,1</t>
  </si>
  <si>
    <t>813789020</t>
  </si>
  <si>
    <t>"Rozebraná / vybouraná prefa šachta stávající"2,427</t>
  </si>
  <si>
    <t>1505004552</t>
  </si>
  <si>
    <t>Odvoz na MD a zpětný dovoz zemin, které budou znovu využity na stavbě. SO 07 předpokl. vzdálenost MD do 0,5 km (prostory hřiště SO 10)</t>
  </si>
  <si>
    <t>"Kulturní vrstvy na MD"1,28</t>
  </si>
  <si>
    <t>"Kulturní vrstvy z MD k zpětnému použití"1,28</t>
  </si>
  <si>
    <t>"Zeminy z výkopů na MD pro pozdější zásypy, kypré = tř. 3"75</t>
  </si>
  <si>
    <t>"Zeminy z výkopů z MD pro pozdější zásypy, kypré = tř. 3"75</t>
  </si>
  <si>
    <t>"Přebytek kulturních vrstev"1,96-1,28</t>
  </si>
  <si>
    <t>"Výkop pro šachtu - celkem (ruční hloubená + strojní"8,1+75,78</t>
  </si>
  <si>
    <t>"Odečítá se SUMA potřeb pro SO 07"-75</t>
  </si>
  <si>
    <t>345670163</t>
  </si>
  <si>
    <t>-328174634</t>
  </si>
  <si>
    <t>-1051209256</t>
  </si>
  <si>
    <t>-702652763</t>
  </si>
  <si>
    <t>"Zásyp stavební jámy hutněný"75</t>
  </si>
  <si>
    <t>768691036</t>
  </si>
  <si>
    <t>"Rozprostření skrytých kulturních vrstev - finální rekultivace"12,8</t>
  </si>
  <si>
    <t>-1708208643</t>
  </si>
  <si>
    <t>12,8</t>
  </si>
  <si>
    <t>-2111514234</t>
  </si>
  <si>
    <t>"250 kg/ha, intravilán"12,8*250/10000</t>
  </si>
  <si>
    <t>251434377</t>
  </si>
  <si>
    <t>"Dno výkopu"10,7</t>
  </si>
  <si>
    <t>-1834642933</t>
  </si>
  <si>
    <t>"Svahy jámy"99</t>
  </si>
  <si>
    <t>334741115</t>
  </si>
  <si>
    <t>Prostup v betonových zdech z kameninových trub průměru do DN 300</t>
  </si>
  <si>
    <t>1198960662</t>
  </si>
  <si>
    <t xml:space="preserve">Poznámka k souboru cen:_x000D_
1. V cenách jsou započteny i náklady na nařezání kameninového potrubí na potřebnou délku a osazení do bednění s výřezem a utěsnění prostupu bedněním tmelem před betonáží._x000D_
</t>
  </si>
  <si>
    <t>"1x kamenina DN 300"1*0,25</t>
  </si>
  <si>
    <t>-1565946574</t>
  </si>
  <si>
    <t>"2x přípojky DN 150"2*0,25</t>
  </si>
  <si>
    <t>334791117</t>
  </si>
  <si>
    <t>Prostup v betonových zdech z plastových trub průměru do DN 400</t>
  </si>
  <si>
    <t>300481255</t>
  </si>
  <si>
    <t>"3xDN400 x tl. stěny"3*0,25</t>
  </si>
  <si>
    <t>-116958869</t>
  </si>
  <si>
    <t>"Lože pod dotčené úseky potrubí, Lx š=0,6x0,1"8*0,6*0,1</t>
  </si>
  <si>
    <t>452386131</t>
  </si>
  <si>
    <t>Podkladní a vyrovnávací konstrukce z betonu vyrovnávací prstence z prostého betonu tř. C 25/30 pod poklopy a mříže, výšky přes 200 mm</t>
  </si>
  <si>
    <t>-1760952528</t>
  </si>
  <si>
    <t>Poznámka k položce:_x000D_
- dle potřebné výšky</t>
  </si>
  <si>
    <t>457311116</t>
  </si>
  <si>
    <t>Vyrovnávací nebo spádový beton včetně úpravy povrchu C 20/25</t>
  </si>
  <si>
    <t>-664166331</t>
  </si>
  <si>
    <t>"Podkladní beton pod šachtu"2,5*1,7*0,1</t>
  </si>
  <si>
    <t>-1860047305</t>
  </si>
  <si>
    <t>"Obsyp dotčených úseků potrubí, Lx š=0,6x0,6"8*0,6*0,6</t>
  </si>
  <si>
    <t>Úpravy povrchů, podlahy a osazování výplní</t>
  </si>
  <si>
    <t>617633111</t>
  </si>
  <si>
    <t>Vnitřní úprava povrchu betonových šachet stěrkou z těsnící cementové malty dvouvrstvou, šachet čtyř a vícehranných</t>
  </si>
  <si>
    <t>723139949</t>
  </si>
  <si>
    <t xml:space="preserve">Poznámka k souboru cen:_x000D_
1. Ceny jsou určeny pro ocenění úprav povrchu stěn i stropních konstrukcí šachet._x000D_
2. Potěr dna šachet se ocení cenami souboru cen 632 45-21.. Potěr šachet v této části katalogu._x000D_
</t>
  </si>
  <si>
    <t>"1. vrstva, tvarování žlábků"1,8</t>
  </si>
  <si>
    <t>617633191</t>
  </si>
  <si>
    <t>Vnitřní úprava povrchu betonových šachet stěrkou z těsnící cementové malty dvouvrstvou, šachet Příplatek k cenám za každou další vrstvu stěrky, šachet čtyř a vícehranných</t>
  </si>
  <si>
    <t>176219504</t>
  </si>
  <si>
    <t>"2. vrstva, tvarování žlábků"1,8</t>
  </si>
  <si>
    <t>810312.R1</t>
  </si>
  <si>
    <t>SEK (řez) potrubí DN 150</t>
  </si>
  <si>
    <t>1899005815</t>
  </si>
  <si>
    <t>"2 stávajícíc SEKy, 2 nového potrubí na 3 díly"2+2</t>
  </si>
  <si>
    <t>810372.R2</t>
  </si>
  <si>
    <t>SEK (řez) kameninového potrubí DN 300</t>
  </si>
  <si>
    <t>-542821939</t>
  </si>
  <si>
    <t>"1 stávající Sek, 1 SEK nové trouby"2</t>
  </si>
  <si>
    <t>810392.R3</t>
  </si>
  <si>
    <t>SEK (řez) PP potrubí DN 400</t>
  </si>
  <si>
    <t>-715556569</t>
  </si>
  <si>
    <t>"2 stávajícíc SEKy, 3 nového potrubí na 3 díly + začištění"2+3</t>
  </si>
  <si>
    <t>831372121</t>
  </si>
  <si>
    <t>Montáž potrubí z trub kameninových hrdlových s integrovaným těsněním v otevřeném výkopu ve sklonu do 20 % DN 300</t>
  </si>
  <si>
    <t>-1338237578</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</si>
  <si>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1,5 %._x000D_
2. Ceny 831 . . -2193 jsou určeny pro každé jednotlivé napojení dvou dříků trub o zhruba stejném průměru, kdy maximální rozdíl průměrů je 12 mm. Platí také pro spoj dvou různých materiálů_x000D_
3. Ceny 26-3195 a 38-3195 jsou určeny pro každé jednotlivé připojení vnitřní kanalizace na kanalizační přípojku._x000D_
</t>
  </si>
  <si>
    <t>"Přítok KAM DN 300 - pod Bělou"1</t>
  </si>
  <si>
    <t>59710707</t>
  </si>
  <si>
    <t>trouba kameninová glazovaná DN 300 dl 2,50m spojovací systém C Třída 240</t>
  </si>
  <si>
    <t>-1617785408</t>
  </si>
  <si>
    <t>Poznámka k položce:_x000D_
L trouby = 2,5 m</t>
  </si>
  <si>
    <t>831372193</t>
  </si>
  <si>
    <t>Montáž potrubí z trub kameninových hrdlových s integrovaným těsněním Příplatek k cenám za napojení dvou dříků trub o stejném průměru (max. rozdíl 12 mm) pomocí převlečné manžety (manžeta zahrnuta v ceně) DN 300</t>
  </si>
  <si>
    <t>-206995931</t>
  </si>
  <si>
    <t>Poznámka k položce:_x000D_
- manžeta převlečná DN 300 součástí položky</t>
  </si>
  <si>
    <t>871310330</t>
  </si>
  <si>
    <t>Montáž kanalizačního potrubí z plastů z polypropylenu PP hladkého plnostěnného SN 16 DN 150</t>
  </si>
  <si>
    <t>729924987</t>
  </si>
  <si>
    <t>"přípojky 2x1 m"2</t>
  </si>
  <si>
    <t>28617094</t>
  </si>
  <si>
    <t>trubka kanalizační PP plnostěnná třívrstvá DN 150x6000mm SN16</t>
  </si>
  <si>
    <t>-1936596107</t>
  </si>
  <si>
    <t>Poznámka k položce:_x000D_
L trouby = 6 m</t>
  </si>
  <si>
    <t>871390330</t>
  </si>
  <si>
    <t>Montáž kanalizačního potrubí z plastů z polypropylenu PP hladkého plnostěnného SN 16 DN 400</t>
  </si>
  <si>
    <t>-1490659207</t>
  </si>
  <si>
    <t>"Zkrácený a upravený přítok PP DN 400 a odtok PP DN 400 + nový povodňový výtok"1+1+4</t>
  </si>
  <si>
    <t>28617098</t>
  </si>
  <si>
    <t>trubka kanalizační PP plnostěnná třívrstvá DN 400x6000mm SN16</t>
  </si>
  <si>
    <t>-313788580</t>
  </si>
  <si>
    <t>877390310</t>
  </si>
  <si>
    <t>Montáž tvarovek na kanalizačním plastovém potrubí z polypropylenu PP hladkého plnostěnného kolen DN 400</t>
  </si>
  <si>
    <t>359216335</t>
  </si>
  <si>
    <t>28617166</t>
  </si>
  <si>
    <t>koleno kanalizační PP SN16 15° DN 400</t>
  </si>
  <si>
    <t>42784725</t>
  </si>
  <si>
    <t>890431851</t>
  </si>
  <si>
    <t>Bourání šachet a jímek strojně velikosti obestavěného prostoru přes 1,5 do 3 m3 z prefabrikovaných skruží</t>
  </si>
  <si>
    <t>157396614</t>
  </si>
  <si>
    <t xml:space="preserve">Poznámka k souboru cen:_x000D_
1. Ceny jsou určeny pro vodovodní a kanalizačné šachty._x000D_
2. Šachty velikosti nad 5 m3 obestavěného prostoru se oceňují cenami katalogu 801-3 Budov a haly - bourání konstrukcí._x000D_
</t>
  </si>
  <si>
    <t>"Rozebrání stávající šachty + dna"</t>
  </si>
  <si>
    <t>"šachta"(1.3*1.3*3.1415/4-1*1*3.1415/4)*3,5</t>
  </si>
  <si>
    <t>"Dno"(1,5*1,5*3,1415/4)*0,3</t>
  </si>
  <si>
    <t>891312122</t>
  </si>
  <si>
    <t>Montáž kanalizačních armatur na potrubí šoupátek v otevřeném výkopu nebo v šachtách s osazením zemní soupravy (bez poklopů) DN 150</t>
  </si>
  <si>
    <t>-622639405</t>
  </si>
  <si>
    <t xml:space="preserve">Poznámka k souboru cen:_x000D_
1. V cenách jsou započteny i náklady na:_x000D_
a) u šoupátek ceny -2122 na vytvoření otvorů ve stropech šachet pro prostup zemních souprav šoupátek,_x000D_
b) u stavítek ceny -2322 chemické kotvy s vyvrtáním otvoru a chemickou patronou, osazení rámů a vodícího zařízení._x000D_
2. V cenách nejsou započteny náklady na:_x000D_
a) dodání šoupátek, zemních souprav, šoupátkových koleček, šoupátkových klíčů, stavítek a vodícího zařízení; tyto náklady se oceňují ve specifikaci,_x000D_
b) osazení šoupátkových poklopů; osazení poklopů se oceňuje příslušnými cenami souboru cen 899 40-11 Osazení poklopů litinových části A 01 tohoto katalogu._x000D_
c)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katalogu._x000D_
</t>
  </si>
  <si>
    <t>"Přípojky"1+1</t>
  </si>
  <si>
    <t>42221138.R1</t>
  </si>
  <si>
    <t>oboustranně těsnící šoupátko DN 150 hrdlové (kanalizační)</t>
  </si>
  <si>
    <t>-1308122418</t>
  </si>
  <si>
    <t>891319931</t>
  </si>
  <si>
    <t>Montáž opravných armatur opravných pasů na potrubí z trub litinových, ocelových nebo plastických hmot DN 150</t>
  </si>
  <si>
    <t>646481788</t>
  </si>
  <si>
    <t xml:space="preserve">Poznámka k souboru cen:_x000D_
1. V cenách jsou započteny náklady na:_x000D_
a) na výkop montážních jamek,_x000D_
b) na opravu izolace ocelových trubek._x000D_
2. V cenách nejsou započteny náklady na:_x000D_
a) dodání opravných pasů a potrubních spojek, tyto armatury se oceňují ve specifikaci,_x000D_
b) obsyp ze štěrku nebo štěrkopísku; obsyp se oceňuje příslušnými cenami souboru cen 451 5 . - . 1 Lože pod potrubí, stoky a drobné objekty části A 01 tohoto katalogu._x000D_
</t>
  </si>
  <si>
    <t>"2x přípojky"2</t>
  </si>
  <si>
    <t>42271373</t>
  </si>
  <si>
    <t>pas nerezový opravný, jednoduše upnutý, DN 150, rozsah (151-161), šířka 300</t>
  </si>
  <si>
    <t>41823675</t>
  </si>
  <si>
    <t>891392122</t>
  </si>
  <si>
    <t>Montáž kanalizačních armatur na potrubí šoupátek v otevřeném výkopu nebo v šachtách s osazením zemní soupravy (bez poklopů) DN 400</t>
  </si>
  <si>
    <t>-946960283</t>
  </si>
  <si>
    <t>"Na novém povodňovém vyústění DN 400"1</t>
  </si>
  <si>
    <t>42221461.R1</t>
  </si>
  <si>
    <t>Oboustranně těsnící šoupátko DN 400 hrdlové pro plastové potrubí (PP)</t>
  </si>
  <si>
    <t>739101991</t>
  </si>
  <si>
    <t>Poznámka k položce:_x000D_
- např. ATJ</t>
  </si>
  <si>
    <t>891392222</t>
  </si>
  <si>
    <t>Montáž kanalizačních armatur na potrubí šoupátek uzavíracích v šachtách s ručním kolečkem DN 400</t>
  </si>
  <si>
    <t>-1810922833</t>
  </si>
  <si>
    <t>Poznámka k položce:_x000D_
-montáž před osazením zákrytové desky</t>
  </si>
  <si>
    <t>"Montáž šoupě DN 400 - vřetenové, do šachty"1</t>
  </si>
  <si>
    <t>42221461.R2</t>
  </si>
  <si>
    <t>Oboustranně těsnící nerezové šoupě DN 400 vřetenové na stěnu</t>
  </si>
  <si>
    <t>105363792</t>
  </si>
  <si>
    <t>Poznámka k položce:_x000D_
- např. EROX</t>
  </si>
  <si>
    <t>42291082.R1</t>
  </si>
  <si>
    <t>souprava zemní pro šoupátka DN 400 L do 2 m</t>
  </si>
  <si>
    <t>2146229221</t>
  </si>
  <si>
    <t>"Šoupě hrdlové na povodňovém vyústění a šoupě vřetenové v šachtě"1+1</t>
  </si>
  <si>
    <t>42291080</t>
  </si>
  <si>
    <t>souprava zemní pro šoupátka DN 100-150m Rd 2,0m</t>
  </si>
  <si>
    <t>1873563404</t>
  </si>
  <si>
    <t>Poznámka k položce:_x000D_
- spodní přípojka větší délka (cca 2,5 m)</t>
  </si>
  <si>
    <t>42291080.R1</t>
  </si>
  <si>
    <t>Příplatek za zvýšenou délku zemní soupravy pro šoupě DN 150</t>
  </si>
  <si>
    <t>-689476024</t>
  </si>
  <si>
    <t>891399931</t>
  </si>
  <si>
    <t>Montáž opravných armatur opravných pasů na potrubí z trub litinových, ocelových nebo plastických hmot DN 400</t>
  </si>
  <si>
    <t>-647545570</t>
  </si>
  <si>
    <t>"2x PP DN400"2</t>
  </si>
  <si>
    <t>42271550.R1</t>
  </si>
  <si>
    <t>spojka opravná pro PP DN 400</t>
  </si>
  <si>
    <t>-1022065490</t>
  </si>
  <si>
    <t>Poznámka k položce:_x000D_
- pro PP (pas, třmen, spojka)</t>
  </si>
  <si>
    <t>894412411</t>
  </si>
  <si>
    <t>Osazení betonových nebo železobetonových dílců pro šachty skruží přechodových</t>
  </si>
  <si>
    <t>-1895090771</t>
  </si>
  <si>
    <t xml:space="preserve">Poznámka k souboru cen:_x000D_
1. V cenách nejsou započteny náklady na dodání betonových nebo železobetonových dílců a těsnění; dodání těchto se oceňuje ve specifikaci._x000D_
</t>
  </si>
  <si>
    <t>59224121</t>
  </si>
  <si>
    <t>skruž betonová přechodová 62,5/100x60x9cm, stupadla poplastovaná kapsová</t>
  </si>
  <si>
    <t>1465250049</t>
  </si>
  <si>
    <t>899101211</t>
  </si>
  <si>
    <t>Demontáž poklopů litinových a ocelových včetně rámů, hmotnosti jednotlivě do 50 kg</t>
  </si>
  <si>
    <t>1003288683</t>
  </si>
  <si>
    <t>Poznámka k položce:_x000D_
- včetně likvidace</t>
  </si>
  <si>
    <t>899104.R1</t>
  </si>
  <si>
    <t>Osazení poklopů tlakových včetně rámů pro třídu zatížení D400, E600</t>
  </si>
  <si>
    <t>190277864</t>
  </si>
  <si>
    <t>55241005.R1</t>
  </si>
  <si>
    <t>Poklop kanalizační tlakový</t>
  </si>
  <si>
    <t>-1667664567</t>
  </si>
  <si>
    <t>Poznámka k položce:_x000D_
- poklop tlakový</t>
  </si>
  <si>
    <t>899401112</t>
  </si>
  <si>
    <t>Osazení poklopů litinových šoupátkových</t>
  </si>
  <si>
    <t>-685356687</t>
  </si>
  <si>
    <t xml:space="preserve">Poznámka k souboru cen:_x000D_
1. V cenách osazení poklopů jsou započteny i náklady na jejich podezdění._x000D_
2. V cenách nejsou započteny náklady na dodání poklopů; tyto se oceňují ve specifikaci. Ztratné se nestanoví._x000D_
</t>
  </si>
  <si>
    <t>"celkem 4 ks"4</t>
  </si>
  <si>
    <t>42291352</t>
  </si>
  <si>
    <t>poklop litinový šoupátkový pro zemní soupravy osazení do terénu a do vozovky</t>
  </si>
  <si>
    <t>1961518376</t>
  </si>
  <si>
    <t>920755760</t>
  </si>
  <si>
    <t>"Rozebraná / vybouraná prefa šachta stávající"2,427*2,5</t>
  </si>
  <si>
    <t>998271301</t>
  </si>
  <si>
    <t>Přesun hmot pro kanalizace (stoky) hloubené monolitické z betonu nebo železobetonu v otevřeném výkopu dopravní vzdálenost do 15 m</t>
  </si>
  <si>
    <t>1903992459</t>
  </si>
  <si>
    <t>998271324</t>
  </si>
  <si>
    <t>Přesun hmot pro kanalizace (stoky) hloubené monolitické z betonu nebo železobetonu Příplatek k cenám za zvětšený přesun přes vymezenou největší dopravní vzdálenost do 500 m</t>
  </si>
  <si>
    <t>1948848670</t>
  </si>
  <si>
    <t>-1811709430</t>
  </si>
  <si>
    <t>"Vnější nátěr šachty - ochrana proti zemní vlhkosti, 2x"</t>
  </si>
  <si>
    <t>"Svislé části, obvod x výška"7,6*2,7*2</t>
  </si>
  <si>
    <t>"Zákrytoví deska, plocha dle situace"3,45*2</t>
  </si>
  <si>
    <t>"Konus, odhad plochy"0.9*3.1415*0,7*2</t>
  </si>
  <si>
    <t>841124751</t>
  </si>
  <si>
    <t>51,9*0,35/1000</t>
  </si>
  <si>
    <t>-552761441</t>
  </si>
  <si>
    <t>998711193</t>
  </si>
  <si>
    <t>Přesun hmot pro izolace proti vodě, vlhkosti a plynům stanovený z hmotnosti přesunovaného materiálu Příplatek k cenám za zvětšený přesun přes vymezenou největší dopravní vzdálenost do 500 m</t>
  </si>
  <si>
    <t>-252526268</t>
  </si>
  <si>
    <t>SO 08 - Dočasné příjezdy ke stavbě (staveništní komunikace)</t>
  </si>
  <si>
    <t>SO 08 - Soupis prací - Dočasné příjezdy ke stavbě (staveništní komunikace)</t>
  </si>
  <si>
    <t xml:space="preserve">    5 - Komunikace pozemní</t>
  </si>
  <si>
    <t>111151102</t>
  </si>
  <si>
    <t>Odstranění travin a rákosu strojně travin, při celkové ploše přes 100 do 500 m2</t>
  </si>
  <si>
    <t>1507126843</t>
  </si>
  <si>
    <t xml:space="preserve">Poznámka k souboru cen:_x000D_
1. Ceny nelze použít pro plochy, pro něž se oceňuje odstranění křovin cenami souboru 111 2 Odstranění křovin a stromů s odstraněním kořenů._x000D_
2. Travinami se rozumějí také všechny zemědělské plodiny kromě vinné révy, chmele, maliní apod., tyto se považují za křoviny._x000D_
3. V cenách jsou započteny i náklady na případné nutné přemístění a uložení porostu na hromady na vzdálenost do 50 m nebo naložení na dopravní prostředek._x000D_
4. Množství jednotek se určí samostatně za každý objekt v m2 půdorysné plochy, z níž má být porost odstraněn._x000D_
</t>
  </si>
  <si>
    <t>230</t>
  </si>
  <si>
    <t>113107151</t>
  </si>
  <si>
    <t>Odstranění podkladů nebo krytů strojně plochy jednotlivě přes 50 m2 do 200 m2 s přemístěním hmot na skládku na vzdálenost do 20 m nebo s naložením na dopravní prostředek z kameniva těženého, o tl. vrstvy do 100 mm</t>
  </si>
  <si>
    <t>1030851485</t>
  </si>
  <si>
    <t>"Odstranění (štěrko)písku, pod panely"165</t>
  </si>
  <si>
    <t>113107222</t>
  </si>
  <si>
    <t>Odstranění podkladů nebo krytů strojně plochy jednotlivě přes 200 m2 s přemístěním hmot na skládku na vzdálenost do 20 m nebo s naložením na dopravní prostředek z kameniva hrubého drceného, o tl. vrstvy přes 100 do 200 mm</t>
  </si>
  <si>
    <t>648548142</t>
  </si>
  <si>
    <t>"Odstranění makadamu"370</t>
  </si>
  <si>
    <t>113107311</t>
  </si>
  <si>
    <t>Odstranění podkladů nebo krytů strojně plochy jednotlivě do 50 m2 s přemístěním hmot na skládku na vzdálenost do 3 m nebo s naložením na dopravní prostředek z kameniva těženého, o tl. vrstvy do 100 mm</t>
  </si>
  <si>
    <t>-298290320</t>
  </si>
  <si>
    <t>"Odstranění (štěrko)písku, nájezdy"5*3*2</t>
  </si>
  <si>
    <t>113151111</t>
  </si>
  <si>
    <t>Rozebírání zpevněných ploch s přemístěním na skládku na vzdálenost do 20 m nebo s naložením na dopravní prostředek ze silničních panelů</t>
  </si>
  <si>
    <t>-1090524526</t>
  </si>
  <si>
    <t xml:space="preserve">Poznámka k souboru cen:_x000D_
1. Cena je určena pro rozebírání silničních panelů jakýchkoliv rozměrů kladených do lože z kameniva včetně odstranění lože._x000D_
</t>
  </si>
  <si>
    <t>113311121</t>
  </si>
  <si>
    <t>Odstranění geosyntetik s uložením na vzdálenost do 20 m nebo naložením na dopravní prostředek geotextilie</t>
  </si>
  <si>
    <t>-1034776474</t>
  </si>
  <si>
    <t xml:space="preserve">Poznámka k souboru cen:_x000D_
1. V cenách -1111 až -1131 nejsou započteny náklady na odstranění vrstev uložených nad geosyntetikem._x000D_
2. V ceně -1141 jsou započteny i náklady odstranění zásypu buněk a krycí vrstvy tl. 100 mm._x000D_
</t>
  </si>
  <si>
    <t>181411121</t>
  </si>
  <si>
    <t>Založení trávníku na půdě předem připravené plochy do 1000 m2 výsevem včetně utažení lučního v rovině nebo na svahu do 1:5</t>
  </si>
  <si>
    <t>212036447</t>
  </si>
  <si>
    <t>"osetí rekultivovaných ploch"230</t>
  </si>
  <si>
    <t>-1721813111</t>
  </si>
  <si>
    <t>230*250/10000</t>
  </si>
  <si>
    <t>-983552725</t>
  </si>
  <si>
    <t>"Úprava ploch před položením geotextílie, vně zpevněné plochy, Edef=cca 20 Mpa"230</t>
  </si>
  <si>
    <t>183402121</t>
  </si>
  <si>
    <t>Rozrušení půdy na hloubku přes 50 do 150 mm souvislé plochy do 500 m2 v rovině nebo na svahu do 1:5</t>
  </si>
  <si>
    <t>-1103654787</t>
  </si>
  <si>
    <t xml:space="preserve">Poznámka k souboru cen:_x000D_
1. V cenách nejsou započteny náklady na odstranění překážek na povrchu ploch, které mají být rozrušeny. Odstranění překážek se oceňuje:_x000D_
a) vegetační kryt cenami části A02 souboru cen 111 1 Odstranění travin a rákosu nebo 111 1 Odstranění stařiny,_x000D_
b) kořeny cenami části A02 souboru cen 111 2 Odstranění křovin a stromů s odstraněním kořenů,_x000D_
c) balvany velikosti přes 0,10 m3 cenami souboru cen 122 86 Těžení a rozpojení jednotlivých balvanů, části A01 katalogu 800-1 Zemní práce,_x000D_
d) ostatní překážky příslušnými cenami podle jejich druhu._x000D_
2. V cenách o sklonu svahu přes 1:1 jsou uvažovány podmínky pro svahy běžně schůdné; bez použití lezeckých technik. V případě použití lezeckých technik se tyto náklady oceňují individuálně._x000D_
</t>
  </si>
  <si>
    <t>"Příprava povrchu před zatravněním (nakypření)"230</t>
  </si>
  <si>
    <t>R1</t>
  </si>
  <si>
    <t>Odvoz nebo likvidace konstrukčních prvků provizorní komunikace</t>
  </si>
  <si>
    <t>1075514304</t>
  </si>
  <si>
    <t>Poznámka k položce:_x000D_
- odvoz do skladu nebo likvidace geotextilie, kameniva, panelů</t>
  </si>
  <si>
    <t>Komunikace pozemní</t>
  </si>
  <si>
    <t>564231111</t>
  </si>
  <si>
    <t>Podklad nebo podsyp ze štěrkopísku ŠP s rozprostřením, vlhčením a zhutněním, po zhutnění tl. 100 mm</t>
  </si>
  <si>
    <t>137210809</t>
  </si>
  <si>
    <t>"pískové nebo štěrkopískové lože dle VPR, podklad pro panely"165</t>
  </si>
  <si>
    <t>"nájezdy na panely, tl. 0-0.15 m, průměrně 0.075 m (do 0.1 m). Celkem 5 nájezdů/sjezdů, šířka 3 m, délka 2 m"5*3*2</t>
  </si>
  <si>
    <t>564661111</t>
  </si>
  <si>
    <t>Podklad z kameniva hrubého drceného vel. 63-125 mm, s rozprostřením a zhutněním, po zhutnění tl. 200 mm</t>
  </si>
  <si>
    <t>-262551712</t>
  </si>
  <si>
    <t>Poznámka k položce:_x000D_
- podklad z makadamu</t>
  </si>
  <si>
    <t>"Vrstva makadamu 63-125, viz VPR"370</t>
  </si>
  <si>
    <t>460650141</t>
  </si>
  <si>
    <t>Vozovky a chodníky zřízení provizorní příjezdové komunikace z panelů silničních včetně úpravy podkladní pláně se štěrkovým ložem</t>
  </si>
  <si>
    <t>487186007</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</si>
  <si>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</si>
  <si>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"Položení panelů na vjezdu a u křížení se sítěmi a v blízkosti stromů"31*3</t>
  </si>
  <si>
    <t>59381009</t>
  </si>
  <si>
    <t>panel silniční 3,00x1,00x0,15m</t>
  </si>
  <si>
    <t>-54626479</t>
  </si>
  <si>
    <t>Poznámka k položce:_x000D_
- pro potřeby oceněného sopisu uvažována 3 násobná obratovost panelů (cena/3)</t>
  </si>
  <si>
    <t>93*0,33333 'Přepočtené koeficientem množství</t>
  </si>
  <si>
    <t>919726202</t>
  </si>
  <si>
    <t>Geotextilie tkaná pro vyztužení, separaci nebo filtraci z polypropylenu, podélná pevnost v tahu přes 15 do 50 kN/m</t>
  </si>
  <si>
    <t>976697627</t>
  </si>
  <si>
    <t xml:space="preserve">Poznámka k souboru cen:_x000D_
1. V cenách jsou započteny i náklady na položení a dodání geotextilie včetně přesahů._x000D_
</t>
  </si>
  <si>
    <t>"Spodek provizorní komunikace š = 4 m plus obratiště"390</t>
  </si>
  <si>
    <t>998225111</t>
  </si>
  <si>
    <t>Přesun hmot pro komunikace s krytem z kameniva, monolitickým betonovým nebo živičným dopravní vzdálenost do 200 m jakékoliv délky objektu</t>
  </si>
  <si>
    <t>-868584942</t>
  </si>
  <si>
    <t xml:space="preserve">Poznámka k souboru cen:_x000D_
1. Ceny lze použít i pro plochy letišť s krytem monolitickým betonovým nebo živičným._x000D_
</t>
  </si>
  <si>
    <t>SO 09 - Vegetační úpravy (kácení a mýcení porostů, nové výsadby)</t>
  </si>
  <si>
    <t>SO 09.1 - Soupis prací - Kácení a mýcení porostů</t>
  </si>
  <si>
    <t>111251103</t>
  </si>
  <si>
    <t>Odstranění křovin a stromů s odstraněním kořenů strojně průměru kmene do 100 mm v rovině nebo ve svahu sklonu terénu do 1:5, při celkové ploše přes 500 m2</t>
  </si>
  <si>
    <t>-2027360074</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</si>
  <si>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</si>
  <si>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 xml:space="preserve">"Celk. plocha 648, cca 50 % rovina"948*0,5 </t>
  </si>
  <si>
    <t>111251203</t>
  </si>
  <si>
    <t>Odstranění křovin a stromů s odstraněním kořenů strojně průměru kmene do 100 mm v rovině nebo ve svahu sklonu terénu přes 1:5, při celkové ploše přes 500 m2</t>
  </si>
  <si>
    <t>1413308691</t>
  </si>
  <si>
    <t xml:space="preserve">"Celk. plocha 648, cca 50 % svažitý"948*0,5 </t>
  </si>
  <si>
    <t>112151111</t>
  </si>
  <si>
    <t>Pokácení stromu směrové v celku s odřezáním kmene a s odvětvením průměru kmene přes 100 do 200 mm</t>
  </si>
  <si>
    <t>1026061302</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</si>
  <si>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</si>
  <si>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"Kácení stromů - kmenů (včetně vícekmenů) - směrové (intravilán)"</t>
  </si>
  <si>
    <t>"0-10 cm a 10-20 cm, listnaté"12+65</t>
  </si>
  <si>
    <t>"0-10 cm a 10-20 cm, jehličnaté"1+1</t>
  </si>
  <si>
    <t>"10-20 cm, porosty"14</t>
  </si>
  <si>
    <t>112151112</t>
  </si>
  <si>
    <t>Pokácení stromu směrové v celku s odřezáním kmene a s odvětvením průměru kmene přes 200 do 300 mm</t>
  </si>
  <si>
    <t>969709633</t>
  </si>
  <si>
    <t>"20-30 cm, listnaté"43</t>
  </si>
  <si>
    <t>"20-30 cm, jehličnaté"4</t>
  </si>
  <si>
    <t>112151113</t>
  </si>
  <si>
    <t>Pokácení stromu směrové v celku s odřezáním kmene a s odvětvením průměru kmene přes 300 do 400 mm</t>
  </si>
  <si>
    <t>-1473104357</t>
  </si>
  <si>
    <t>"30-40 cm, listnaté"41</t>
  </si>
  <si>
    <t>112151114</t>
  </si>
  <si>
    <t>Pokácení stromu směrové v celku s odřezáním kmene a s odvětvením průměru kmene přes 400 do 500 mm</t>
  </si>
  <si>
    <t>-2061074715</t>
  </si>
  <si>
    <t>"40-50 cm"13</t>
  </si>
  <si>
    <t>112151115</t>
  </si>
  <si>
    <t>Pokácení stromu směrové v celku s odřezáním kmene a s odvětvením průměru kmene přes 500 do 600 mm</t>
  </si>
  <si>
    <t>-254518948</t>
  </si>
  <si>
    <t>"50-60 cm"7</t>
  </si>
  <si>
    <t>112151116</t>
  </si>
  <si>
    <t>Pokácení stromu směrové v celku s odřezáním kmene a s odvětvením průměru kmene přes 600 do 700 mm</t>
  </si>
  <si>
    <t>1673060943</t>
  </si>
  <si>
    <t>"60-70 cm"4</t>
  </si>
  <si>
    <t>112151117</t>
  </si>
  <si>
    <t>Pokácení stromu směrové v celku s odřezáním kmene a s odvětvením průměru kmene přes 700 do 800 mm</t>
  </si>
  <si>
    <t>1992868415</t>
  </si>
  <si>
    <t>"70-80 cm, listnaté"1</t>
  </si>
  <si>
    <t>112201101</t>
  </si>
  <si>
    <t>Odstranění pařezů strojně s jejich vykopáním, vytrháním nebo odstřelením průměru přes 100 do 300 mm</t>
  </si>
  <si>
    <t>675105956</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</si>
  <si>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2._x000D_
4. Zásyp jam po pařezech se oceňuje cenami souboru cen 174 2.. Zásyp jam po pařezech._x000D_
5. Průměr pařezu se měří v místě řezu kmene na základě dvojího na sebe kolmého měření a následného zprůměrování naměřených hodnot._x000D_
</t>
  </si>
  <si>
    <t>"Průměr je uvažován větší než průměr kmenů, viz tabulky inventarizace"</t>
  </si>
  <si>
    <t>"do 10 cm"3</t>
  </si>
  <si>
    <t>"10-20 cm, L+J"14+2</t>
  </si>
  <si>
    <t>"20-30 cm, L+J"21+2</t>
  </si>
  <si>
    <t>"stáv. pařezy 0-30, dle inventarizace (SO 01 + SO 06)"2+0</t>
  </si>
  <si>
    <t>112201102</t>
  </si>
  <si>
    <t>Odstranění pařezů strojně s jejich vykopáním, vytrháním nebo odstřelením průměru přes 300 do 500 mm</t>
  </si>
  <si>
    <t>1383431647</t>
  </si>
  <si>
    <t>"30-40 cm, L+J"22+2</t>
  </si>
  <si>
    <t>"40-50, L+J cm"13+0</t>
  </si>
  <si>
    <t>"stáv. pařezy 30-50, dle inventarizace, SO 01 + SO 06"2+2</t>
  </si>
  <si>
    <t>112201103</t>
  </si>
  <si>
    <t>Odstranění pařezů strojně s jejich vykopáním, vytrháním nebo odstřelením průměru přes 500 do 700 mm</t>
  </si>
  <si>
    <t>1040204266</t>
  </si>
  <si>
    <t>"50-60 cm, L"14</t>
  </si>
  <si>
    <t>"60-70 cm, L"10</t>
  </si>
  <si>
    <t>"stáv. pařezy 50-70, dle inventarizace, SO 01 + SO 06"2+7</t>
  </si>
  <si>
    <t>112201104</t>
  </si>
  <si>
    <t>Odstranění pařezů strojně s jejich vykopáním, vytrháním nebo odstřelením průměru přes 700 do 900 mm</t>
  </si>
  <si>
    <t>1321693061</t>
  </si>
  <si>
    <t>"70-80 cm, L"4</t>
  </si>
  <si>
    <t>"80-90 cm, L"7</t>
  </si>
  <si>
    <t>"stáv. pařezy 70-90, dle inventarizace, SO 01 + SO 06"2+1</t>
  </si>
  <si>
    <t>112201105</t>
  </si>
  <si>
    <t>Odstranění pařezů strojně s jejich vykopáním, vytrháním nebo odstřelením průměru přes 900 do 1100 mm</t>
  </si>
  <si>
    <t>1580316553</t>
  </si>
  <si>
    <t>"90-110 cm"4</t>
  </si>
  <si>
    <t>"stáv. pařezy 90-100, dle inventarizace, SO 01 + SO 06"0+2</t>
  </si>
  <si>
    <t>162201401</t>
  </si>
  <si>
    <t>Vodorovné přemístění větví, kmenů nebo pařezů s naložením, složením a dopravou do 1000 m větví stromů listnatých, průměru kmene přes 100 do 300 mm</t>
  </si>
  <si>
    <t>-73369088</t>
  </si>
  <si>
    <t xml:space="preserve">Poznámka k souboru cen:_x000D_
1. Průměr kmene i pařezu se měří v místě řezu._x000D_
2. Měrná jednotka kus je 1 strom._x000D_
</t>
  </si>
  <si>
    <t>162201402</t>
  </si>
  <si>
    <t>Vodorovné přemístění větví, kmenů nebo pařezů s naložením, složením a dopravou do 1000 m větví stromů listnatých, průměru kmene přes 300 do 500 mm</t>
  </si>
  <si>
    <t>320427035</t>
  </si>
  <si>
    <t>162201403</t>
  </si>
  <si>
    <t>Vodorovné přemístění větví, kmenů nebo pařezů s naložením, složením a dopravou do 1000 m větví stromů listnatých, průměru kmene přes 500 do 700 mm</t>
  </si>
  <si>
    <t>-1999187277</t>
  </si>
  <si>
    <t>162201404</t>
  </si>
  <si>
    <t>Vodorovné přemístění větví, kmenů nebo pařezů s naložením, složením a dopravou do 1000 m větví stromů listnatých, průměru kmene přes 700 do 900 mm</t>
  </si>
  <si>
    <t>125656917</t>
  </si>
  <si>
    <t>162201405</t>
  </si>
  <si>
    <t>Vodorovné přemístění větví, kmenů nebo pařezů s naložením, složením a dopravou do 1000 m větví stromů jehličnatých, průměru kmene přes 100 do 300 mm</t>
  </si>
  <si>
    <t>728711533</t>
  </si>
  <si>
    <t>162201411</t>
  </si>
  <si>
    <t>Vodorovné přemístění větví, kmenů nebo pařezů s naložením, složením a dopravou do 1000 m kmenů stromů listnatých, průměru přes 100 do 300 mm</t>
  </si>
  <si>
    <t>1516483444</t>
  </si>
  <si>
    <t>Poznámka k položce:_x000D_
- předpoklad 20 km pro potřeby oceněného soupisu, skutečná vzdálenost dle rozvahy zhotovitele</t>
  </si>
  <si>
    <t>77+14+43</t>
  </si>
  <si>
    <t>162201412</t>
  </si>
  <si>
    <t>Vodorovné přemístění větví, kmenů nebo pařezů s naložením, složením a dopravou do 1000 m kmenů stromů listnatých, průměru přes 300 do 500 mm</t>
  </si>
  <si>
    <t>-680937345</t>
  </si>
  <si>
    <t>41+13</t>
  </si>
  <si>
    <t>162201413</t>
  </si>
  <si>
    <t>Vodorovné přemístění větví, kmenů nebo pařezů s naložením, složením a dopravou do 1000 m kmenů stromů listnatých, průměru přes 500 do 700 mm</t>
  </si>
  <si>
    <t>-752203140</t>
  </si>
  <si>
    <t>7+4</t>
  </si>
  <si>
    <t>162201414</t>
  </si>
  <si>
    <t>Vodorovné přemístění větví, kmenů nebo pařezů s naložením, složením a dopravou do 1000 m kmenů stromů listnatých, průměru přes 700 do 900 mm</t>
  </si>
  <si>
    <t>679772763</t>
  </si>
  <si>
    <t>162201415</t>
  </si>
  <si>
    <t>Vodorovné přemístění větví, kmenů nebo pařezů s naložením, složením a dopravou do 1000 m kmenů stromů jehličnatých, průměru přes 100 do 300 mm</t>
  </si>
  <si>
    <t>-2106547245</t>
  </si>
  <si>
    <t>2+4</t>
  </si>
  <si>
    <t>162201421</t>
  </si>
  <si>
    <t>Vodorovné přemístění větví, kmenů nebo pařezů s naložením, složením a dopravou do 1000 m pařezů kmenů, průměru přes 100 do 300 mm</t>
  </si>
  <si>
    <t>1329703326</t>
  </si>
  <si>
    <t>Poznámka k položce:_x000D_
- předpoklad 10km pro potřeby oceněného soupisu, skutečná vzdálenost dle rozvahy zhotovitele</t>
  </si>
  <si>
    <t>162201422</t>
  </si>
  <si>
    <t>Vodorovné přemístění větví, kmenů nebo pařezů s naložením, složením a dopravou do 1000 m pařezů kmenů, průměru přes 300 do 500 mm</t>
  </si>
  <si>
    <t>-1273648867</t>
  </si>
  <si>
    <t>162201423</t>
  </si>
  <si>
    <t>Vodorovné přemístění větví, kmenů nebo pařezů s naložením, složením a dopravou do 1000 m pařezů kmenů, průměru přes 500 do 700 mm</t>
  </si>
  <si>
    <t>1073503990</t>
  </si>
  <si>
    <t>162201424</t>
  </si>
  <si>
    <t>Vodorovné přemístění větví, kmenů nebo pařezů s naložením, složením a dopravou do 1000 m pařezů kmenů, průměru přes 700 do 900 mm</t>
  </si>
  <si>
    <t>-1706028136</t>
  </si>
  <si>
    <t>162201520</t>
  </si>
  <si>
    <t>Vodorovné přemístění větví, kmenů nebo pařezů s naložením, složením a dopravou do 1000 m pařezů kmenů, průměru přes 900 do 1100 mm</t>
  </si>
  <si>
    <t>-2130332581</t>
  </si>
  <si>
    <t>162301501</t>
  </si>
  <si>
    <t>Vodorovné přemístění smýcených křovin do průměru kmene 100 mm na vzdálenost do 5 000 m</t>
  </si>
  <si>
    <t>1785563997</t>
  </si>
  <si>
    <t xml:space="preserve">Poznámka k souboru cen:_x000D_
1. Ceny nelze použít pro přemístění křovin do 50 m; toto přemístění je započteno v cenách souborů cen Odstranění křovin a stromů části A 01._x000D_
2. V cenách jsou započteny i náklady na složení křovin z dopravního prostředku do hromad na stanoveném místě._x000D_
</t>
  </si>
  <si>
    <t>948</t>
  </si>
  <si>
    <t>162301931</t>
  </si>
  <si>
    <t>Vodorovné přemístění větví, kmenů nebo pařezů s naložením, složením a dopravou Příplatek k cenám za každých dalších i započatých 1000 m přes 1000 m větví stromů listnatých, průměru kmene přes 100 do 300 mm</t>
  </si>
  <si>
    <t>1778674571</t>
  </si>
  <si>
    <t>134*9 'Přepočtené koeficientem množství</t>
  </si>
  <si>
    <t>162301932</t>
  </si>
  <si>
    <t>Vodorovné přemístění větví, kmenů nebo pařezů s naložením, složením a dopravou Příplatek k cenám za každých dalších i započatých 1000 m přes 1000 m větví stromů listnatých, průměru kmene přes 300 do 500 mm</t>
  </si>
  <si>
    <t>1318851196</t>
  </si>
  <si>
    <t>54*9 'Přepočtené koeficientem množství</t>
  </si>
  <si>
    <t>162301933</t>
  </si>
  <si>
    <t>Vodorovné přemístění větví, kmenů nebo pařezů s naložením, složením a dopravou Příplatek k cenám za každých dalších i započatých 1000 m přes 1000 m větví stromů listnatých, průměru kmene přes 500 do 700 mm</t>
  </si>
  <si>
    <t>385605873</t>
  </si>
  <si>
    <t>11*9 'Přepočtené koeficientem množství</t>
  </si>
  <si>
    <t>162301934</t>
  </si>
  <si>
    <t>Vodorovné přemístění větví, kmenů nebo pařezů s naložením, složením a dopravou Příplatek k cenám za každých dalších i započatých 1000 m přes 1000 m větví stromů listnatých, průměru kmene přes 700 do 900 mm</t>
  </si>
  <si>
    <t>-1101602755</t>
  </si>
  <si>
    <t>1*9 'Přepočtené koeficientem množství</t>
  </si>
  <si>
    <t>162301941</t>
  </si>
  <si>
    <t>Vodorovné přemístění větví, kmenů nebo pařezů s naložením, složením a dopravou Příplatek k cenám za každých dalších i započatých 1000 m přes 1000 m větví stromů jehličnatých, o průměru kmene přes 100 do 300 mm</t>
  </si>
  <si>
    <t>1999763990</t>
  </si>
  <si>
    <t>6*9 'Přepočtené koeficientem množství</t>
  </si>
  <si>
    <t>162301951</t>
  </si>
  <si>
    <t>Vodorovné přemístění větví, kmenů nebo pařezů s naložením, složením a dopravou Příplatek k cenám za každých dalších i započatých 1000 m přes 1000 m kmenů stromů listnatých, o průměru přes 100 do 300 mm</t>
  </si>
  <si>
    <t>1487938962</t>
  </si>
  <si>
    <t>134*19 'Přepočtené koeficientem množství</t>
  </si>
  <si>
    <t>162301952</t>
  </si>
  <si>
    <t>Vodorovné přemístění větví, kmenů nebo pařezů s naložením, složením a dopravou Příplatek k cenám za každých dalších i započatých 1000 m přes 1000 m kmenů stromů listnatých, o průměru přes 300 do 500 mm</t>
  </si>
  <si>
    <t>-1374060613</t>
  </si>
  <si>
    <t>54*19 'Přepočtené koeficientem množství</t>
  </si>
  <si>
    <t>162301953</t>
  </si>
  <si>
    <t>Vodorovné přemístění větví, kmenů nebo pařezů s naložením, složením a dopravou Příplatek k cenám za každých dalších i započatých 1000 m přes 1000 m kmenů stromů listnatých, o průměru přes 500 do 700 mm</t>
  </si>
  <si>
    <t>-1034520117</t>
  </si>
  <si>
    <t>11*19 'Přepočtené koeficientem množství</t>
  </si>
  <si>
    <t>162301954</t>
  </si>
  <si>
    <t>Vodorovné přemístění větví, kmenů nebo pařezů s naložením, složením a dopravou Příplatek k cenám za každých dalších i započatých 1000 m přes 1000 m kmenů stromů listnatých, o průměru přes 700 do 900 mm</t>
  </si>
  <si>
    <t>-1260043501</t>
  </si>
  <si>
    <t>1*19 'Přepočtené koeficientem množství</t>
  </si>
  <si>
    <t>162301961</t>
  </si>
  <si>
    <t>Vodorovné přemístění větví, kmenů nebo pařezů s naložením, složením a dopravou Příplatek k cenám za každých dalších i započatých 1000 m přes 1000 m kmenů stromů jehličnatých, průměru přes 100 do 300 mm</t>
  </si>
  <si>
    <t>-660544098</t>
  </si>
  <si>
    <t>6*19 'Přepočtené koeficientem množství</t>
  </si>
  <si>
    <t>162301971</t>
  </si>
  <si>
    <t>Vodorovné přemístění větví, kmenů nebo pařezů s naložením, složením a dopravou Příplatek k cenám za každých dalších i započatých 1000 m přes 1000 m pařezů kmenů, průměru přes 100 do 300 mm</t>
  </si>
  <si>
    <t>1931356391</t>
  </si>
  <si>
    <t>44*9 'Přepočtené koeficientem množství</t>
  </si>
  <si>
    <t>162301972</t>
  </si>
  <si>
    <t>Vodorovné přemístění větví, kmenů nebo pařezů s naložením, složením a dopravou Příplatek k cenám za každých dalších i započatých 1000 m přes 1000 m pařezů kmenů, průměru přes 300 do 500 mm</t>
  </si>
  <si>
    <t>1966080116</t>
  </si>
  <si>
    <t>41*9 'Přepočtené koeficientem množství</t>
  </si>
  <si>
    <t>162301973</t>
  </si>
  <si>
    <t>Vodorovné přemístění větví, kmenů nebo pařezů s naložením, složením a dopravou Příplatek k cenám za každých dalších i započatých 1000 m přes 1000 m pařezů kmenů, průměru přes 500 do 700 mm</t>
  </si>
  <si>
    <t>1779971310</t>
  </si>
  <si>
    <t>33*9 'Přepočtené koeficientem množství</t>
  </si>
  <si>
    <t>162301974</t>
  </si>
  <si>
    <t>Vodorovné přemístění větví, kmenů nebo pařezů s naložením, složením a dopravou Příplatek k cenám za každých dalších i započatých 1000 m přes 1000 m pařezů kmenů, průměru přes 700 do 900 mm</t>
  </si>
  <si>
    <t>686233398</t>
  </si>
  <si>
    <t>14*9 'Přepočtené koeficientem množství</t>
  </si>
  <si>
    <t>162301975</t>
  </si>
  <si>
    <t>Vodorovné přemístění větví, kmenů nebo pařezů s naložením, složením a dopravou Příplatek k cenám za každých dalších i započatých 1000 m přes 1000 m pařezů kmenů, průměru přes 900 do 1100 mm</t>
  </si>
  <si>
    <t>-1250643606</t>
  </si>
  <si>
    <t>162301981</t>
  </si>
  <si>
    <t>Vodorovné přemístění smýcených křovin Příplatek k ceně za každých dalších i započatých 1 000 m</t>
  </si>
  <si>
    <t>-2128191731</t>
  </si>
  <si>
    <t>948*5 'Přepočtené koeficientem množství</t>
  </si>
  <si>
    <t>174201.R1</t>
  </si>
  <si>
    <t>Zásyp jam po pařezech výkopkem z horniny získané při dobývání pařezů s hrubým urovnáním povrchu zasypávky průměru pařezu přes 700 do 900 mm</t>
  </si>
  <si>
    <t>1926050380</t>
  </si>
  <si>
    <t>Poznámka k položce:_x000D_
- V rozhodující většině zásypy po pařezech zahrnuty v hutněných zásypech jednotlivých SO</t>
  </si>
  <si>
    <t>94620170.R1</t>
  </si>
  <si>
    <t>Likvidace pařezů</t>
  </si>
  <si>
    <t>150521534</t>
  </si>
  <si>
    <t xml:space="preserve">Poznámka k položce:_x000D_
- skutečná cena a nakládání dle rozvahy zhotovitele, v souladu se zákonem o odpadech_x000D_
- předpoklad: postupný odvoz do sběrného dvora RnK_x000D_
- alternativa 1: odvoz do Českých Libchav (MP) do kompostárny_x000D_
- alternativa 2: odvoz na dohodnuté a projednané místo a spálit (za dodržení předpisů PO)_x000D_
</t>
  </si>
  <si>
    <t>Výpočet objemu jako objem válce x H, výška H=,1,2xD pařezu. obj. hmotnost suchých pařezů uvažována Vro=0,7 t/m3. D uvažován jako horní velikost</t>
  </si>
  <si>
    <t>"Pařezy do 10 cm celkem"3*(0,1*0,1*3,1415/4)*1,2*0,1</t>
  </si>
  <si>
    <t>"Pařezy do 20 cm celkem"17*(0,2*0,2*3,1415/4)*1,2*0,2</t>
  </si>
  <si>
    <t>"Pařezy do 30 cm celkem"24*(0,3*0,3*3,1415/4)*1,2*0,3</t>
  </si>
  <si>
    <t>"Pařezy do 40 cm celkem"26*(0,4*0,4*3,1415/4)*1,2*0,4</t>
  </si>
  <si>
    <t>"Pařezy do 50 cm celkem"15*(0,5*0,5*3,1415/4)*1,2*0,5</t>
  </si>
  <si>
    <t>"Pařezy do 60 cm celkem"22*(0,6*0,6*3,1415/4)*1,2*0,6</t>
  </si>
  <si>
    <t>"Pařezy do 70 cm celkem"11*(0,7*0,7*3,1415/4)*1,2*0,7</t>
  </si>
  <si>
    <t>"Pařezy do 80 cm celkem"7*(0,8*0,8*3,1415/4)*1,2*0,8</t>
  </si>
  <si>
    <t>"Pařezy do 90 cm celkem"7*(0,9*0,9*3,1415/4)*1,2*0,9</t>
  </si>
  <si>
    <t>"Pařezy do 100 cm celkem"6*(1,0*1,0*3,1415/4)*1,2*1,0</t>
  </si>
  <si>
    <t>25,954*0,7</t>
  </si>
  <si>
    <t>94620170.R2</t>
  </si>
  <si>
    <t>Likvidace větví a křovin (kód 2020201)</t>
  </si>
  <si>
    <t>-1978623334</t>
  </si>
  <si>
    <t>Poznámka k položce:_x000D_
- skutečná cena a nakládání dle rozvahy zhotovitele, v souladu se zákonem o odpadech_x000D_
- předpoklad: odvoz do RC (200201)_x000D_
- alternativa 1: pronájem štěpkovacího stroje, štěpkování a využití na pozemcích obce nebo uskladnění k pozdějšímu využití</t>
  </si>
  <si>
    <t>1. Větve z pokácených stromů</t>
  </si>
  <si>
    <t>Výpočet objemu a hmotnosti viz příloha VV, dle Swappachových tabulek. PLM hroubí =93,36 m3, PRM těž. zbytk = PLM x 0,8 = 74,69 m3</t>
  </si>
  <si>
    <t>"Případný objem štěpky při štěpkování = PRM těž. zbytků x 0,3 = cca 22,4 m3"</t>
  </si>
  <si>
    <t>"Pro odhad hmotnosti při odvozu do RC uvažováno Vro těžebních zbytků =0,8 t/m3 (dtto kmeny, suché dřevo)"93,36*0,8*0,8</t>
  </si>
  <si>
    <t>2. Souvislé porosty do 10 cm a křoví (URS 2020 01 nelze pálit), výpočet obdobný (1 ks/m2, odhjad dle Schw. tabulek, PLM porostů=18,96</t>
  </si>
  <si>
    <t>"x 0,8 převod na těžební zbytky, x 0,8 pro Vro=0,8 t/m3"18,96*0,8*0,8</t>
  </si>
  <si>
    <t>94620170.R3</t>
  </si>
  <si>
    <t>Likvidace nebo využití kmenů</t>
  </si>
  <si>
    <t>-1225788140</t>
  </si>
  <si>
    <t>Poznámka k položce:_x000D_
- skutečná cena/výzisk a nakládání dle rozvahy zhotovitele, v souladu se zákonem o odpadech_x000D_
- předpoklad: odvoz na pilu, případné bezplatné předání nebo prodej_x000D_
- alterntiva 1 - využití dřeva zajistí obec a PLA (vlastníci)</t>
  </si>
  <si>
    <t>1. Kmeny</t>
  </si>
  <si>
    <t>Výpočet objemu a hmotnosti viz příloha VV, provedeno zjednodušenědle Swappachových tabulek. PLM hroubí =93, 4 m3, viz G.1 výkaz výměr, Vro = 0,8</t>
  </si>
  <si>
    <t>93,4*0,8</t>
  </si>
  <si>
    <t>2. Souvislé porosty, výpočet dtto kmeny, D kmínků 0,1 m, PLM dle zjednodušeného výpočtu Schw. tabulek pro olši a jasan (0,02 PLM/ks, 1ks/m2)</t>
  </si>
  <si>
    <t>(474*0,02+474*0,02)*0,8</t>
  </si>
  <si>
    <t>SO 09.2 - Soupis prací - Výsadby a ochrana stromů</t>
  </si>
  <si>
    <t>183101214</t>
  </si>
  <si>
    <t>Hloubení jamek pro vysazování rostlin v zemině tř.1 až 4 s výměnou půdy z 50% v rovině nebo na svahu do 1:5, objemu přes 0,05 do 0,125 m3</t>
  </si>
  <si>
    <t>481273718</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</si>
  <si>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uložení odpadu na skládku,_x000D_
b) substrát, tyto náklady se oceňují ve specifikaci._x000D_
3. V cenách o sklonu svahu přes 1:1 jsou uvažovány podmínky pro svahy běžně schůdné; bez použití lezeckých technik. V případě použití lezeckých technik se tyto náklady oceňují individuálně._x000D_
</t>
  </si>
  <si>
    <t>"Hloubení jamek pro výsadby keřů, D=H = 0,3 m"48</t>
  </si>
  <si>
    <t>183101215</t>
  </si>
  <si>
    <t>Hloubení jamek pro vysazování rostlin v zemině tř.1 až 4 s výměnou půdy z 50% v rovině nebo na svahu do 1:5, objemu přes 0,125 do 0,40 m3</t>
  </si>
  <si>
    <t>1849821985</t>
  </si>
  <si>
    <t>"celkem 9 ks"9</t>
  </si>
  <si>
    <t>10321100</t>
  </si>
  <si>
    <t>zahradní substrát pro výsadbu VL</t>
  </si>
  <si>
    <t>2045378528</t>
  </si>
  <si>
    <t>50 % výměna, objem jamky - solitéry: 9 ks x 50 % x V jamky. D jamky uvažován 0,6 m, hloubka 0,8 m</t>
  </si>
  <si>
    <t>9*0,5*((3,1415*0,6*0,6/4)*0,8)</t>
  </si>
  <si>
    <t>50 % výměna, objem jamky - keře: 48 ks x 50 % x V jamky. D i H jamky uvažovány 0,6 m</t>
  </si>
  <si>
    <t>48*0,5*((3,1415*0,3*0,3/4)*0,3)</t>
  </si>
  <si>
    <t>184102112</t>
  </si>
  <si>
    <t>Výsadba dřeviny s balem do předem vyhloubené jamky se zalitím v rovině nebo na svahu do 1:5, při průměru balu přes 200 do 300 mm</t>
  </si>
  <si>
    <t>-156052779</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</si>
  <si>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</si>
  <si>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"Výsadby keřů"48</t>
  </si>
  <si>
    <t>02650442</t>
  </si>
  <si>
    <t>Habr obecný /Carpinus betulus/ 80-125cm</t>
  </si>
  <si>
    <t>-914255496</t>
  </si>
  <si>
    <t>02650442.R1</t>
  </si>
  <si>
    <t>Líska obecná 80-120cm K</t>
  </si>
  <si>
    <t>616843316</t>
  </si>
  <si>
    <t>02650442.R2</t>
  </si>
  <si>
    <t>Svída krvavá 80-120cm K</t>
  </si>
  <si>
    <t>-295952046</t>
  </si>
  <si>
    <t>02650442.R3</t>
  </si>
  <si>
    <t>Kalina obecná 80-120cm K</t>
  </si>
  <si>
    <t>114473973</t>
  </si>
  <si>
    <t>02650442.R4</t>
  </si>
  <si>
    <t>Ptačí zob obecný 80-120cm K</t>
  </si>
  <si>
    <t>578866509</t>
  </si>
  <si>
    <t>02650378</t>
  </si>
  <si>
    <t>Jeřáb obecný (Sorbus auCuparia) 80-120cm KK</t>
  </si>
  <si>
    <t>262358663</t>
  </si>
  <si>
    <t>184102115</t>
  </si>
  <si>
    <t>Výsadba dřeviny s balem do předem vyhloubené jamky se zalitím v rovině nebo na svahu do 1:5, při průměru balu přes 500 do 600 mm</t>
  </si>
  <si>
    <t>-628394808</t>
  </si>
  <si>
    <t>02650464-R1</t>
  </si>
  <si>
    <t>Olše lepkavá, OK 14-16 cm, ZB</t>
  </si>
  <si>
    <t>-2018258025</t>
  </si>
  <si>
    <t>Poznámka k položce:_x000D_
- OK min. 14 cm ve výšce 130 cm dle povolení kácení.</t>
  </si>
  <si>
    <t>02650446.R1</t>
  </si>
  <si>
    <t>Jilm horský OK 14-16 cm, ZB</t>
  </si>
  <si>
    <t>1266970000</t>
  </si>
  <si>
    <t>Poznámka k položce:_x000D_
- OK min. 14 cm ve výšce 130 cm dle povolení kácení</t>
  </si>
  <si>
    <t>02650446.R2</t>
  </si>
  <si>
    <t>Jasan ztepilý, OK 14-16 cm, ZB</t>
  </si>
  <si>
    <t>-1856248719</t>
  </si>
  <si>
    <t>02650446.R3</t>
  </si>
  <si>
    <t>Javor klen, OK 14 - 16 cm, ZB</t>
  </si>
  <si>
    <t>1395286966</t>
  </si>
  <si>
    <t>184215111</t>
  </si>
  <si>
    <t>Ukotvení dřeviny kůly jedním kůlem, délky do 1 m</t>
  </si>
  <si>
    <t>-1829037431</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</si>
  <si>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</si>
  <si>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184215133</t>
  </si>
  <si>
    <t>Ukotvení dřeviny kůly třemi kůly, délky přes 2 do 3 m</t>
  </si>
  <si>
    <t>1387661754</t>
  </si>
  <si>
    <t>05217108</t>
  </si>
  <si>
    <t>tyče dřevěné v kůře D 80mm dl 6m</t>
  </si>
  <si>
    <t>-1348891659</t>
  </si>
  <si>
    <t>Poznámka k položce:_x000D_
- na jeden vysazený strom 3 kůli s fazetou a špicí atd.</t>
  </si>
  <si>
    <t>"Materiál pro ukotbení 3 kůli a úvazkový popruh. D uvažováno 8 cm "(0,08*0,08*3,1415/4)*(3+2)*9</t>
  </si>
  <si>
    <t>"Kůl pro keře"(0,08*0,08*3,1415/4)*(1,5)*48</t>
  </si>
  <si>
    <t>0,588*1,5 'Přepočtené koeficientem množství</t>
  </si>
  <si>
    <t>184215173</t>
  </si>
  <si>
    <t>Odstranění ukotvení dřeviny kůly třemi kůly, délky přes 2 do 3 m</t>
  </si>
  <si>
    <t>-1170565582</t>
  </si>
  <si>
    <t xml:space="preserve">Poznámka k souboru cen:_x000D_
1. V cenách jsou započteny i náklady na_x000D_
a) naložení vzniklého odpadu na dopravní prostředek a jeho odvoz na vzdálenost do 20 km se složením,_x000D_
b) zásyp jamek po kůlech._x000D_
2. V cenách nejsou započteny náklady na skládkovné._x000D_
</t>
  </si>
  <si>
    <t>184215411</t>
  </si>
  <si>
    <t>Zhotovení závlahové mísy u solitérních dřevin v rovině nebo na svahu do 1:5, o průměru mísy do 0,5 m</t>
  </si>
  <si>
    <t>-539812396</t>
  </si>
  <si>
    <t xml:space="preserve">Poznámka k souboru cen:_x000D_
1. V cenách jsou započteny i náklady na případné naložení vzniklého odpadu na dopravní prostředek, odvoz na vzdálenost do 20 km a složení odpadu._x000D_
2. V cenách nejsou započteny náklady na materiál pro zhotovení závlahové mísy, tento se oceňuje ve specifikaci._x000D_
3. V cenách o sklonu svahu přes 1:1 jsou uvažovány podmínky pro svahy běžně schůdné; bez použití lezeckých technik. V případě použití lezeckých technik se tyto náklady oceňují individuálně._x000D_
</t>
  </si>
  <si>
    <t>184215412</t>
  </si>
  <si>
    <t>Zhotovení závlahové mísy u solitérních dřevin v rovině nebo na svahu do 1:5, o průměru mísy přes 0,5 do 1 m</t>
  </si>
  <si>
    <t>2006563656</t>
  </si>
  <si>
    <t>10391100</t>
  </si>
  <si>
    <t>kůra mulčovací VL</t>
  </si>
  <si>
    <t>-1441869761</t>
  </si>
  <si>
    <t>"průměr 1 m, tl. 0,2, 9 ks"(1*1*3.1415/4)*0.2*9</t>
  </si>
  <si>
    <t>"průměr 0,5 m, tl. 0,15, 48 ks"(0,5*0,5*3.1415/4)*0.15*48</t>
  </si>
  <si>
    <t>184801121</t>
  </si>
  <si>
    <t>Ošetření vysazených dřevin solitérních v rovině nebo na svahu do 1:5</t>
  </si>
  <si>
    <t>458458162</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</si>
  <si>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složením._x000D_
2. Ceny jsou určeny pouze pro jednorázové ošetření._x000D_
3. V cenách nejsou započteny náklady na:_x000D_
a) zalití rostlin; zalití se oceňuje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řez; tyto práce se oceňují cenami části C02 souboru cen 184 80-61 Řez stromů nebo keřů._x000D_
4. V cenách o sklonu svahu přes 1:1 jsou uvažovány podmínky pro svahy běžně schůdné; bez použití lezeckých technik. V případě použití lezeckých technik se tyto náklady oceňují individuálně._x000D_
</t>
  </si>
  <si>
    <t>Poznámka k položce:_x000D_
- ošetřování o dřeviny se předpokládá v koordinaci s obcí</t>
  </si>
  <si>
    <t>"3 x po dobu stavby - solitéry"3*9</t>
  </si>
  <si>
    <t>"3 x po dobu stavby - keře"3*48</t>
  </si>
  <si>
    <t>184818231</t>
  </si>
  <si>
    <t>Ochrana kmene bedněním před poškozením stavebním provozem zřízení včetně odstranění výšky bednění do 2 m průměru kmene do 300 mm</t>
  </si>
  <si>
    <t>-520536536</t>
  </si>
  <si>
    <t>Stromy navržené k ochraně dle označení v inventarizaci"</t>
  </si>
  <si>
    <t>"SO 01: 500"</t>
  </si>
  <si>
    <t>"SO 04: 330, 335, 337, 338, 339, 341, 343, 350, 352, 353, 354"</t>
  </si>
  <si>
    <t>"SO 05, SO 08: 116, 131, 137, 206, 207, 208, 209, 212, 300, 301, 312, 313, 314,  605, 606"</t>
  </si>
  <si>
    <t>"SO 10: 328, 331"</t>
  </si>
  <si>
    <t>"Ochrana dřevin onbedněním do 30 cm průměru kmene, dle inventarizace a návrhů:  137, 206, 212, 335, 339, 350, 352, 353"8</t>
  </si>
  <si>
    <t>184818232</t>
  </si>
  <si>
    <t>Ochrana kmene bedněním před poškozením stavebním provozem zřízení včetně odstranění výšky bednění do 2 m průměru kmene přes 300 do 500 mm</t>
  </si>
  <si>
    <t>258226480</t>
  </si>
  <si>
    <t>"Ochrana dřevin onbedněním do 50 cm průměru kmene, dle inventarizace a návrhů: 131, 300, 314, 331, 337, 338, 354, 500, 605, 606 1"10</t>
  </si>
  <si>
    <t>184818233</t>
  </si>
  <si>
    <t>Ochrana kmene bedněním před poškozením stavebním provozem zřízení včetně odstranění výšky bednění do 2 m průměru kmene přes 500 do 700 mm</t>
  </si>
  <si>
    <t>906816350</t>
  </si>
  <si>
    <t>"Ochrana dřevin onbedněním 50-70 cm průměru kmene, dle inventarizace a návrhů: 116, 207, 208, 209, 301, 312, 313, 330, 341, 343"10</t>
  </si>
  <si>
    <t>184818234</t>
  </si>
  <si>
    <t>Ochrana kmene bedněním před poškozením stavebním provozem zřízení včetně odstranění výšky bednění do 2 m průměru kmene přes 700 do 900 mm</t>
  </si>
  <si>
    <t>1198583538</t>
  </si>
  <si>
    <t>"Ochrana dřevin onbedněním 50-70 cm průměru kmene, dle inventarizace a návrhů: 328"1</t>
  </si>
  <si>
    <t>185804311</t>
  </si>
  <si>
    <t>Zalití rostlin vodou plochy záhonů jednotlivě do 20 m2</t>
  </si>
  <si>
    <t>-1691829031</t>
  </si>
  <si>
    <t>"10 x zálivka po výsadbě. 50 l/ks - stromy"10*0,05*9</t>
  </si>
  <si>
    <t>"10 x zálivka po výsadbě. 10 l/ks - keře"10*0,01*48</t>
  </si>
  <si>
    <t>998231311</t>
  </si>
  <si>
    <t>Přesun hmot pro sadovnické a krajinářské úpravy - strojně dopravní vzdálenost do 5000 m</t>
  </si>
  <si>
    <t>-576982724</t>
  </si>
  <si>
    <t>SO 10 - Terénní úpravy na hřišti Pod Olšinou</t>
  </si>
  <si>
    <t>SO 10 - Soupis prací - Terénní úpravy na hřišti Pod Olšinou</t>
  </si>
  <si>
    <t>113106123</t>
  </si>
  <si>
    <t>Rozebrání dlažeb komunikací pro pěší s přemístěním hmot na skládku na vzdálenost do 3 m nebo s naložením na dopravní prostředek s ložem z kameniva nebo živice a s jakoukoliv výplní spár ručně ze zámkové dlažby</t>
  </si>
  <si>
    <t>659337241</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</si>
  <si>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</si>
  <si>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"Rozebrání stáv. zámkové dlažby"25</t>
  </si>
  <si>
    <t>113106023.R1</t>
  </si>
  <si>
    <t>Odvoz a likvidace nebo využití rozebrané zámkové dlažby</t>
  </si>
  <si>
    <t>510132720</t>
  </si>
  <si>
    <t>"východní část hřiště dle GZ"25</t>
  </si>
  <si>
    <t>1002668802</t>
  </si>
  <si>
    <t>"Skrývka kulturních vrstev, plocha dle situace x min. tl. 0,1 m"3655*0,1</t>
  </si>
  <si>
    <t>132251104</t>
  </si>
  <si>
    <t>Hloubení nezapažených rýh šířky do 800 mm strojně s urovnáním dna do předepsaného profilu a spádu v hornině třídy těžitelnosti I skupiny 3 přes 100 m3</t>
  </si>
  <si>
    <t>160601760</t>
  </si>
  <si>
    <t>"Plocha dle VPR x suma délek drenáží. Třída těžitelnosti uvažována jako 3 (štěrky sice zhutněné, ale ne plně ulehlé (středně ulehlé)"355*1,1</t>
  </si>
  <si>
    <t>162251102</t>
  </si>
  <si>
    <t>Vodorovné přemístění výkopku nebo sypaniny po suchu na obvyklém dopravním prostředku, bez naložení výkopku, avšak se složením bez rozhrnutí z horniny třídy těžitelnosti I skupiny 1 až 3 na vzdálenost přes 20 do 50 m</t>
  </si>
  <si>
    <t>-280710159</t>
  </si>
  <si>
    <t>"Skrytá ornice na MD"365,5</t>
  </si>
  <si>
    <t>"Skrytá ornice z MD k finálním úpravám"365,5</t>
  </si>
  <si>
    <t>167151111</t>
  </si>
  <si>
    <t>Nakládání, skládání a překládání neulehlého výkopku nebo sypaniny strojně nakládání, množství přes 100 m3, z hornin třídy těžitelnosti I, skupiny 1 až 3</t>
  </si>
  <si>
    <t>-26052496</t>
  </si>
  <si>
    <t>"Skrytá ornice na MD, naložený před dopravou zpět"365,5</t>
  </si>
  <si>
    <t>167151121</t>
  </si>
  <si>
    <t>Nakládání, skládání a překládání neulehlého výkopku nebo sypaniny strojně skládání nebo překládání, z hornin třídy těžitelnosti I, skupiny 1 až 3</t>
  </si>
  <si>
    <t>-169398497</t>
  </si>
  <si>
    <t>"Manipulace se skrytými kulturními vrstvami, při terénních úpravách a ostatních deponiích"365,5</t>
  </si>
  <si>
    <t>171151131</t>
  </si>
  <si>
    <t>Uložení sypanin do násypů s rozprostřením sypaniny ve vrstvách a s hrubým urovnáním zhutněných z hornin nesoudržných a soudržných střídavě ukládaných</t>
  </si>
  <si>
    <t>1010714707</t>
  </si>
  <si>
    <t>Terénní úprava z přebytečných zemin ze stavby, převážně štěrky s příměsí jemnozrnné zeminy, dále navážky bez cizorodých materiálů nebo hlíny písčité</t>
  </si>
  <si>
    <t>"Objem TÚ zjištěný dle PR (skrývky a rozprostření kulturních vrstev cca vyrovnané MINUS objem podsypu a kameniva kolem stromu 328</t>
  </si>
  <si>
    <t>1312,52-24,85-74,55-28,08</t>
  </si>
  <si>
    <t>-1173412144</t>
  </si>
  <si>
    <t>"Skryté kulturní vrstvy na mezideponii"365,5</t>
  </si>
  <si>
    <t>181301111</t>
  </si>
  <si>
    <t>Rozprostření a urovnání ornice v rovině nebo ve svahu sklonu do 1:5 strojně při souvislé ploše přes 500 m2, tl. vrstvy do 200 mm</t>
  </si>
  <si>
    <t>-1082650372</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</si>
  <si>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</si>
  <si>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"Rekultivace ploch tl. 0,1,  dtto skrývky, vesměs rovina nebo mírný svah"3655</t>
  </si>
  <si>
    <t>181451131</t>
  </si>
  <si>
    <t>Založení trávníku na půdě předem připravené plochy přes 1000 m2 výsevem včetně utažení parkového v rovině nebo na svahu do 1:5</t>
  </si>
  <si>
    <t>1173047022</t>
  </si>
  <si>
    <t>"Osetí finální JTÚ, plocha shodná s plochou HTÚ"3655</t>
  </si>
  <si>
    <t>00572440</t>
  </si>
  <si>
    <t>osivo směs travní hřištní</t>
  </si>
  <si>
    <t>795505733</t>
  </si>
  <si>
    <t>"250 kg/ha pro kvalitnější trávník"3655*250/10000</t>
  </si>
  <si>
    <t>1327387760</t>
  </si>
  <si>
    <t>"Lože pod drenáže, suma délek x plocha dle VPR"355*0,07</t>
  </si>
  <si>
    <t>457571211</t>
  </si>
  <si>
    <t>Filtrační vrstvy jakékoliv tloušťky a sklonu z hrubého těženého kameniva bez zhutnění, frakce 16-32 mm</t>
  </si>
  <si>
    <t>470539858</t>
  </si>
  <si>
    <t>Propupstná vrstva podél stromů 328. Po obvodu (poloměr = 2.75 m, průměr 5.5 m) navržen propustný materiál (8-32, zachování provzdušnění a odvodnění.</t>
  </si>
  <si>
    <t>Dle VPR, tl. násypu blíže Bělé 0.25 m, tl. násypu oddáleného od Bělé 0.4 m, šířka vrstvy = 2.5 m =&gt; Plocha kameniva = 2.5*(0.25+0.4). O=pi*D</t>
  </si>
  <si>
    <t>(3,1415*5,5)*(2,5*(0,25+0,4))</t>
  </si>
  <si>
    <t>"Pro strom 330 TÚ do 0,15 cm, stačí použít vytěžený štěrk a nehutnit"0</t>
  </si>
  <si>
    <t>1380988848</t>
  </si>
  <si>
    <t>"Obsyp drenáží, suma délek x plocha dle VPR"355*0,21</t>
  </si>
  <si>
    <t>871218113</t>
  </si>
  <si>
    <t>Kladení drenážního potrubí z plastických hmot do připravené rýhy z flexibilního PVC, průměru do 65 mm</t>
  </si>
  <si>
    <t>-828163875</t>
  </si>
  <si>
    <t xml:space="preserve">Poznámka k souboru cen:_x000D_
1. Ceny 21-9111 a 21-9113 jsou určeny v zemině třídy 1 až 4._x000D_
2. Ceny 21-8113, 21-9111 a 21-9113 lze použít i pro potrubí s prefabrikovaným filtrem._x000D_
3. V cenách 21-9111 a 21-9113 jsou započteny i náklady na:_x000D_
a) proříznutí rýhy,_x000D_
b) vtažení flexibilního potrubí._x000D_
4. V cenách nejsou započteny náklady na dodání trub a tvarovek z plastických hmot a kameniva; tyto se oceňují ve specifikaci. Ztratné lze dohodnout ve výši 1 % na dodání trub a tvarovek z plastických hmot a 5% na dodání kameniva._x000D_
</t>
  </si>
  <si>
    <t>"Sběrné drény DN 50 mm"77+83+90+73</t>
  </si>
  <si>
    <t>"Svodný drén DN 80"32</t>
  </si>
  <si>
    <t>28611220</t>
  </si>
  <si>
    <t>trubka drenážní flexibilní celoperforovaná PVC-U SN 4 DN 50 pro meliorace, dočasné nebo odlehčovací drenáže</t>
  </si>
  <si>
    <t>1822541358</t>
  </si>
  <si>
    <t>"Sběrné drény DN 50 mm, ztrátné 3 %"(77+83+90+73)*1,03</t>
  </si>
  <si>
    <t>871218113.R1</t>
  </si>
  <si>
    <t>Kladení drenážního potrubí z plastických hmot do připravené rýhy z flexibilního PVC, průměru do 80 mm</t>
  </si>
  <si>
    <t>-1207317868</t>
  </si>
  <si>
    <t>"Svodný drén 32 m"32</t>
  </si>
  <si>
    <t>28611222</t>
  </si>
  <si>
    <t>trubka drenážní flexibilní celoperforovaná PVC-U SN 4 DN 80 pro meliorace, dočasné nebo odlehčovací drenáže</t>
  </si>
  <si>
    <t>1862400000</t>
  </si>
  <si>
    <t>"Svodný drén DN 80 mm, ztrátné 3 %"32*1,03</t>
  </si>
  <si>
    <t>998312021</t>
  </si>
  <si>
    <t>Přesun hmot pro odvodnění drenáží s výplní rýh dopravní vzdálenost do 1 000 m</t>
  </si>
  <si>
    <t>-249963136</t>
  </si>
  <si>
    <t xml:space="preserve">Poznámka k souboru cen:_x000D_
1. Ceny -2021 až -2059 jsou určeny pro odvodnění drenáží s výplní rýh propustnými organickými nebo anorganickými hmotami, jestliže se vyplňuje více než 10 % z celkové délky rýh bez ohledu na výšku výplně. Jestliže se vyplňuje méně než 10 % z celkové délky rýh, oceňuje se přesun hmot cenami -1011 až -1049._x000D_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</si>
  <si>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</si>
  <si>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</si>
  <si>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</si>
  <si>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</si>
  <si>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</si>
  <si>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</si>
  <si>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</si>
  <si>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</si>
  <si>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</si>
  <si>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</si>
  <si>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</si>
  <si>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t>
  </si>
  <si>
    <t>Stavební objekt pozemní</t>
  </si>
  <si>
    <t>Stavební objekt inženýrský</t>
  </si>
  <si>
    <t>PRO</t>
  </si>
  <si>
    <t>Provozní soubor</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</si>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</sst>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41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30"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7" xfId="0" applyFont="1" applyFill="1" applyBorder="1" applyAlignment="1" applyProtection="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84"/>
  <sheetViews>
    <sheetView showGridLines="0" topLeftCell="A31" workbookViewId="0">
      <selection activeCell="F119" sqref="F119"/>
    </sheetView>
  </sheetViews>
  <sheetFormatPr defaultRowHeight="11.25"/>
  <cols>
    <col min="1" max="1" width="7.1640625" style="1" customWidth="1"/>
    <col min="2" max="2" width="1.5" style="1" customWidth="1"/>
    <col min="3" max="3" width="3.5" style="1" customWidth="1"/>
    <col min="4" max="33" width="2.33203125" style="1" customWidth="1"/>
    <col min="34" max="34" width="2.83203125" style="1" customWidth="1"/>
    <col min="35" max="35" width="27.1640625" style="1" customWidth="1"/>
    <col min="36" max="37" width="2.1640625" style="1" customWidth="1"/>
    <col min="38" max="38" width="7.1640625" style="1" customWidth="1"/>
    <col min="39" max="39" width="2.83203125" style="1" customWidth="1"/>
    <col min="40" max="40" width="11.5" style="1" customWidth="1"/>
    <col min="41" max="41" width="6.5" style="1" customWidth="1"/>
    <col min="42" max="42" width="3.5" style="1" customWidth="1"/>
    <col min="43" max="43" width="13.5" style="1" customWidth="1"/>
    <col min="44" max="44" width="11.6640625" style="1" customWidth="1"/>
    <col min="45" max="47" width="22.1640625" style="1" hidden="1" customWidth="1"/>
    <col min="48" max="49" width="18.5" style="1" hidden="1" customWidth="1"/>
    <col min="50" max="51" width="21.5" style="1" hidden="1" customWidth="1"/>
    <col min="52" max="52" width="18.5" style="1" hidden="1" customWidth="1"/>
    <col min="53" max="53" width="16.5" style="1" hidden="1" customWidth="1"/>
    <col min="54" max="54" width="21.5" style="1" hidden="1" customWidth="1"/>
    <col min="55" max="55" width="18.5" style="1" hidden="1" customWidth="1"/>
    <col min="56" max="56" width="16.5" style="1" hidden="1" customWidth="1"/>
    <col min="57" max="57" width="57" style="1" customWidth="1"/>
    <col min="71" max="91" width="9.1640625" style="1" hidden="1"/>
  </cols>
  <sheetData>
    <row r="1" spans="1:74">
      <c r="A1" s="18" t="s">
        <v>0</v>
      </c>
      <c r="AZ1" s="18" t="s">
        <v>1</v>
      </c>
      <c r="BA1" s="18" t="s">
        <v>2</v>
      </c>
      <c r="BB1" s="18" t="s">
        <v>3</v>
      </c>
      <c r="BT1" s="18" t="s">
        <v>4</v>
      </c>
      <c r="BU1" s="18" t="s">
        <v>4</v>
      </c>
      <c r="BV1" s="18" t="s">
        <v>5</v>
      </c>
    </row>
    <row r="2" spans="1:74" s="1" customFormat="1">
      <c r="AR2" s="400"/>
      <c r="AS2" s="400"/>
      <c r="AT2" s="400"/>
      <c r="AU2" s="400"/>
      <c r="AV2" s="400"/>
      <c r="AW2" s="400"/>
      <c r="AX2" s="400"/>
      <c r="AY2" s="400"/>
      <c r="AZ2" s="400"/>
      <c r="BA2" s="400"/>
      <c r="BB2" s="400"/>
      <c r="BC2" s="400"/>
      <c r="BD2" s="400"/>
      <c r="BE2" s="400"/>
      <c r="BS2" s="19" t="s">
        <v>6</v>
      </c>
      <c r="BT2" s="19" t="s">
        <v>7</v>
      </c>
    </row>
    <row r="3" spans="1:74" s="1" customForma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18">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75">
      <c r="B5" s="23"/>
      <c r="C5" s="24"/>
      <c r="D5" s="28" t="s">
        <v>13</v>
      </c>
      <c r="E5" s="24"/>
      <c r="F5" s="24"/>
      <c r="G5" s="24"/>
      <c r="H5" s="24"/>
      <c r="I5" s="24"/>
      <c r="J5" s="24"/>
      <c r="K5" s="384" t="s">
        <v>14</v>
      </c>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24"/>
      <c r="AQ5" s="24"/>
      <c r="AR5" s="22"/>
      <c r="BE5" s="381" t="s">
        <v>15</v>
      </c>
      <c r="BS5" s="19" t="s">
        <v>6</v>
      </c>
    </row>
    <row r="6" spans="1:74" s="1" customFormat="1" ht="15">
      <c r="B6" s="23"/>
      <c r="C6" s="24"/>
      <c r="D6" s="30" t="s">
        <v>16</v>
      </c>
      <c r="E6" s="24"/>
      <c r="F6" s="24"/>
      <c r="G6" s="24"/>
      <c r="H6" s="24"/>
      <c r="I6" s="24"/>
      <c r="J6" s="24"/>
      <c r="K6" s="386" t="s">
        <v>17</v>
      </c>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24"/>
      <c r="AQ6" s="24"/>
      <c r="AR6" s="22"/>
      <c r="BE6" s="382"/>
      <c r="BS6" s="19" t="s">
        <v>6</v>
      </c>
    </row>
    <row r="7" spans="1:74" s="1" customFormat="1" ht="12.75">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82"/>
      <c r="BS7" s="19" t="s">
        <v>6</v>
      </c>
    </row>
    <row r="8" spans="1:74" s="1" customFormat="1" ht="12.75">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82"/>
      <c r="BS8" s="19" t="s">
        <v>6</v>
      </c>
    </row>
    <row r="9" spans="1:74" s="1" customFormat="1" ht="12.75">
      <c r="B9" s="23"/>
      <c r="C9" s="24"/>
      <c r="D9" s="28" t="s">
        <v>26</v>
      </c>
      <c r="E9" s="24"/>
      <c r="F9" s="24"/>
      <c r="G9" s="24"/>
      <c r="H9" s="24"/>
      <c r="I9" s="24"/>
      <c r="J9" s="24"/>
      <c r="K9" s="33"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3" t="s">
        <v>29</v>
      </c>
      <c r="AO9" s="24"/>
      <c r="AP9" s="24"/>
      <c r="AQ9" s="24"/>
      <c r="AR9" s="22"/>
      <c r="BE9" s="382"/>
      <c r="BS9" s="19" t="s">
        <v>6</v>
      </c>
    </row>
    <row r="10" spans="1:74" s="1" customFormat="1" ht="12.75">
      <c r="B10" s="23"/>
      <c r="C10" s="24"/>
      <c r="D10" s="31"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31</v>
      </c>
      <c r="AL10" s="24"/>
      <c r="AM10" s="24"/>
      <c r="AN10" s="29" t="s">
        <v>32</v>
      </c>
      <c r="AO10" s="24"/>
      <c r="AP10" s="24"/>
      <c r="AQ10" s="24"/>
      <c r="AR10" s="22"/>
      <c r="BE10" s="382"/>
      <c r="BS10" s="19" t="s">
        <v>6</v>
      </c>
    </row>
    <row r="11" spans="1:74" s="1" customFormat="1" ht="12.75">
      <c r="B11" s="23"/>
      <c r="C11" s="24"/>
      <c r="D11" s="24"/>
      <c r="E11" s="29" t="s">
        <v>33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34</v>
      </c>
      <c r="AL11" s="24"/>
      <c r="AM11" s="24"/>
      <c r="AN11" s="29" t="s">
        <v>35</v>
      </c>
      <c r="AO11" s="24"/>
      <c r="AP11" s="24"/>
      <c r="AQ11" s="24"/>
      <c r="AR11" s="22"/>
      <c r="BE11" s="382"/>
      <c r="BS11" s="19" t="s">
        <v>6</v>
      </c>
    </row>
    <row r="12" spans="1:74" s="1" customForma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82"/>
      <c r="BS12" s="19" t="s">
        <v>6</v>
      </c>
    </row>
    <row r="13" spans="1:74" s="1" customFormat="1" ht="12.75">
      <c r="B13" s="23"/>
      <c r="C13" s="24"/>
      <c r="D13" s="31" t="s">
        <v>36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31</v>
      </c>
      <c r="AL13" s="24"/>
      <c r="AM13" s="24"/>
      <c r="AN13" s="34" t="s">
        <v>37</v>
      </c>
      <c r="AO13" s="24"/>
      <c r="AP13" s="24"/>
      <c r="AQ13" s="24"/>
      <c r="AR13" s="22"/>
      <c r="BE13" s="382"/>
      <c r="BS13" s="19" t="s">
        <v>6</v>
      </c>
    </row>
    <row r="14" spans="1:74" ht="12.75">
      <c r="B14" s="23"/>
      <c r="C14" s="24"/>
      <c r="D14" s="24"/>
      <c r="E14" s="387" t="s">
        <v>37</v>
      </c>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1" t="s">
        <v>34</v>
      </c>
      <c r="AL14" s="24"/>
      <c r="AM14" s="24"/>
      <c r="AN14" s="34" t="s">
        <v>37</v>
      </c>
      <c r="AO14" s="24"/>
      <c r="AP14" s="24"/>
      <c r="AQ14" s="24"/>
      <c r="AR14" s="22"/>
      <c r="BE14" s="382"/>
      <c r="BS14" s="19" t="s">
        <v>6</v>
      </c>
    </row>
    <row r="15" spans="1:74" s="1" customForma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82"/>
      <c r="BS15" s="19" t="s">
        <v>4</v>
      </c>
    </row>
    <row r="16" spans="1:74" s="1" customFormat="1" ht="12.75">
      <c r="B16" s="23"/>
      <c r="C16" s="24"/>
      <c r="D16" s="31" t="s">
        <v>38</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31</v>
      </c>
      <c r="AL16" s="24"/>
      <c r="AM16" s="24"/>
      <c r="AN16" s="29" t="s">
        <v>39</v>
      </c>
      <c r="AO16" s="24"/>
      <c r="AP16" s="24"/>
      <c r="AQ16" s="24"/>
      <c r="AR16" s="22"/>
      <c r="BE16" s="382"/>
      <c r="BS16" s="19" t="s">
        <v>4</v>
      </c>
    </row>
    <row r="17" spans="1:71" s="1" customFormat="1" ht="12.75">
      <c r="B17" s="23"/>
      <c r="C17" s="24"/>
      <c r="D17" s="24"/>
      <c r="E17" s="29" t="s">
        <v>40</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34</v>
      </c>
      <c r="AL17" s="24"/>
      <c r="AM17" s="24"/>
      <c r="AN17" s="29" t="s">
        <v>41</v>
      </c>
      <c r="AO17" s="24"/>
      <c r="AP17" s="24"/>
      <c r="AQ17" s="24"/>
      <c r="AR17" s="22"/>
      <c r="BE17" s="382"/>
      <c r="BS17" s="19" t="s">
        <v>42</v>
      </c>
    </row>
    <row r="18" spans="1:71" s="1" customForma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82"/>
      <c r="BS18" s="19" t="s">
        <v>6</v>
      </c>
    </row>
    <row r="19" spans="1:71" s="1" customFormat="1" ht="12.75">
      <c r="B19" s="23"/>
      <c r="C19" s="24"/>
      <c r="D19" s="31" t="s">
        <v>43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31</v>
      </c>
      <c r="AL19" s="24"/>
      <c r="AM19" s="24"/>
      <c r="AN19" s="29" t="s">
        <v>44</v>
      </c>
      <c r="AO19" s="24"/>
      <c r="AP19" s="24"/>
      <c r="AQ19" s="24"/>
      <c r="AR19" s="22"/>
      <c r="BE19" s="382"/>
      <c r="BS19" s="19" t="s">
        <v>6</v>
      </c>
    </row>
    <row r="20" spans="1:71" s="1" customFormat="1" ht="12.75">
      <c r="B20" s="23"/>
      <c r="C20" s="24"/>
      <c r="D20" s="24"/>
      <c r="E20" s="29" t="s">
        <v>45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34</v>
      </c>
      <c r="AL20" s="24"/>
      <c r="AM20" s="24"/>
      <c r="AN20" s="29" t="s">
        <v>44</v>
      </c>
      <c r="AO20" s="24"/>
      <c r="AP20" s="24"/>
      <c r="AQ20" s="24"/>
      <c r="AR20" s="22"/>
      <c r="BE20" s="382"/>
      <c r="BS20" s="19" t="s">
        <v>4</v>
      </c>
    </row>
    <row r="21" spans="1:71" s="1" customForma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82"/>
    </row>
    <row r="22" spans="1:71" s="1" customFormat="1" ht="12.75">
      <c r="B22" s="23"/>
      <c r="C22" s="24"/>
      <c r="D22" s="31" t="s">
        <v>46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82"/>
    </row>
    <row r="23" spans="1:71" s="1" customFormat="1" ht="12.75">
      <c r="B23" s="23"/>
      <c r="C23" s="24"/>
      <c r="D23" s="24"/>
      <c r="E23" s="389" t="s">
        <v>47</v>
      </c>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24"/>
      <c r="AP23" s="24"/>
      <c r="AQ23" s="24"/>
      <c r="AR23" s="22"/>
      <c r="BE23" s="382"/>
    </row>
    <row r="24" spans="1:71" s="1" customForma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82"/>
    </row>
    <row r="25" spans="1:71" s="1" customFormat="1">
      <c r="B25" s="23"/>
      <c r="C25" s="24"/>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4"/>
      <c r="AQ25" s="24"/>
      <c r="AR25" s="22"/>
      <c r="BE25" s="382"/>
    </row>
    <row r="26" spans="1:71" s="2" customFormat="1" ht="12.75">
      <c r="A26" s="37"/>
      <c r="B26" s="38"/>
      <c r="C26" s="39"/>
      <c r="D26" s="40" t="s">
        <v>48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90">
        <f>ROUND(AG54,2)</f>
        <v>0</v>
      </c>
      <c r="AL26" s="391"/>
      <c r="AM26" s="391"/>
      <c r="AN26" s="391"/>
      <c r="AO26" s="391"/>
      <c r="AP26" s="39"/>
      <c r="AQ26" s="39"/>
      <c r="AR26" s="42"/>
      <c r="BE26" s="382"/>
    </row>
    <row r="27" spans="1:71" s="2" customForma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82"/>
    </row>
    <row r="28" spans="1:71" s="2" customFormat="1" ht="12.75">
      <c r="A28" s="37"/>
      <c r="B28" s="38"/>
      <c r="C28" s="39"/>
      <c r="D28" s="39"/>
      <c r="E28" s="39"/>
      <c r="F28" s="39"/>
      <c r="G28" s="39"/>
      <c r="H28" s="39"/>
      <c r="I28" s="39"/>
      <c r="J28" s="39"/>
      <c r="K28" s="39"/>
      <c r="L28" s="392" t="s">
        <v>49</v>
      </c>
      <c r="M28" s="392"/>
      <c r="N28" s="392"/>
      <c r="O28" s="392"/>
      <c r="P28" s="392"/>
      <c r="Q28" s="39"/>
      <c r="R28" s="39"/>
      <c r="S28" s="39"/>
      <c r="T28" s="39"/>
      <c r="U28" s="39"/>
      <c r="V28" s="39"/>
      <c r="W28" s="392" t="s">
        <v>50</v>
      </c>
      <c r="X28" s="392"/>
      <c r="Y28" s="392"/>
      <c r="Z28" s="392"/>
      <c r="AA28" s="392"/>
      <c r="AB28" s="392"/>
      <c r="AC28" s="392"/>
      <c r="AD28" s="392"/>
      <c r="AE28" s="392"/>
      <c r="AF28" s="39"/>
      <c r="AG28" s="39"/>
      <c r="AH28" s="39"/>
      <c r="AI28" s="39"/>
      <c r="AJ28" s="39"/>
      <c r="AK28" s="392" t="s">
        <v>51</v>
      </c>
      <c r="AL28" s="392"/>
      <c r="AM28" s="392"/>
      <c r="AN28" s="392"/>
      <c r="AO28" s="392"/>
      <c r="AP28" s="39"/>
      <c r="AQ28" s="39"/>
      <c r="AR28" s="42"/>
      <c r="BE28" s="382"/>
    </row>
    <row r="29" spans="1:71" s="3" customFormat="1" ht="12.75">
      <c r="B29" s="43"/>
      <c r="C29" s="44"/>
      <c r="D29" s="31" t="s">
        <v>52</v>
      </c>
      <c r="E29" s="44"/>
      <c r="F29" s="31" t="s">
        <v>53</v>
      </c>
      <c r="G29" s="44"/>
      <c r="H29" s="44"/>
      <c r="I29" s="44"/>
      <c r="J29" s="44"/>
      <c r="K29" s="44"/>
      <c r="L29" s="395">
        <v>0.21</v>
      </c>
      <c r="M29" s="394"/>
      <c r="N29" s="394"/>
      <c r="O29" s="394"/>
      <c r="P29" s="394"/>
      <c r="Q29" s="44"/>
      <c r="R29" s="44"/>
      <c r="S29" s="44"/>
      <c r="T29" s="44"/>
      <c r="U29" s="44"/>
      <c r="V29" s="44"/>
      <c r="W29" s="393">
        <f>ROUND(AZ54, 2)</f>
        <v>0</v>
      </c>
      <c r="X29" s="394"/>
      <c r="Y29" s="394"/>
      <c r="Z29" s="394"/>
      <c r="AA29" s="394"/>
      <c r="AB29" s="394"/>
      <c r="AC29" s="394"/>
      <c r="AD29" s="394"/>
      <c r="AE29" s="394"/>
      <c r="AF29" s="44"/>
      <c r="AG29" s="44"/>
      <c r="AH29" s="44"/>
      <c r="AI29" s="44"/>
      <c r="AJ29" s="44"/>
      <c r="AK29" s="393">
        <f>ROUND(AV54, 2)</f>
        <v>0</v>
      </c>
      <c r="AL29" s="394"/>
      <c r="AM29" s="394"/>
      <c r="AN29" s="394"/>
      <c r="AO29" s="394"/>
      <c r="AP29" s="44"/>
      <c r="AQ29" s="44"/>
      <c r="AR29" s="45"/>
      <c r="BE29" s="383"/>
    </row>
    <row r="30" spans="1:71" s="3" customFormat="1" ht="12.75">
      <c r="B30" s="43"/>
      <c r="C30" s="44"/>
      <c r="D30" s="44"/>
      <c r="E30" s="44"/>
      <c r="F30" s="31" t="s">
        <v>54</v>
      </c>
      <c r="G30" s="44"/>
      <c r="H30" s="44"/>
      <c r="I30" s="44"/>
      <c r="J30" s="44"/>
      <c r="K30" s="44"/>
      <c r="L30" s="395">
        <v>0.15</v>
      </c>
      <c r="M30" s="394"/>
      <c r="N30" s="394"/>
      <c r="O30" s="394"/>
      <c r="P30" s="394"/>
      <c r="Q30" s="44"/>
      <c r="R30" s="44"/>
      <c r="S30" s="44"/>
      <c r="T30" s="44"/>
      <c r="U30" s="44"/>
      <c r="V30" s="44"/>
      <c r="W30" s="393">
        <f>ROUND(BA54, 2)</f>
        <v>0</v>
      </c>
      <c r="X30" s="394"/>
      <c r="Y30" s="394"/>
      <c r="Z30" s="394"/>
      <c r="AA30" s="394"/>
      <c r="AB30" s="394"/>
      <c r="AC30" s="394"/>
      <c r="AD30" s="394"/>
      <c r="AE30" s="394"/>
      <c r="AF30" s="44"/>
      <c r="AG30" s="44"/>
      <c r="AH30" s="44"/>
      <c r="AI30" s="44"/>
      <c r="AJ30" s="44"/>
      <c r="AK30" s="393">
        <f>ROUND(AW54, 2)</f>
        <v>0</v>
      </c>
      <c r="AL30" s="394"/>
      <c r="AM30" s="394"/>
      <c r="AN30" s="394"/>
      <c r="AO30" s="394"/>
      <c r="AP30" s="44"/>
      <c r="AQ30" s="44"/>
      <c r="AR30" s="45"/>
      <c r="BE30" s="383"/>
    </row>
    <row r="31" spans="1:71" s="3" customFormat="1" ht="12.75">
      <c r="B31" s="43"/>
      <c r="C31" s="44"/>
      <c r="D31" s="44"/>
      <c r="E31" s="44"/>
      <c r="F31" s="31" t="s">
        <v>55</v>
      </c>
      <c r="G31" s="44"/>
      <c r="H31" s="44"/>
      <c r="I31" s="44"/>
      <c r="J31" s="44"/>
      <c r="K31" s="44"/>
      <c r="L31" s="395">
        <v>0.21</v>
      </c>
      <c r="M31" s="394"/>
      <c r="N31" s="394"/>
      <c r="O31" s="394"/>
      <c r="P31" s="394"/>
      <c r="Q31" s="44"/>
      <c r="R31" s="44"/>
      <c r="S31" s="44"/>
      <c r="T31" s="44"/>
      <c r="U31" s="44"/>
      <c r="V31" s="44"/>
      <c r="W31" s="393">
        <f>ROUND(BB54, 2)</f>
        <v>0</v>
      </c>
      <c r="X31" s="394"/>
      <c r="Y31" s="394"/>
      <c r="Z31" s="394"/>
      <c r="AA31" s="394"/>
      <c r="AB31" s="394"/>
      <c r="AC31" s="394"/>
      <c r="AD31" s="394"/>
      <c r="AE31" s="394"/>
      <c r="AF31" s="44"/>
      <c r="AG31" s="44"/>
      <c r="AH31" s="44"/>
      <c r="AI31" s="44"/>
      <c r="AJ31" s="44"/>
      <c r="AK31" s="393">
        <v>0</v>
      </c>
      <c r="AL31" s="394"/>
      <c r="AM31" s="394"/>
      <c r="AN31" s="394"/>
      <c r="AO31" s="394"/>
      <c r="AP31" s="44"/>
      <c r="AQ31" s="44"/>
      <c r="AR31" s="45"/>
      <c r="BE31" s="383"/>
    </row>
    <row r="32" spans="1:71" s="3" customFormat="1" ht="12.75">
      <c r="B32" s="43"/>
      <c r="C32" s="44"/>
      <c r="D32" s="44"/>
      <c r="E32" s="44"/>
      <c r="F32" s="31" t="s">
        <v>56</v>
      </c>
      <c r="G32" s="44"/>
      <c r="H32" s="44"/>
      <c r="I32" s="44"/>
      <c r="J32" s="44"/>
      <c r="K32" s="44"/>
      <c r="L32" s="395">
        <v>0.15</v>
      </c>
      <c r="M32" s="394"/>
      <c r="N32" s="394"/>
      <c r="O32" s="394"/>
      <c r="P32" s="394"/>
      <c r="Q32" s="44"/>
      <c r="R32" s="44"/>
      <c r="S32" s="44"/>
      <c r="T32" s="44"/>
      <c r="U32" s="44"/>
      <c r="V32" s="44"/>
      <c r="W32" s="393">
        <f>ROUND(BC54, 2)</f>
        <v>0</v>
      </c>
      <c r="X32" s="394"/>
      <c r="Y32" s="394"/>
      <c r="Z32" s="394"/>
      <c r="AA32" s="394"/>
      <c r="AB32" s="394"/>
      <c r="AC32" s="394"/>
      <c r="AD32" s="394"/>
      <c r="AE32" s="394"/>
      <c r="AF32" s="44"/>
      <c r="AG32" s="44"/>
      <c r="AH32" s="44"/>
      <c r="AI32" s="44"/>
      <c r="AJ32" s="44"/>
      <c r="AK32" s="393">
        <v>0</v>
      </c>
      <c r="AL32" s="394"/>
      <c r="AM32" s="394"/>
      <c r="AN32" s="394"/>
      <c r="AO32" s="394"/>
      <c r="AP32" s="44"/>
      <c r="AQ32" s="44"/>
      <c r="AR32" s="45"/>
      <c r="BE32" s="383"/>
    </row>
    <row r="33" spans="1:57" s="3" customFormat="1" ht="12.75">
      <c r="B33" s="43"/>
      <c r="C33" s="44"/>
      <c r="D33" s="44"/>
      <c r="E33" s="44"/>
      <c r="F33" s="31" t="s">
        <v>57</v>
      </c>
      <c r="G33" s="44"/>
      <c r="H33" s="44"/>
      <c r="I33" s="44"/>
      <c r="J33" s="44"/>
      <c r="K33" s="44"/>
      <c r="L33" s="395">
        <v>0</v>
      </c>
      <c r="M33" s="394"/>
      <c r="N33" s="394"/>
      <c r="O33" s="394"/>
      <c r="P33" s="394"/>
      <c r="Q33" s="44"/>
      <c r="R33" s="44"/>
      <c r="S33" s="44"/>
      <c r="T33" s="44"/>
      <c r="U33" s="44"/>
      <c r="V33" s="44"/>
      <c r="W33" s="393">
        <f>ROUND(BD54, 2)</f>
        <v>0</v>
      </c>
      <c r="X33" s="394"/>
      <c r="Y33" s="394"/>
      <c r="Z33" s="394"/>
      <c r="AA33" s="394"/>
      <c r="AB33" s="394"/>
      <c r="AC33" s="394"/>
      <c r="AD33" s="394"/>
      <c r="AE33" s="394"/>
      <c r="AF33" s="44"/>
      <c r="AG33" s="44"/>
      <c r="AH33" s="44"/>
      <c r="AI33" s="44"/>
      <c r="AJ33" s="44"/>
      <c r="AK33" s="393">
        <v>0</v>
      </c>
      <c r="AL33" s="394"/>
      <c r="AM33" s="394"/>
      <c r="AN33" s="394"/>
      <c r="AO33" s="394"/>
      <c r="AP33" s="44"/>
      <c r="AQ33" s="44"/>
      <c r="AR33" s="45"/>
    </row>
    <row r="34" spans="1:57" s="2" customForma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15.75">
      <c r="A35" s="37"/>
      <c r="B35" s="38"/>
      <c r="C35" s="46"/>
      <c r="D35" s="47" t="s">
        <v>58</v>
      </c>
      <c r="E35" s="48"/>
      <c r="F35" s="48"/>
      <c r="G35" s="48"/>
      <c r="H35" s="48"/>
      <c r="I35" s="48"/>
      <c r="J35" s="48"/>
      <c r="K35" s="48"/>
      <c r="L35" s="48"/>
      <c r="M35" s="48"/>
      <c r="N35" s="48"/>
      <c r="O35" s="48"/>
      <c r="P35" s="48"/>
      <c r="Q35" s="48"/>
      <c r="R35" s="48"/>
      <c r="S35" s="48"/>
      <c r="T35" s="49" t="s">
        <v>59</v>
      </c>
      <c r="U35" s="48"/>
      <c r="V35" s="48"/>
      <c r="W35" s="48"/>
      <c r="X35" s="399" t="s">
        <v>60</v>
      </c>
      <c r="Y35" s="397"/>
      <c r="Z35" s="397"/>
      <c r="AA35" s="397"/>
      <c r="AB35" s="397"/>
      <c r="AC35" s="48"/>
      <c r="AD35" s="48"/>
      <c r="AE35" s="48"/>
      <c r="AF35" s="48"/>
      <c r="AG35" s="48"/>
      <c r="AH35" s="48"/>
      <c r="AI35" s="48"/>
      <c r="AJ35" s="48"/>
      <c r="AK35" s="396">
        <f>SUM(AK26:AK33)</f>
        <v>0</v>
      </c>
      <c r="AL35" s="397"/>
      <c r="AM35" s="397"/>
      <c r="AN35" s="397"/>
      <c r="AO35" s="398"/>
      <c r="AP35" s="46"/>
      <c r="AQ35" s="46"/>
      <c r="AR35" s="42"/>
      <c r="BE35" s="37"/>
    </row>
    <row r="36" spans="1:57" s="2" customForma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18">
      <c r="A42" s="37"/>
      <c r="B42" s="38"/>
      <c r="C42" s="25" t="s">
        <v>61</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75">
      <c r="B44" s="54"/>
      <c r="C44" s="31" t="s">
        <v>13</v>
      </c>
      <c r="D44" s="55"/>
      <c r="E44" s="55"/>
      <c r="F44" s="55"/>
      <c r="G44" s="55"/>
      <c r="H44" s="55"/>
      <c r="I44" s="55"/>
      <c r="J44" s="55"/>
      <c r="K44" s="55"/>
      <c r="L44" s="55" t="str">
        <f>K5</f>
        <v>4437/006</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15">
      <c r="B45" s="57"/>
      <c r="C45" s="58" t="s">
        <v>16</v>
      </c>
      <c r="D45" s="59"/>
      <c r="E45" s="59"/>
      <c r="F45" s="59"/>
      <c r="G45" s="59"/>
      <c r="H45" s="59"/>
      <c r="I45" s="59"/>
      <c r="J45" s="59"/>
      <c r="K45" s="59"/>
      <c r="L45" s="364" t="str">
        <f>K6</f>
        <v>Bělá, Kvasiny, protipovodňová ochrana, č. akce 229180012 - DPS</v>
      </c>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59"/>
      <c r="AQ45" s="59"/>
      <c r="AR45" s="60"/>
    </row>
    <row r="46" spans="1:57" s="2" customForma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75">
      <c r="A47" s="37"/>
      <c r="B47" s="38"/>
      <c r="C47" s="31" t="s">
        <v>22</v>
      </c>
      <c r="D47" s="39"/>
      <c r="E47" s="39"/>
      <c r="F47" s="39"/>
      <c r="G47" s="39"/>
      <c r="H47" s="39"/>
      <c r="I47" s="39"/>
      <c r="J47" s="39"/>
      <c r="K47" s="39"/>
      <c r="L47" s="61" t="str">
        <f>IF(K8="","",K8)</f>
        <v>k. ú. Kvasiny</v>
      </c>
      <c r="M47" s="39"/>
      <c r="N47" s="39"/>
      <c r="O47" s="39"/>
      <c r="P47" s="39"/>
      <c r="Q47" s="39"/>
      <c r="R47" s="39"/>
      <c r="S47" s="39"/>
      <c r="T47" s="39"/>
      <c r="U47" s="39"/>
      <c r="V47" s="39"/>
      <c r="W47" s="39"/>
      <c r="X47" s="39"/>
      <c r="Y47" s="39"/>
      <c r="Z47" s="39"/>
      <c r="AA47" s="39"/>
      <c r="AB47" s="39"/>
      <c r="AC47" s="39"/>
      <c r="AD47" s="39"/>
      <c r="AE47" s="39"/>
      <c r="AF47" s="39"/>
      <c r="AG47" s="39"/>
      <c r="AH47" s="39"/>
      <c r="AI47" s="31" t="s">
        <v>24</v>
      </c>
      <c r="AJ47" s="39"/>
      <c r="AK47" s="39"/>
      <c r="AL47" s="39"/>
      <c r="AM47" s="368" t="str">
        <f>IF(AN8= "","",AN8)</f>
        <v>30. 6. 2020</v>
      </c>
      <c r="AN47" s="368"/>
      <c r="AO47" s="39"/>
      <c r="AP47" s="39"/>
      <c r="AQ47" s="39"/>
      <c r="AR47" s="42"/>
      <c r="BE47" s="37"/>
    </row>
    <row r="48" spans="1:57" s="2" customForma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12.75">
      <c r="A49" s="37"/>
      <c r="B49" s="38"/>
      <c r="C49" s="31" t="s">
        <v>30</v>
      </c>
      <c r="D49" s="39"/>
      <c r="E49" s="39"/>
      <c r="F49" s="39"/>
      <c r="G49" s="39"/>
      <c r="H49" s="39"/>
      <c r="I49" s="39"/>
      <c r="J49" s="39"/>
      <c r="K49" s="39"/>
      <c r="L49" s="55" t="str">
        <f>IF(E11= "","",E11)</f>
        <v>Povodí Labe, státní podnik</v>
      </c>
      <c r="M49" s="39"/>
      <c r="N49" s="39"/>
      <c r="O49" s="39"/>
      <c r="P49" s="39"/>
      <c r="Q49" s="39"/>
      <c r="R49" s="39"/>
      <c r="S49" s="39"/>
      <c r="T49" s="39"/>
      <c r="U49" s="39"/>
      <c r="V49" s="39"/>
      <c r="W49" s="39"/>
      <c r="X49" s="39"/>
      <c r="Y49" s="39"/>
      <c r="Z49" s="39"/>
      <c r="AA49" s="39"/>
      <c r="AB49" s="39"/>
      <c r="AC49" s="39"/>
      <c r="AD49" s="39"/>
      <c r="AE49" s="39"/>
      <c r="AF49" s="39"/>
      <c r="AG49" s="39"/>
      <c r="AH49" s="39"/>
      <c r="AI49" s="31" t="s">
        <v>38</v>
      </c>
      <c r="AJ49" s="39"/>
      <c r="AK49" s="39"/>
      <c r="AL49" s="39"/>
      <c r="AM49" s="369" t="str">
        <f>IF(E17="","",E17)</f>
        <v>Vodohospodářský rozvoj a výstavba a.s.</v>
      </c>
      <c r="AN49" s="370"/>
      <c r="AO49" s="370"/>
      <c r="AP49" s="370"/>
      <c r="AQ49" s="39"/>
      <c r="AR49" s="42"/>
      <c r="AS49" s="372" t="s">
        <v>62</v>
      </c>
      <c r="AT49" s="373"/>
      <c r="AU49" s="63"/>
      <c r="AV49" s="63"/>
      <c r="AW49" s="63"/>
      <c r="AX49" s="63"/>
      <c r="AY49" s="63"/>
      <c r="AZ49" s="63"/>
      <c r="BA49" s="63"/>
      <c r="BB49" s="63"/>
      <c r="BC49" s="63"/>
      <c r="BD49" s="64"/>
      <c r="BE49" s="37"/>
    </row>
    <row r="50" spans="1:91" s="2" customFormat="1" ht="12.75">
      <c r="A50" s="37"/>
      <c r="B50" s="38"/>
      <c r="C50" s="31" t="s">
        <v>36</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43</v>
      </c>
      <c r="AJ50" s="39"/>
      <c r="AK50" s="39"/>
      <c r="AL50" s="39"/>
      <c r="AM50" s="369" t="str">
        <f>IF(E20="","",E20)</f>
        <v>Miroslav Holeček</v>
      </c>
      <c r="AN50" s="370"/>
      <c r="AO50" s="370"/>
      <c r="AP50" s="370"/>
      <c r="AQ50" s="39"/>
      <c r="AR50" s="42"/>
      <c r="AS50" s="374"/>
      <c r="AT50" s="375"/>
      <c r="AU50" s="65"/>
      <c r="AV50" s="65"/>
      <c r="AW50" s="65"/>
      <c r="AX50" s="65"/>
      <c r="AY50" s="65"/>
      <c r="AZ50" s="65"/>
      <c r="BA50" s="65"/>
      <c r="BB50" s="65"/>
      <c r="BC50" s="65"/>
      <c r="BD50" s="66"/>
      <c r="BE50" s="37"/>
    </row>
    <row r="51" spans="1:91" s="2" customForma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76"/>
      <c r="AT51" s="377"/>
      <c r="AU51" s="67"/>
      <c r="AV51" s="67"/>
      <c r="AW51" s="67"/>
      <c r="AX51" s="67"/>
      <c r="AY51" s="67"/>
      <c r="AZ51" s="67"/>
      <c r="BA51" s="67"/>
      <c r="BB51" s="67"/>
      <c r="BC51" s="67"/>
      <c r="BD51" s="68"/>
      <c r="BE51" s="37"/>
    </row>
    <row r="52" spans="1:91" s="2" customFormat="1" ht="36">
      <c r="A52" s="37"/>
      <c r="B52" s="38"/>
      <c r="C52" s="371" t="s">
        <v>63</v>
      </c>
      <c r="D52" s="367"/>
      <c r="E52" s="367"/>
      <c r="F52" s="367"/>
      <c r="G52" s="367"/>
      <c r="H52" s="69"/>
      <c r="I52" s="366" t="s">
        <v>64</v>
      </c>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78" t="s">
        <v>65</v>
      </c>
      <c r="AH52" s="367"/>
      <c r="AI52" s="367"/>
      <c r="AJ52" s="367"/>
      <c r="AK52" s="367"/>
      <c r="AL52" s="367"/>
      <c r="AM52" s="367"/>
      <c r="AN52" s="366" t="s">
        <v>66</v>
      </c>
      <c r="AO52" s="367"/>
      <c r="AP52" s="367"/>
      <c r="AQ52" s="70" t="s">
        <v>67</v>
      </c>
      <c r="AR52" s="42"/>
      <c r="AS52" s="71" t="s">
        <v>68</v>
      </c>
      <c r="AT52" s="72" t="s">
        <v>69</v>
      </c>
      <c r="AU52" s="72" t="s">
        <v>70</v>
      </c>
      <c r="AV52" s="72" t="s">
        <v>71</v>
      </c>
      <c r="AW52" s="72" t="s">
        <v>72</v>
      </c>
      <c r="AX52" s="72" t="s">
        <v>73</v>
      </c>
      <c r="AY52" s="72" t="s">
        <v>74</v>
      </c>
      <c r="AZ52" s="72" t="s">
        <v>75</v>
      </c>
      <c r="BA52" s="72" t="s">
        <v>76</v>
      </c>
      <c r="BB52" s="72" t="s">
        <v>77</v>
      </c>
      <c r="BC52" s="72" t="s">
        <v>78</v>
      </c>
      <c r="BD52" s="73" t="s">
        <v>79</v>
      </c>
      <c r="BE52" s="37"/>
    </row>
    <row r="53" spans="1:91" s="2" customForma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15.75">
      <c r="B54" s="77"/>
      <c r="C54" s="78" t="s">
        <v>80</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79">
        <f>ROUND(AG55+AG57+AG60+AG65+AG68+AG73+AG76+AG78+AG81,2)</f>
        <v>0</v>
      </c>
      <c r="AH54" s="379"/>
      <c r="AI54" s="379"/>
      <c r="AJ54" s="379"/>
      <c r="AK54" s="379"/>
      <c r="AL54" s="379"/>
      <c r="AM54" s="379"/>
      <c r="AN54" s="380">
        <f t="shared" ref="AN54:AN82" si="0">SUM(AG54,AT54)</f>
        <v>0</v>
      </c>
      <c r="AO54" s="380"/>
      <c r="AP54" s="380"/>
      <c r="AQ54" s="81" t="s">
        <v>44</v>
      </c>
      <c r="AR54" s="82"/>
      <c r="AS54" s="83">
        <f>ROUND(AS55+AS57+AS60+AS65+AS68+AS73+AS76+AS78+AS81,2)</f>
        <v>0</v>
      </c>
      <c r="AT54" s="84">
        <f t="shared" ref="AT54:AT82" si="1">ROUND(SUM(AV54:AW54),2)</f>
        <v>0</v>
      </c>
      <c r="AU54" s="85">
        <f>ROUND(AU55+AU57+AU60+AU65+AU68+AU73+AU76+AU78+AU81,5)</f>
        <v>0</v>
      </c>
      <c r="AV54" s="84">
        <f>ROUND(AZ54*L29,2)</f>
        <v>0</v>
      </c>
      <c r="AW54" s="84">
        <f>ROUND(BA54*L30,2)</f>
        <v>0</v>
      </c>
      <c r="AX54" s="84">
        <f>ROUND(BB54*L29,2)</f>
        <v>0</v>
      </c>
      <c r="AY54" s="84">
        <f>ROUND(BC54*L30,2)</f>
        <v>0</v>
      </c>
      <c r="AZ54" s="84">
        <f>ROUND(AZ55+AZ57+AZ60+AZ65+AZ68+AZ73+AZ76+AZ78+AZ81,2)</f>
        <v>0</v>
      </c>
      <c r="BA54" s="84">
        <f>ROUND(BA55+BA57+BA60+BA65+BA68+BA73+BA76+BA78+BA81,2)</f>
        <v>0</v>
      </c>
      <c r="BB54" s="84">
        <f>ROUND(BB55+BB57+BB60+BB65+BB68+BB73+BB76+BB78+BB81,2)</f>
        <v>0</v>
      </c>
      <c r="BC54" s="84">
        <f>ROUND(BC55+BC57+BC60+BC65+BC68+BC73+BC76+BC78+BC81,2)</f>
        <v>0</v>
      </c>
      <c r="BD54" s="86">
        <f>ROUND(BD55+BD57+BD60+BD65+BD68+BD73+BD76+BD78+BD81,2)</f>
        <v>0</v>
      </c>
      <c r="BS54" s="87" t="s">
        <v>81</v>
      </c>
      <c r="BT54" s="87" t="s">
        <v>82</v>
      </c>
      <c r="BU54" s="88" t="s">
        <v>83</v>
      </c>
      <c r="BV54" s="87" t="s">
        <v>84</v>
      </c>
      <c r="BW54" s="87" t="s">
        <v>5</v>
      </c>
      <c r="BX54" s="87" t="s">
        <v>85</v>
      </c>
      <c r="CL54" s="87" t="s">
        <v>19</v>
      </c>
    </row>
    <row r="55" spans="1:91" s="7" customFormat="1" ht="15">
      <c r="B55" s="89"/>
      <c r="C55" s="90"/>
      <c r="D55" s="358" t="s">
        <v>86</v>
      </c>
      <c r="E55" s="358"/>
      <c r="F55" s="358"/>
      <c r="G55" s="358"/>
      <c r="H55" s="358"/>
      <c r="I55" s="91"/>
      <c r="J55" s="358" t="s">
        <v>87</v>
      </c>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63">
        <f>ROUND(AG56,2)</f>
        <v>0</v>
      </c>
      <c r="AH55" s="362"/>
      <c r="AI55" s="362"/>
      <c r="AJ55" s="362"/>
      <c r="AK55" s="362"/>
      <c r="AL55" s="362"/>
      <c r="AM55" s="362"/>
      <c r="AN55" s="361">
        <f t="shared" si="0"/>
        <v>0</v>
      </c>
      <c r="AO55" s="362"/>
      <c r="AP55" s="362"/>
      <c r="AQ55" s="92" t="s">
        <v>86</v>
      </c>
      <c r="AR55" s="93"/>
      <c r="AS55" s="94">
        <f>ROUND(AS56,2)</f>
        <v>0</v>
      </c>
      <c r="AT55" s="95">
        <f t="shared" si="1"/>
        <v>0</v>
      </c>
      <c r="AU55" s="96">
        <f>ROUND(AU56,5)</f>
        <v>0</v>
      </c>
      <c r="AV55" s="95">
        <f>ROUND(AZ55*L29,2)</f>
        <v>0</v>
      </c>
      <c r="AW55" s="95">
        <f>ROUND(BA55*L30,2)</f>
        <v>0</v>
      </c>
      <c r="AX55" s="95">
        <f>ROUND(BB55*L29,2)</f>
        <v>0</v>
      </c>
      <c r="AY55" s="95">
        <f>ROUND(BC55*L30,2)</f>
        <v>0</v>
      </c>
      <c r="AZ55" s="95">
        <f>ROUND(AZ56,2)</f>
        <v>0</v>
      </c>
      <c r="BA55" s="95">
        <f>ROUND(BA56,2)</f>
        <v>0</v>
      </c>
      <c r="BB55" s="95">
        <f>ROUND(BB56,2)</f>
        <v>0</v>
      </c>
      <c r="BC55" s="95">
        <f>ROUND(BC56,2)</f>
        <v>0</v>
      </c>
      <c r="BD55" s="97">
        <f>ROUND(BD56,2)</f>
        <v>0</v>
      </c>
      <c r="BS55" s="98" t="s">
        <v>81</v>
      </c>
      <c r="BT55" s="98" t="s">
        <v>88</v>
      </c>
      <c r="BU55" s="98" t="s">
        <v>83</v>
      </c>
      <c r="BV55" s="98" t="s">
        <v>84</v>
      </c>
      <c r="BW55" s="98" t="s">
        <v>89</v>
      </c>
      <c r="BX55" s="98" t="s">
        <v>5</v>
      </c>
      <c r="CL55" s="98" t="s">
        <v>90</v>
      </c>
      <c r="CM55" s="98" t="s">
        <v>91</v>
      </c>
    </row>
    <row r="56" spans="1:91" s="4" customFormat="1" ht="22.5">
      <c r="A56" s="99" t="s">
        <v>92</v>
      </c>
      <c r="B56" s="54"/>
      <c r="C56" s="100"/>
      <c r="D56" s="100"/>
      <c r="E56" s="357" t="s">
        <v>86</v>
      </c>
      <c r="F56" s="357"/>
      <c r="G56" s="357"/>
      <c r="H56" s="357"/>
      <c r="I56" s="357"/>
      <c r="J56" s="100"/>
      <c r="K56" s="357" t="s">
        <v>93</v>
      </c>
      <c r="L56" s="357"/>
      <c r="M56" s="357"/>
      <c r="N56" s="357"/>
      <c r="O56" s="357"/>
      <c r="P56" s="357"/>
      <c r="Q56" s="357"/>
      <c r="R56" s="357"/>
      <c r="S56" s="357"/>
      <c r="T56" s="357"/>
      <c r="U56" s="357"/>
      <c r="V56" s="357"/>
      <c r="W56" s="357"/>
      <c r="X56" s="357"/>
      <c r="Y56" s="357"/>
      <c r="Z56" s="357"/>
      <c r="AA56" s="357"/>
      <c r="AB56" s="357"/>
      <c r="AC56" s="357"/>
      <c r="AD56" s="357"/>
      <c r="AE56" s="357"/>
      <c r="AF56" s="357"/>
      <c r="AG56" s="359">
        <f>'VON - Soupis prací - Vedl...'!J32</f>
        <v>0</v>
      </c>
      <c r="AH56" s="360"/>
      <c r="AI56" s="360"/>
      <c r="AJ56" s="360"/>
      <c r="AK56" s="360"/>
      <c r="AL56" s="360"/>
      <c r="AM56" s="360"/>
      <c r="AN56" s="359">
        <f t="shared" si="0"/>
        <v>0</v>
      </c>
      <c r="AO56" s="360"/>
      <c r="AP56" s="360"/>
      <c r="AQ56" s="101" t="s">
        <v>94</v>
      </c>
      <c r="AR56" s="56"/>
      <c r="AS56" s="102">
        <v>0</v>
      </c>
      <c r="AT56" s="103">
        <f t="shared" si="1"/>
        <v>0</v>
      </c>
      <c r="AU56" s="104">
        <f>'VON - Soupis prací - Vedl...'!P91</f>
        <v>0</v>
      </c>
      <c r="AV56" s="103">
        <f>'VON - Soupis prací - Vedl...'!J35</f>
        <v>0</v>
      </c>
      <c r="AW56" s="103">
        <f>'VON - Soupis prací - Vedl...'!J36</f>
        <v>0</v>
      </c>
      <c r="AX56" s="103">
        <f>'VON - Soupis prací - Vedl...'!J37</f>
        <v>0</v>
      </c>
      <c r="AY56" s="103">
        <f>'VON - Soupis prací - Vedl...'!J38</f>
        <v>0</v>
      </c>
      <c r="AZ56" s="103">
        <f>'VON - Soupis prací - Vedl...'!F35</f>
        <v>0</v>
      </c>
      <c r="BA56" s="103">
        <f>'VON - Soupis prací - Vedl...'!F36</f>
        <v>0</v>
      </c>
      <c r="BB56" s="103">
        <f>'VON - Soupis prací - Vedl...'!F37</f>
        <v>0</v>
      </c>
      <c r="BC56" s="103">
        <f>'VON - Soupis prací - Vedl...'!F38</f>
        <v>0</v>
      </c>
      <c r="BD56" s="105">
        <f>'VON - Soupis prací - Vedl...'!F39</f>
        <v>0</v>
      </c>
      <c r="BT56" s="106" t="s">
        <v>91</v>
      </c>
      <c r="BV56" s="106" t="s">
        <v>84</v>
      </c>
      <c r="BW56" s="106" t="s">
        <v>95</v>
      </c>
      <c r="BX56" s="106" t="s">
        <v>89</v>
      </c>
      <c r="CL56" s="106" t="s">
        <v>96</v>
      </c>
    </row>
    <row r="57" spans="1:91" s="7" customFormat="1" ht="15">
      <c r="B57" s="89"/>
      <c r="C57" s="90"/>
      <c r="D57" s="358" t="s">
        <v>97</v>
      </c>
      <c r="E57" s="358"/>
      <c r="F57" s="358"/>
      <c r="G57" s="358"/>
      <c r="H57" s="358"/>
      <c r="I57" s="91"/>
      <c r="J57" s="358" t="s">
        <v>98</v>
      </c>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63">
        <f>ROUND(SUM(AG58:AG59),2)</f>
        <v>0</v>
      </c>
      <c r="AH57" s="362"/>
      <c r="AI57" s="362"/>
      <c r="AJ57" s="362"/>
      <c r="AK57" s="362"/>
      <c r="AL57" s="362"/>
      <c r="AM57" s="362"/>
      <c r="AN57" s="361">
        <f t="shared" si="0"/>
        <v>0</v>
      </c>
      <c r="AO57" s="362"/>
      <c r="AP57" s="362"/>
      <c r="AQ57" s="92" t="s">
        <v>99</v>
      </c>
      <c r="AR57" s="93"/>
      <c r="AS57" s="94">
        <f>ROUND(SUM(AS58:AS59),2)</f>
        <v>0</v>
      </c>
      <c r="AT57" s="95">
        <f t="shared" si="1"/>
        <v>0</v>
      </c>
      <c r="AU57" s="96">
        <f>ROUND(SUM(AU58:AU59),5)</f>
        <v>0</v>
      </c>
      <c r="AV57" s="95">
        <f>ROUND(AZ57*L29,2)</f>
        <v>0</v>
      </c>
      <c r="AW57" s="95">
        <f>ROUND(BA57*L30,2)</f>
        <v>0</v>
      </c>
      <c r="AX57" s="95">
        <f>ROUND(BB57*L29,2)</f>
        <v>0</v>
      </c>
      <c r="AY57" s="95">
        <f>ROUND(BC57*L30,2)</f>
        <v>0</v>
      </c>
      <c r="AZ57" s="95">
        <f>ROUND(SUM(AZ58:AZ59),2)</f>
        <v>0</v>
      </c>
      <c r="BA57" s="95">
        <f>ROUND(SUM(BA58:BA59),2)</f>
        <v>0</v>
      </c>
      <c r="BB57" s="95">
        <f>ROUND(SUM(BB58:BB59),2)</f>
        <v>0</v>
      </c>
      <c r="BC57" s="95">
        <f>ROUND(SUM(BC58:BC59),2)</f>
        <v>0</v>
      </c>
      <c r="BD57" s="97">
        <f>ROUND(SUM(BD58:BD59),2)</f>
        <v>0</v>
      </c>
      <c r="BS57" s="98" t="s">
        <v>81</v>
      </c>
      <c r="BT57" s="98" t="s">
        <v>88</v>
      </c>
      <c r="BU57" s="98" t="s">
        <v>83</v>
      </c>
      <c r="BV57" s="98" t="s">
        <v>84</v>
      </c>
      <c r="BW57" s="98" t="s">
        <v>100</v>
      </c>
      <c r="BX57" s="98" t="s">
        <v>5</v>
      </c>
      <c r="CL57" s="98" t="s">
        <v>101</v>
      </c>
      <c r="CM57" s="98" t="s">
        <v>91</v>
      </c>
    </row>
    <row r="58" spans="1:91" s="4" customFormat="1" ht="22.5">
      <c r="A58" s="99" t="s">
        <v>92</v>
      </c>
      <c r="B58" s="54"/>
      <c r="C58" s="100"/>
      <c r="D58" s="100"/>
      <c r="E58" s="357" t="s">
        <v>102</v>
      </c>
      <c r="F58" s="357"/>
      <c r="G58" s="357"/>
      <c r="H58" s="357"/>
      <c r="I58" s="357"/>
      <c r="J58" s="100"/>
      <c r="K58" s="357" t="s">
        <v>103</v>
      </c>
      <c r="L58" s="357"/>
      <c r="M58" s="357"/>
      <c r="N58" s="357"/>
      <c r="O58" s="357"/>
      <c r="P58" s="357"/>
      <c r="Q58" s="357"/>
      <c r="R58" s="357"/>
      <c r="S58" s="357"/>
      <c r="T58" s="357"/>
      <c r="U58" s="357"/>
      <c r="V58" s="357"/>
      <c r="W58" s="357"/>
      <c r="X58" s="357"/>
      <c r="Y58" s="357"/>
      <c r="Z58" s="357"/>
      <c r="AA58" s="357"/>
      <c r="AB58" s="357"/>
      <c r="AC58" s="357"/>
      <c r="AD58" s="357"/>
      <c r="AE58" s="357"/>
      <c r="AF58" s="357"/>
      <c r="AG58" s="359">
        <f>'SO 01.1 - Soupis prací - ...'!J32</f>
        <v>0</v>
      </c>
      <c r="AH58" s="360"/>
      <c r="AI58" s="360"/>
      <c r="AJ58" s="360"/>
      <c r="AK58" s="360"/>
      <c r="AL58" s="360"/>
      <c r="AM58" s="360"/>
      <c r="AN58" s="359">
        <f t="shared" si="0"/>
        <v>0</v>
      </c>
      <c r="AO58" s="360"/>
      <c r="AP58" s="360"/>
      <c r="AQ58" s="101" t="s">
        <v>94</v>
      </c>
      <c r="AR58" s="56"/>
      <c r="AS58" s="102">
        <v>0</v>
      </c>
      <c r="AT58" s="103">
        <f t="shared" si="1"/>
        <v>0</v>
      </c>
      <c r="AU58" s="104">
        <f>'SO 01.1 - Soupis prací - ...'!P91</f>
        <v>0</v>
      </c>
      <c r="AV58" s="103">
        <f>'SO 01.1 - Soupis prací - ...'!J35</f>
        <v>0</v>
      </c>
      <c r="AW58" s="103">
        <f>'SO 01.1 - Soupis prací - ...'!J36</f>
        <v>0</v>
      </c>
      <c r="AX58" s="103">
        <f>'SO 01.1 - Soupis prací - ...'!J37</f>
        <v>0</v>
      </c>
      <c r="AY58" s="103">
        <f>'SO 01.1 - Soupis prací - ...'!J38</f>
        <v>0</v>
      </c>
      <c r="AZ58" s="103">
        <f>'SO 01.1 - Soupis prací - ...'!F35</f>
        <v>0</v>
      </c>
      <c r="BA58" s="103">
        <f>'SO 01.1 - Soupis prací - ...'!F36</f>
        <v>0</v>
      </c>
      <c r="BB58" s="103">
        <f>'SO 01.1 - Soupis prací - ...'!F37</f>
        <v>0</v>
      </c>
      <c r="BC58" s="103">
        <f>'SO 01.1 - Soupis prací - ...'!F38</f>
        <v>0</v>
      </c>
      <c r="BD58" s="105">
        <f>'SO 01.1 - Soupis prací - ...'!F39</f>
        <v>0</v>
      </c>
      <c r="BT58" s="106" t="s">
        <v>91</v>
      </c>
      <c r="BV58" s="106" t="s">
        <v>84</v>
      </c>
      <c r="BW58" s="106" t="s">
        <v>104</v>
      </c>
      <c r="BX58" s="106" t="s">
        <v>100</v>
      </c>
      <c r="CL58" s="106" t="s">
        <v>101</v>
      </c>
    </row>
    <row r="59" spans="1:91" s="4" customFormat="1" ht="22.5">
      <c r="A59" s="99" t="s">
        <v>92</v>
      </c>
      <c r="B59" s="54"/>
      <c r="C59" s="100"/>
      <c r="D59" s="100"/>
      <c r="E59" s="357" t="s">
        <v>105</v>
      </c>
      <c r="F59" s="357"/>
      <c r="G59" s="357"/>
      <c r="H59" s="357"/>
      <c r="I59" s="357"/>
      <c r="J59" s="100"/>
      <c r="K59" s="357" t="s">
        <v>106</v>
      </c>
      <c r="L59" s="357"/>
      <c r="M59" s="357"/>
      <c r="N59" s="357"/>
      <c r="O59" s="357"/>
      <c r="P59" s="357"/>
      <c r="Q59" s="357"/>
      <c r="R59" s="357"/>
      <c r="S59" s="357"/>
      <c r="T59" s="357"/>
      <c r="U59" s="357"/>
      <c r="V59" s="357"/>
      <c r="W59" s="357"/>
      <c r="X59" s="357"/>
      <c r="Y59" s="357"/>
      <c r="Z59" s="357"/>
      <c r="AA59" s="357"/>
      <c r="AB59" s="357"/>
      <c r="AC59" s="357"/>
      <c r="AD59" s="357"/>
      <c r="AE59" s="357"/>
      <c r="AF59" s="357"/>
      <c r="AG59" s="359">
        <f>'SO 01.2 - Soupis prací - ...'!J32</f>
        <v>0</v>
      </c>
      <c r="AH59" s="360"/>
      <c r="AI59" s="360"/>
      <c r="AJ59" s="360"/>
      <c r="AK59" s="360"/>
      <c r="AL59" s="360"/>
      <c r="AM59" s="360"/>
      <c r="AN59" s="359">
        <f t="shared" si="0"/>
        <v>0</v>
      </c>
      <c r="AO59" s="360"/>
      <c r="AP59" s="360"/>
      <c r="AQ59" s="101" t="s">
        <v>94</v>
      </c>
      <c r="AR59" s="56"/>
      <c r="AS59" s="102">
        <v>0</v>
      </c>
      <c r="AT59" s="103">
        <f t="shared" si="1"/>
        <v>0</v>
      </c>
      <c r="AU59" s="104">
        <f>'SO 01.2 - Soupis prací - ...'!P88</f>
        <v>0</v>
      </c>
      <c r="AV59" s="103">
        <f>'SO 01.2 - Soupis prací - ...'!J35</f>
        <v>0</v>
      </c>
      <c r="AW59" s="103">
        <f>'SO 01.2 - Soupis prací - ...'!J36</f>
        <v>0</v>
      </c>
      <c r="AX59" s="103">
        <f>'SO 01.2 - Soupis prací - ...'!J37</f>
        <v>0</v>
      </c>
      <c r="AY59" s="103">
        <f>'SO 01.2 - Soupis prací - ...'!J38</f>
        <v>0</v>
      </c>
      <c r="AZ59" s="103">
        <f>'SO 01.2 - Soupis prací - ...'!F35</f>
        <v>0</v>
      </c>
      <c r="BA59" s="103">
        <f>'SO 01.2 - Soupis prací - ...'!F36</f>
        <v>0</v>
      </c>
      <c r="BB59" s="103">
        <f>'SO 01.2 - Soupis prací - ...'!F37</f>
        <v>0</v>
      </c>
      <c r="BC59" s="103">
        <f>'SO 01.2 - Soupis prací - ...'!F38</f>
        <v>0</v>
      </c>
      <c r="BD59" s="105">
        <f>'SO 01.2 - Soupis prací - ...'!F39</f>
        <v>0</v>
      </c>
      <c r="BT59" s="106" t="s">
        <v>91</v>
      </c>
      <c r="BV59" s="106" t="s">
        <v>84</v>
      </c>
      <c r="BW59" s="106" t="s">
        <v>107</v>
      </c>
      <c r="BX59" s="106" t="s">
        <v>100</v>
      </c>
      <c r="CL59" s="106" t="s">
        <v>101</v>
      </c>
    </row>
    <row r="60" spans="1:91" s="7" customFormat="1" ht="15">
      <c r="B60" s="89"/>
      <c r="C60" s="90"/>
      <c r="D60" s="358" t="s">
        <v>108</v>
      </c>
      <c r="E60" s="358"/>
      <c r="F60" s="358"/>
      <c r="G60" s="358"/>
      <c r="H60" s="358"/>
      <c r="I60" s="91"/>
      <c r="J60" s="358" t="s">
        <v>109</v>
      </c>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63">
        <f>ROUND(SUM(AG61:AG64),2)</f>
        <v>0</v>
      </c>
      <c r="AH60" s="362"/>
      <c r="AI60" s="362"/>
      <c r="AJ60" s="362"/>
      <c r="AK60" s="362"/>
      <c r="AL60" s="362"/>
      <c r="AM60" s="362"/>
      <c r="AN60" s="361">
        <f t="shared" si="0"/>
        <v>0</v>
      </c>
      <c r="AO60" s="362"/>
      <c r="AP60" s="362"/>
      <c r="AQ60" s="92" t="s">
        <v>99</v>
      </c>
      <c r="AR60" s="93"/>
      <c r="AS60" s="94">
        <f>ROUND(SUM(AS61:AS64),2)</f>
        <v>0</v>
      </c>
      <c r="AT60" s="95">
        <f t="shared" si="1"/>
        <v>0</v>
      </c>
      <c r="AU60" s="96">
        <f>ROUND(SUM(AU61:AU64),5)</f>
        <v>0</v>
      </c>
      <c r="AV60" s="95">
        <f>ROUND(AZ60*L29,2)</f>
        <v>0</v>
      </c>
      <c r="AW60" s="95">
        <f>ROUND(BA60*L30,2)</f>
        <v>0</v>
      </c>
      <c r="AX60" s="95">
        <f>ROUND(BB60*L29,2)</f>
        <v>0</v>
      </c>
      <c r="AY60" s="95">
        <f>ROUND(BC60*L30,2)</f>
        <v>0</v>
      </c>
      <c r="AZ60" s="95">
        <f>ROUND(SUM(AZ61:AZ64),2)</f>
        <v>0</v>
      </c>
      <c r="BA60" s="95">
        <f>ROUND(SUM(BA61:BA64),2)</f>
        <v>0</v>
      </c>
      <c r="BB60" s="95">
        <f>ROUND(SUM(BB61:BB64),2)</f>
        <v>0</v>
      </c>
      <c r="BC60" s="95">
        <f>ROUND(SUM(BC61:BC64),2)</f>
        <v>0</v>
      </c>
      <c r="BD60" s="97">
        <f>ROUND(SUM(BD61:BD64),2)</f>
        <v>0</v>
      </c>
      <c r="BS60" s="98" t="s">
        <v>81</v>
      </c>
      <c r="BT60" s="98" t="s">
        <v>88</v>
      </c>
      <c r="BU60" s="98" t="s">
        <v>83</v>
      </c>
      <c r="BV60" s="98" t="s">
        <v>84</v>
      </c>
      <c r="BW60" s="98" t="s">
        <v>110</v>
      </c>
      <c r="BX60" s="98" t="s">
        <v>5</v>
      </c>
      <c r="CL60" s="98" t="s">
        <v>111</v>
      </c>
      <c r="CM60" s="98" t="s">
        <v>91</v>
      </c>
    </row>
    <row r="61" spans="1:91" s="4" customFormat="1" ht="22.5">
      <c r="A61" s="99" t="s">
        <v>92</v>
      </c>
      <c r="B61" s="54"/>
      <c r="C61" s="100"/>
      <c r="D61" s="100"/>
      <c r="E61" s="357" t="s">
        <v>112</v>
      </c>
      <c r="F61" s="357"/>
      <c r="G61" s="357"/>
      <c r="H61" s="357"/>
      <c r="I61" s="357"/>
      <c r="J61" s="100"/>
      <c r="K61" s="357" t="s">
        <v>113</v>
      </c>
      <c r="L61" s="357"/>
      <c r="M61" s="357"/>
      <c r="N61" s="357"/>
      <c r="O61" s="357"/>
      <c r="P61" s="357"/>
      <c r="Q61" s="357"/>
      <c r="R61" s="357"/>
      <c r="S61" s="357"/>
      <c r="T61" s="357"/>
      <c r="U61" s="357"/>
      <c r="V61" s="357"/>
      <c r="W61" s="357"/>
      <c r="X61" s="357"/>
      <c r="Y61" s="357"/>
      <c r="Z61" s="357"/>
      <c r="AA61" s="357"/>
      <c r="AB61" s="357"/>
      <c r="AC61" s="357"/>
      <c r="AD61" s="357"/>
      <c r="AE61" s="357"/>
      <c r="AF61" s="357"/>
      <c r="AG61" s="359">
        <f>'SO 04.1 - Soupis prací - ...'!J32</f>
        <v>0</v>
      </c>
      <c r="AH61" s="360"/>
      <c r="AI61" s="360"/>
      <c r="AJ61" s="360"/>
      <c r="AK61" s="360"/>
      <c r="AL61" s="360"/>
      <c r="AM61" s="360"/>
      <c r="AN61" s="359">
        <f t="shared" si="0"/>
        <v>0</v>
      </c>
      <c r="AO61" s="360"/>
      <c r="AP61" s="360"/>
      <c r="AQ61" s="101" t="s">
        <v>94</v>
      </c>
      <c r="AR61" s="56"/>
      <c r="AS61" s="102">
        <v>0</v>
      </c>
      <c r="AT61" s="103">
        <f t="shared" si="1"/>
        <v>0</v>
      </c>
      <c r="AU61" s="104">
        <f>'SO 04.1 - Soupis prací - ...'!P99</f>
        <v>0</v>
      </c>
      <c r="AV61" s="103">
        <f>'SO 04.1 - Soupis prací - ...'!J35</f>
        <v>0</v>
      </c>
      <c r="AW61" s="103">
        <f>'SO 04.1 - Soupis prací - ...'!J36</f>
        <v>0</v>
      </c>
      <c r="AX61" s="103">
        <f>'SO 04.1 - Soupis prací - ...'!J37</f>
        <v>0</v>
      </c>
      <c r="AY61" s="103">
        <f>'SO 04.1 - Soupis prací - ...'!J38</f>
        <v>0</v>
      </c>
      <c r="AZ61" s="103">
        <f>'SO 04.1 - Soupis prací - ...'!F35</f>
        <v>0</v>
      </c>
      <c r="BA61" s="103">
        <f>'SO 04.1 - Soupis prací - ...'!F36</f>
        <v>0</v>
      </c>
      <c r="BB61" s="103">
        <f>'SO 04.1 - Soupis prací - ...'!F37</f>
        <v>0</v>
      </c>
      <c r="BC61" s="103">
        <f>'SO 04.1 - Soupis prací - ...'!F38</f>
        <v>0</v>
      </c>
      <c r="BD61" s="105">
        <f>'SO 04.1 - Soupis prací - ...'!F39</f>
        <v>0</v>
      </c>
      <c r="BT61" s="106" t="s">
        <v>91</v>
      </c>
      <c r="BV61" s="106" t="s">
        <v>84</v>
      </c>
      <c r="BW61" s="106" t="s">
        <v>114</v>
      </c>
      <c r="BX61" s="106" t="s">
        <v>110</v>
      </c>
      <c r="CL61" s="106" t="s">
        <v>111</v>
      </c>
    </row>
    <row r="62" spans="1:91" s="4" customFormat="1" ht="22.5">
      <c r="A62" s="99" t="s">
        <v>92</v>
      </c>
      <c r="B62" s="54"/>
      <c r="C62" s="100"/>
      <c r="D62" s="100"/>
      <c r="E62" s="357" t="s">
        <v>115</v>
      </c>
      <c r="F62" s="357"/>
      <c r="G62" s="357"/>
      <c r="H62" s="357"/>
      <c r="I62" s="357"/>
      <c r="J62" s="100"/>
      <c r="K62" s="357" t="s">
        <v>116</v>
      </c>
      <c r="L62" s="357"/>
      <c r="M62" s="357"/>
      <c r="N62" s="357"/>
      <c r="O62" s="357"/>
      <c r="P62" s="357"/>
      <c r="Q62" s="357"/>
      <c r="R62" s="357"/>
      <c r="S62" s="357"/>
      <c r="T62" s="357"/>
      <c r="U62" s="357"/>
      <c r="V62" s="357"/>
      <c r="W62" s="357"/>
      <c r="X62" s="357"/>
      <c r="Y62" s="357"/>
      <c r="Z62" s="357"/>
      <c r="AA62" s="357"/>
      <c r="AB62" s="357"/>
      <c r="AC62" s="357"/>
      <c r="AD62" s="357"/>
      <c r="AE62" s="357"/>
      <c r="AF62" s="357"/>
      <c r="AG62" s="359">
        <f>'SO 04.2 - Soupis prací - ...'!J32</f>
        <v>0</v>
      </c>
      <c r="AH62" s="360"/>
      <c r="AI62" s="360"/>
      <c r="AJ62" s="360"/>
      <c r="AK62" s="360"/>
      <c r="AL62" s="360"/>
      <c r="AM62" s="360"/>
      <c r="AN62" s="359">
        <f t="shared" si="0"/>
        <v>0</v>
      </c>
      <c r="AO62" s="360"/>
      <c r="AP62" s="360"/>
      <c r="AQ62" s="101" t="s">
        <v>94</v>
      </c>
      <c r="AR62" s="56"/>
      <c r="AS62" s="102">
        <v>0</v>
      </c>
      <c r="AT62" s="103">
        <f t="shared" si="1"/>
        <v>0</v>
      </c>
      <c r="AU62" s="104">
        <f>'SO 04.2 - Soupis prací - ...'!P88</f>
        <v>0</v>
      </c>
      <c r="AV62" s="103">
        <f>'SO 04.2 - Soupis prací - ...'!J35</f>
        <v>0</v>
      </c>
      <c r="AW62" s="103">
        <f>'SO 04.2 - Soupis prací - ...'!J36</f>
        <v>0</v>
      </c>
      <c r="AX62" s="103">
        <f>'SO 04.2 - Soupis prací - ...'!J37</f>
        <v>0</v>
      </c>
      <c r="AY62" s="103">
        <f>'SO 04.2 - Soupis prací - ...'!J38</f>
        <v>0</v>
      </c>
      <c r="AZ62" s="103">
        <f>'SO 04.2 - Soupis prací - ...'!F35</f>
        <v>0</v>
      </c>
      <c r="BA62" s="103">
        <f>'SO 04.2 - Soupis prací - ...'!F36</f>
        <v>0</v>
      </c>
      <c r="BB62" s="103">
        <f>'SO 04.2 - Soupis prací - ...'!F37</f>
        <v>0</v>
      </c>
      <c r="BC62" s="103">
        <f>'SO 04.2 - Soupis prací - ...'!F38</f>
        <v>0</v>
      </c>
      <c r="BD62" s="105">
        <f>'SO 04.2 - Soupis prací - ...'!F39</f>
        <v>0</v>
      </c>
      <c r="BT62" s="106" t="s">
        <v>91</v>
      </c>
      <c r="BV62" s="106" t="s">
        <v>84</v>
      </c>
      <c r="BW62" s="106" t="s">
        <v>117</v>
      </c>
      <c r="BX62" s="106" t="s">
        <v>110</v>
      </c>
      <c r="CL62" s="106" t="s">
        <v>111</v>
      </c>
    </row>
    <row r="63" spans="1:91" s="4" customFormat="1" ht="22.5">
      <c r="A63" s="99" t="s">
        <v>92</v>
      </c>
      <c r="B63" s="54"/>
      <c r="C63" s="100"/>
      <c r="D63" s="100"/>
      <c r="E63" s="357" t="s">
        <v>118</v>
      </c>
      <c r="F63" s="357"/>
      <c r="G63" s="357"/>
      <c r="H63" s="357"/>
      <c r="I63" s="357"/>
      <c r="J63" s="100"/>
      <c r="K63" s="357" t="s">
        <v>119</v>
      </c>
      <c r="L63" s="357"/>
      <c r="M63" s="357"/>
      <c r="N63" s="357"/>
      <c r="O63" s="357"/>
      <c r="P63" s="357"/>
      <c r="Q63" s="357"/>
      <c r="R63" s="357"/>
      <c r="S63" s="357"/>
      <c r="T63" s="357"/>
      <c r="U63" s="357"/>
      <c r="V63" s="357"/>
      <c r="W63" s="357"/>
      <c r="X63" s="357"/>
      <c r="Y63" s="357"/>
      <c r="Z63" s="357"/>
      <c r="AA63" s="357"/>
      <c r="AB63" s="357"/>
      <c r="AC63" s="357"/>
      <c r="AD63" s="357"/>
      <c r="AE63" s="357"/>
      <c r="AF63" s="357"/>
      <c r="AG63" s="359">
        <f>'SO 04.3 - Soupis prací - ...'!J32</f>
        <v>0</v>
      </c>
      <c r="AH63" s="360"/>
      <c r="AI63" s="360"/>
      <c r="AJ63" s="360"/>
      <c r="AK63" s="360"/>
      <c r="AL63" s="360"/>
      <c r="AM63" s="360"/>
      <c r="AN63" s="359">
        <f t="shared" si="0"/>
        <v>0</v>
      </c>
      <c r="AO63" s="360"/>
      <c r="AP63" s="360"/>
      <c r="AQ63" s="101" t="s">
        <v>94</v>
      </c>
      <c r="AR63" s="56"/>
      <c r="AS63" s="102">
        <v>0</v>
      </c>
      <c r="AT63" s="103">
        <f t="shared" si="1"/>
        <v>0</v>
      </c>
      <c r="AU63" s="104">
        <f>'SO 04.3 - Soupis prací - ...'!P88</f>
        <v>0</v>
      </c>
      <c r="AV63" s="103">
        <f>'SO 04.3 - Soupis prací - ...'!J35</f>
        <v>0</v>
      </c>
      <c r="AW63" s="103">
        <f>'SO 04.3 - Soupis prací - ...'!J36</f>
        <v>0</v>
      </c>
      <c r="AX63" s="103">
        <f>'SO 04.3 - Soupis prací - ...'!J37</f>
        <v>0</v>
      </c>
      <c r="AY63" s="103">
        <f>'SO 04.3 - Soupis prací - ...'!J38</f>
        <v>0</v>
      </c>
      <c r="AZ63" s="103">
        <f>'SO 04.3 - Soupis prací - ...'!F35</f>
        <v>0</v>
      </c>
      <c r="BA63" s="103">
        <f>'SO 04.3 - Soupis prací - ...'!F36</f>
        <v>0</v>
      </c>
      <c r="BB63" s="103">
        <f>'SO 04.3 - Soupis prací - ...'!F37</f>
        <v>0</v>
      </c>
      <c r="BC63" s="103">
        <f>'SO 04.3 - Soupis prací - ...'!F38</f>
        <v>0</v>
      </c>
      <c r="BD63" s="105">
        <f>'SO 04.3 - Soupis prací - ...'!F39</f>
        <v>0</v>
      </c>
      <c r="BT63" s="106" t="s">
        <v>91</v>
      </c>
      <c r="BV63" s="106" t="s">
        <v>84</v>
      </c>
      <c r="BW63" s="106" t="s">
        <v>120</v>
      </c>
      <c r="BX63" s="106" t="s">
        <v>110</v>
      </c>
      <c r="CL63" s="106" t="s">
        <v>111</v>
      </c>
    </row>
    <row r="64" spans="1:91" s="4" customFormat="1" ht="22.5">
      <c r="A64" s="99" t="s">
        <v>92</v>
      </c>
      <c r="B64" s="54"/>
      <c r="C64" s="100"/>
      <c r="D64" s="100"/>
      <c r="E64" s="357" t="s">
        <v>121</v>
      </c>
      <c r="F64" s="357"/>
      <c r="G64" s="357"/>
      <c r="H64" s="357"/>
      <c r="I64" s="357"/>
      <c r="J64" s="100"/>
      <c r="K64" s="357" t="s">
        <v>122</v>
      </c>
      <c r="L64" s="357"/>
      <c r="M64" s="357"/>
      <c r="N64" s="357"/>
      <c r="O64" s="357"/>
      <c r="P64" s="357"/>
      <c r="Q64" s="357"/>
      <c r="R64" s="357"/>
      <c r="S64" s="357"/>
      <c r="T64" s="357"/>
      <c r="U64" s="357"/>
      <c r="V64" s="357"/>
      <c r="W64" s="357"/>
      <c r="X64" s="357"/>
      <c r="Y64" s="357"/>
      <c r="Z64" s="357"/>
      <c r="AA64" s="357"/>
      <c r="AB64" s="357"/>
      <c r="AC64" s="357"/>
      <c r="AD64" s="357"/>
      <c r="AE64" s="357"/>
      <c r="AF64" s="357"/>
      <c r="AG64" s="359">
        <f>'SO 04.4 - Soupis prací - ...'!J32</f>
        <v>0</v>
      </c>
      <c r="AH64" s="360"/>
      <c r="AI64" s="360"/>
      <c r="AJ64" s="360"/>
      <c r="AK64" s="360"/>
      <c r="AL64" s="360"/>
      <c r="AM64" s="360"/>
      <c r="AN64" s="359">
        <f t="shared" si="0"/>
        <v>0</v>
      </c>
      <c r="AO64" s="360"/>
      <c r="AP64" s="360"/>
      <c r="AQ64" s="101" t="s">
        <v>94</v>
      </c>
      <c r="AR64" s="56"/>
      <c r="AS64" s="102">
        <v>0</v>
      </c>
      <c r="AT64" s="103">
        <f t="shared" si="1"/>
        <v>0</v>
      </c>
      <c r="AU64" s="104">
        <f>'SO 04.4 - Soupis prací - ...'!P89</f>
        <v>0</v>
      </c>
      <c r="AV64" s="103">
        <f>'SO 04.4 - Soupis prací - ...'!J35</f>
        <v>0</v>
      </c>
      <c r="AW64" s="103">
        <f>'SO 04.4 - Soupis prací - ...'!J36</f>
        <v>0</v>
      </c>
      <c r="AX64" s="103">
        <f>'SO 04.4 - Soupis prací - ...'!J37</f>
        <v>0</v>
      </c>
      <c r="AY64" s="103">
        <f>'SO 04.4 - Soupis prací - ...'!J38</f>
        <v>0</v>
      </c>
      <c r="AZ64" s="103">
        <f>'SO 04.4 - Soupis prací - ...'!F35</f>
        <v>0</v>
      </c>
      <c r="BA64" s="103">
        <f>'SO 04.4 - Soupis prací - ...'!F36</f>
        <v>0</v>
      </c>
      <c r="BB64" s="103">
        <f>'SO 04.4 - Soupis prací - ...'!F37</f>
        <v>0</v>
      </c>
      <c r="BC64" s="103">
        <f>'SO 04.4 - Soupis prací - ...'!F38</f>
        <v>0</v>
      </c>
      <c r="BD64" s="105">
        <f>'SO 04.4 - Soupis prací - ...'!F39</f>
        <v>0</v>
      </c>
      <c r="BT64" s="106" t="s">
        <v>91</v>
      </c>
      <c r="BV64" s="106" t="s">
        <v>84</v>
      </c>
      <c r="BW64" s="106" t="s">
        <v>123</v>
      </c>
      <c r="BX64" s="106" t="s">
        <v>110</v>
      </c>
      <c r="CL64" s="106" t="s">
        <v>111</v>
      </c>
    </row>
    <row r="65" spans="1:91" s="7" customFormat="1" ht="15">
      <c r="B65" s="89"/>
      <c r="C65" s="90"/>
      <c r="D65" s="358" t="s">
        <v>124</v>
      </c>
      <c r="E65" s="358"/>
      <c r="F65" s="358"/>
      <c r="G65" s="358"/>
      <c r="H65" s="358"/>
      <c r="I65" s="91"/>
      <c r="J65" s="358" t="s">
        <v>125</v>
      </c>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63">
        <f>ROUND(SUM(AG66:AG67),2)</f>
        <v>0</v>
      </c>
      <c r="AH65" s="362"/>
      <c r="AI65" s="362"/>
      <c r="AJ65" s="362"/>
      <c r="AK65" s="362"/>
      <c r="AL65" s="362"/>
      <c r="AM65" s="362"/>
      <c r="AN65" s="361">
        <f t="shared" si="0"/>
        <v>0</v>
      </c>
      <c r="AO65" s="362"/>
      <c r="AP65" s="362"/>
      <c r="AQ65" s="92" t="s">
        <v>99</v>
      </c>
      <c r="AR65" s="93"/>
      <c r="AS65" s="94">
        <f>ROUND(SUM(AS66:AS67),2)</f>
        <v>0</v>
      </c>
      <c r="AT65" s="95">
        <f t="shared" si="1"/>
        <v>0</v>
      </c>
      <c r="AU65" s="96">
        <f>ROUND(SUM(AU66:AU67),5)</f>
        <v>0</v>
      </c>
      <c r="AV65" s="95">
        <f>ROUND(AZ65*L29,2)</f>
        <v>0</v>
      </c>
      <c r="AW65" s="95">
        <f>ROUND(BA65*L30,2)</f>
        <v>0</v>
      </c>
      <c r="AX65" s="95">
        <f>ROUND(BB65*L29,2)</f>
        <v>0</v>
      </c>
      <c r="AY65" s="95">
        <f>ROUND(BC65*L30,2)</f>
        <v>0</v>
      </c>
      <c r="AZ65" s="95">
        <f>ROUND(SUM(AZ66:AZ67),2)</f>
        <v>0</v>
      </c>
      <c r="BA65" s="95">
        <f>ROUND(SUM(BA66:BA67),2)</f>
        <v>0</v>
      </c>
      <c r="BB65" s="95">
        <f>ROUND(SUM(BB66:BB67),2)</f>
        <v>0</v>
      </c>
      <c r="BC65" s="95">
        <f>ROUND(SUM(BC66:BC67),2)</f>
        <v>0</v>
      </c>
      <c r="BD65" s="97">
        <f>ROUND(SUM(BD66:BD67),2)</f>
        <v>0</v>
      </c>
      <c r="BS65" s="98" t="s">
        <v>81</v>
      </c>
      <c r="BT65" s="98" t="s">
        <v>88</v>
      </c>
      <c r="BU65" s="98" t="s">
        <v>83</v>
      </c>
      <c r="BV65" s="98" t="s">
        <v>84</v>
      </c>
      <c r="BW65" s="98" t="s">
        <v>126</v>
      </c>
      <c r="BX65" s="98" t="s">
        <v>5</v>
      </c>
      <c r="CL65" s="98" t="s">
        <v>101</v>
      </c>
      <c r="CM65" s="98" t="s">
        <v>91</v>
      </c>
    </row>
    <row r="66" spans="1:91" s="4" customFormat="1" ht="22.5">
      <c r="A66" s="99" t="s">
        <v>92</v>
      </c>
      <c r="B66" s="54"/>
      <c r="C66" s="100"/>
      <c r="D66" s="100"/>
      <c r="E66" s="357" t="s">
        <v>127</v>
      </c>
      <c r="F66" s="357"/>
      <c r="G66" s="357"/>
      <c r="H66" s="357"/>
      <c r="I66" s="357"/>
      <c r="J66" s="100"/>
      <c r="K66" s="357" t="s">
        <v>128</v>
      </c>
      <c r="L66" s="357"/>
      <c r="M66" s="357"/>
      <c r="N66" s="357"/>
      <c r="O66" s="357"/>
      <c r="P66" s="357"/>
      <c r="Q66" s="357"/>
      <c r="R66" s="357"/>
      <c r="S66" s="357"/>
      <c r="T66" s="357"/>
      <c r="U66" s="357"/>
      <c r="V66" s="357"/>
      <c r="W66" s="357"/>
      <c r="X66" s="357"/>
      <c r="Y66" s="357"/>
      <c r="Z66" s="357"/>
      <c r="AA66" s="357"/>
      <c r="AB66" s="357"/>
      <c r="AC66" s="357"/>
      <c r="AD66" s="357"/>
      <c r="AE66" s="357"/>
      <c r="AF66" s="357"/>
      <c r="AG66" s="359">
        <f>'SO 05.1 - Soupis prací - ...'!J32</f>
        <v>0</v>
      </c>
      <c r="AH66" s="360"/>
      <c r="AI66" s="360"/>
      <c r="AJ66" s="360"/>
      <c r="AK66" s="360"/>
      <c r="AL66" s="360"/>
      <c r="AM66" s="360"/>
      <c r="AN66" s="359">
        <f t="shared" si="0"/>
        <v>0</v>
      </c>
      <c r="AO66" s="360"/>
      <c r="AP66" s="360"/>
      <c r="AQ66" s="101" t="s">
        <v>94</v>
      </c>
      <c r="AR66" s="56"/>
      <c r="AS66" s="102">
        <v>0</v>
      </c>
      <c r="AT66" s="103">
        <f t="shared" si="1"/>
        <v>0</v>
      </c>
      <c r="AU66" s="104">
        <f>'SO 05.1 - Soupis prací - ...'!P96</f>
        <v>0</v>
      </c>
      <c r="AV66" s="103">
        <f>'SO 05.1 - Soupis prací - ...'!J35</f>
        <v>0</v>
      </c>
      <c r="AW66" s="103">
        <f>'SO 05.1 - Soupis prací - ...'!J36</f>
        <v>0</v>
      </c>
      <c r="AX66" s="103">
        <f>'SO 05.1 - Soupis prací - ...'!J37</f>
        <v>0</v>
      </c>
      <c r="AY66" s="103">
        <f>'SO 05.1 - Soupis prací - ...'!J38</f>
        <v>0</v>
      </c>
      <c r="AZ66" s="103">
        <f>'SO 05.1 - Soupis prací - ...'!F35</f>
        <v>0</v>
      </c>
      <c r="BA66" s="103">
        <f>'SO 05.1 - Soupis prací - ...'!F36</f>
        <v>0</v>
      </c>
      <c r="BB66" s="103">
        <f>'SO 05.1 - Soupis prací - ...'!F37</f>
        <v>0</v>
      </c>
      <c r="BC66" s="103">
        <f>'SO 05.1 - Soupis prací - ...'!F38</f>
        <v>0</v>
      </c>
      <c r="BD66" s="105">
        <f>'SO 05.1 - Soupis prací - ...'!F39</f>
        <v>0</v>
      </c>
      <c r="BT66" s="106" t="s">
        <v>91</v>
      </c>
      <c r="BV66" s="106" t="s">
        <v>84</v>
      </c>
      <c r="BW66" s="106" t="s">
        <v>129</v>
      </c>
      <c r="BX66" s="106" t="s">
        <v>126</v>
      </c>
      <c r="CL66" s="106" t="s">
        <v>101</v>
      </c>
    </row>
    <row r="67" spans="1:91" s="4" customFormat="1" ht="22.5">
      <c r="A67" s="99" t="s">
        <v>92</v>
      </c>
      <c r="B67" s="54"/>
      <c r="C67" s="100"/>
      <c r="D67" s="100"/>
      <c r="E67" s="357" t="s">
        <v>130</v>
      </c>
      <c r="F67" s="357"/>
      <c r="G67" s="357"/>
      <c r="H67" s="357"/>
      <c r="I67" s="357"/>
      <c r="J67" s="100"/>
      <c r="K67" s="357" t="s">
        <v>131</v>
      </c>
      <c r="L67" s="357"/>
      <c r="M67" s="357"/>
      <c r="N67" s="357"/>
      <c r="O67" s="357"/>
      <c r="P67" s="357"/>
      <c r="Q67" s="357"/>
      <c r="R67" s="357"/>
      <c r="S67" s="357"/>
      <c r="T67" s="357"/>
      <c r="U67" s="357"/>
      <c r="V67" s="357"/>
      <c r="W67" s="357"/>
      <c r="X67" s="357"/>
      <c r="Y67" s="357"/>
      <c r="Z67" s="357"/>
      <c r="AA67" s="357"/>
      <c r="AB67" s="357"/>
      <c r="AC67" s="357"/>
      <c r="AD67" s="357"/>
      <c r="AE67" s="357"/>
      <c r="AF67" s="357"/>
      <c r="AG67" s="359">
        <f>'SO 05.2 - Soupis prací - ...'!J32</f>
        <v>0</v>
      </c>
      <c r="AH67" s="360"/>
      <c r="AI67" s="360"/>
      <c r="AJ67" s="360"/>
      <c r="AK67" s="360"/>
      <c r="AL67" s="360"/>
      <c r="AM67" s="360"/>
      <c r="AN67" s="359">
        <f t="shared" si="0"/>
        <v>0</v>
      </c>
      <c r="AO67" s="360"/>
      <c r="AP67" s="360"/>
      <c r="AQ67" s="101" t="s">
        <v>94</v>
      </c>
      <c r="AR67" s="56"/>
      <c r="AS67" s="102">
        <v>0</v>
      </c>
      <c r="AT67" s="103">
        <f t="shared" si="1"/>
        <v>0</v>
      </c>
      <c r="AU67" s="104">
        <f>'SO 05.2 - Soupis prací - ...'!P91</f>
        <v>0</v>
      </c>
      <c r="AV67" s="103">
        <f>'SO 05.2 - Soupis prací - ...'!J35</f>
        <v>0</v>
      </c>
      <c r="AW67" s="103">
        <f>'SO 05.2 - Soupis prací - ...'!J36</f>
        <v>0</v>
      </c>
      <c r="AX67" s="103">
        <f>'SO 05.2 - Soupis prací - ...'!J37</f>
        <v>0</v>
      </c>
      <c r="AY67" s="103">
        <f>'SO 05.2 - Soupis prací - ...'!J38</f>
        <v>0</v>
      </c>
      <c r="AZ67" s="103">
        <f>'SO 05.2 - Soupis prací - ...'!F35</f>
        <v>0</v>
      </c>
      <c r="BA67" s="103">
        <f>'SO 05.2 - Soupis prací - ...'!F36</f>
        <v>0</v>
      </c>
      <c r="BB67" s="103">
        <f>'SO 05.2 - Soupis prací - ...'!F37</f>
        <v>0</v>
      </c>
      <c r="BC67" s="103">
        <f>'SO 05.2 - Soupis prací - ...'!F38</f>
        <v>0</v>
      </c>
      <c r="BD67" s="105">
        <f>'SO 05.2 - Soupis prací - ...'!F39</f>
        <v>0</v>
      </c>
      <c r="BT67" s="106" t="s">
        <v>91</v>
      </c>
      <c r="BV67" s="106" t="s">
        <v>84</v>
      </c>
      <c r="BW67" s="106" t="s">
        <v>132</v>
      </c>
      <c r="BX67" s="106" t="s">
        <v>126</v>
      </c>
      <c r="CL67" s="106" t="s">
        <v>101</v>
      </c>
    </row>
    <row r="68" spans="1:91" s="7" customFormat="1" ht="15">
      <c r="B68" s="89"/>
      <c r="C68" s="90"/>
      <c r="D68" s="358" t="s">
        <v>133</v>
      </c>
      <c r="E68" s="358"/>
      <c r="F68" s="358"/>
      <c r="G68" s="358"/>
      <c r="H68" s="358"/>
      <c r="I68" s="91"/>
      <c r="J68" s="358" t="s">
        <v>134</v>
      </c>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63">
        <f>ROUND(SUM(AG69:AG72),2)</f>
        <v>0</v>
      </c>
      <c r="AH68" s="362"/>
      <c r="AI68" s="362"/>
      <c r="AJ68" s="362"/>
      <c r="AK68" s="362"/>
      <c r="AL68" s="362"/>
      <c r="AM68" s="362"/>
      <c r="AN68" s="361">
        <f t="shared" si="0"/>
        <v>0</v>
      </c>
      <c r="AO68" s="362"/>
      <c r="AP68" s="362"/>
      <c r="AQ68" s="92" t="s">
        <v>99</v>
      </c>
      <c r="AR68" s="93"/>
      <c r="AS68" s="94">
        <f>ROUND(SUM(AS69:AS72),2)</f>
        <v>0</v>
      </c>
      <c r="AT68" s="95">
        <f t="shared" si="1"/>
        <v>0</v>
      </c>
      <c r="AU68" s="96">
        <f>ROUND(SUM(AU69:AU72),5)</f>
        <v>0</v>
      </c>
      <c r="AV68" s="95">
        <f>ROUND(AZ68*L29,2)</f>
        <v>0</v>
      </c>
      <c r="AW68" s="95">
        <f>ROUND(BA68*L30,2)</f>
        <v>0</v>
      </c>
      <c r="AX68" s="95">
        <f>ROUND(BB68*L29,2)</f>
        <v>0</v>
      </c>
      <c r="AY68" s="95">
        <f>ROUND(BC68*L30,2)</f>
        <v>0</v>
      </c>
      <c r="AZ68" s="95">
        <f>ROUND(SUM(AZ69:AZ72),2)</f>
        <v>0</v>
      </c>
      <c r="BA68" s="95">
        <f>ROUND(SUM(BA69:BA72),2)</f>
        <v>0</v>
      </c>
      <c r="BB68" s="95">
        <f>ROUND(SUM(BB69:BB72),2)</f>
        <v>0</v>
      </c>
      <c r="BC68" s="95">
        <f>ROUND(SUM(BC69:BC72),2)</f>
        <v>0</v>
      </c>
      <c r="BD68" s="97">
        <f>ROUND(SUM(BD69:BD72),2)</f>
        <v>0</v>
      </c>
      <c r="BS68" s="98" t="s">
        <v>81</v>
      </c>
      <c r="BT68" s="98" t="s">
        <v>88</v>
      </c>
      <c r="BU68" s="98" t="s">
        <v>83</v>
      </c>
      <c r="BV68" s="98" t="s">
        <v>84</v>
      </c>
      <c r="BW68" s="98" t="s">
        <v>135</v>
      </c>
      <c r="BX68" s="98" t="s">
        <v>5</v>
      </c>
      <c r="CL68" s="98" t="s">
        <v>111</v>
      </c>
      <c r="CM68" s="98" t="s">
        <v>91</v>
      </c>
    </row>
    <row r="69" spans="1:91" s="4" customFormat="1" ht="22.5">
      <c r="A69" s="99" t="s">
        <v>92</v>
      </c>
      <c r="B69" s="54"/>
      <c r="C69" s="100"/>
      <c r="D69" s="100"/>
      <c r="E69" s="357" t="s">
        <v>136</v>
      </c>
      <c r="F69" s="357"/>
      <c r="G69" s="357"/>
      <c r="H69" s="357"/>
      <c r="I69" s="357"/>
      <c r="J69" s="100"/>
      <c r="K69" s="357" t="s">
        <v>137</v>
      </c>
      <c r="L69" s="357"/>
      <c r="M69" s="357"/>
      <c r="N69" s="357"/>
      <c r="O69" s="357"/>
      <c r="P69" s="357"/>
      <c r="Q69" s="357"/>
      <c r="R69" s="357"/>
      <c r="S69" s="357"/>
      <c r="T69" s="357"/>
      <c r="U69" s="357"/>
      <c r="V69" s="357"/>
      <c r="W69" s="357"/>
      <c r="X69" s="357"/>
      <c r="Y69" s="357"/>
      <c r="Z69" s="357"/>
      <c r="AA69" s="357"/>
      <c r="AB69" s="357"/>
      <c r="AC69" s="357"/>
      <c r="AD69" s="357"/>
      <c r="AE69" s="357"/>
      <c r="AF69" s="357"/>
      <c r="AG69" s="359">
        <f>'SO 06.1 - Soupis prací - ...'!J32</f>
        <v>0</v>
      </c>
      <c r="AH69" s="360"/>
      <c r="AI69" s="360"/>
      <c r="AJ69" s="360"/>
      <c r="AK69" s="360"/>
      <c r="AL69" s="360"/>
      <c r="AM69" s="360"/>
      <c r="AN69" s="359">
        <f t="shared" si="0"/>
        <v>0</v>
      </c>
      <c r="AO69" s="360"/>
      <c r="AP69" s="360"/>
      <c r="AQ69" s="101" t="s">
        <v>94</v>
      </c>
      <c r="AR69" s="56"/>
      <c r="AS69" s="102">
        <v>0</v>
      </c>
      <c r="AT69" s="103">
        <f t="shared" si="1"/>
        <v>0</v>
      </c>
      <c r="AU69" s="104">
        <f>'SO 06.1 - Soupis prací - ...'!P97</f>
        <v>0</v>
      </c>
      <c r="AV69" s="103">
        <f>'SO 06.1 - Soupis prací - ...'!J35</f>
        <v>0</v>
      </c>
      <c r="AW69" s="103">
        <f>'SO 06.1 - Soupis prací - ...'!J36</f>
        <v>0</v>
      </c>
      <c r="AX69" s="103">
        <f>'SO 06.1 - Soupis prací - ...'!J37</f>
        <v>0</v>
      </c>
      <c r="AY69" s="103">
        <f>'SO 06.1 - Soupis prací - ...'!J38</f>
        <v>0</v>
      </c>
      <c r="AZ69" s="103">
        <f>'SO 06.1 - Soupis prací - ...'!F35</f>
        <v>0</v>
      </c>
      <c r="BA69" s="103">
        <f>'SO 06.1 - Soupis prací - ...'!F36</f>
        <v>0</v>
      </c>
      <c r="BB69" s="103">
        <f>'SO 06.1 - Soupis prací - ...'!F37</f>
        <v>0</v>
      </c>
      <c r="BC69" s="103">
        <f>'SO 06.1 - Soupis prací - ...'!F38</f>
        <v>0</v>
      </c>
      <c r="BD69" s="105">
        <f>'SO 06.1 - Soupis prací - ...'!F39</f>
        <v>0</v>
      </c>
      <c r="BT69" s="106" t="s">
        <v>91</v>
      </c>
      <c r="BV69" s="106" t="s">
        <v>84</v>
      </c>
      <c r="BW69" s="106" t="s">
        <v>138</v>
      </c>
      <c r="BX69" s="106" t="s">
        <v>135</v>
      </c>
      <c r="CL69" s="106" t="s">
        <v>111</v>
      </c>
    </row>
    <row r="70" spans="1:91" s="4" customFormat="1" ht="22.5">
      <c r="A70" s="99" t="s">
        <v>92</v>
      </c>
      <c r="B70" s="54"/>
      <c r="C70" s="100"/>
      <c r="D70" s="100"/>
      <c r="E70" s="357" t="s">
        <v>139</v>
      </c>
      <c r="F70" s="357"/>
      <c r="G70" s="357"/>
      <c r="H70" s="357"/>
      <c r="I70" s="357"/>
      <c r="J70" s="100"/>
      <c r="K70" s="357" t="s">
        <v>140</v>
      </c>
      <c r="L70" s="357"/>
      <c r="M70" s="357"/>
      <c r="N70" s="357"/>
      <c r="O70" s="357"/>
      <c r="P70" s="357"/>
      <c r="Q70" s="357"/>
      <c r="R70" s="357"/>
      <c r="S70" s="357"/>
      <c r="T70" s="357"/>
      <c r="U70" s="357"/>
      <c r="V70" s="357"/>
      <c r="W70" s="357"/>
      <c r="X70" s="357"/>
      <c r="Y70" s="357"/>
      <c r="Z70" s="357"/>
      <c r="AA70" s="357"/>
      <c r="AB70" s="357"/>
      <c r="AC70" s="357"/>
      <c r="AD70" s="357"/>
      <c r="AE70" s="357"/>
      <c r="AF70" s="357"/>
      <c r="AG70" s="359">
        <f>'SO 06.2 - Soupis prací - ...'!J32</f>
        <v>0</v>
      </c>
      <c r="AH70" s="360"/>
      <c r="AI70" s="360"/>
      <c r="AJ70" s="360"/>
      <c r="AK70" s="360"/>
      <c r="AL70" s="360"/>
      <c r="AM70" s="360"/>
      <c r="AN70" s="359">
        <f t="shared" si="0"/>
        <v>0</v>
      </c>
      <c r="AO70" s="360"/>
      <c r="AP70" s="360"/>
      <c r="AQ70" s="101" t="s">
        <v>94</v>
      </c>
      <c r="AR70" s="56"/>
      <c r="AS70" s="102">
        <v>0</v>
      </c>
      <c r="AT70" s="103">
        <f t="shared" si="1"/>
        <v>0</v>
      </c>
      <c r="AU70" s="104">
        <f>'SO 06.2 - Soupis prací - ...'!P88</f>
        <v>0</v>
      </c>
      <c r="AV70" s="103">
        <f>'SO 06.2 - Soupis prací - ...'!J35</f>
        <v>0</v>
      </c>
      <c r="AW70" s="103">
        <f>'SO 06.2 - Soupis prací - ...'!J36</f>
        <v>0</v>
      </c>
      <c r="AX70" s="103">
        <f>'SO 06.2 - Soupis prací - ...'!J37</f>
        <v>0</v>
      </c>
      <c r="AY70" s="103">
        <f>'SO 06.2 - Soupis prací - ...'!J38</f>
        <v>0</v>
      </c>
      <c r="AZ70" s="103">
        <f>'SO 06.2 - Soupis prací - ...'!F35</f>
        <v>0</v>
      </c>
      <c r="BA70" s="103">
        <f>'SO 06.2 - Soupis prací - ...'!F36</f>
        <v>0</v>
      </c>
      <c r="BB70" s="103">
        <f>'SO 06.2 - Soupis prací - ...'!F37</f>
        <v>0</v>
      </c>
      <c r="BC70" s="103">
        <f>'SO 06.2 - Soupis prací - ...'!F38</f>
        <v>0</v>
      </c>
      <c r="BD70" s="105">
        <f>'SO 06.2 - Soupis prací - ...'!F39</f>
        <v>0</v>
      </c>
      <c r="BT70" s="106" t="s">
        <v>91</v>
      </c>
      <c r="BV70" s="106" t="s">
        <v>84</v>
      </c>
      <c r="BW70" s="106" t="s">
        <v>141</v>
      </c>
      <c r="BX70" s="106" t="s">
        <v>135</v>
      </c>
      <c r="CL70" s="106" t="s">
        <v>111</v>
      </c>
    </row>
    <row r="71" spans="1:91" s="4" customFormat="1" ht="22.5">
      <c r="A71" s="99" t="s">
        <v>92</v>
      </c>
      <c r="B71" s="54"/>
      <c r="C71" s="100"/>
      <c r="D71" s="100"/>
      <c r="E71" s="357" t="s">
        <v>142</v>
      </c>
      <c r="F71" s="357"/>
      <c r="G71" s="357"/>
      <c r="H71" s="357"/>
      <c r="I71" s="357"/>
      <c r="J71" s="100"/>
      <c r="K71" s="357" t="s">
        <v>143</v>
      </c>
      <c r="L71" s="357"/>
      <c r="M71" s="357"/>
      <c r="N71" s="357"/>
      <c r="O71" s="357"/>
      <c r="P71" s="357"/>
      <c r="Q71" s="357"/>
      <c r="R71" s="357"/>
      <c r="S71" s="357"/>
      <c r="T71" s="357"/>
      <c r="U71" s="357"/>
      <c r="V71" s="357"/>
      <c r="W71" s="357"/>
      <c r="X71" s="357"/>
      <c r="Y71" s="357"/>
      <c r="Z71" s="357"/>
      <c r="AA71" s="357"/>
      <c r="AB71" s="357"/>
      <c r="AC71" s="357"/>
      <c r="AD71" s="357"/>
      <c r="AE71" s="357"/>
      <c r="AF71" s="357"/>
      <c r="AG71" s="359">
        <f>'SO 06.3 - Soupis prací - ...'!J32</f>
        <v>0</v>
      </c>
      <c r="AH71" s="360"/>
      <c r="AI71" s="360"/>
      <c r="AJ71" s="360"/>
      <c r="AK71" s="360"/>
      <c r="AL71" s="360"/>
      <c r="AM71" s="360"/>
      <c r="AN71" s="359">
        <f t="shared" si="0"/>
        <v>0</v>
      </c>
      <c r="AO71" s="360"/>
      <c r="AP71" s="360"/>
      <c r="AQ71" s="101" t="s">
        <v>94</v>
      </c>
      <c r="AR71" s="56"/>
      <c r="AS71" s="102">
        <v>0</v>
      </c>
      <c r="AT71" s="103">
        <f t="shared" si="1"/>
        <v>0</v>
      </c>
      <c r="AU71" s="104">
        <f>'SO 06.3 - Soupis prací - ...'!P88</f>
        <v>0</v>
      </c>
      <c r="AV71" s="103">
        <f>'SO 06.3 - Soupis prací - ...'!J35</f>
        <v>0</v>
      </c>
      <c r="AW71" s="103">
        <f>'SO 06.3 - Soupis prací - ...'!J36</f>
        <v>0</v>
      </c>
      <c r="AX71" s="103">
        <f>'SO 06.3 - Soupis prací - ...'!J37</f>
        <v>0</v>
      </c>
      <c r="AY71" s="103">
        <f>'SO 06.3 - Soupis prací - ...'!J38</f>
        <v>0</v>
      </c>
      <c r="AZ71" s="103">
        <f>'SO 06.3 - Soupis prací - ...'!F35</f>
        <v>0</v>
      </c>
      <c r="BA71" s="103">
        <f>'SO 06.3 - Soupis prací - ...'!F36</f>
        <v>0</v>
      </c>
      <c r="BB71" s="103">
        <f>'SO 06.3 - Soupis prací - ...'!F37</f>
        <v>0</v>
      </c>
      <c r="BC71" s="103">
        <f>'SO 06.3 - Soupis prací - ...'!F38</f>
        <v>0</v>
      </c>
      <c r="BD71" s="105">
        <f>'SO 06.3 - Soupis prací - ...'!F39</f>
        <v>0</v>
      </c>
      <c r="BT71" s="106" t="s">
        <v>91</v>
      </c>
      <c r="BV71" s="106" t="s">
        <v>84</v>
      </c>
      <c r="BW71" s="106" t="s">
        <v>144</v>
      </c>
      <c r="BX71" s="106" t="s">
        <v>135</v>
      </c>
      <c r="CL71" s="106" t="s">
        <v>111</v>
      </c>
    </row>
    <row r="72" spans="1:91" s="4" customFormat="1" ht="22.5">
      <c r="A72" s="99" t="s">
        <v>92</v>
      </c>
      <c r="B72" s="54"/>
      <c r="C72" s="100"/>
      <c r="D72" s="100"/>
      <c r="E72" s="357" t="s">
        <v>145</v>
      </c>
      <c r="F72" s="357"/>
      <c r="G72" s="357"/>
      <c r="H72" s="357"/>
      <c r="I72" s="357"/>
      <c r="J72" s="100"/>
      <c r="K72" s="357" t="s">
        <v>146</v>
      </c>
      <c r="L72" s="357"/>
      <c r="M72" s="357"/>
      <c r="N72" s="357"/>
      <c r="O72" s="357"/>
      <c r="P72" s="357"/>
      <c r="Q72" s="357"/>
      <c r="R72" s="357"/>
      <c r="S72" s="357"/>
      <c r="T72" s="357"/>
      <c r="U72" s="357"/>
      <c r="V72" s="357"/>
      <c r="W72" s="357"/>
      <c r="X72" s="357"/>
      <c r="Y72" s="357"/>
      <c r="Z72" s="357"/>
      <c r="AA72" s="357"/>
      <c r="AB72" s="357"/>
      <c r="AC72" s="357"/>
      <c r="AD72" s="357"/>
      <c r="AE72" s="357"/>
      <c r="AF72" s="357"/>
      <c r="AG72" s="359">
        <f>'SO 06.4 - Soupis prací - ...'!J32</f>
        <v>0</v>
      </c>
      <c r="AH72" s="360"/>
      <c r="AI72" s="360"/>
      <c r="AJ72" s="360"/>
      <c r="AK72" s="360"/>
      <c r="AL72" s="360"/>
      <c r="AM72" s="360"/>
      <c r="AN72" s="359">
        <f t="shared" si="0"/>
        <v>0</v>
      </c>
      <c r="AO72" s="360"/>
      <c r="AP72" s="360"/>
      <c r="AQ72" s="101" t="s">
        <v>94</v>
      </c>
      <c r="AR72" s="56"/>
      <c r="AS72" s="102">
        <v>0</v>
      </c>
      <c r="AT72" s="103">
        <f t="shared" si="1"/>
        <v>0</v>
      </c>
      <c r="AU72" s="104">
        <f>'SO 06.4 - Soupis prací - ...'!P89</f>
        <v>0</v>
      </c>
      <c r="AV72" s="103">
        <f>'SO 06.4 - Soupis prací - ...'!J35</f>
        <v>0</v>
      </c>
      <c r="AW72" s="103">
        <f>'SO 06.4 - Soupis prací - ...'!J36</f>
        <v>0</v>
      </c>
      <c r="AX72" s="103">
        <f>'SO 06.4 - Soupis prací - ...'!J37</f>
        <v>0</v>
      </c>
      <c r="AY72" s="103">
        <f>'SO 06.4 - Soupis prací - ...'!J38</f>
        <v>0</v>
      </c>
      <c r="AZ72" s="103">
        <f>'SO 06.4 - Soupis prací - ...'!F35</f>
        <v>0</v>
      </c>
      <c r="BA72" s="103">
        <f>'SO 06.4 - Soupis prací - ...'!F36</f>
        <v>0</v>
      </c>
      <c r="BB72" s="103">
        <f>'SO 06.4 - Soupis prací - ...'!F37</f>
        <v>0</v>
      </c>
      <c r="BC72" s="103">
        <f>'SO 06.4 - Soupis prací - ...'!F38</f>
        <v>0</v>
      </c>
      <c r="BD72" s="105">
        <f>'SO 06.4 - Soupis prací - ...'!F39</f>
        <v>0</v>
      </c>
      <c r="BT72" s="106" t="s">
        <v>91</v>
      </c>
      <c r="BV72" s="106" t="s">
        <v>84</v>
      </c>
      <c r="BW72" s="106" t="s">
        <v>147</v>
      </c>
      <c r="BX72" s="106" t="s">
        <v>135</v>
      </c>
      <c r="CL72" s="106" t="s">
        <v>111</v>
      </c>
    </row>
    <row r="73" spans="1:91" s="7" customFormat="1" ht="15">
      <c r="B73" s="89"/>
      <c r="C73" s="90"/>
      <c r="D73" s="358" t="s">
        <v>148</v>
      </c>
      <c r="E73" s="358"/>
      <c r="F73" s="358"/>
      <c r="G73" s="358"/>
      <c r="H73" s="358"/>
      <c r="I73" s="91"/>
      <c r="J73" s="358" t="s">
        <v>149</v>
      </c>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63">
        <f>ROUND(SUM(AG74:AG75),2)</f>
        <v>0</v>
      </c>
      <c r="AH73" s="362"/>
      <c r="AI73" s="362"/>
      <c r="AJ73" s="362"/>
      <c r="AK73" s="362"/>
      <c r="AL73" s="362"/>
      <c r="AM73" s="362"/>
      <c r="AN73" s="361">
        <f t="shared" si="0"/>
        <v>0</v>
      </c>
      <c r="AO73" s="362"/>
      <c r="AP73" s="362"/>
      <c r="AQ73" s="92" t="s">
        <v>99</v>
      </c>
      <c r="AR73" s="93"/>
      <c r="AS73" s="94">
        <f>ROUND(SUM(AS74:AS75),2)</f>
        <v>0</v>
      </c>
      <c r="AT73" s="95">
        <f t="shared" si="1"/>
        <v>0</v>
      </c>
      <c r="AU73" s="96">
        <f>ROUND(SUM(AU74:AU75),5)</f>
        <v>0</v>
      </c>
      <c r="AV73" s="95">
        <f>ROUND(AZ73*L29,2)</f>
        <v>0</v>
      </c>
      <c r="AW73" s="95">
        <f>ROUND(BA73*L30,2)</f>
        <v>0</v>
      </c>
      <c r="AX73" s="95">
        <f>ROUND(BB73*L29,2)</f>
        <v>0</v>
      </c>
      <c r="AY73" s="95">
        <f>ROUND(BC73*L30,2)</f>
        <v>0</v>
      </c>
      <c r="AZ73" s="95">
        <f>ROUND(SUM(AZ74:AZ75),2)</f>
        <v>0</v>
      </c>
      <c r="BA73" s="95">
        <f>ROUND(SUM(BA74:BA75),2)</f>
        <v>0</v>
      </c>
      <c r="BB73" s="95">
        <f>ROUND(SUM(BB74:BB75),2)</f>
        <v>0</v>
      </c>
      <c r="BC73" s="95">
        <f>ROUND(SUM(BC74:BC75),2)</f>
        <v>0</v>
      </c>
      <c r="BD73" s="97">
        <f>ROUND(SUM(BD74:BD75),2)</f>
        <v>0</v>
      </c>
      <c r="BS73" s="98" t="s">
        <v>81</v>
      </c>
      <c r="BT73" s="98" t="s">
        <v>88</v>
      </c>
      <c r="BU73" s="98" t="s">
        <v>83</v>
      </c>
      <c r="BV73" s="98" t="s">
        <v>84</v>
      </c>
      <c r="BW73" s="98" t="s">
        <v>150</v>
      </c>
      <c r="BX73" s="98" t="s">
        <v>5</v>
      </c>
      <c r="CL73" s="98" t="s">
        <v>151</v>
      </c>
      <c r="CM73" s="98" t="s">
        <v>91</v>
      </c>
    </row>
    <row r="74" spans="1:91" s="4" customFormat="1" ht="22.5">
      <c r="A74" s="99" t="s">
        <v>92</v>
      </c>
      <c r="B74" s="54"/>
      <c r="C74" s="100"/>
      <c r="D74" s="100"/>
      <c r="E74" s="357" t="s">
        <v>152</v>
      </c>
      <c r="F74" s="357"/>
      <c r="G74" s="357"/>
      <c r="H74" s="357"/>
      <c r="I74" s="357"/>
      <c r="J74" s="100"/>
      <c r="K74" s="357" t="s">
        <v>153</v>
      </c>
      <c r="L74" s="357"/>
      <c r="M74" s="357"/>
      <c r="N74" s="357"/>
      <c r="O74" s="357"/>
      <c r="P74" s="357"/>
      <c r="Q74" s="357"/>
      <c r="R74" s="357"/>
      <c r="S74" s="357"/>
      <c r="T74" s="357"/>
      <c r="U74" s="357"/>
      <c r="V74" s="357"/>
      <c r="W74" s="357"/>
      <c r="X74" s="357"/>
      <c r="Y74" s="357"/>
      <c r="Z74" s="357"/>
      <c r="AA74" s="357"/>
      <c r="AB74" s="357"/>
      <c r="AC74" s="357"/>
      <c r="AD74" s="357"/>
      <c r="AE74" s="357"/>
      <c r="AF74" s="357"/>
      <c r="AG74" s="359">
        <f>'SO 07.1 - Soupis prací - ...'!J32</f>
        <v>0</v>
      </c>
      <c r="AH74" s="360"/>
      <c r="AI74" s="360"/>
      <c r="AJ74" s="360"/>
      <c r="AK74" s="360"/>
      <c r="AL74" s="360"/>
      <c r="AM74" s="360"/>
      <c r="AN74" s="359">
        <f t="shared" si="0"/>
        <v>0</v>
      </c>
      <c r="AO74" s="360"/>
      <c r="AP74" s="360"/>
      <c r="AQ74" s="101" t="s">
        <v>94</v>
      </c>
      <c r="AR74" s="56"/>
      <c r="AS74" s="102">
        <v>0</v>
      </c>
      <c r="AT74" s="103">
        <f t="shared" si="1"/>
        <v>0</v>
      </c>
      <c r="AU74" s="104">
        <f>'SO 07.1 - Soupis prací - ...'!P85</f>
        <v>0</v>
      </c>
      <c r="AV74" s="103">
        <f>'SO 07.1 - Soupis prací - ...'!J35</f>
        <v>0</v>
      </c>
      <c r="AW74" s="103">
        <f>'SO 07.1 - Soupis prací - ...'!J36</f>
        <v>0</v>
      </c>
      <c r="AX74" s="103">
        <f>'SO 07.1 - Soupis prací - ...'!J37</f>
        <v>0</v>
      </c>
      <c r="AY74" s="103">
        <f>'SO 07.1 - Soupis prací - ...'!J38</f>
        <v>0</v>
      </c>
      <c r="AZ74" s="103">
        <f>'SO 07.1 - Soupis prací - ...'!F35</f>
        <v>0</v>
      </c>
      <c r="BA74" s="103">
        <f>'SO 07.1 - Soupis prací - ...'!F36</f>
        <v>0</v>
      </c>
      <c r="BB74" s="103">
        <f>'SO 07.1 - Soupis prací - ...'!F37</f>
        <v>0</v>
      </c>
      <c r="BC74" s="103">
        <f>'SO 07.1 - Soupis prací - ...'!F38</f>
        <v>0</v>
      </c>
      <c r="BD74" s="105">
        <f>'SO 07.1 - Soupis prací - ...'!F39</f>
        <v>0</v>
      </c>
      <c r="BT74" s="106" t="s">
        <v>91</v>
      </c>
      <c r="BV74" s="106" t="s">
        <v>84</v>
      </c>
      <c r="BW74" s="106" t="s">
        <v>154</v>
      </c>
      <c r="BX74" s="106" t="s">
        <v>150</v>
      </c>
      <c r="CL74" s="106" t="s">
        <v>151</v>
      </c>
    </row>
    <row r="75" spans="1:91" s="4" customFormat="1" ht="22.5">
      <c r="A75" s="99" t="s">
        <v>92</v>
      </c>
      <c r="B75" s="54"/>
      <c r="C75" s="100"/>
      <c r="D75" s="100"/>
      <c r="E75" s="357" t="s">
        <v>155</v>
      </c>
      <c r="F75" s="357"/>
      <c r="G75" s="357"/>
      <c r="H75" s="357"/>
      <c r="I75" s="357"/>
      <c r="J75" s="100"/>
      <c r="K75" s="357" t="s">
        <v>156</v>
      </c>
      <c r="L75" s="357"/>
      <c r="M75" s="357"/>
      <c r="N75" s="357"/>
      <c r="O75" s="357"/>
      <c r="P75" s="357"/>
      <c r="Q75" s="357"/>
      <c r="R75" s="357"/>
      <c r="S75" s="357"/>
      <c r="T75" s="357"/>
      <c r="U75" s="357"/>
      <c r="V75" s="357"/>
      <c r="W75" s="357"/>
      <c r="X75" s="357"/>
      <c r="Y75" s="357"/>
      <c r="Z75" s="357"/>
      <c r="AA75" s="357"/>
      <c r="AB75" s="357"/>
      <c r="AC75" s="357"/>
      <c r="AD75" s="357"/>
      <c r="AE75" s="357"/>
      <c r="AF75" s="357"/>
      <c r="AG75" s="359">
        <f>'SO 07.2 - Soupis prací - ...'!J32</f>
        <v>0</v>
      </c>
      <c r="AH75" s="360"/>
      <c r="AI75" s="360"/>
      <c r="AJ75" s="360"/>
      <c r="AK75" s="360"/>
      <c r="AL75" s="360"/>
      <c r="AM75" s="360"/>
      <c r="AN75" s="359">
        <f t="shared" si="0"/>
        <v>0</v>
      </c>
      <c r="AO75" s="360"/>
      <c r="AP75" s="360"/>
      <c r="AQ75" s="101" t="s">
        <v>94</v>
      </c>
      <c r="AR75" s="56"/>
      <c r="AS75" s="102">
        <v>0</v>
      </c>
      <c r="AT75" s="103">
        <f t="shared" si="1"/>
        <v>0</v>
      </c>
      <c r="AU75" s="104">
        <f>'SO 07.2 - Soupis prací - ...'!P95</f>
        <v>0</v>
      </c>
      <c r="AV75" s="103">
        <f>'SO 07.2 - Soupis prací - ...'!J35</f>
        <v>0</v>
      </c>
      <c r="AW75" s="103">
        <f>'SO 07.2 - Soupis prací - ...'!J36</f>
        <v>0</v>
      </c>
      <c r="AX75" s="103">
        <f>'SO 07.2 - Soupis prací - ...'!J37</f>
        <v>0</v>
      </c>
      <c r="AY75" s="103">
        <f>'SO 07.2 - Soupis prací - ...'!J38</f>
        <v>0</v>
      </c>
      <c r="AZ75" s="103">
        <f>'SO 07.2 - Soupis prací - ...'!F35</f>
        <v>0</v>
      </c>
      <c r="BA75" s="103">
        <f>'SO 07.2 - Soupis prací - ...'!F36</f>
        <v>0</v>
      </c>
      <c r="BB75" s="103">
        <f>'SO 07.2 - Soupis prací - ...'!F37</f>
        <v>0</v>
      </c>
      <c r="BC75" s="103">
        <f>'SO 07.2 - Soupis prací - ...'!F38</f>
        <v>0</v>
      </c>
      <c r="BD75" s="105">
        <f>'SO 07.2 - Soupis prací - ...'!F39</f>
        <v>0</v>
      </c>
      <c r="BT75" s="106" t="s">
        <v>91</v>
      </c>
      <c r="BV75" s="106" t="s">
        <v>84</v>
      </c>
      <c r="BW75" s="106" t="s">
        <v>157</v>
      </c>
      <c r="BX75" s="106" t="s">
        <v>150</v>
      </c>
      <c r="CL75" s="106" t="s">
        <v>151</v>
      </c>
    </row>
    <row r="76" spans="1:91" s="7" customFormat="1" ht="15">
      <c r="B76" s="89"/>
      <c r="C76" s="90"/>
      <c r="D76" s="358" t="s">
        <v>158</v>
      </c>
      <c r="E76" s="358"/>
      <c r="F76" s="358"/>
      <c r="G76" s="358"/>
      <c r="H76" s="358"/>
      <c r="I76" s="91"/>
      <c r="J76" s="358" t="s">
        <v>159</v>
      </c>
      <c r="K76" s="358"/>
      <c r="L76" s="358"/>
      <c r="M76" s="358"/>
      <c r="N76" s="358"/>
      <c r="O76" s="358"/>
      <c r="P76" s="358"/>
      <c r="Q76" s="358"/>
      <c r="R76" s="358"/>
      <c r="S76" s="358"/>
      <c r="T76" s="358"/>
      <c r="U76" s="358"/>
      <c r="V76" s="358"/>
      <c r="W76" s="358"/>
      <c r="X76" s="358"/>
      <c r="Y76" s="358"/>
      <c r="Z76" s="358"/>
      <c r="AA76" s="358"/>
      <c r="AB76" s="358"/>
      <c r="AC76" s="358"/>
      <c r="AD76" s="358"/>
      <c r="AE76" s="358"/>
      <c r="AF76" s="358"/>
      <c r="AG76" s="363">
        <f>ROUND(AG77,2)</f>
        <v>0</v>
      </c>
      <c r="AH76" s="362"/>
      <c r="AI76" s="362"/>
      <c r="AJ76" s="362"/>
      <c r="AK76" s="362"/>
      <c r="AL76" s="362"/>
      <c r="AM76" s="362"/>
      <c r="AN76" s="361">
        <f t="shared" si="0"/>
        <v>0</v>
      </c>
      <c r="AO76" s="362"/>
      <c r="AP76" s="362"/>
      <c r="AQ76" s="92" t="s">
        <v>99</v>
      </c>
      <c r="AR76" s="93"/>
      <c r="AS76" s="94">
        <f>ROUND(AS77,2)</f>
        <v>0</v>
      </c>
      <c r="AT76" s="95">
        <f t="shared" si="1"/>
        <v>0</v>
      </c>
      <c r="AU76" s="96">
        <f>ROUND(AU77,5)</f>
        <v>0</v>
      </c>
      <c r="AV76" s="95">
        <f>ROUND(AZ76*L29,2)</f>
        <v>0</v>
      </c>
      <c r="AW76" s="95">
        <f>ROUND(BA76*L30,2)</f>
        <v>0</v>
      </c>
      <c r="AX76" s="95">
        <f>ROUND(BB76*L29,2)</f>
        <v>0</v>
      </c>
      <c r="AY76" s="95">
        <f>ROUND(BC76*L30,2)</f>
        <v>0</v>
      </c>
      <c r="AZ76" s="95">
        <f>ROUND(AZ77,2)</f>
        <v>0</v>
      </c>
      <c r="BA76" s="95">
        <f>ROUND(BA77,2)</f>
        <v>0</v>
      </c>
      <c r="BB76" s="95">
        <f>ROUND(BB77,2)</f>
        <v>0</v>
      </c>
      <c r="BC76" s="95">
        <f>ROUND(BC77,2)</f>
        <v>0</v>
      </c>
      <c r="BD76" s="97">
        <f>ROUND(BD77,2)</f>
        <v>0</v>
      </c>
      <c r="BS76" s="98" t="s">
        <v>81</v>
      </c>
      <c r="BT76" s="98" t="s">
        <v>88</v>
      </c>
      <c r="BU76" s="98" t="s">
        <v>83</v>
      </c>
      <c r="BV76" s="98" t="s">
        <v>84</v>
      </c>
      <c r="BW76" s="98" t="s">
        <v>160</v>
      </c>
      <c r="BX76" s="98" t="s">
        <v>5</v>
      </c>
      <c r="CL76" s="98" t="s">
        <v>161</v>
      </c>
      <c r="CM76" s="98" t="s">
        <v>91</v>
      </c>
    </row>
    <row r="77" spans="1:91" s="4" customFormat="1" ht="22.5">
      <c r="A77" s="99" t="s">
        <v>92</v>
      </c>
      <c r="B77" s="54"/>
      <c r="C77" s="100"/>
      <c r="D77" s="100"/>
      <c r="E77" s="357" t="s">
        <v>158</v>
      </c>
      <c r="F77" s="357"/>
      <c r="G77" s="357"/>
      <c r="H77" s="357"/>
      <c r="I77" s="357"/>
      <c r="J77" s="100"/>
      <c r="K77" s="357" t="s">
        <v>162</v>
      </c>
      <c r="L77" s="357"/>
      <c r="M77" s="357"/>
      <c r="N77" s="357"/>
      <c r="O77" s="357"/>
      <c r="P77" s="357"/>
      <c r="Q77" s="357"/>
      <c r="R77" s="357"/>
      <c r="S77" s="357"/>
      <c r="T77" s="357"/>
      <c r="U77" s="357"/>
      <c r="V77" s="357"/>
      <c r="W77" s="357"/>
      <c r="X77" s="357"/>
      <c r="Y77" s="357"/>
      <c r="Z77" s="357"/>
      <c r="AA77" s="357"/>
      <c r="AB77" s="357"/>
      <c r="AC77" s="357"/>
      <c r="AD77" s="357"/>
      <c r="AE77" s="357"/>
      <c r="AF77" s="357"/>
      <c r="AG77" s="359">
        <f>'SO 08 - Soupis prací - Do...'!J32</f>
        <v>0</v>
      </c>
      <c r="AH77" s="360"/>
      <c r="AI77" s="360"/>
      <c r="AJ77" s="360"/>
      <c r="AK77" s="360"/>
      <c r="AL77" s="360"/>
      <c r="AM77" s="360"/>
      <c r="AN77" s="359">
        <f t="shared" si="0"/>
        <v>0</v>
      </c>
      <c r="AO77" s="360"/>
      <c r="AP77" s="360"/>
      <c r="AQ77" s="101" t="s">
        <v>94</v>
      </c>
      <c r="AR77" s="56"/>
      <c r="AS77" s="102">
        <v>0</v>
      </c>
      <c r="AT77" s="103">
        <f t="shared" si="1"/>
        <v>0</v>
      </c>
      <c r="AU77" s="104">
        <f>'SO 08 - Soupis prací - Do...'!P90</f>
        <v>0</v>
      </c>
      <c r="AV77" s="103">
        <f>'SO 08 - Soupis prací - Do...'!J35</f>
        <v>0</v>
      </c>
      <c r="AW77" s="103">
        <f>'SO 08 - Soupis prací - Do...'!J36</f>
        <v>0</v>
      </c>
      <c r="AX77" s="103">
        <f>'SO 08 - Soupis prací - Do...'!J37</f>
        <v>0</v>
      </c>
      <c r="AY77" s="103">
        <f>'SO 08 - Soupis prací - Do...'!J38</f>
        <v>0</v>
      </c>
      <c r="AZ77" s="103">
        <f>'SO 08 - Soupis prací - Do...'!F35</f>
        <v>0</v>
      </c>
      <c r="BA77" s="103">
        <f>'SO 08 - Soupis prací - Do...'!F36</f>
        <v>0</v>
      </c>
      <c r="BB77" s="103">
        <f>'SO 08 - Soupis prací - Do...'!F37</f>
        <v>0</v>
      </c>
      <c r="BC77" s="103">
        <f>'SO 08 - Soupis prací - Do...'!F38</f>
        <v>0</v>
      </c>
      <c r="BD77" s="105">
        <f>'SO 08 - Soupis prací - Do...'!F39</f>
        <v>0</v>
      </c>
      <c r="BT77" s="106" t="s">
        <v>91</v>
      </c>
      <c r="BV77" s="106" t="s">
        <v>84</v>
      </c>
      <c r="BW77" s="106" t="s">
        <v>163</v>
      </c>
      <c r="BX77" s="106" t="s">
        <v>160</v>
      </c>
      <c r="CL77" s="106" t="s">
        <v>161</v>
      </c>
    </row>
    <row r="78" spans="1:91" s="7" customFormat="1" ht="15">
      <c r="B78" s="89"/>
      <c r="C78" s="90"/>
      <c r="D78" s="358" t="s">
        <v>164</v>
      </c>
      <c r="E78" s="358"/>
      <c r="F78" s="358"/>
      <c r="G78" s="358"/>
      <c r="H78" s="358"/>
      <c r="I78" s="91"/>
      <c r="J78" s="358" t="s">
        <v>165</v>
      </c>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63">
        <f>ROUND(SUM(AG79:AG80),2)</f>
        <v>0</v>
      </c>
      <c r="AH78" s="362"/>
      <c r="AI78" s="362"/>
      <c r="AJ78" s="362"/>
      <c r="AK78" s="362"/>
      <c r="AL78" s="362"/>
      <c r="AM78" s="362"/>
      <c r="AN78" s="361">
        <f t="shared" si="0"/>
        <v>0</v>
      </c>
      <c r="AO78" s="362"/>
      <c r="AP78" s="362"/>
      <c r="AQ78" s="92" t="s">
        <v>99</v>
      </c>
      <c r="AR78" s="93"/>
      <c r="AS78" s="94">
        <f>ROUND(SUM(AS79:AS80),2)</f>
        <v>0</v>
      </c>
      <c r="AT78" s="95">
        <f t="shared" si="1"/>
        <v>0</v>
      </c>
      <c r="AU78" s="96">
        <f>ROUND(SUM(AU79:AU80),5)</f>
        <v>0</v>
      </c>
      <c r="AV78" s="95">
        <f>ROUND(AZ78*L29,2)</f>
        <v>0</v>
      </c>
      <c r="AW78" s="95">
        <f>ROUND(BA78*L30,2)</f>
        <v>0</v>
      </c>
      <c r="AX78" s="95">
        <f>ROUND(BB78*L29,2)</f>
        <v>0</v>
      </c>
      <c r="AY78" s="95">
        <f>ROUND(BC78*L30,2)</f>
        <v>0</v>
      </c>
      <c r="AZ78" s="95">
        <f>ROUND(SUM(AZ79:AZ80),2)</f>
        <v>0</v>
      </c>
      <c r="BA78" s="95">
        <f>ROUND(SUM(BA79:BA80),2)</f>
        <v>0</v>
      </c>
      <c r="BB78" s="95">
        <f>ROUND(SUM(BB79:BB80),2)</f>
        <v>0</v>
      </c>
      <c r="BC78" s="95">
        <f>ROUND(SUM(BC79:BC80),2)</f>
        <v>0</v>
      </c>
      <c r="BD78" s="97">
        <f>ROUND(SUM(BD79:BD80),2)</f>
        <v>0</v>
      </c>
      <c r="BS78" s="98" t="s">
        <v>81</v>
      </c>
      <c r="BT78" s="98" t="s">
        <v>88</v>
      </c>
      <c r="BU78" s="98" t="s">
        <v>83</v>
      </c>
      <c r="BV78" s="98" t="s">
        <v>84</v>
      </c>
      <c r="BW78" s="98" t="s">
        <v>166</v>
      </c>
      <c r="BX78" s="98" t="s">
        <v>5</v>
      </c>
      <c r="CL78" s="98" t="s">
        <v>167</v>
      </c>
      <c r="CM78" s="98" t="s">
        <v>91</v>
      </c>
    </row>
    <row r="79" spans="1:91" s="4" customFormat="1" ht="22.5">
      <c r="A79" s="99" t="s">
        <v>92</v>
      </c>
      <c r="B79" s="54"/>
      <c r="C79" s="100"/>
      <c r="D79" s="100"/>
      <c r="E79" s="357" t="s">
        <v>168</v>
      </c>
      <c r="F79" s="357"/>
      <c r="G79" s="357"/>
      <c r="H79" s="357"/>
      <c r="I79" s="357"/>
      <c r="J79" s="100"/>
      <c r="K79" s="357" t="s">
        <v>169</v>
      </c>
      <c r="L79" s="357"/>
      <c r="M79" s="357"/>
      <c r="N79" s="357"/>
      <c r="O79" s="357"/>
      <c r="P79" s="357"/>
      <c r="Q79" s="357"/>
      <c r="R79" s="357"/>
      <c r="S79" s="357"/>
      <c r="T79" s="357"/>
      <c r="U79" s="357"/>
      <c r="V79" s="357"/>
      <c r="W79" s="357"/>
      <c r="X79" s="357"/>
      <c r="Y79" s="357"/>
      <c r="Z79" s="357"/>
      <c r="AA79" s="357"/>
      <c r="AB79" s="357"/>
      <c r="AC79" s="357"/>
      <c r="AD79" s="357"/>
      <c r="AE79" s="357"/>
      <c r="AF79" s="357"/>
      <c r="AG79" s="359">
        <f>'SO 09.1 - Soupis prací - ...'!J32</f>
        <v>0</v>
      </c>
      <c r="AH79" s="360"/>
      <c r="AI79" s="360"/>
      <c r="AJ79" s="360"/>
      <c r="AK79" s="360"/>
      <c r="AL79" s="360"/>
      <c r="AM79" s="360"/>
      <c r="AN79" s="359">
        <f t="shared" si="0"/>
        <v>0</v>
      </c>
      <c r="AO79" s="360"/>
      <c r="AP79" s="360"/>
      <c r="AQ79" s="101" t="s">
        <v>94</v>
      </c>
      <c r="AR79" s="56"/>
      <c r="AS79" s="102">
        <v>0</v>
      </c>
      <c r="AT79" s="103">
        <f t="shared" si="1"/>
        <v>0</v>
      </c>
      <c r="AU79" s="104">
        <f>'SO 09.1 - Soupis prací - ...'!P87</f>
        <v>0</v>
      </c>
      <c r="AV79" s="103">
        <f>'SO 09.1 - Soupis prací - ...'!J35</f>
        <v>0</v>
      </c>
      <c r="AW79" s="103">
        <f>'SO 09.1 - Soupis prací - ...'!J36</f>
        <v>0</v>
      </c>
      <c r="AX79" s="103">
        <f>'SO 09.1 - Soupis prací - ...'!J37</f>
        <v>0</v>
      </c>
      <c r="AY79" s="103">
        <f>'SO 09.1 - Soupis prací - ...'!J38</f>
        <v>0</v>
      </c>
      <c r="AZ79" s="103">
        <f>'SO 09.1 - Soupis prací - ...'!F35</f>
        <v>0</v>
      </c>
      <c r="BA79" s="103">
        <f>'SO 09.1 - Soupis prací - ...'!F36</f>
        <v>0</v>
      </c>
      <c r="BB79" s="103">
        <f>'SO 09.1 - Soupis prací - ...'!F37</f>
        <v>0</v>
      </c>
      <c r="BC79" s="103">
        <f>'SO 09.1 - Soupis prací - ...'!F38</f>
        <v>0</v>
      </c>
      <c r="BD79" s="105">
        <f>'SO 09.1 - Soupis prací - ...'!F39</f>
        <v>0</v>
      </c>
      <c r="BT79" s="106" t="s">
        <v>91</v>
      </c>
      <c r="BV79" s="106" t="s">
        <v>84</v>
      </c>
      <c r="BW79" s="106" t="s">
        <v>170</v>
      </c>
      <c r="BX79" s="106" t="s">
        <v>166</v>
      </c>
      <c r="CL79" s="106" t="s">
        <v>167</v>
      </c>
    </row>
    <row r="80" spans="1:91" s="4" customFormat="1" ht="22.5">
      <c r="A80" s="99" t="s">
        <v>92</v>
      </c>
      <c r="B80" s="54"/>
      <c r="C80" s="100"/>
      <c r="D80" s="100"/>
      <c r="E80" s="357" t="s">
        <v>171</v>
      </c>
      <c r="F80" s="357"/>
      <c r="G80" s="357"/>
      <c r="H80" s="357"/>
      <c r="I80" s="357"/>
      <c r="J80" s="100"/>
      <c r="K80" s="357" t="s">
        <v>172</v>
      </c>
      <c r="L80" s="357"/>
      <c r="M80" s="357"/>
      <c r="N80" s="357"/>
      <c r="O80" s="357"/>
      <c r="P80" s="357"/>
      <c r="Q80" s="357"/>
      <c r="R80" s="357"/>
      <c r="S80" s="357"/>
      <c r="T80" s="357"/>
      <c r="U80" s="357"/>
      <c r="V80" s="357"/>
      <c r="W80" s="357"/>
      <c r="X80" s="357"/>
      <c r="Y80" s="357"/>
      <c r="Z80" s="357"/>
      <c r="AA80" s="357"/>
      <c r="AB80" s="357"/>
      <c r="AC80" s="357"/>
      <c r="AD80" s="357"/>
      <c r="AE80" s="357"/>
      <c r="AF80" s="357"/>
      <c r="AG80" s="359">
        <f>'SO 09.2 - Soupis prací - ...'!J32</f>
        <v>0</v>
      </c>
      <c r="AH80" s="360"/>
      <c r="AI80" s="360"/>
      <c r="AJ80" s="360"/>
      <c r="AK80" s="360"/>
      <c r="AL80" s="360"/>
      <c r="AM80" s="360"/>
      <c r="AN80" s="359">
        <f t="shared" si="0"/>
        <v>0</v>
      </c>
      <c r="AO80" s="360"/>
      <c r="AP80" s="360"/>
      <c r="AQ80" s="101" t="s">
        <v>94</v>
      </c>
      <c r="AR80" s="56"/>
      <c r="AS80" s="102">
        <v>0</v>
      </c>
      <c r="AT80" s="103">
        <f t="shared" si="1"/>
        <v>0</v>
      </c>
      <c r="AU80" s="104">
        <f>'SO 09.2 - Soupis prací - ...'!P88</f>
        <v>0</v>
      </c>
      <c r="AV80" s="103">
        <f>'SO 09.2 - Soupis prací - ...'!J35</f>
        <v>0</v>
      </c>
      <c r="AW80" s="103">
        <f>'SO 09.2 - Soupis prací - ...'!J36</f>
        <v>0</v>
      </c>
      <c r="AX80" s="103">
        <f>'SO 09.2 - Soupis prací - ...'!J37</f>
        <v>0</v>
      </c>
      <c r="AY80" s="103">
        <f>'SO 09.2 - Soupis prací - ...'!J38</f>
        <v>0</v>
      </c>
      <c r="AZ80" s="103">
        <f>'SO 09.2 - Soupis prací - ...'!F35</f>
        <v>0</v>
      </c>
      <c r="BA80" s="103">
        <f>'SO 09.2 - Soupis prací - ...'!F36</f>
        <v>0</v>
      </c>
      <c r="BB80" s="103">
        <f>'SO 09.2 - Soupis prací - ...'!F37</f>
        <v>0</v>
      </c>
      <c r="BC80" s="103">
        <f>'SO 09.2 - Soupis prací - ...'!F38</f>
        <v>0</v>
      </c>
      <c r="BD80" s="105">
        <f>'SO 09.2 - Soupis prací - ...'!F39</f>
        <v>0</v>
      </c>
      <c r="BT80" s="106" t="s">
        <v>91</v>
      </c>
      <c r="BV80" s="106" t="s">
        <v>84</v>
      </c>
      <c r="BW80" s="106" t="s">
        <v>173</v>
      </c>
      <c r="BX80" s="106" t="s">
        <v>166</v>
      </c>
      <c r="CL80" s="106" t="s">
        <v>167</v>
      </c>
    </row>
    <row r="81" spans="1:91" s="7" customFormat="1" ht="15">
      <c r="B81" s="89"/>
      <c r="C81" s="90"/>
      <c r="D81" s="358" t="s">
        <v>174</v>
      </c>
      <c r="E81" s="358"/>
      <c r="F81" s="358"/>
      <c r="G81" s="358"/>
      <c r="H81" s="358"/>
      <c r="I81" s="91"/>
      <c r="J81" s="358" t="s">
        <v>175</v>
      </c>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63">
        <f>ROUND(AG82,2)</f>
        <v>0</v>
      </c>
      <c r="AH81" s="362"/>
      <c r="AI81" s="362"/>
      <c r="AJ81" s="362"/>
      <c r="AK81" s="362"/>
      <c r="AL81" s="362"/>
      <c r="AM81" s="362"/>
      <c r="AN81" s="361">
        <f t="shared" si="0"/>
        <v>0</v>
      </c>
      <c r="AO81" s="362"/>
      <c r="AP81" s="362"/>
      <c r="AQ81" s="92" t="s">
        <v>99</v>
      </c>
      <c r="AR81" s="93"/>
      <c r="AS81" s="94">
        <f>ROUND(AS82,2)</f>
        <v>0</v>
      </c>
      <c r="AT81" s="95">
        <f t="shared" si="1"/>
        <v>0</v>
      </c>
      <c r="AU81" s="96">
        <f>ROUND(AU82,5)</f>
        <v>0</v>
      </c>
      <c r="AV81" s="95">
        <f>ROUND(AZ81*L29,2)</f>
        <v>0</v>
      </c>
      <c r="AW81" s="95">
        <f>ROUND(BA81*L30,2)</f>
        <v>0</v>
      </c>
      <c r="AX81" s="95">
        <f>ROUND(BB81*L29,2)</f>
        <v>0</v>
      </c>
      <c r="AY81" s="95">
        <f>ROUND(BC81*L30,2)</f>
        <v>0</v>
      </c>
      <c r="AZ81" s="95">
        <f>ROUND(AZ82,2)</f>
        <v>0</v>
      </c>
      <c r="BA81" s="95">
        <f>ROUND(BA82,2)</f>
        <v>0</v>
      </c>
      <c r="BB81" s="95">
        <f>ROUND(BB82,2)</f>
        <v>0</v>
      </c>
      <c r="BC81" s="95">
        <f>ROUND(BC82,2)</f>
        <v>0</v>
      </c>
      <c r="BD81" s="97">
        <f>ROUND(BD82,2)</f>
        <v>0</v>
      </c>
      <c r="BS81" s="98" t="s">
        <v>81</v>
      </c>
      <c r="BT81" s="98" t="s">
        <v>88</v>
      </c>
      <c r="BU81" s="98" t="s">
        <v>83</v>
      </c>
      <c r="BV81" s="98" t="s">
        <v>84</v>
      </c>
      <c r="BW81" s="98" t="s">
        <v>176</v>
      </c>
      <c r="BX81" s="98" t="s">
        <v>5</v>
      </c>
      <c r="CL81" s="98" t="s">
        <v>167</v>
      </c>
      <c r="CM81" s="98" t="s">
        <v>91</v>
      </c>
    </row>
    <row r="82" spans="1:91" s="4" customFormat="1" ht="22.5">
      <c r="A82" s="99" t="s">
        <v>92</v>
      </c>
      <c r="B82" s="54"/>
      <c r="C82" s="100"/>
      <c r="D82" s="100"/>
      <c r="E82" s="357" t="s">
        <v>174</v>
      </c>
      <c r="F82" s="357"/>
      <c r="G82" s="357"/>
      <c r="H82" s="357"/>
      <c r="I82" s="357"/>
      <c r="J82" s="100"/>
      <c r="K82" s="357" t="s">
        <v>177</v>
      </c>
      <c r="L82" s="357"/>
      <c r="M82" s="357"/>
      <c r="N82" s="357"/>
      <c r="O82" s="357"/>
      <c r="P82" s="357"/>
      <c r="Q82" s="357"/>
      <c r="R82" s="357"/>
      <c r="S82" s="357"/>
      <c r="T82" s="357"/>
      <c r="U82" s="357"/>
      <c r="V82" s="357"/>
      <c r="W82" s="357"/>
      <c r="X82" s="357"/>
      <c r="Y82" s="357"/>
      <c r="Z82" s="357"/>
      <c r="AA82" s="357"/>
      <c r="AB82" s="357"/>
      <c r="AC82" s="357"/>
      <c r="AD82" s="357"/>
      <c r="AE82" s="357"/>
      <c r="AF82" s="357"/>
      <c r="AG82" s="359">
        <f>'SO 10 - Soupis prací - Te...'!J32</f>
        <v>0</v>
      </c>
      <c r="AH82" s="360"/>
      <c r="AI82" s="360"/>
      <c r="AJ82" s="360"/>
      <c r="AK82" s="360"/>
      <c r="AL82" s="360"/>
      <c r="AM82" s="360"/>
      <c r="AN82" s="359">
        <f t="shared" si="0"/>
        <v>0</v>
      </c>
      <c r="AO82" s="360"/>
      <c r="AP82" s="360"/>
      <c r="AQ82" s="101" t="s">
        <v>94</v>
      </c>
      <c r="AR82" s="56"/>
      <c r="AS82" s="107">
        <v>0</v>
      </c>
      <c r="AT82" s="108">
        <f t="shared" si="1"/>
        <v>0</v>
      </c>
      <c r="AU82" s="109">
        <f>'SO 10 - Soupis prací - Te...'!P90</f>
        <v>0</v>
      </c>
      <c r="AV82" s="108">
        <f>'SO 10 - Soupis prací - Te...'!J35</f>
        <v>0</v>
      </c>
      <c r="AW82" s="108">
        <f>'SO 10 - Soupis prací - Te...'!J36</f>
        <v>0</v>
      </c>
      <c r="AX82" s="108">
        <f>'SO 10 - Soupis prací - Te...'!J37</f>
        <v>0</v>
      </c>
      <c r="AY82" s="108">
        <f>'SO 10 - Soupis prací - Te...'!J38</f>
        <v>0</v>
      </c>
      <c r="AZ82" s="108">
        <f>'SO 10 - Soupis prací - Te...'!F35</f>
        <v>0</v>
      </c>
      <c r="BA82" s="108">
        <f>'SO 10 - Soupis prací - Te...'!F36</f>
        <v>0</v>
      </c>
      <c r="BB82" s="108">
        <f>'SO 10 - Soupis prací - Te...'!F37</f>
        <v>0</v>
      </c>
      <c r="BC82" s="108">
        <f>'SO 10 - Soupis prací - Te...'!F38</f>
        <v>0</v>
      </c>
      <c r="BD82" s="110">
        <f>'SO 10 - Soupis prací - Te...'!F39</f>
        <v>0</v>
      </c>
      <c r="BT82" s="106" t="s">
        <v>91</v>
      </c>
      <c r="BV82" s="106" t="s">
        <v>84</v>
      </c>
      <c r="BW82" s="106" t="s">
        <v>178</v>
      </c>
      <c r="BX82" s="106" t="s">
        <v>176</v>
      </c>
      <c r="CL82" s="106" t="s">
        <v>167</v>
      </c>
    </row>
    <row r="83" spans="1:91" s="2" customForma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2"/>
      <c r="AS83" s="37"/>
      <c r="AT83" s="37"/>
      <c r="AU83" s="37"/>
      <c r="AV83" s="37"/>
      <c r="AW83" s="37"/>
      <c r="AX83" s="37"/>
      <c r="AY83" s="37"/>
      <c r="AZ83" s="37"/>
      <c r="BA83" s="37"/>
      <c r="BB83" s="37"/>
      <c r="BC83" s="37"/>
      <c r="BD83" s="37"/>
      <c r="BE83" s="37"/>
    </row>
    <row r="84" spans="1:91" s="2" customFormat="1">
      <c r="A84" s="37"/>
      <c r="B84" s="50"/>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42"/>
      <c r="AS84" s="37"/>
      <c r="AT84" s="37"/>
      <c r="AU84" s="37"/>
      <c r="AV84" s="37"/>
      <c r="AW84" s="37"/>
      <c r="AX84" s="37"/>
      <c r="AY84" s="37"/>
      <c r="AZ84" s="37"/>
      <c r="BA84" s="37"/>
      <c r="BB84" s="37"/>
      <c r="BC84" s="37"/>
      <c r="BD84" s="37"/>
      <c r="BE84" s="37"/>
    </row>
  </sheetData>
  <sheetProtection algorithmName="SHA-512" hashValue="T+wvEQdKgY92Kv6zgl24g3qaOLlzpDzX0KMcLdCYSNsv3MUpqJhhUrNe8G64s/gsgjJcbVaDla2gX8jjqRAvuA==" saltValue="rYBf1SJk45LunX7AG2Wm86iBb1ZeUIHPeTpfcwhGUvGBSrgxNTCvJrUGN3wyy+TkrY5lxGDwAWLbmvhY/X9c8g==" spinCount="100000" sheet="1" objects="1" scenarios="1" formatColumns="0" formatRows="0"/>
  <mergeCells count="150">
    <mergeCell ref="L32:P32"/>
    <mergeCell ref="W32:AE32"/>
    <mergeCell ref="AK32:AO32"/>
    <mergeCell ref="L33:P33"/>
    <mergeCell ref="W33:AE33"/>
    <mergeCell ref="AK33:AO33"/>
    <mergeCell ref="AK35:AO35"/>
    <mergeCell ref="X35:AB35"/>
    <mergeCell ref="AR2:BE2"/>
    <mergeCell ref="AG59:AM59"/>
    <mergeCell ref="AN59:AP59"/>
    <mergeCell ref="AG60:AM60"/>
    <mergeCell ref="AN60:AP60"/>
    <mergeCell ref="AG54:AM54"/>
    <mergeCell ref="AN54:AP54"/>
    <mergeCell ref="BE5:BE32"/>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AS49:AT51"/>
    <mergeCell ref="AM50:AP50"/>
    <mergeCell ref="AN52:AP52"/>
    <mergeCell ref="AG52:AM52"/>
    <mergeCell ref="AG55:AM55"/>
    <mergeCell ref="AN55:AP55"/>
    <mergeCell ref="AN56:AP56"/>
    <mergeCell ref="AG56:AM56"/>
    <mergeCell ref="AN57:AP57"/>
    <mergeCell ref="AG57:AM57"/>
    <mergeCell ref="C52:G52"/>
    <mergeCell ref="J55:AF55"/>
    <mergeCell ref="D55:H55"/>
    <mergeCell ref="E56:I56"/>
    <mergeCell ref="K56:AF56"/>
    <mergeCell ref="J57:AF57"/>
    <mergeCell ref="D57:H57"/>
    <mergeCell ref="K58:AF58"/>
    <mergeCell ref="E58:I58"/>
    <mergeCell ref="AN79:AP79"/>
    <mergeCell ref="AG79:AM79"/>
    <mergeCell ref="AN80:AP80"/>
    <mergeCell ref="AG80:AM80"/>
    <mergeCell ref="AN81:AP81"/>
    <mergeCell ref="AG81:AM81"/>
    <mergeCell ref="AN82:AP82"/>
    <mergeCell ref="AG82:AM82"/>
    <mergeCell ref="L45:AO45"/>
    <mergeCell ref="I52:AF52"/>
    <mergeCell ref="K59:AF59"/>
    <mergeCell ref="E59:I59"/>
    <mergeCell ref="D60:H60"/>
    <mergeCell ref="J60:AF60"/>
    <mergeCell ref="K61:AF61"/>
    <mergeCell ref="E61:I61"/>
    <mergeCell ref="K62:AF62"/>
    <mergeCell ref="E62:I62"/>
    <mergeCell ref="E63:I63"/>
    <mergeCell ref="K63:AF63"/>
    <mergeCell ref="AM47:AN47"/>
    <mergeCell ref="AM49:AP49"/>
    <mergeCell ref="AN58:AP58"/>
    <mergeCell ref="AG58:AM58"/>
    <mergeCell ref="AN74:AP74"/>
    <mergeCell ref="AG74:AM74"/>
    <mergeCell ref="AG75:AM75"/>
    <mergeCell ref="AN75:AP75"/>
    <mergeCell ref="AN76:AP76"/>
    <mergeCell ref="AG76:AM76"/>
    <mergeCell ref="AN77:AP77"/>
    <mergeCell ref="AG77:AM77"/>
    <mergeCell ref="AN78:AP78"/>
    <mergeCell ref="AG78:AM78"/>
    <mergeCell ref="AN69:AP69"/>
    <mergeCell ref="AG69:AM69"/>
    <mergeCell ref="AG70:AM70"/>
    <mergeCell ref="AN70:AP70"/>
    <mergeCell ref="AG71:AM71"/>
    <mergeCell ref="AN71:AP71"/>
    <mergeCell ref="AG72:AM72"/>
    <mergeCell ref="AN72:AP72"/>
    <mergeCell ref="AG73:AM73"/>
    <mergeCell ref="AN73:AP73"/>
    <mergeCell ref="E79:I79"/>
    <mergeCell ref="K79:AF79"/>
    <mergeCell ref="E80:I80"/>
    <mergeCell ref="K80:AF80"/>
    <mergeCell ref="D81:H81"/>
    <mergeCell ref="J81:AF81"/>
    <mergeCell ref="E82:I82"/>
    <mergeCell ref="K82:AF82"/>
    <mergeCell ref="AN61:AP61"/>
    <mergeCell ref="AG61:AM61"/>
    <mergeCell ref="AN62:AP62"/>
    <mergeCell ref="AG62:AM62"/>
    <mergeCell ref="AN63:AP63"/>
    <mergeCell ref="AG63:AM63"/>
    <mergeCell ref="AN64:AP64"/>
    <mergeCell ref="AG64:AM64"/>
    <mergeCell ref="AN65:AP65"/>
    <mergeCell ref="AG65:AM65"/>
    <mergeCell ref="AN66:AP66"/>
    <mergeCell ref="AG66:AM66"/>
    <mergeCell ref="AG67:AM67"/>
    <mergeCell ref="AN67:AP67"/>
    <mergeCell ref="AN68:AP68"/>
    <mergeCell ref="AG68:AM68"/>
    <mergeCell ref="K74:AF74"/>
    <mergeCell ref="E74:I74"/>
    <mergeCell ref="K75:AF75"/>
    <mergeCell ref="E75:I75"/>
    <mergeCell ref="J76:AF76"/>
    <mergeCell ref="D76:H76"/>
    <mergeCell ref="E77:I77"/>
    <mergeCell ref="K77:AF77"/>
    <mergeCell ref="J78:AF78"/>
    <mergeCell ref="D78:H78"/>
    <mergeCell ref="E69:I69"/>
    <mergeCell ref="K69:AF69"/>
    <mergeCell ref="E70:I70"/>
    <mergeCell ref="K70:AF70"/>
    <mergeCell ref="E71:I71"/>
    <mergeCell ref="K71:AF71"/>
    <mergeCell ref="E72:I72"/>
    <mergeCell ref="K72:AF72"/>
    <mergeCell ref="J73:AF73"/>
    <mergeCell ref="D73:H73"/>
    <mergeCell ref="E64:I64"/>
    <mergeCell ref="K64:AF64"/>
    <mergeCell ref="J65:AF65"/>
    <mergeCell ref="D65:H65"/>
    <mergeCell ref="K66:AF66"/>
    <mergeCell ref="E66:I66"/>
    <mergeCell ref="K67:AF67"/>
    <mergeCell ref="E67:I67"/>
    <mergeCell ref="D68:H68"/>
    <mergeCell ref="J68:AF68"/>
  </mergeCells>
  <hyperlinks>
    <hyperlink ref="A56" location="'VON - Soupis prací - Vedl...'!C2" display="/"/>
    <hyperlink ref="A58" location="'SO 01.1 - Soupis prací - ...'!C2" display="/"/>
    <hyperlink ref="A59" location="'SO 01.2 - Soupis prací - ...'!C2" display="/"/>
    <hyperlink ref="A61" location="'SO 04.1 - Soupis prací - ...'!C2" display="/"/>
    <hyperlink ref="A62" location="'SO 04.2 - Soupis prací - ...'!C2" display="/"/>
    <hyperlink ref="A63" location="'SO 04.3 - Soupis prací - ...'!C2" display="/"/>
    <hyperlink ref="A64" location="'SO 04.4 - Soupis prací - ...'!C2" display="/"/>
    <hyperlink ref="A66" location="'SO 05.1 - Soupis prací - ...'!C2" display="/"/>
    <hyperlink ref="A67" location="'SO 05.2 - Soupis prací - ...'!C2" display="/"/>
    <hyperlink ref="A69" location="'SO 06.1 - Soupis prací - ...'!C2" display="/"/>
    <hyperlink ref="A70" location="'SO 06.2 - Soupis prací - ...'!C2" display="/"/>
    <hyperlink ref="A71" location="'SO 06.3 - Soupis prací - ...'!C2" display="/"/>
    <hyperlink ref="A72" location="'SO 06.4 - Soupis prací - ...'!C2" display="/"/>
    <hyperlink ref="A74" location="'SO 07.1 - Soupis prací - ...'!C2" display="/"/>
    <hyperlink ref="A75" location="'SO 07.2 - Soupis prací - ...'!C2" display="/"/>
    <hyperlink ref="A77" location="'SO 08 - Soupis prací - Do...'!C2" display="/"/>
    <hyperlink ref="A79" location="'SO 09.1 - Soupis prací - ...'!C2" display="/"/>
    <hyperlink ref="A80" location="'SO 09.2 - Soupis prací - ...'!C2" display="/"/>
    <hyperlink ref="A82" location="'SO 10 - Soupis prací - Te...'!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2"/>
  <sheetViews>
    <sheetView showGridLines="0" tabSelected="1" topLeftCell="A95" zoomScale="154" zoomScaleNormal="154" workbookViewId="0">
      <selection activeCell="F106" sqref="F106"/>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95</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181</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183</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96</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184</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ROUND(J91,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ROUND((SUM(BE91:BE121)),  2)</f>
        <v>0</v>
      </c>
      <c r="G35" s="37"/>
      <c r="H35" s="37"/>
      <c r="I35" s="134">
        <v>0.21</v>
      </c>
      <c r="J35" s="133">
        <f>ROUND(((SUM(BE91:BE121))*I35),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ROUND((SUM(BF91:BF121)),  2)</f>
        <v>0</v>
      </c>
      <c r="G36" s="37"/>
      <c r="H36" s="37"/>
      <c r="I36" s="134">
        <v>0.15</v>
      </c>
      <c r="J36" s="133">
        <f>ROUND(((SUM(BF91:BF121))*I36),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ROUND((SUM(BG91:BG121)),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ROUND((SUM(BH91:BH121)),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ROUND((SUM(BI91:BI121)),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181</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VON - Soupis prací - Vedlejší a ostatní náklady</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J91</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189</v>
      </c>
      <c r="E64" s="157"/>
      <c r="F64" s="157"/>
      <c r="G64" s="157"/>
      <c r="H64" s="157"/>
      <c r="I64" s="158"/>
      <c r="J64" s="159">
        <f>J92</f>
        <v>0</v>
      </c>
      <c r="K64" s="155"/>
      <c r="L64" s="160"/>
    </row>
    <row r="65" spans="1:31" s="10" customFormat="1" ht="12.75">
      <c r="B65" s="161"/>
      <c r="C65" s="100"/>
      <c r="D65" s="162" t="s">
        <v>190</v>
      </c>
      <c r="E65" s="163"/>
      <c r="F65" s="163"/>
      <c r="G65" s="163"/>
      <c r="H65" s="163"/>
      <c r="I65" s="164"/>
      <c r="J65" s="165">
        <f>J93</f>
        <v>0</v>
      </c>
      <c r="K65" s="100"/>
      <c r="L65" s="166"/>
    </row>
    <row r="66" spans="1:31" s="10" customFormat="1" ht="12.75">
      <c r="B66" s="161"/>
      <c r="C66" s="100"/>
      <c r="D66" s="162" t="s">
        <v>191</v>
      </c>
      <c r="E66" s="163"/>
      <c r="F66" s="163"/>
      <c r="G66" s="163"/>
      <c r="H66" s="163"/>
      <c r="I66" s="164"/>
      <c r="J66" s="165">
        <f>J102</f>
        <v>0</v>
      </c>
      <c r="K66" s="100"/>
      <c r="L66" s="166"/>
    </row>
    <row r="67" spans="1:31" s="10" customFormat="1" ht="12.75">
      <c r="B67" s="161"/>
      <c r="C67" s="100"/>
      <c r="D67" s="162" t="s">
        <v>192</v>
      </c>
      <c r="E67" s="163"/>
      <c r="F67" s="163"/>
      <c r="G67" s="163"/>
      <c r="H67" s="163"/>
      <c r="I67" s="164"/>
      <c r="J67" s="165">
        <f>J107</f>
        <v>0</v>
      </c>
      <c r="K67" s="100"/>
      <c r="L67" s="166"/>
    </row>
    <row r="68" spans="1:31" s="10" customFormat="1" ht="12.75">
      <c r="B68" s="161"/>
      <c r="C68" s="100"/>
      <c r="D68" s="162" t="s">
        <v>193</v>
      </c>
      <c r="E68" s="163"/>
      <c r="F68" s="163"/>
      <c r="G68" s="163"/>
      <c r="H68" s="163"/>
      <c r="I68" s="164"/>
      <c r="J68" s="165">
        <f>J110</f>
        <v>0</v>
      </c>
      <c r="K68" s="100"/>
      <c r="L68" s="166"/>
    </row>
    <row r="69" spans="1:31" s="10" customFormat="1" ht="12.75">
      <c r="B69" s="161"/>
      <c r="C69" s="100"/>
      <c r="D69" s="162" t="s">
        <v>194</v>
      </c>
      <c r="E69" s="163"/>
      <c r="F69" s="163"/>
      <c r="G69" s="163"/>
      <c r="H69" s="163"/>
      <c r="I69" s="164"/>
      <c r="J69" s="165">
        <f>J119</f>
        <v>0</v>
      </c>
      <c r="K69" s="100"/>
      <c r="L69" s="166"/>
    </row>
    <row r="70" spans="1:31" s="2" customForma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31" s="2" customForma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31" s="2" customFormat="1" ht="18">
      <c r="A76" s="37"/>
      <c r="B76" s="38"/>
      <c r="C76" s="25" t="s">
        <v>195</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75">
      <c r="A78" s="37"/>
      <c r="B78" s="38"/>
      <c r="C78" s="31" t="s">
        <v>16</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2.75">
      <c r="A79" s="37"/>
      <c r="B79" s="38"/>
      <c r="C79" s="39"/>
      <c r="D79" s="39"/>
      <c r="E79" s="402" t="str">
        <f>E7</f>
        <v>Bělá, Kvasiny, protipovodňová ochrana, č. akce 229180012 - DPS</v>
      </c>
      <c r="F79" s="403"/>
      <c r="G79" s="403"/>
      <c r="H79" s="403"/>
      <c r="I79" s="118"/>
      <c r="J79" s="39"/>
      <c r="K79" s="39"/>
      <c r="L79" s="119"/>
      <c r="S79" s="37"/>
      <c r="T79" s="37"/>
      <c r="U79" s="37"/>
      <c r="V79" s="37"/>
      <c r="W79" s="37"/>
      <c r="X79" s="37"/>
      <c r="Y79" s="37"/>
      <c r="Z79" s="37"/>
      <c r="AA79" s="37"/>
      <c r="AB79" s="37"/>
      <c r="AC79" s="37"/>
      <c r="AD79" s="37"/>
      <c r="AE79" s="37"/>
    </row>
    <row r="80" spans="1:31" s="1" customFormat="1" ht="12.75">
      <c r="B80" s="23"/>
      <c r="C80" s="31" t="s">
        <v>180</v>
      </c>
      <c r="D80" s="24"/>
      <c r="E80" s="24"/>
      <c r="F80" s="24"/>
      <c r="G80" s="24"/>
      <c r="H80" s="24"/>
      <c r="I80" s="111"/>
      <c r="J80" s="24"/>
      <c r="K80" s="24"/>
      <c r="L80" s="22"/>
    </row>
    <row r="81" spans="1:65" s="2" customFormat="1">
      <c r="A81" s="37"/>
      <c r="B81" s="38"/>
      <c r="C81" s="39"/>
      <c r="D81" s="39"/>
      <c r="E81" s="402" t="s">
        <v>181</v>
      </c>
      <c r="F81" s="401"/>
      <c r="G81" s="401"/>
      <c r="H81" s="401"/>
      <c r="I81" s="118"/>
      <c r="J81" s="39"/>
      <c r="K81" s="39"/>
      <c r="L81" s="119"/>
      <c r="S81" s="37"/>
      <c r="T81" s="37"/>
      <c r="U81" s="37"/>
      <c r="V81" s="37"/>
      <c r="W81" s="37"/>
      <c r="X81" s="37"/>
      <c r="Y81" s="37"/>
      <c r="Z81" s="37"/>
      <c r="AA81" s="37"/>
      <c r="AB81" s="37"/>
      <c r="AC81" s="37"/>
      <c r="AD81" s="37"/>
      <c r="AE81" s="37"/>
    </row>
    <row r="82" spans="1:65" s="2" customFormat="1" ht="12.75">
      <c r="A82" s="37"/>
      <c r="B82" s="38"/>
      <c r="C82" s="31" t="s">
        <v>182</v>
      </c>
      <c r="D82" s="39"/>
      <c r="E82" s="39"/>
      <c r="F82" s="39"/>
      <c r="G82" s="39"/>
      <c r="H82" s="39"/>
      <c r="I82" s="118"/>
      <c r="J82" s="39"/>
      <c r="K82" s="39"/>
      <c r="L82" s="119"/>
      <c r="S82" s="37"/>
      <c r="T82" s="37"/>
      <c r="U82" s="37"/>
      <c r="V82" s="37"/>
      <c r="W82" s="37"/>
      <c r="X82" s="37"/>
      <c r="Y82" s="37"/>
      <c r="Z82" s="37"/>
      <c r="AA82" s="37"/>
      <c r="AB82" s="37"/>
      <c r="AC82" s="37"/>
      <c r="AD82" s="37"/>
      <c r="AE82" s="37"/>
    </row>
    <row r="83" spans="1:65" s="2" customFormat="1">
      <c r="A83" s="37"/>
      <c r="B83" s="38"/>
      <c r="C83" s="39"/>
      <c r="D83" s="39"/>
      <c r="E83" s="364" t="str">
        <f>E11</f>
        <v>VON - Soupis prací - Vedlejší a ostatní náklady</v>
      </c>
      <c r="F83" s="401"/>
      <c r="G83" s="401"/>
      <c r="H83" s="401"/>
      <c r="I83" s="118"/>
      <c r="J83" s="39"/>
      <c r="K83" s="39"/>
      <c r="L83" s="119"/>
      <c r="S83" s="37"/>
      <c r="T83" s="37"/>
      <c r="U83" s="37"/>
      <c r="V83" s="37"/>
      <c r="W83" s="37"/>
      <c r="X83" s="37"/>
      <c r="Y83" s="37"/>
      <c r="Z83" s="37"/>
      <c r="AA83" s="37"/>
      <c r="AB83" s="37"/>
      <c r="AC83" s="37"/>
      <c r="AD83" s="37"/>
      <c r="AE83" s="37"/>
    </row>
    <row r="84" spans="1:65" s="2" customForma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12.75">
      <c r="A85" s="37"/>
      <c r="B85" s="38"/>
      <c r="C85" s="31" t="s">
        <v>22</v>
      </c>
      <c r="D85" s="39"/>
      <c r="E85" s="39"/>
      <c r="F85" s="29" t="str">
        <f>F14</f>
        <v>k. ú. Kvasiny</v>
      </c>
      <c r="G85" s="39"/>
      <c r="H85" s="39"/>
      <c r="I85" s="120" t="s">
        <v>24</v>
      </c>
      <c r="J85" s="62" t="str">
        <f>IF(J14="","",J14)</f>
        <v>30. 6. 2020</v>
      </c>
      <c r="K85" s="39"/>
      <c r="L85" s="119"/>
      <c r="S85" s="37"/>
      <c r="T85" s="37"/>
      <c r="U85" s="37"/>
      <c r="V85" s="37"/>
      <c r="W85" s="37"/>
      <c r="X85" s="37"/>
      <c r="Y85" s="37"/>
      <c r="Z85" s="37"/>
      <c r="AA85" s="37"/>
      <c r="AB85" s="37"/>
      <c r="AC85" s="37"/>
      <c r="AD85" s="37"/>
      <c r="AE85" s="37"/>
    </row>
    <row r="86" spans="1:65" s="2" customForma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2" customFormat="1" ht="38.25">
      <c r="A87" s="37"/>
      <c r="B87" s="38"/>
      <c r="C87" s="31" t="s">
        <v>30</v>
      </c>
      <c r="D87" s="39"/>
      <c r="E87" s="39"/>
      <c r="F87" s="29" t="str">
        <f>E17</f>
        <v>Povodí Labe, státní podnik</v>
      </c>
      <c r="G87" s="39"/>
      <c r="H87" s="39"/>
      <c r="I87" s="120" t="s">
        <v>38</v>
      </c>
      <c r="J87" s="35" t="str">
        <f>E23</f>
        <v>Vodohospodářský rozvoj a výstavba a.s.</v>
      </c>
      <c r="K87" s="39"/>
      <c r="L87" s="119"/>
      <c r="S87" s="37"/>
      <c r="T87" s="37"/>
      <c r="U87" s="37"/>
      <c r="V87" s="37"/>
      <c r="W87" s="37"/>
      <c r="X87" s="37"/>
      <c r="Y87" s="37"/>
      <c r="Z87" s="37"/>
      <c r="AA87" s="37"/>
      <c r="AB87" s="37"/>
      <c r="AC87" s="37"/>
      <c r="AD87" s="37"/>
      <c r="AE87" s="37"/>
    </row>
    <row r="88" spans="1:65" s="2" customFormat="1" ht="25.5">
      <c r="A88" s="37"/>
      <c r="B88" s="38"/>
      <c r="C88" s="31" t="s">
        <v>36</v>
      </c>
      <c r="D88" s="39"/>
      <c r="E88" s="39"/>
      <c r="F88" s="29" t="str">
        <f>IF(E20="","",E20)</f>
        <v>Vyplň údaj</v>
      </c>
      <c r="G88" s="39"/>
      <c r="H88" s="39"/>
      <c r="I88" s="120" t="s">
        <v>43</v>
      </c>
      <c r="J88" s="35" t="str">
        <f>E26</f>
        <v>Miroslav Holeček</v>
      </c>
      <c r="K88" s="39"/>
      <c r="L88" s="119"/>
      <c r="S88" s="37"/>
      <c r="T88" s="37"/>
      <c r="U88" s="37"/>
      <c r="V88" s="37"/>
      <c r="W88" s="37"/>
      <c r="X88" s="37"/>
      <c r="Y88" s="37"/>
      <c r="Z88" s="37"/>
      <c r="AA88" s="37"/>
      <c r="AB88" s="37"/>
      <c r="AC88" s="37"/>
      <c r="AD88" s="37"/>
      <c r="AE88" s="37"/>
    </row>
    <row r="89" spans="1:65" s="2" customForma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65" s="11" customFormat="1" ht="24">
      <c r="A90" s="167"/>
      <c r="B90" s="168"/>
      <c r="C90" s="169" t="s">
        <v>196</v>
      </c>
      <c r="D90" s="170" t="s">
        <v>67</v>
      </c>
      <c r="E90" s="170" t="s">
        <v>63</v>
      </c>
      <c r="F90" s="170" t="s">
        <v>64</v>
      </c>
      <c r="G90" s="170" t="s">
        <v>197</v>
      </c>
      <c r="H90" s="170" t="s">
        <v>198</v>
      </c>
      <c r="I90" s="171" t="s">
        <v>199</v>
      </c>
      <c r="J90" s="170" t="s">
        <v>187</v>
      </c>
      <c r="K90" s="172" t="s">
        <v>200</v>
      </c>
      <c r="L90" s="173"/>
      <c r="M90" s="71" t="s">
        <v>44</v>
      </c>
      <c r="N90" s="72" t="s">
        <v>52</v>
      </c>
      <c r="O90" s="72" t="s">
        <v>201</v>
      </c>
      <c r="P90" s="72" t="s">
        <v>202</v>
      </c>
      <c r="Q90" s="72" t="s">
        <v>203</v>
      </c>
      <c r="R90" s="72" t="s">
        <v>204</v>
      </c>
      <c r="S90" s="72" t="s">
        <v>205</v>
      </c>
      <c r="T90" s="73" t="s">
        <v>206</v>
      </c>
      <c r="U90" s="167"/>
      <c r="V90" s="167"/>
      <c r="W90" s="167"/>
      <c r="X90" s="167"/>
      <c r="Y90" s="167"/>
      <c r="Z90" s="167"/>
      <c r="AA90" s="167"/>
      <c r="AB90" s="167"/>
      <c r="AC90" s="167"/>
      <c r="AD90" s="167"/>
      <c r="AE90" s="167"/>
    </row>
    <row r="91" spans="1:65" s="2" customFormat="1" ht="15.75">
      <c r="A91" s="37"/>
      <c r="B91" s="38"/>
      <c r="C91" s="78" t="s">
        <v>207</v>
      </c>
      <c r="D91" s="39"/>
      <c r="E91" s="39"/>
      <c r="F91" s="39"/>
      <c r="G91" s="39"/>
      <c r="H91" s="39"/>
      <c r="I91" s="118"/>
      <c r="J91" s="174">
        <f>BK91</f>
        <v>0</v>
      </c>
      <c r="K91" s="39"/>
      <c r="L91" s="42"/>
      <c r="M91" s="74"/>
      <c r="N91" s="175"/>
      <c r="O91" s="75"/>
      <c r="P91" s="176">
        <f>P92</f>
        <v>0</v>
      </c>
      <c r="Q91" s="75"/>
      <c r="R91" s="176">
        <f>R92</f>
        <v>0</v>
      </c>
      <c r="S91" s="75"/>
      <c r="T91" s="177">
        <f>T92</f>
        <v>0</v>
      </c>
      <c r="U91" s="37"/>
      <c r="V91" s="37"/>
      <c r="W91" s="37"/>
      <c r="X91" s="37"/>
      <c r="Y91" s="37"/>
      <c r="Z91" s="37"/>
      <c r="AA91" s="37"/>
      <c r="AB91" s="37"/>
      <c r="AC91" s="37"/>
      <c r="AD91" s="37"/>
      <c r="AE91" s="37"/>
      <c r="AT91" s="19" t="s">
        <v>81</v>
      </c>
      <c r="AU91" s="19" t="s">
        <v>188</v>
      </c>
      <c r="BK91" s="178">
        <f>BK92</f>
        <v>0</v>
      </c>
    </row>
    <row r="92" spans="1:65" s="12" customFormat="1" ht="15">
      <c r="B92" s="179"/>
      <c r="C92" s="180"/>
      <c r="D92" s="181" t="s">
        <v>81</v>
      </c>
      <c r="E92" s="182" t="s">
        <v>208</v>
      </c>
      <c r="F92" s="182" t="s">
        <v>209</v>
      </c>
      <c r="G92" s="180"/>
      <c r="H92" s="180"/>
      <c r="I92" s="183"/>
      <c r="J92" s="184">
        <f>BK92</f>
        <v>0</v>
      </c>
      <c r="K92" s="180"/>
      <c r="L92" s="185"/>
      <c r="M92" s="186"/>
      <c r="N92" s="187"/>
      <c r="O92" s="187"/>
      <c r="P92" s="188">
        <f>P93+P102+P107+P110+P119</f>
        <v>0</v>
      </c>
      <c r="Q92" s="187"/>
      <c r="R92" s="188">
        <f>R93+R102+R107+R110+R119</f>
        <v>0</v>
      </c>
      <c r="S92" s="187"/>
      <c r="T92" s="189">
        <f>T93+T102+T107+T110+T119</f>
        <v>0</v>
      </c>
      <c r="AR92" s="190" t="s">
        <v>210</v>
      </c>
      <c r="AT92" s="191" t="s">
        <v>81</v>
      </c>
      <c r="AU92" s="191" t="s">
        <v>82</v>
      </c>
      <c r="AY92" s="190" t="s">
        <v>211</v>
      </c>
      <c r="BK92" s="192">
        <f>BK93+BK102+BK107+BK110+BK119</f>
        <v>0</v>
      </c>
    </row>
    <row r="93" spans="1:65" s="12" customFormat="1" ht="12.75">
      <c r="B93" s="179"/>
      <c r="C93" s="180"/>
      <c r="D93" s="181" t="s">
        <v>81</v>
      </c>
      <c r="E93" s="193" t="s">
        <v>212</v>
      </c>
      <c r="F93" s="193" t="s">
        <v>213</v>
      </c>
      <c r="G93" s="180"/>
      <c r="H93" s="180"/>
      <c r="I93" s="183"/>
      <c r="J93" s="194">
        <f>BK93</f>
        <v>0</v>
      </c>
      <c r="K93" s="180"/>
      <c r="L93" s="185"/>
      <c r="M93" s="186"/>
      <c r="N93" s="187"/>
      <c r="O93" s="187"/>
      <c r="P93" s="188">
        <f>SUM(P94:P101)</f>
        <v>0</v>
      </c>
      <c r="Q93" s="187"/>
      <c r="R93" s="188">
        <f>SUM(R94:R101)</f>
        <v>0</v>
      </c>
      <c r="S93" s="187"/>
      <c r="T93" s="189">
        <f>SUM(T94:T101)</f>
        <v>0</v>
      </c>
      <c r="AR93" s="190" t="s">
        <v>210</v>
      </c>
      <c r="AT93" s="191" t="s">
        <v>81</v>
      </c>
      <c r="AU93" s="191" t="s">
        <v>88</v>
      </c>
      <c r="AY93" s="190" t="s">
        <v>211</v>
      </c>
      <c r="BK93" s="192">
        <f>SUM(BK94:BK101)</f>
        <v>0</v>
      </c>
    </row>
    <row r="94" spans="1:65" s="2" customFormat="1" ht="24">
      <c r="A94" s="37"/>
      <c r="B94" s="38"/>
      <c r="C94" s="195" t="s">
        <v>88</v>
      </c>
      <c r="D94" s="195" t="s">
        <v>214</v>
      </c>
      <c r="E94" s="196" t="s">
        <v>215</v>
      </c>
      <c r="F94" s="197" t="s">
        <v>216</v>
      </c>
      <c r="G94" s="198" t="s">
        <v>217</v>
      </c>
      <c r="H94" s="199">
        <v>1</v>
      </c>
      <c r="I94" s="200"/>
      <c r="J94" s="201">
        <f>ROUND(I94*H94,2)</f>
        <v>0</v>
      </c>
      <c r="K94" s="197" t="s">
        <v>44</v>
      </c>
      <c r="L94" s="42"/>
      <c r="M94" s="202" t="s">
        <v>44</v>
      </c>
      <c r="N94" s="203" t="s">
        <v>53</v>
      </c>
      <c r="O94" s="67"/>
      <c r="P94" s="204">
        <f>O94*H94</f>
        <v>0</v>
      </c>
      <c r="Q94" s="204">
        <v>0</v>
      </c>
      <c r="R94" s="204">
        <f>Q94*H94</f>
        <v>0</v>
      </c>
      <c r="S94" s="204">
        <v>0</v>
      </c>
      <c r="T94" s="205">
        <f>S94*H94</f>
        <v>0</v>
      </c>
      <c r="U94" s="37"/>
      <c r="V94" s="37"/>
      <c r="W94" s="37"/>
      <c r="X94" s="37"/>
      <c r="Y94" s="37"/>
      <c r="Z94" s="37"/>
      <c r="AA94" s="37"/>
      <c r="AB94" s="37"/>
      <c r="AC94" s="37"/>
      <c r="AD94" s="37"/>
      <c r="AE94" s="37"/>
      <c r="AR94" s="206" t="s">
        <v>218</v>
      </c>
      <c r="AT94" s="206" t="s">
        <v>214</v>
      </c>
      <c r="AU94" s="206" t="s">
        <v>91</v>
      </c>
      <c r="AY94" s="19" t="s">
        <v>211</v>
      </c>
      <c r="BE94" s="207">
        <f>IF(N94="základní",J94,0)</f>
        <v>0</v>
      </c>
      <c r="BF94" s="207">
        <f>IF(N94="snížená",J94,0)</f>
        <v>0</v>
      </c>
      <c r="BG94" s="207">
        <f>IF(N94="zákl. přenesená",J94,0)</f>
        <v>0</v>
      </c>
      <c r="BH94" s="207">
        <f>IF(N94="sníž. přenesená",J94,0)</f>
        <v>0</v>
      </c>
      <c r="BI94" s="207">
        <f>IF(N94="nulová",J94,0)</f>
        <v>0</v>
      </c>
      <c r="BJ94" s="19" t="s">
        <v>88</v>
      </c>
      <c r="BK94" s="207">
        <f>ROUND(I94*H94,2)</f>
        <v>0</v>
      </c>
      <c r="BL94" s="19" t="s">
        <v>218</v>
      </c>
      <c r="BM94" s="206" t="s">
        <v>219</v>
      </c>
    </row>
    <row r="95" spans="1:65" s="2" customFormat="1" ht="19.5">
      <c r="A95" s="37"/>
      <c r="B95" s="38"/>
      <c r="C95" s="39"/>
      <c r="D95" s="208" t="s">
        <v>220</v>
      </c>
      <c r="E95" s="39"/>
      <c r="F95" s="209" t="s">
        <v>221</v>
      </c>
      <c r="G95" s="39"/>
      <c r="H95" s="39"/>
      <c r="I95" s="118"/>
      <c r="J95" s="39"/>
      <c r="K95" s="39"/>
      <c r="L95" s="42"/>
      <c r="M95" s="210"/>
      <c r="N95" s="211"/>
      <c r="O95" s="67"/>
      <c r="P95" s="67"/>
      <c r="Q95" s="67"/>
      <c r="R95" s="67"/>
      <c r="S95" s="67"/>
      <c r="T95" s="68"/>
      <c r="U95" s="37"/>
      <c r="V95" s="37"/>
      <c r="W95" s="37"/>
      <c r="X95" s="37"/>
      <c r="Y95" s="37"/>
      <c r="Z95" s="37"/>
      <c r="AA95" s="37"/>
      <c r="AB95" s="37"/>
      <c r="AC95" s="37"/>
      <c r="AD95" s="37"/>
      <c r="AE95" s="37"/>
      <c r="AT95" s="19" t="s">
        <v>220</v>
      </c>
      <c r="AU95" s="19" t="s">
        <v>91</v>
      </c>
    </row>
    <row r="96" spans="1:65" s="2" customFormat="1" ht="24">
      <c r="A96" s="37"/>
      <c r="B96" s="38"/>
      <c r="C96" s="195" t="s">
        <v>91</v>
      </c>
      <c r="D96" s="195" t="s">
        <v>214</v>
      </c>
      <c r="E96" s="196" t="s">
        <v>222</v>
      </c>
      <c r="F96" s="197" t="s">
        <v>223</v>
      </c>
      <c r="G96" s="198" t="s">
        <v>217</v>
      </c>
      <c r="H96" s="199">
        <v>1</v>
      </c>
      <c r="I96" s="200"/>
      <c r="J96" s="201">
        <f>ROUND(I96*H96,2)</f>
        <v>0</v>
      </c>
      <c r="K96" s="197" t="s">
        <v>224</v>
      </c>
      <c r="L96" s="42"/>
      <c r="M96" s="202" t="s">
        <v>44</v>
      </c>
      <c r="N96" s="203" t="s">
        <v>53</v>
      </c>
      <c r="O96" s="67"/>
      <c r="P96" s="204">
        <f>O96*H96</f>
        <v>0</v>
      </c>
      <c r="Q96" s="204">
        <v>0</v>
      </c>
      <c r="R96" s="204">
        <f>Q96*H96</f>
        <v>0</v>
      </c>
      <c r="S96" s="204">
        <v>0</v>
      </c>
      <c r="T96" s="205">
        <f>S96*H96</f>
        <v>0</v>
      </c>
      <c r="U96" s="37"/>
      <c r="V96" s="37"/>
      <c r="W96" s="37"/>
      <c r="X96" s="37"/>
      <c r="Y96" s="37"/>
      <c r="Z96" s="37"/>
      <c r="AA96" s="37"/>
      <c r="AB96" s="37"/>
      <c r="AC96" s="37"/>
      <c r="AD96" s="37"/>
      <c r="AE96" s="37"/>
      <c r="AR96" s="206" t="s">
        <v>218</v>
      </c>
      <c r="AT96" s="206" t="s">
        <v>214</v>
      </c>
      <c r="AU96" s="206" t="s">
        <v>91</v>
      </c>
      <c r="AY96" s="19" t="s">
        <v>211</v>
      </c>
      <c r="BE96" s="207">
        <f>IF(N96="základní",J96,0)</f>
        <v>0</v>
      </c>
      <c r="BF96" s="207">
        <f>IF(N96="snížená",J96,0)</f>
        <v>0</v>
      </c>
      <c r="BG96" s="207">
        <f>IF(N96="zákl. přenesená",J96,0)</f>
        <v>0</v>
      </c>
      <c r="BH96" s="207">
        <f>IF(N96="sníž. přenesená",J96,0)</f>
        <v>0</v>
      </c>
      <c r="BI96" s="207">
        <f>IF(N96="nulová",J96,0)</f>
        <v>0</v>
      </c>
      <c r="BJ96" s="19" t="s">
        <v>88</v>
      </c>
      <c r="BK96" s="207">
        <f>ROUND(I96*H96,2)</f>
        <v>0</v>
      </c>
      <c r="BL96" s="19" t="s">
        <v>218</v>
      </c>
      <c r="BM96" s="206" t="s">
        <v>225</v>
      </c>
    </row>
    <row r="97" spans="1:65" s="2" customFormat="1" ht="48.75">
      <c r="A97" s="37"/>
      <c r="B97" s="38"/>
      <c r="C97" s="39"/>
      <c r="D97" s="208" t="s">
        <v>220</v>
      </c>
      <c r="E97" s="39"/>
      <c r="F97" s="209" t="s">
        <v>226</v>
      </c>
      <c r="G97" s="39"/>
      <c r="H97" s="39"/>
      <c r="I97" s="118"/>
      <c r="J97" s="39"/>
      <c r="K97" s="39"/>
      <c r="L97" s="42"/>
      <c r="M97" s="210"/>
      <c r="N97" s="211"/>
      <c r="O97" s="67"/>
      <c r="P97" s="67"/>
      <c r="Q97" s="67"/>
      <c r="R97" s="67"/>
      <c r="S97" s="67"/>
      <c r="T97" s="68"/>
      <c r="U97" s="37"/>
      <c r="V97" s="37"/>
      <c r="W97" s="37"/>
      <c r="X97" s="37"/>
      <c r="Y97" s="37"/>
      <c r="Z97" s="37"/>
      <c r="AA97" s="37"/>
      <c r="AB97" s="37"/>
      <c r="AC97" s="37"/>
      <c r="AD97" s="37"/>
      <c r="AE97" s="37"/>
      <c r="AT97" s="19" t="s">
        <v>220</v>
      </c>
      <c r="AU97" s="19" t="s">
        <v>91</v>
      </c>
    </row>
    <row r="98" spans="1:65" s="2" customFormat="1" ht="24">
      <c r="A98" s="37"/>
      <c r="B98" s="38"/>
      <c r="C98" s="195" t="s">
        <v>227</v>
      </c>
      <c r="D98" s="195" t="s">
        <v>214</v>
      </c>
      <c r="E98" s="196" t="s">
        <v>228</v>
      </c>
      <c r="F98" s="197" t="s">
        <v>229</v>
      </c>
      <c r="G98" s="198" t="s">
        <v>217</v>
      </c>
      <c r="H98" s="199">
        <v>1</v>
      </c>
      <c r="I98" s="200"/>
      <c r="J98" s="201">
        <f>ROUND(I98*H98,2)</f>
        <v>0</v>
      </c>
      <c r="K98" s="197" t="s">
        <v>224</v>
      </c>
      <c r="L98" s="42"/>
      <c r="M98" s="202" t="s">
        <v>44</v>
      </c>
      <c r="N98" s="203" t="s">
        <v>53</v>
      </c>
      <c r="O98" s="67"/>
      <c r="P98" s="204">
        <f>O98*H98</f>
        <v>0</v>
      </c>
      <c r="Q98" s="204">
        <v>0</v>
      </c>
      <c r="R98" s="204">
        <f>Q98*H98</f>
        <v>0</v>
      </c>
      <c r="S98" s="204">
        <v>0</v>
      </c>
      <c r="T98" s="205">
        <f>S98*H98</f>
        <v>0</v>
      </c>
      <c r="U98" s="37"/>
      <c r="V98" s="37"/>
      <c r="W98" s="37"/>
      <c r="X98" s="37"/>
      <c r="Y98" s="37"/>
      <c r="Z98" s="37"/>
      <c r="AA98" s="37"/>
      <c r="AB98" s="37"/>
      <c r="AC98" s="37"/>
      <c r="AD98" s="37"/>
      <c r="AE98" s="37"/>
      <c r="AR98" s="206" t="s">
        <v>218</v>
      </c>
      <c r="AT98" s="206" t="s">
        <v>214</v>
      </c>
      <c r="AU98" s="206" t="s">
        <v>91</v>
      </c>
      <c r="AY98" s="19" t="s">
        <v>211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218</v>
      </c>
      <c r="BM98" s="206" t="s">
        <v>230</v>
      </c>
    </row>
    <row r="99" spans="1:65" s="2" customFormat="1" ht="58.5">
      <c r="A99" s="37"/>
      <c r="B99" s="38"/>
      <c r="C99" s="39"/>
      <c r="D99" s="208" t="s">
        <v>220</v>
      </c>
      <c r="E99" s="39"/>
      <c r="F99" s="209" t="s">
        <v>231</v>
      </c>
      <c r="G99" s="39"/>
      <c r="H99" s="39"/>
      <c r="I99" s="118"/>
      <c r="J99" s="39"/>
      <c r="K99" s="39"/>
      <c r="L99" s="42"/>
      <c r="M99" s="210"/>
      <c r="N99" s="211"/>
      <c r="O99" s="67"/>
      <c r="P99" s="67"/>
      <c r="Q99" s="67"/>
      <c r="R99" s="67"/>
      <c r="S99" s="67"/>
      <c r="T99" s="68"/>
      <c r="U99" s="37"/>
      <c r="V99" s="37"/>
      <c r="W99" s="37"/>
      <c r="X99" s="37"/>
      <c r="Y99" s="37"/>
      <c r="Z99" s="37"/>
      <c r="AA99" s="37"/>
      <c r="AB99" s="37"/>
      <c r="AC99" s="37"/>
      <c r="AD99" s="37"/>
      <c r="AE99" s="37"/>
      <c r="AT99" s="19" t="s">
        <v>220</v>
      </c>
      <c r="AU99" s="19" t="s">
        <v>91</v>
      </c>
    </row>
    <row r="100" spans="1:65" s="2" customFormat="1" ht="24">
      <c r="A100" s="37"/>
      <c r="B100" s="38"/>
      <c r="C100" s="195" t="s">
        <v>232</v>
      </c>
      <c r="D100" s="195" t="s">
        <v>214</v>
      </c>
      <c r="E100" s="196" t="s">
        <v>233</v>
      </c>
      <c r="F100" s="197" t="s">
        <v>234</v>
      </c>
      <c r="G100" s="198" t="s">
        <v>217</v>
      </c>
      <c r="H100" s="199">
        <v>1</v>
      </c>
      <c r="I100" s="200"/>
      <c r="J100" s="201">
        <f>ROUND(I100*H100,2)</f>
        <v>0</v>
      </c>
      <c r="K100" s="197" t="s">
        <v>44</v>
      </c>
      <c r="L100" s="42"/>
      <c r="M100" s="202" t="s">
        <v>44</v>
      </c>
      <c r="N100" s="203" t="s">
        <v>53</v>
      </c>
      <c r="O100" s="67"/>
      <c r="P100" s="204">
        <f>O100*H100</f>
        <v>0</v>
      </c>
      <c r="Q100" s="204">
        <v>0</v>
      </c>
      <c r="R100" s="204">
        <f>Q100*H100</f>
        <v>0</v>
      </c>
      <c r="S100" s="204">
        <v>0</v>
      </c>
      <c r="T100" s="205">
        <f>S100*H100</f>
        <v>0</v>
      </c>
      <c r="U100" s="37"/>
      <c r="V100" s="37"/>
      <c r="W100" s="37"/>
      <c r="X100" s="37"/>
      <c r="Y100" s="37"/>
      <c r="Z100" s="37"/>
      <c r="AA100" s="37"/>
      <c r="AB100" s="37"/>
      <c r="AC100" s="37"/>
      <c r="AD100" s="37"/>
      <c r="AE100" s="37"/>
      <c r="AR100" s="206" t="s">
        <v>218</v>
      </c>
      <c r="AT100" s="206" t="s">
        <v>214</v>
      </c>
      <c r="AU100" s="206" t="s">
        <v>91</v>
      </c>
      <c r="AY100" s="19" t="s">
        <v>211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218</v>
      </c>
      <c r="BM100" s="206" t="s">
        <v>235</v>
      </c>
    </row>
    <row r="101" spans="1:65" s="2" customFormat="1" ht="39">
      <c r="A101" s="37"/>
      <c r="B101" s="38"/>
      <c r="C101" s="39"/>
      <c r="D101" s="208" t="s">
        <v>220</v>
      </c>
      <c r="E101" s="39"/>
      <c r="F101" s="209" t="s">
        <v>236</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19" t="s">
        <v>220</v>
      </c>
      <c r="AU101" s="19" t="s">
        <v>91</v>
      </c>
    </row>
    <row r="102" spans="1:65" s="12" customFormat="1" ht="12.75">
      <c r="B102" s="179"/>
      <c r="C102" s="180"/>
      <c r="D102" s="181" t="s">
        <v>81</v>
      </c>
      <c r="E102" s="193" t="s">
        <v>237</v>
      </c>
      <c r="F102" s="193" t="s">
        <v>238</v>
      </c>
      <c r="G102" s="180"/>
      <c r="H102" s="180"/>
      <c r="I102" s="183"/>
      <c r="J102" s="194">
        <f>BK102</f>
        <v>0</v>
      </c>
      <c r="K102" s="180"/>
      <c r="L102" s="185"/>
      <c r="M102" s="186"/>
      <c r="N102" s="187"/>
      <c r="O102" s="187"/>
      <c r="P102" s="188">
        <f>SUM(P103:P106)</f>
        <v>0</v>
      </c>
      <c r="Q102" s="187"/>
      <c r="R102" s="188">
        <f>SUM(R103:R106)</f>
        <v>0</v>
      </c>
      <c r="S102" s="187"/>
      <c r="T102" s="189">
        <f>SUM(T103:T106)</f>
        <v>0</v>
      </c>
      <c r="AR102" s="190" t="s">
        <v>210</v>
      </c>
      <c r="AT102" s="191" t="s">
        <v>81</v>
      </c>
      <c r="AU102" s="191" t="s">
        <v>88</v>
      </c>
      <c r="AY102" s="190" t="s">
        <v>211</v>
      </c>
      <c r="BK102" s="192">
        <f>SUM(BK103:BK106)</f>
        <v>0</v>
      </c>
    </row>
    <row r="103" spans="1:65" s="2" customFormat="1" ht="24">
      <c r="A103" s="37"/>
      <c r="B103" s="38"/>
      <c r="C103" s="195" t="s">
        <v>210</v>
      </c>
      <c r="D103" s="195" t="s">
        <v>214</v>
      </c>
      <c r="E103" s="196" t="s">
        <v>239</v>
      </c>
      <c r="F103" s="197" t="s">
        <v>240</v>
      </c>
      <c r="G103" s="198" t="s">
        <v>217</v>
      </c>
      <c r="H103" s="199">
        <v>1</v>
      </c>
      <c r="I103" s="200"/>
      <c r="J103" s="201">
        <f>ROUND(I103*H103,2)</f>
        <v>0</v>
      </c>
      <c r="K103" s="197" t="s">
        <v>44</v>
      </c>
      <c r="L103" s="42"/>
      <c r="M103" s="202" t="s">
        <v>44</v>
      </c>
      <c r="N103" s="203" t="s">
        <v>53</v>
      </c>
      <c r="O103" s="67"/>
      <c r="P103" s="204">
        <f>O103*H103</f>
        <v>0</v>
      </c>
      <c r="Q103" s="204">
        <v>0</v>
      </c>
      <c r="R103" s="204">
        <f>Q103*H103</f>
        <v>0</v>
      </c>
      <c r="S103" s="204">
        <v>0</v>
      </c>
      <c r="T103" s="205">
        <f>S103*H103</f>
        <v>0</v>
      </c>
      <c r="U103" s="37"/>
      <c r="V103" s="37"/>
      <c r="W103" s="37"/>
      <c r="X103" s="37"/>
      <c r="Y103" s="37"/>
      <c r="Z103" s="37"/>
      <c r="AA103" s="37"/>
      <c r="AB103" s="37"/>
      <c r="AC103" s="37"/>
      <c r="AD103" s="37"/>
      <c r="AE103" s="37"/>
      <c r="AR103" s="206" t="s">
        <v>218</v>
      </c>
      <c r="AT103" s="206" t="s">
        <v>214</v>
      </c>
      <c r="AU103" s="206" t="s">
        <v>91</v>
      </c>
      <c r="AY103" s="19" t="s">
        <v>211</v>
      </c>
      <c r="BE103" s="207">
        <f>IF(N103="základní",J103,0)</f>
        <v>0</v>
      </c>
      <c r="BF103" s="207">
        <f>IF(N103="snížená",J103,0)</f>
        <v>0</v>
      </c>
      <c r="BG103" s="207">
        <f>IF(N103="zákl. přenesená",J103,0)</f>
        <v>0</v>
      </c>
      <c r="BH103" s="207">
        <f>IF(N103="sníž. přenesená",J103,0)</f>
        <v>0</v>
      </c>
      <c r="BI103" s="207">
        <f>IF(N103="nulová",J103,0)</f>
        <v>0</v>
      </c>
      <c r="BJ103" s="19" t="s">
        <v>88</v>
      </c>
      <c r="BK103" s="207">
        <f>ROUND(I103*H103,2)</f>
        <v>0</v>
      </c>
      <c r="BL103" s="19" t="s">
        <v>218</v>
      </c>
      <c r="BM103" s="206" t="s">
        <v>241</v>
      </c>
    </row>
    <row r="104" spans="1:65" s="2" customFormat="1" ht="29.25">
      <c r="A104" s="37"/>
      <c r="B104" s="38"/>
      <c r="C104" s="39"/>
      <c r="D104" s="208" t="s">
        <v>220</v>
      </c>
      <c r="E104" s="39"/>
      <c r="F104" s="209" t="s">
        <v>242</v>
      </c>
      <c r="G104" s="39"/>
      <c r="H104" s="39"/>
      <c r="I104" s="118"/>
      <c r="J104" s="39"/>
      <c r="K104" s="39"/>
      <c r="L104" s="42"/>
      <c r="M104" s="210"/>
      <c r="N104" s="211"/>
      <c r="O104" s="67"/>
      <c r="P104" s="67"/>
      <c r="Q104" s="67"/>
      <c r="R104" s="67"/>
      <c r="S104" s="67"/>
      <c r="T104" s="68"/>
      <c r="U104" s="37"/>
      <c r="V104" s="37"/>
      <c r="W104" s="37"/>
      <c r="X104" s="37"/>
      <c r="Y104" s="37"/>
      <c r="Z104" s="37"/>
      <c r="AA104" s="37"/>
      <c r="AB104" s="37"/>
      <c r="AC104" s="37"/>
      <c r="AD104" s="37"/>
      <c r="AE104" s="37"/>
      <c r="AT104" s="19" t="s">
        <v>220</v>
      </c>
      <c r="AU104" s="19" t="s">
        <v>91</v>
      </c>
    </row>
    <row r="105" spans="1:65" s="2" customFormat="1" ht="24">
      <c r="A105" s="37"/>
      <c r="B105" s="38"/>
      <c r="C105" s="195" t="s">
        <v>243</v>
      </c>
      <c r="D105" s="195" t="s">
        <v>214</v>
      </c>
      <c r="E105" s="196" t="s">
        <v>244</v>
      </c>
      <c r="F105" s="197" t="s">
        <v>245</v>
      </c>
      <c r="G105" s="198" t="s">
        <v>217</v>
      </c>
      <c r="H105" s="199">
        <v>1</v>
      </c>
      <c r="I105" s="200"/>
      <c r="J105" s="201">
        <f>ROUND(I105*H105,2)</f>
        <v>0</v>
      </c>
      <c r="K105" s="197" t="s">
        <v>44</v>
      </c>
      <c r="L105" s="42"/>
      <c r="M105" s="202" t="s">
        <v>44</v>
      </c>
      <c r="N105" s="203" t="s">
        <v>53</v>
      </c>
      <c r="O105" s="67"/>
      <c r="P105" s="204">
        <f>O105*H105</f>
        <v>0</v>
      </c>
      <c r="Q105" s="204">
        <v>0</v>
      </c>
      <c r="R105" s="204">
        <f>Q105*H105</f>
        <v>0</v>
      </c>
      <c r="S105" s="204">
        <v>0</v>
      </c>
      <c r="T105" s="205">
        <f>S105*H105</f>
        <v>0</v>
      </c>
      <c r="U105" s="37"/>
      <c r="V105" s="37"/>
      <c r="W105" s="37"/>
      <c r="X105" s="37"/>
      <c r="Y105" s="37"/>
      <c r="Z105" s="37"/>
      <c r="AA105" s="37"/>
      <c r="AB105" s="37"/>
      <c r="AC105" s="37"/>
      <c r="AD105" s="37"/>
      <c r="AE105" s="37"/>
      <c r="AR105" s="206" t="s">
        <v>218</v>
      </c>
      <c r="AT105" s="206" t="s">
        <v>214</v>
      </c>
      <c r="AU105" s="206" t="s">
        <v>91</v>
      </c>
      <c r="AY105" s="19" t="s">
        <v>211</v>
      </c>
      <c r="BE105" s="207">
        <f>IF(N105="základní",J105,0)</f>
        <v>0</v>
      </c>
      <c r="BF105" s="207">
        <f>IF(N105="snížená",J105,0)</f>
        <v>0</v>
      </c>
      <c r="BG105" s="207">
        <f>IF(N105="zákl. přenesená",J105,0)</f>
        <v>0</v>
      </c>
      <c r="BH105" s="207">
        <f>IF(N105="sníž. přenesená",J105,0)</f>
        <v>0</v>
      </c>
      <c r="BI105" s="207">
        <f>IF(N105="nulová",J105,0)</f>
        <v>0</v>
      </c>
      <c r="BJ105" s="19" t="s">
        <v>88</v>
      </c>
      <c r="BK105" s="207">
        <f>ROUND(I105*H105,2)</f>
        <v>0</v>
      </c>
      <c r="BL105" s="19" t="s">
        <v>218</v>
      </c>
      <c r="BM105" s="206" t="s">
        <v>246</v>
      </c>
    </row>
    <row r="106" spans="1:65" s="2" customFormat="1" ht="78">
      <c r="A106" s="37"/>
      <c r="B106" s="38"/>
      <c r="C106" s="39"/>
      <c r="D106" s="208" t="s">
        <v>220</v>
      </c>
      <c r="E106" s="39"/>
      <c r="F106" s="209" t="s">
        <v>247</v>
      </c>
      <c r="G106" s="39"/>
      <c r="H106" s="39"/>
      <c r="I106" s="118"/>
      <c r="J106" s="39"/>
      <c r="K106" s="39"/>
      <c r="L106" s="42"/>
      <c r="M106" s="210"/>
      <c r="N106" s="211"/>
      <c r="O106" s="67"/>
      <c r="P106" s="67"/>
      <c r="Q106" s="67"/>
      <c r="R106" s="67"/>
      <c r="S106" s="67"/>
      <c r="T106" s="68"/>
      <c r="U106" s="37"/>
      <c r="V106" s="37"/>
      <c r="W106" s="37"/>
      <c r="X106" s="37"/>
      <c r="Y106" s="37"/>
      <c r="Z106" s="37"/>
      <c r="AA106" s="37"/>
      <c r="AB106" s="37"/>
      <c r="AC106" s="37"/>
      <c r="AD106" s="37"/>
      <c r="AE106" s="37"/>
      <c r="AT106" s="19" t="s">
        <v>220</v>
      </c>
      <c r="AU106" s="19" t="s">
        <v>91</v>
      </c>
    </row>
    <row r="107" spans="1:65" s="12" customFormat="1" ht="12.75">
      <c r="B107" s="179"/>
      <c r="C107" s="180"/>
      <c r="D107" s="181" t="s">
        <v>81</v>
      </c>
      <c r="E107" s="193" t="s">
        <v>248</v>
      </c>
      <c r="F107" s="193" t="s">
        <v>249</v>
      </c>
      <c r="G107" s="180"/>
      <c r="H107" s="180"/>
      <c r="I107" s="183"/>
      <c r="J107" s="194">
        <f>BK107</f>
        <v>0</v>
      </c>
      <c r="K107" s="180"/>
      <c r="L107" s="185"/>
      <c r="M107" s="186"/>
      <c r="N107" s="187"/>
      <c r="O107" s="187"/>
      <c r="P107" s="188">
        <f>SUM(P108:P109)</f>
        <v>0</v>
      </c>
      <c r="Q107" s="187"/>
      <c r="R107" s="188">
        <f>SUM(R108:R109)</f>
        <v>0</v>
      </c>
      <c r="S107" s="187"/>
      <c r="T107" s="189">
        <f>SUM(T108:T109)</f>
        <v>0</v>
      </c>
      <c r="AR107" s="190" t="s">
        <v>210</v>
      </c>
      <c r="AT107" s="191" t="s">
        <v>81</v>
      </c>
      <c r="AU107" s="191" t="s">
        <v>88</v>
      </c>
      <c r="AY107" s="190" t="s">
        <v>211</v>
      </c>
      <c r="BK107" s="192">
        <f>SUM(BK108:BK109)</f>
        <v>0</v>
      </c>
    </row>
    <row r="108" spans="1:65" s="2" customFormat="1" ht="24">
      <c r="A108" s="37"/>
      <c r="B108" s="38"/>
      <c r="C108" s="195" t="s">
        <v>250</v>
      </c>
      <c r="D108" s="195" t="s">
        <v>214</v>
      </c>
      <c r="E108" s="196" t="s">
        <v>251</v>
      </c>
      <c r="F108" s="197" t="s">
        <v>249</v>
      </c>
      <c r="G108" s="198" t="s">
        <v>217</v>
      </c>
      <c r="H108" s="199">
        <v>1</v>
      </c>
      <c r="I108" s="200"/>
      <c r="J108" s="201">
        <f>ROUND(I108*H108,2)</f>
        <v>0</v>
      </c>
      <c r="K108" s="197" t="s">
        <v>224</v>
      </c>
      <c r="L108" s="42"/>
      <c r="M108" s="202" t="s">
        <v>44</v>
      </c>
      <c r="N108" s="203" t="s">
        <v>53</v>
      </c>
      <c r="O108" s="67"/>
      <c r="P108" s="204">
        <f>O108*H108</f>
        <v>0</v>
      </c>
      <c r="Q108" s="204">
        <v>0</v>
      </c>
      <c r="R108" s="204">
        <f>Q108*H108</f>
        <v>0</v>
      </c>
      <c r="S108" s="204">
        <v>0</v>
      </c>
      <c r="T108" s="205">
        <f>S108*H108</f>
        <v>0</v>
      </c>
      <c r="U108" s="37"/>
      <c r="V108" s="37"/>
      <c r="W108" s="37"/>
      <c r="X108" s="37"/>
      <c r="Y108" s="37"/>
      <c r="Z108" s="37"/>
      <c r="AA108" s="37"/>
      <c r="AB108" s="37"/>
      <c r="AC108" s="37"/>
      <c r="AD108" s="37"/>
      <c r="AE108" s="37"/>
      <c r="AR108" s="206" t="s">
        <v>218</v>
      </c>
      <c r="AT108" s="206" t="s">
        <v>214</v>
      </c>
      <c r="AU108" s="206" t="s">
        <v>91</v>
      </c>
      <c r="AY108" s="19" t="s">
        <v>211</v>
      </c>
      <c r="BE108" s="207">
        <f>IF(N108="základní",J108,0)</f>
        <v>0</v>
      </c>
      <c r="BF108" s="207">
        <f>IF(N108="snížená",J108,0)</f>
        <v>0</v>
      </c>
      <c r="BG108" s="207">
        <f>IF(N108="zákl. přenesená",J108,0)</f>
        <v>0</v>
      </c>
      <c r="BH108" s="207">
        <f>IF(N108="sníž. přenesená",J108,0)</f>
        <v>0</v>
      </c>
      <c r="BI108" s="207">
        <f>IF(N108="nulová",J108,0)</f>
        <v>0</v>
      </c>
      <c r="BJ108" s="19" t="s">
        <v>88</v>
      </c>
      <c r="BK108" s="207">
        <f>ROUND(I108*H108,2)</f>
        <v>0</v>
      </c>
      <c r="BL108" s="19" t="s">
        <v>218</v>
      </c>
      <c r="BM108" s="206" t="s">
        <v>252</v>
      </c>
    </row>
    <row r="109" spans="1:65" s="2" customFormat="1" ht="19.5">
      <c r="A109" s="37"/>
      <c r="B109" s="38"/>
      <c r="C109" s="39"/>
      <c r="D109" s="208" t="s">
        <v>220</v>
      </c>
      <c r="E109" s="39"/>
      <c r="F109" s="209" t="s">
        <v>253</v>
      </c>
      <c r="G109" s="39"/>
      <c r="H109" s="39"/>
      <c r="I109" s="118"/>
      <c r="J109" s="39"/>
      <c r="K109" s="39"/>
      <c r="L109" s="42"/>
      <c r="M109" s="210"/>
      <c r="N109" s="211"/>
      <c r="O109" s="67"/>
      <c r="P109" s="67"/>
      <c r="Q109" s="67"/>
      <c r="R109" s="67"/>
      <c r="S109" s="67"/>
      <c r="T109" s="68"/>
      <c r="U109" s="37"/>
      <c r="V109" s="37"/>
      <c r="W109" s="37"/>
      <c r="X109" s="37"/>
      <c r="Y109" s="37"/>
      <c r="Z109" s="37"/>
      <c r="AA109" s="37"/>
      <c r="AB109" s="37"/>
      <c r="AC109" s="37"/>
      <c r="AD109" s="37"/>
      <c r="AE109" s="37"/>
      <c r="AT109" s="19" t="s">
        <v>220</v>
      </c>
      <c r="AU109" s="19" t="s">
        <v>91</v>
      </c>
    </row>
    <row r="110" spans="1:65" s="12" customFormat="1" ht="12.75">
      <c r="B110" s="179"/>
      <c r="C110" s="180"/>
      <c r="D110" s="181" t="s">
        <v>81</v>
      </c>
      <c r="E110" s="193" t="s">
        <v>254</v>
      </c>
      <c r="F110" s="193" t="s">
        <v>255</v>
      </c>
      <c r="G110" s="180"/>
      <c r="H110" s="180"/>
      <c r="I110" s="183"/>
      <c r="J110" s="194">
        <f>BK110</f>
        <v>0</v>
      </c>
      <c r="K110" s="180"/>
      <c r="L110" s="185"/>
      <c r="M110" s="186"/>
      <c r="N110" s="187"/>
      <c r="O110" s="187"/>
      <c r="P110" s="188">
        <f>SUM(P111:P118)</f>
        <v>0</v>
      </c>
      <c r="Q110" s="187"/>
      <c r="R110" s="188">
        <f>SUM(R111:R118)</f>
        <v>0</v>
      </c>
      <c r="S110" s="187"/>
      <c r="T110" s="189">
        <f>SUM(T111:T118)</f>
        <v>0</v>
      </c>
      <c r="AR110" s="190" t="s">
        <v>210</v>
      </c>
      <c r="AT110" s="191" t="s">
        <v>81</v>
      </c>
      <c r="AU110" s="191" t="s">
        <v>88</v>
      </c>
      <c r="AY110" s="190" t="s">
        <v>211</v>
      </c>
      <c r="BK110" s="192">
        <f>SUM(BK111:BK118)</f>
        <v>0</v>
      </c>
    </row>
    <row r="111" spans="1:65" s="2" customFormat="1" ht="24">
      <c r="A111" s="37"/>
      <c r="B111" s="38"/>
      <c r="C111" s="195" t="s">
        <v>256</v>
      </c>
      <c r="D111" s="195" t="s">
        <v>214</v>
      </c>
      <c r="E111" s="196" t="s">
        <v>257</v>
      </c>
      <c r="F111" s="197" t="s">
        <v>258</v>
      </c>
      <c r="G111" s="198" t="s">
        <v>217</v>
      </c>
      <c r="H111" s="199">
        <v>1</v>
      </c>
      <c r="I111" s="200"/>
      <c r="J111" s="201">
        <f>ROUND(I111*H111,2)</f>
        <v>0</v>
      </c>
      <c r="K111" s="197" t="s">
        <v>44</v>
      </c>
      <c r="L111" s="42"/>
      <c r="M111" s="202" t="s">
        <v>44</v>
      </c>
      <c r="N111" s="203" t="s">
        <v>53</v>
      </c>
      <c r="O111" s="67"/>
      <c r="P111" s="204">
        <f>O111*H111</f>
        <v>0</v>
      </c>
      <c r="Q111" s="204">
        <v>0</v>
      </c>
      <c r="R111" s="204">
        <f>Q111*H111</f>
        <v>0</v>
      </c>
      <c r="S111" s="204">
        <v>0</v>
      </c>
      <c r="T111" s="205">
        <f>S111*H111</f>
        <v>0</v>
      </c>
      <c r="U111" s="37"/>
      <c r="V111" s="37"/>
      <c r="W111" s="37"/>
      <c r="X111" s="37"/>
      <c r="Y111" s="37"/>
      <c r="Z111" s="37"/>
      <c r="AA111" s="37"/>
      <c r="AB111" s="37"/>
      <c r="AC111" s="37"/>
      <c r="AD111" s="37"/>
      <c r="AE111" s="37"/>
      <c r="AR111" s="206" t="s">
        <v>218</v>
      </c>
      <c r="AT111" s="206" t="s">
        <v>214</v>
      </c>
      <c r="AU111" s="206" t="s">
        <v>91</v>
      </c>
      <c r="AY111" s="19" t="s">
        <v>211</v>
      </c>
      <c r="BE111" s="207">
        <f>IF(N111="základní",J111,0)</f>
        <v>0</v>
      </c>
      <c r="BF111" s="207">
        <f>IF(N111="snížená",J111,0)</f>
        <v>0</v>
      </c>
      <c r="BG111" s="207">
        <f>IF(N111="zákl. přenesená",J111,0)</f>
        <v>0</v>
      </c>
      <c r="BH111" s="207">
        <f>IF(N111="sníž. přenesená",J111,0)</f>
        <v>0</v>
      </c>
      <c r="BI111" s="207">
        <f>IF(N111="nulová",J111,0)</f>
        <v>0</v>
      </c>
      <c r="BJ111" s="19" t="s">
        <v>88</v>
      </c>
      <c r="BK111" s="207">
        <f>ROUND(I111*H111,2)</f>
        <v>0</v>
      </c>
      <c r="BL111" s="19" t="s">
        <v>218</v>
      </c>
      <c r="BM111" s="206" t="s">
        <v>259</v>
      </c>
    </row>
    <row r="112" spans="1:65" s="2" customFormat="1" ht="48.75">
      <c r="A112" s="37"/>
      <c r="B112" s="38"/>
      <c r="C112" s="39"/>
      <c r="D112" s="208" t="s">
        <v>220</v>
      </c>
      <c r="E112" s="39"/>
      <c r="F112" s="209" t="s">
        <v>260</v>
      </c>
      <c r="G112" s="39"/>
      <c r="H112" s="39"/>
      <c r="I112" s="118"/>
      <c r="J112" s="39"/>
      <c r="K112" s="39"/>
      <c r="L112" s="42"/>
      <c r="M112" s="210"/>
      <c r="N112" s="211"/>
      <c r="O112" s="67"/>
      <c r="P112" s="67"/>
      <c r="Q112" s="67"/>
      <c r="R112" s="67"/>
      <c r="S112" s="67"/>
      <c r="T112" s="68"/>
      <c r="U112" s="37"/>
      <c r="V112" s="37"/>
      <c r="W112" s="37"/>
      <c r="X112" s="37"/>
      <c r="Y112" s="37"/>
      <c r="Z112" s="37"/>
      <c r="AA112" s="37"/>
      <c r="AB112" s="37"/>
      <c r="AC112" s="37"/>
      <c r="AD112" s="37"/>
      <c r="AE112" s="37"/>
      <c r="AT112" s="19" t="s">
        <v>220</v>
      </c>
      <c r="AU112" s="19" t="s">
        <v>91</v>
      </c>
    </row>
    <row r="113" spans="1:65" s="2" customFormat="1" ht="24">
      <c r="A113" s="37"/>
      <c r="B113" s="38"/>
      <c r="C113" s="195" t="s">
        <v>261</v>
      </c>
      <c r="D113" s="195" t="s">
        <v>214</v>
      </c>
      <c r="E113" s="196" t="s">
        <v>262</v>
      </c>
      <c r="F113" s="197" t="s">
        <v>255</v>
      </c>
      <c r="G113" s="198" t="s">
        <v>217</v>
      </c>
      <c r="H113" s="199">
        <v>1</v>
      </c>
      <c r="I113" s="200"/>
      <c r="J113" s="201">
        <f>ROUND(I113*H113,2)</f>
        <v>0</v>
      </c>
      <c r="K113" s="197" t="s">
        <v>224</v>
      </c>
      <c r="L113" s="42"/>
      <c r="M113" s="202" t="s">
        <v>44</v>
      </c>
      <c r="N113" s="203" t="s">
        <v>53</v>
      </c>
      <c r="O113" s="67"/>
      <c r="P113" s="204">
        <f>O113*H113</f>
        <v>0</v>
      </c>
      <c r="Q113" s="204">
        <v>0</v>
      </c>
      <c r="R113" s="204">
        <f>Q113*H113</f>
        <v>0</v>
      </c>
      <c r="S113" s="204">
        <v>0</v>
      </c>
      <c r="T113" s="205">
        <f>S113*H113</f>
        <v>0</v>
      </c>
      <c r="U113" s="37"/>
      <c r="V113" s="37"/>
      <c r="W113" s="37"/>
      <c r="X113" s="37"/>
      <c r="Y113" s="37"/>
      <c r="Z113" s="37"/>
      <c r="AA113" s="37"/>
      <c r="AB113" s="37"/>
      <c r="AC113" s="37"/>
      <c r="AD113" s="37"/>
      <c r="AE113" s="37"/>
      <c r="AR113" s="206" t="s">
        <v>218</v>
      </c>
      <c r="AT113" s="206" t="s">
        <v>214</v>
      </c>
      <c r="AU113" s="206" t="s">
        <v>91</v>
      </c>
      <c r="AY113" s="19" t="s">
        <v>211</v>
      </c>
      <c r="BE113" s="207">
        <f>IF(N113="základní",J113,0)</f>
        <v>0</v>
      </c>
      <c r="BF113" s="207">
        <f>IF(N113="snížená",J113,0)</f>
        <v>0</v>
      </c>
      <c r="BG113" s="207">
        <f>IF(N113="zákl. přenesená",J113,0)</f>
        <v>0</v>
      </c>
      <c r="BH113" s="207">
        <f>IF(N113="sníž. přenesená",J113,0)</f>
        <v>0</v>
      </c>
      <c r="BI113" s="207">
        <f>IF(N113="nulová",J113,0)</f>
        <v>0</v>
      </c>
      <c r="BJ113" s="19" t="s">
        <v>88</v>
      </c>
      <c r="BK113" s="207">
        <f>ROUND(I113*H113,2)</f>
        <v>0</v>
      </c>
      <c r="BL113" s="19" t="s">
        <v>218</v>
      </c>
      <c r="BM113" s="206" t="s">
        <v>263</v>
      </c>
    </row>
    <row r="114" spans="1:65" s="2" customFormat="1" ht="87.75">
      <c r="A114" s="37"/>
      <c r="B114" s="38"/>
      <c r="C114" s="39"/>
      <c r="D114" s="208" t="s">
        <v>220</v>
      </c>
      <c r="E114" s="39"/>
      <c r="F114" s="209" t="s">
        <v>264</v>
      </c>
      <c r="G114" s="39"/>
      <c r="H114" s="39"/>
      <c r="I114" s="118"/>
      <c r="J114" s="39"/>
      <c r="K114" s="39"/>
      <c r="L114" s="42"/>
      <c r="M114" s="210"/>
      <c r="N114" s="211"/>
      <c r="O114" s="67"/>
      <c r="P114" s="67"/>
      <c r="Q114" s="67"/>
      <c r="R114" s="67"/>
      <c r="S114" s="67"/>
      <c r="T114" s="68"/>
      <c r="U114" s="37"/>
      <c r="V114" s="37"/>
      <c r="W114" s="37"/>
      <c r="X114" s="37"/>
      <c r="Y114" s="37"/>
      <c r="Z114" s="37"/>
      <c r="AA114" s="37"/>
      <c r="AB114" s="37"/>
      <c r="AC114" s="37"/>
      <c r="AD114" s="37"/>
      <c r="AE114" s="37"/>
      <c r="AT114" s="19" t="s">
        <v>220</v>
      </c>
      <c r="AU114" s="19" t="s">
        <v>91</v>
      </c>
    </row>
    <row r="115" spans="1:65" s="2" customFormat="1" ht="24">
      <c r="A115" s="37"/>
      <c r="B115" s="38"/>
      <c r="C115" s="195" t="s">
        <v>265</v>
      </c>
      <c r="D115" s="195" t="s">
        <v>214</v>
      </c>
      <c r="E115" s="196" t="s">
        <v>266</v>
      </c>
      <c r="F115" s="197" t="s">
        <v>267</v>
      </c>
      <c r="G115" s="198" t="s">
        <v>217</v>
      </c>
      <c r="H115" s="199">
        <v>1</v>
      </c>
      <c r="I115" s="200"/>
      <c r="J115" s="201">
        <f>ROUND(I115*H115,2)</f>
        <v>0</v>
      </c>
      <c r="K115" s="197" t="s">
        <v>224</v>
      </c>
      <c r="L115" s="42"/>
      <c r="M115" s="202" t="s">
        <v>44</v>
      </c>
      <c r="N115" s="203" t="s">
        <v>53</v>
      </c>
      <c r="O115" s="67"/>
      <c r="P115" s="204">
        <f>O115*H115</f>
        <v>0</v>
      </c>
      <c r="Q115" s="204">
        <v>0</v>
      </c>
      <c r="R115" s="204">
        <f>Q115*H115</f>
        <v>0</v>
      </c>
      <c r="S115" s="204">
        <v>0</v>
      </c>
      <c r="T115" s="205">
        <f>S115*H115</f>
        <v>0</v>
      </c>
      <c r="U115" s="37"/>
      <c r="V115" s="37"/>
      <c r="W115" s="37"/>
      <c r="X115" s="37"/>
      <c r="Y115" s="37"/>
      <c r="Z115" s="37"/>
      <c r="AA115" s="37"/>
      <c r="AB115" s="37"/>
      <c r="AC115" s="37"/>
      <c r="AD115" s="37"/>
      <c r="AE115" s="37"/>
      <c r="AR115" s="206" t="s">
        <v>218</v>
      </c>
      <c r="AT115" s="206" t="s">
        <v>214</v>
      </c>
      <c r="AU115" s="206" t="s">
        <v>91</v>
      </c>
      <c r="AY115" s="19" t="s">
        <v>211</v>
      </c>
      <c r="BE115" s="207">
        <f>IF(N115="základní",J115,0)</f>
        <v>0</v>
      </c>
      <c r="BF115" s="207">
        <f>IF(N115="snížená",J115,0)</f>
        <v>0</v>
      </c>
      <c r="BG115" s="207">
        <f>IF(N115="zákl. přenesená",J115,0)</f>
        <v>0</v>
      </c>
      <c r="BH115" s="207">
        <f>IF(N115="sníž. přenesená",J115,0)</f>
        <v>0</v>
      </c>
      <c r="BI115" s="207">
        <f>IF(N115="nulová",J115,0)</f>
        <v>0</v>
      </c>
      <c r="BJ115" s="19" t="s">
        <v>88</v>
      </c>
      <c r="BK115" s="207">
        <f>ROUND(I115*H115,2)</f>
        <v>0</v>
      </c>
      <c r="BL115" s="19" t="s">
        <v>218</v>
      </c>
      <c r="BM115" s="206" t="s">
        <v>268</v>
      </c>
    </row>
    <row r="116" spans="1:65" s="2" customFormat="1" ht="29.25">
      <c r="A116" s="37"/>
      <c r="B116" s="38"/>
      <c r="C116" s="39"/>
      <c r="D116" s="208" t="s">
        <v>220</v>
      </c>
      <c r="E116" s="39"/>
      <c r="F116" s="209" t="s">
        <v>269</v>
      </c>
      <c r="G116" s="39"/>
      <c r="H116" s="39"/>
      <c r="I116" s="118"/>
      <c r="J116" s="39"/>
      <c r="K116" s="39"/>
      <c r="L116" s="42"/>
      <c r="M116" s="210"/>
      <c r="N116" s="211"/>
      <c r="O116" s="67"/>
      <c r="P116" s="67"/>
      <c r="Q116" s="67"/>
      <c r="R116" s="67"/>
      <c r="S116" s="67"/>
      <c r="T116" s="68"/>
      <c r="U116" s="37"/>
      <c r="V116" s="37"/>
      <c r="W116" s="37"/>
      <c r="X116" s="37"/>
      <c r="Y116" s="37"/>
      <c r="Z116" s="37"/>
      <c r="AA116" s="37"/>
      <c r="AB116" s="37"/>
      <c r="AC116" s="37"/>
      <c r="AD116" s="37"/>
      <c r="AE116" s="37"/>
      <c r="AT116" s="19" t="s">
        <v>220</v>
      </c>
      <c r="AU116" s="19" t="s">
        <v>91</v>
      </c>
    </row>
    <row r="117" spans="1:65" s="2" customFormat="1" ht="24">
      <c r="A117" s="37"/>
      <c r="B117" s="38"/>
      <c r="C117" s="195" t="s">
        <v>270</v>
      </c>
      <c r="D117" s="195" t="s">
        <v>214</v>
      </c>
      <c r="E117" s="196" t="s">
        <v>271</v>
      </c>
      <c r="F117" s="197" t="s">
        <v>272</v>
      </c>
      <c r="G117" s="198" t="s">
        <v>217</v>
      </c>
      <c r="H117" s="199">
        <v>1</v>
      </c>
      <c r="I117" s="200"/>
      <c r="J117" s="201">
        <f>ROUND(I117*H117,2)</f>
        <v>0</v>
      </c>
      <c r="K117" s="197" t="s">
        <v>224</v>
      </c>
      <c r="L117" s="42"/>
      <c r="M117" s="202" t="s">
        <v>44</v>
      </c>
      <c r="N117" s="203" t="s">
        <v>53</v>
      </c>
      <c r="O117" s="67"/>
      <c r="P117" s="204">
        <f>O117*H117</f>
        <v>0</v>
      </c>
      <c r="Q117" s="204">
        <v>0</v>
      </c>
      <c r="R117" s="204">
        <f>Q117*H117</f>
        <v>0</v>
      </c>
      <c r="S117" s="204">
        <v>0</v>
      </c>
      <c r="T117" s="205">
        <f>S117*H117</f>
        <v>0</v>
      </c>
      <c r="U117" s="37"/>
      <c r="V117" s="37"/>
      <c r="W117" s="37"/>
      <c r="X117" s="37"/>
      <c r="Y117" s="37"/>
      <c r="Z117" s="37"/>
      <c r="AA117" s="37"/>
      <c r="AB117" s="37"/>
      <c r="AC117" s="37"/>
      <c r="AD117" s="37"/>
      <c r="AE117" s="37"/>
      <c r="AR117" s="206" t="s">
        <v>218</v>
      </c>
      <c r="AT117" s="206" t="s">
        <v>214</v>
      </c>
      <c r="AU117" s="206" t="s">
        <v>91</v>
      </c>
      <c r="AY117" s="19" t="s">
        <v>211</v>
      </c>
      <c r="BE117" s="207">
        <f>IF(N117="základní",J117,0)</f>
        <v>0</v>
      </c>
      <c r="BF117" s="207">
        <f>IF(N117="snížená",J117,0)</f>
        <v>0</v>
      </c>
      <c r="BG117" s="207">
        <f>IF(N117="zákl. přenesená",J117,0)</f>
        <v>0</v>
      </c>
      <c r="BH117" s="207">
        <f>IF(N117="sníž. přenesená",J117,0)</f>
        <v>0</v>
      </c>
      <c r="BI117" s="207">
        <f>IF(N117="nulová",J117,0)</f>
        <v>0</v>
      </c>
      <c r="BJ117" s="19" t="s">
        <v>88</v>
      </c>
      <c r="BK117" s="207">
        <f>ROUND(I117*H117,2)</f>
        <v>0</v>
      </c>
      <c r="BL117" s="19" t="s">
        <v>218</v>
      </c>
      <c r="BM117" s="206" t="s">
        <v>273</v>
      </c>
    </row>
    <row r="118" spans="1:65" s="2" customFormat="1" ht="78">
      <c r="A118" s="37"/>
      <c r="B118" s="38"/>
      <c r="C118" s="39"/>
      <c r="D118" s="208" t="s">
        <v>220</v>
      </c>
      <c r="E118" s="39"/>
      <c r="F118" s="209" t="s">
        <v>274</v>
      </c>
      <c r="G118" s="39"/>
      <c r="H118" s="39"/>
      <c r="I118" s="118"/>
      <c r="J118" s="39"/>
      <c r="K118" s="39"/>
      <c r="L118" s="42"/>
      <c r="M118" s="210"/>
      <c r="N118" s="211"/>
      <c r="O118" s="67"/>
      <c r="P118" s="67"/>
      <c r="Q118" s="67"/>
      <c r="R118" s="67"/>
      <c r="S118" s="67"/>
      <c r="T118" s="68"/>
      <c r="U118" s="37"/>
      <c r="V118" s="37"/>
      <c r="W118" s="37"/>
      <c r="X118" s="37"/>
      <c r="Y118" s="37"/>
      <c r="Z118" s="37"/>
      <c r="AA118" s="37"/>
      <c r="AB118" s="37"/>
      <c r="AC118" s="37"/>
      <c r="AD118" s="37"/>
      <c r="AE118" s="37"/>
      <c r="AT118" s="19" t="s">
        <v>220</v>
      </c>
      <c r="AU118" s="19" t="s">
        <v>91</v>
      </c>
    </row>
    <row r="119" spans="1:65" s="12" customFormat="1" ht="12.75" hidden="1">
      <c r="B119" s="179"/>
      <c r="C119" s="180"/>
      <c r="D119" s="181" t="s">
        <v>81</v>
      </c>
      <c r="E119" s="193" t="s">
        <v>275</v>
      </c>
      <c r="F119" s="193" t="s">
        <v>276</v>
      </c>
      <c r="G119" s="180"/>
      <c r="H119" s="180"/>
      <c r="I119" s="183"/>
      <c r="J119" s="194">
        <f>BK119</f>
        <v>0</v>
      </c>
      <c r="K119" s="180"/>
      <c r="L119" s="185"/>
      <c r="M119" s="186"/>
      <c r="N119" s="187"/>
      <c r="O119" s="187"/>
      <c r="P119" s="188">
        <f>SUM(P120:P121)</f>
        <v>0</v>
      </c>
      <c r="Q119" s="187"/>
      <c r="R119" s="188">
        <f>SUM(R120:R121)</f>
        <v>0</v>
      </c>
      <c r="S119" s="187"/>
      <c r="T119" s="189">
        <f>SUM(T120:T121)</f>
        <v>0</v>
      </c>
      <c r="AR119" s="190" t="s">
        <v>210</v>
      </c>
      <c r="AT119" s="191" t="s">
        <v>81</v>
      </c>
      <c r="AU119" s="191" t="s">
        <v>88</v>
      </c>
      <c r="AY119" s="190" t="s">
        <v>211</v>
      </c>
      <c r="BK119" s="192">
        <f>SUM(BK120:BK121)</f>
        <v>0</v>
      </c>
    </row>
    <row r="120" spans="1:65" s="2" customFormat="1" ht="24" hidden="1">
      <c r="A120" s="37"/>
      <c r="B120" s="38"/>
      <c r="C120" s="195" t="s">
        <v>277</v>
      </c>
      <c r="D120" s="195" t="s">
        <v>214</v>
      </c>
      <c r="E120" s="196" t="s">
        <v>278</v>
      </c>
      <c r="F120" s="197" t="s">
        <v>279</v>
      </c>
      <c r="G120" s="198" t="s">
        <v>217</v>
      </c>
      <c r="H120" s="199">
        <v>1</v>
      </c>
      <c r="I120" s="200"/>
      <c r="J120" s="201">
        <f>ROUND(I120*H120,2)</f>
        <v>0</v>
      </c>
      <c r="K120" s="197" t="s">
        <v>44</v>
      </c>
      <c r="L120" s="42"/>
      <c r="M120" s="202" t="s">
        <v>44</v>
      </c>
      <c r="N120" s="203" t="s">
        <v>53</v>
      </c>
      <c r="O120" s="67"/>
      <c r="P120" s="204">
        <f>O120*H120</f>
        <v>0</v>
      </c>
      <c r="Q120" s="204">
        <v>0</v>
      </c>
      <c r="R120" s="204">
        <f>Q120*H120</f>
        <v>0</v>
      </c>
      <c r="S120" s="204">
        <v>0</v>
      </c>
      <c r="T120" s="205">
        <f>S120*H120</f>
        <v>0</v>
      </c>
      <c r="U120" s="37"/>
      <c r="V120" s="37"/>
      <c r="W120" s="37"/>
      <c r="X120" s="37"/>
      <c r="Y120" s="37"/>
      <c r="Z120" s="37"/>
      <c r="AA120" s="37"/>
      <c r="AB120" s="37"/>
      <c r="AC120" s="37"/>
      <c r="AD120" s="37"/>
      <c r="AE120" s="37"/>
      <c r="AR120" s="206" t="s">
        <v>218</v>
      </c>
      <c r="AT120" s="206" t="s">
        <v>214</v>
      </c>
      <c r="AU120" s="206" t="s">
        <v>91</v>
      </c>
      <c r="AY120" s="19" t="s">
        <v>211</v>
      </c>
      <c r="BE120" s="207">
        <f>IF(N120="základní",J120,0)</f>
        <v>0</v>
      </c>
      <c r="BF120" s="207">
        <f>IF(N120="snížená",J120,0)</f>
        <v>0</v>
      </c>
      <c r="BG120" s="207">
        <f>IF(N120="zákl. přenesená",J120,0)</f>
        <v>0</v>
      </c>
      <c r="BH120" s="207">
        <f>IF(N120="sníž. přenesená",J120,0)</f>
        <v>0</v>
      </c>
      <c r="BI120" s="207">
        <f>IF(N120="nulová",J120,0)</f>
        <v>0</v>
      </c>
      <c r="BJ120" s="19" t="s">
        <v>88</v>
      </c>
      <c r="BK120" s="207">
        <f>ROUND(I120*H120,2)</f>
        <v>0</v>
      </c>
      <c r="BL120" s="19" t="s">
        <v>218</v>
      </c>
      <c r="BM120" s="206" t="s">
        <v>280</v>
      </c>
    </row>
    <row r="121" spans="1:65" s="2" customFormat="1" ht="78" hidden="1">
      <c r="A121" s="37"/>
      <c r="B121" s="38"/>
      <c r="C121" s="39"/>
      <c r="D121" s="208" t="s">
        <v>220</v>
      </c>
      <c r="E121" s="39"/>
      <c r="F121" s="209" t="s">
        <v>281</v>
      </c>
      <c r="G121" s="39"/>
      <c r="H121" s="39"/>
      <c r="I121" s="118"/>
      <c r="J121" s="39"/>
      <c r="K121" s="39"/>
      <c r="L121" s="42"/>
      <c r="M121" s="212"/>
      <c r="N121" s="213"/>
      <c r="O121" s="214"/>
      <c r="P121" s="214"/>
      <c r="Q121" s="214"/>
      <c r="R121" s="214"/>
      <c r="S121" s="214"/>
      <c r="T121" s="215"/>
      <c r="U121" s="37"/>
      <c r="V121" s="37"/>
      <c r="W121" s="37"/>
      <c r="X121" s="37"/>
      <c r="Y121" s="37"/>
      <c r="Z121" s="37"/>
      <c r="AA121" s="37"/>
      <c r="AB121" s="37"/>
      <c r="AC121" s="37"/>
      <c r="AD121" s="37"/>
      <c r="AE121" s="37"/>
      <c r="AT121" s="19" t="s">
        <v>220</v>
      </c>
      <c r="AU121" s="19" t="s">
        <v>91</v>
      </c>
    </row>
    <row r="122" spans="1:65" s="2" customFormat="1">
      <c r="A122" s="37"/>
      <c r="B122" s="50"/>
      <c r="C122" s="51"/>
      <c r="D122" s="51"/>
      <c r="E122" s="51"/>
      <c r="F122" s="51"/>
      <c r="G122" s="51"/>
      <c r="H122" s="51"/>
      <c r="I122" s="145"/>
      <c r="J122" s="51"/>
      <c r="K122" s="51"/>
      <c r="L122" s="42"/>
      <c r="M122" s="37"/>
      <c r="O122" s="37"/>
      <c r="P122" s="37"/>
      <c r="Q122" s="37"/>
      <c r="R122" s="37"/>
      <c r="S122" s="37"/>
      <c r="T122" s="37"/>
      <c r="U122" s="37"/>
      <c r="V122" s="37"/>
      <c r="W122" s="37"/>
      <c r="X122" s="37"/>
      <c r="Y122" s="37"/>
      <c r="Z122" s="37"/>
      <c r="AA122" s="37"/>
      <c r="AB122" s="37"/>
      <c r="AC122" s="37"/>
      <c r="AD122" s="37"/>
      <c r="AE122" s="37"/>
    </row>
  </sheetData>
  <sheetProtection password="C475" sheet="1" objects="1" scenarios="1"/>
  <autoFilter ref="C90:K121"/>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7"/>
  <sheetViews>
    <sheetView showGridLines="0" topLeftCell="A52" workbookViewId="0">
      <selection activeCell="F94" sqref="F94"/>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104</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282</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283</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101</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44</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ROUND(J91,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ROUND((SUM(BE91:BE296)),  2)</f>
        <v>0</v>
      </c>
      <c r="G35" s="37"/>
      <c r="H35" s="37"/>
      <c r="I35" s="134">
        <v>0.21</v>
      </c>
      <c r="J35" s="133">
        <f>ROUND(((SUM(BE91:BE296))*I35),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ROUND((SUM(BF91:BF296)),  2)</f>
        <v>0</v>
      </c>
      <c r="G36" s="37"/>
      <c r="H36" s="37"/>
      <c r="I36" s="134">
        <v>0.15</v>
      </c>
      <c r="J36" s="133">
        <f>ROUND(((SUM(BF91:BF296))*I36),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ROUND((SUM(BG91:BG296)),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ROUND((SUM(BH91:BH296)),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ROUND((SUM(BI91:BI296)),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282</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 xml:space="preserve">SO 01.1 - Soupis prací - Rekonstrukce jezu adm. ř. km 18,858 (Petrův jez) a související úpravy toku </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J91</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284</v>
      </c>
      <c r="E64" s="157"/>
      <c r="F64" s="157"/>
      <c r="G64" s="157"/>
      <c r="H64" s="157"/>
      <c r="I64" s="158"/>
      <c r="J64" s="159">
        <f>J92</f>
        <v>0</v>
      </c>
      <c r="K64" s="155"/>
      <c r="L64" s="160"/>
    </row>
    <row r="65" spans="1:31" s="10" customFormat="1" ht="12.75">
      <c r="B65" s="161"/>
      <c r="C65" s="100"/>
      <c r="D65" s="162" t="s">
        <v>285</v>
      </c>
      <c r="E65" s="163"/>
      <c r="F65" s="163"/>
      <c r="G65" s="163"/>
      <c r="H65" s="163"/>
      <c r="I65" s="164"/>
      <c r="J65" s="165">
        <f>J93</f>
        <v>0</v>
      </c>
      <c r="K65" s="100"/>
      <c r="L65" s="166"/>
    </row>
    <row r="66" spans="1:31" s="10" customFormat="1" ht="12.75">
      <c r="B66" s="161"/>
      <c r="C66" s="100"/>
      <c r="D66" s="162" t="s">
        <v>286</v>
      </c>
      <c r="E66" s="163"/>
      <c r="F66" s="163"/>
      <c r="G66" s="163"/>
      <c r="H66" s="163"/>
      <c r="I66" s="164"/>
      <c r="J66" s="165">
        <f>J265</f>
        <v>0</v>
      </c>
      <c r="K66" s="100"/>
      <c r="L66" s="166"/>
    </row>
    <row r="67" spans="1:31" s="10" customFormat="1" ht="12.75">
      <c r="B67" s="161"/>
      <c r="C67" s="100"/>
      <c r="D67" s="162" t="s">
        <v>287</v>
      </c>
      <c r="E67" s="163"/>
      <c r="F67" s="163"/>
      <c r="G67" s="163"/>
      <c r="H67" s="163"/>
      <c r="I67" s="164"/>
      <c r="J67" s="165">
        <f>J286</f>
        <v>0</v>
      </c>
      <c r="K67" s="100"/>
      <c r="L67" s="166"/>
    </row>
    <row r="68" spans="1:31" s="10" customFormat="1" ht="12.75">
      <c r="B68" s="161"/>
      <c r="C68" s="100"/>
      <c r="D68" s="162" t="s">
        <v>288</v>
      </c>
      <c r="E68" s="163"/>
      <c r="F68" s="163"/>
      <c r="G68" s="163"/>
      <c r="H68" s="163"/>
      <c r="I68" s="164"/>
      <c r="J68" s="165">
        <f>J287</f>
        <v>0</v>
      </c>
      <c r="K68" s="100"/>
      <c r="L68" s="166"/>
    </row>
    <row r="69" spans="1:31" s="10" customFormat="1" ht="12.75">
      <c r="B69" s="161"/>
      <c r="C69" s="100"/>
      <c r="D69" s="162" t="s">
        <v>289</v>
      </c>
      <c r="E69" s="163"/>
      <c r="F69" s="163"/>
      <c r="G69" s="163"/>
      <c r="H69" s="163"/>
      <c r="I69" s="164"/>
      <c r="J69" s="165">
        <f>J292</f>
        <v>0</v>
      </c>
      <c r="K69" s="100"/>
      <c r="L69" s="166"/>
    </row>
    <row r="70" spans="1:31" s="2" customForma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31" s="2" customForma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31" s="2" customFormat="1" ht="18">
      <c r="A76" s="37"/>
      <c r="B76" s="38"/>
      <c r="C76" s="25" t="s">
        <v>195</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75">
      <c r="A78" s="37"/>
      <c r="B78" s="38"/>
      <c r="C78" s="31" t="s">
        <v>16</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2.75">
      <c r="A79" s="37"/>
      <c r="B79" s="38"/>
      <c r="C79" s="39"/>
      <c r="D79" s="39"/>
      <c r="E79" s="402" t="str">
        <f>E7</f>
        <v>Bělá, Kvasiny, protipovodňová ochrana, č. akce 229180012 - DPS</v>
      </c>
      <c r="F79" s="403"/>
      <c r="G79" s="403"/>
      <c r="H79" s="403"/>
      <c r="I79" s="118"/>
      <c r="J79" s="39"/>
      <c r="K79" s="39"/>
      <c r="L79" s="119"/>
      <c r="S79" s="37"/>
      <c r="T79" s="37"/>
      <c r="U79" s="37"/>
      <c r="V79" s="37"/>
      <c r="W79" s="37"/>
      <c r="X79" s="37"/>
      <c r="Y79" s="37"/>
      <c r="Z79" s="37"/>
      <c r="AA79" s="37"/>
      <c r="AB79" s="37"/>
      <c r="AC79" s="37"/>
      <c r="AD79" s="37"/>
      <c r="AE79" s="37"/>
    </row>
    <row r="80" spans="1:31" s="1" customFormat="1" ht="12.75">
      <c r="B80" s="23"/>
      <c r="C80" s="31" t="s">
        <v>180</v>
      </c>
      <c r="D80" s="24"/>
      <c r="E80" s="24"/>
      <c r="F80" s="24"/>
      <c r="G80" s="24"/>
      <c r="H80" s="24"/>
      <c r="I80" s="111"/>
      <c r="J80" s="24"/>
      <c r="K80" s="24"/>
      <c r="L80" s="22"/>
    </row>
    <row r="81" spans="1:65" s="2" customFormat="1">
      <c r="A81" s="37"/>
      <c r="B81" s="38"/>
      <c r="C81" s="39"/>
      <c r="D81" s="39"/>
      <c r="E81" s="402" t="s">
        <v>282</v>
      </c>
      <c r="F81" s="401"/>
      <c r="G81" s="401"/>
      <c r="H81" s="401"/>
      <c r="I81" s="118"/>
      <c r="J81" s="39"/>
      <c r="K81" s="39"/>
      <c r="L81" s="119"/>
      <c r="S81" s="37"/>
      <c r="T81" s="37"/>
      <c r="U81" s="37"/>
      <c r="V81" s="37"/>
      <c r="W81" s="37"/>
      <c r="X81" s="37"/>
      <c r="Y81" s="37"/>
      <c r="Z81" s="37"/>
      <c r="AA81" s="37"/>
      <c r="AB81" s="37"/>
      <c r="AC81" s="37"/>
      <c r="AD81" s="37"/>
      <c r="AE81" s="37"/>
    </row>
    <row r="82" spans="1:65" s="2" customFormat="1" ht="12.75">
      <c r="A82" s="37"/>
      <c r="B82" s="38"/>
      <c r="C82" s="31" t="s">
        <v>182</v>
      </c>
      <c r="D82" s="39"/>
      <c r="E82" s="39"/>
      <c r="F82" s="39"/>
      <c r="G82" s="39"/>
      <c r="H82" s="39"/>
      <c r="I82" s="118"/>
      <c r="J82" s="39"/>
      <c r="K82" s="39"/>
      <c r="L82" s="119"/>
      <c r="S82" s="37"/>
      <c r="T82" s="37"/>
      <c r="U82" s="37"/>
      <c r="V82" s="37"/>
      <c r="W82" s="37"/>
      <c r="X82" s="37"/>
      <c r="Y82" s="37"/>
      <c r="Z82" s="37"/>
      <c r="AA82" s="37"/>
      <c r="AB82" s="37"/>
      <c r="AC82" s="37"/>
      <c r="AD82" s="37"/>
      <c r="AE82" s="37"/>
    </row>
    <row r="83" spans="1:65" s="2" customFormat="1">
      <c r="A83" s="37"/>
      <c r="B83" s="38"/>
      <c r="C83" s="39"/>
      <c r="D83" s="39"/>
      <c r="E83" s="364" t="str">
        <f>E11</f>
        <v xml:space="preserve">SO 01.1 - Soupis prací - Rekonstrukce jezu adm. ř. km 18,858 (Petrův jez) a související úpravy toku </v>
      </c>
      <c r="F83" s="401"/>
      <c r="G83" s="401"/>
      <c r="H83" s="401"/>
      <c r="I83" s="118"/>
      <c r="J83" s="39"/>
      <c r="K83" s="39"/>
      <c r="L83" s="119"/>
      <c r="S83" s="37"/>
      <c r="T83" s="37"/>
      <c r="U83" s="37"/>
      <c r="V83" s="37"/>
      <c r="W83" s="37"/>
      <c r="X83" s="37"/>
      <c r="Y83" s="37"/>
      <c r="Z83" s="37"/>
      <c r="AA83" s="37"/>
      <c r="AB83" s="37"/>
      <c r="AC83" s="37"/>
      <c r="AD83" s="37"/>
      <c r="AE83" s="37"/>
    </row>
    <row r="84" spans="1:65" s="2" customForma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12.75">
      <c r="A85" s="37"/>
      <c r="B85" s="38"/>
      <c r="C85" s="31" t="s">
        <v>22</v>
      </c>
      <c r="D85" s="39"/>
      <c r="E85" s="39"/>
      <c r="F85" s="29" t="str">
        <f>F14</f>
        <v>k. ú. Kvasiny</v>
      </c>
      <c r="G85" s="39"/>
      <c r="H85" s="39"/>
      <c r="I85" s="120" t="s">
        <v>24</v>
      </c>
      <c r="J85" s="62" t="str">
        <f>IF(J14="","",J14)</f>
        <v>30. 6. 2020</v>
      </c>
      <c r="K85" s="39"/>
      <c r="L85" s="119"/>
      <c r="S85" s="37"/>
      <c r="T85" s="37"/>
      <c r="U85" s="37"/>
      <c r="V85" s="37"/>
      <c r="W85" s="37"/>
      <c r="X85" s="37"/>
      <c r="Y85" s="37"/>
      <c r="Z85" s="37"/>
      <c r="AA85" s="37"/>
      <c r="AB85" s="37"/>
      <c r="AC85" s="37"/>
      <c r="AD85" s="37"/>
      <c r="AE85" s="37"/>
    </row>
    <row r="86" spans="1:65" s="2" customForma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2" customFormat="1" ht="38.25">
      <c r="A87" s="37"/>
      <c r="B87" s="38"/>
      <c r="C87" s="31" t="s">
        <v>30</v>
      </c>
      <c r="D87" s="39"/>
      <c r="E87" s="39"/>
      <c r="F87" s="29" t="str">
        <f>E17</f>
        <v>Povodí Labe, státní podnik</v>
      </c>
      <c r="G87" s="39"/>
      <c r="H87" s="39"/>
      <c r="I87" s="120" t="s">
        <v>38</v>
      </c>
      <c r="J87" s="35" t="str">
        <f>E23</f>
        <v>Vodohospodářský rozvoj a výstavba a.s.</v>
      </c>
      <c r="K87" s="39"/>
      <c r="L87" s="119"/>
      <c r="S87" s="37"/>
      <c r="T87" s="37"/>
      <c r="U87" s="37"/>
      <c r="V87" s="37"/>
      <c r="W87" s="37"/>
      <c r="X87" s="37"/>
      <c r="Y87" s="37"/>
      <c r="Z87" s="37"/>
      <c r="AA87" s="37"/>
      <c r="AB87" s="37"/>
      <c r="AC87" s="37"/>
      <c r="AD87" s="37"/>
      <c r="AE87" s="37"/>
    </row>
    <row r="88" spans="1:65" s="2" customFormat="1" ht="25.5">
      <c r="A88" s="37"/>
      <c r="B88" s="38"/>
      <c r="C88" s="31" t="s">
        <v>36</v>
      </c>
      <c r="D88" s="39"/>
      <c r="E88" s="39"/>
      <c r="F88" s="29" t="str">
        <f>IF(E20="","",E20)</f>
        <v>Vyplň údaj</v>
      </c>
      <c r="G88" s="39"/>
      <c r="H88" s="39"/>
      <c r="I88" s="120" t="s">
        <v>43</v>
      </c>
      <c r="J88" s="35" t="str">
        <f>E26</f>
        <v>Miroslav Holeček</v>
      </c>
      <c r="K88" s="39"/>
      <c r="L88" s="119"/>
      <c r="S88" s="37"/>
      <c r="T88" s="37"/>
      <c r="U88" s="37"/>
      <c r="V88" s="37"/>
      <c r="W88" s="37"/>
      <c r="X88" s="37"/>
      <c r="Y88" s="37"/>
      <c r="Z88" s="37"/>
      <c r="AA88" s="37"/>
      <c r="AB88" s="37"/>
      <c r="AC88" s="37"/>
      <c r="AD88" s="37"/>
      <c r="AE88" s="37"/>
    </row>
    <row r="89" spans="1:65" s="2" customForma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65" s="11" customFormat="1" ht="24">
      <c r="A90" s="167"/>
      <c r="B90" s="168"/>
      <c r="C90" s="169" t="s">
        <v>196</v>
      </c>
      <c r="D90" s="170" t="s">
        <v>67</v>
      </c>
      <c r="E90" s="170" t="s">
        <v>63</v>
      </c>
      <c r="F90" s="170" t="s">
        <v>64</v>
      </c>
      <c r="G90" s="170" t="s">
        <v>197</v>
      </c>
      <c r="H90" s="170" t="s">
        <v>198</v>
      </c>
      <c r="I90" s="171" t="s">
        <v>199</v>
      </c>
      <c r="J90" s="170" t="s">
        <v>187</v>
      </c>
      <c r="K90" s="172" t="s">
        <v>200</v>
      </c>
      <c r="L90" s="173"/>
      <c r="M90" s="71" t="s">
        <v>44</v>
      </c>
      <c r="N90" s="72" t="s">
        <v>52</v>
      </c>
      <c r="O90" s="72" t="s">
        <v>201</v>
      </c>
      <c r="P90" s="72" t="s">
        <v>202</v>
      </c>
      <c r="Q90" s="72" t="s">
        <v>203</v>
      </c>
      <c r="R90" s="72" t="s">
        <v>204</v>
      </c>
      <c r="S90" s="72" t="s">
        <v>205</v>
      </c>
      <c r="T90" s="73" t="s">
        <v>206</v>
      </c>
      <c r="U90" s="167"/>
      <c r="V90" s="167"/>
      <c r="W90" s="167"/>
      <c r="X90" s="167"/>
      <c r="Y90" s="167"/>
      <c r="Z90" s="167"/>
      <c r="AA90" s="167"/>
      <c r="AB90" s="167"/>
      <c r="AC90" s="167"/>
      <c r="AD90" s="167"/>
      <c r="AE90" s="167"/>
    </row>
    <row r="91" spans="1:65" s="2" customFormat="1" ht="15.75">
      <c r="A91" s="37"/>
      <c r="B91" s="38"/>
      <c r="C91" s="78" t="s">
        <v>207</v>
      </c>
      <c r="D91" s="39"/>
      <c r="E91" s="39"/>
      <c r="F91" s="39"/>
      <c r="G91" s="39"/>
      <c r="H91" s="39"/>
      <c r="I91" s="118"/>
      <c r="J91" s="174">
        <f>BK91</f>
        <v>0</v>
      </c>
      <c r="K91" s="39"/>
      <c r="L91" s="42"/>
      <c r="M91" s="74"/>
      <c r="N91" s="175"/>
      <c r="O91" s="75"/>
      <c r="P91" s="176">
        <f>P92</f>
        <v>0</v>
      </c>
      <c r="Q91" s="75"/>
      <c r="R91" s="176">
        <f>R92</f>
        <v>1168.0013558000001</v>
      </c>
      <c r="S91" s="75"/>
      <c r="T91" s="177">
        <f>T92</f>
        <v>0</v>
      </c>
      <c r="U91" s="37"/>
      <c r="V91" s="37"/>
      <c r="W91" s="37"/>
      <c r="X91" s="37"/>
      <c r="Y91" s="37"/>
      <c r="Z91" s="37"/>
      <c r="AA91" s="37"/>
      <c r="AB91" s="37"/>
      <c r="AC91" s="37"/>
      <c r="AD91" s="37"/>
      <c r="AE91" s="37"/>
      <c r="AT91" s="19" t="s">
        <v>81</v>
      </c>
      <c r="AU91" s="19" t="s">
        <v>188</v>
      </c>
      <c r="BK91" s="178">
        <f>BK92</f>
        <v>0</v>
      </c>
    </row>
    <row r="92" spans="1:65" s="12" customFormat="1" ht="15">
      <c r="B92" s="179"/>
      <c r="C92" s="180"/>
      <c r="D92" s="181" t="s">
        <v>81</v>
      </c>
      <c r="E92" s="182" t="s">
        <v>290</v>
      </c>
      <c r="F92" s="182" t="s">
        <v>291</v>
      </c>
      <c r="G92" s="180"/>
      <c r="H92" s="180"/>
      <c r="I92" s="183"/>
      <c r="J92" s="184">
        <f>BK92</f>
        <v>0</v>
      </c>
      <c r="K92" s="180"/>
      <c r="L92" s="185"/>
      <c r="M92" s="186"/>
      <c r="N92" s="187"/>
      <c r="O92" s="187"/>
      <c r="P92" s="188">
        <f>P93+P265+P286+P287+P292</f>
        <v>0</v>
      </c>
      <c r="Q92" s="187"/>
      <c r="R92" s="188">
        <f>R93+R265+R286+R287+R292</f>
        <v>1168.0013558000001</v>
      </c>
      <c r="S92" s="187"/>
      <c r="T92" s="189">
        <f>T93+T265+T286+T287+T292</f>
        <v>0</v>
      </c>
      <c r="AR92" s="190" t="s">
        <v>88</v>
      </c>
      <c r="AT92" s="191" t="s">
        <v>81</v>
      </c>
      <c r="AU92" s="191" t="s">
        <v>82</v>
      </c>
      <c r="AY92" s="190" t="s">
        <v>211</v>
      </c>
      <c r="BK92" s="192">
        <f>BK93+BK265+BK286+BK287+BK292</f>
        <v>0</v>
      </c>
    </row>
    <row r="93" spans="1:65" s="12" customFormat="1" ht="12.75">
      <c r="B93" s="179"/>
      <c r="C93" s="180"/>
      <c r="D93" s="181" t="s">
        <v>81</v>
      </c>
      <c r="E93" s="193" t="s">
        <v>88</v>
      </c>
      <c r="F93" s="193" t="s">
        <v>292</v>
      </c>
      <c r="G93" s="180"/>
      <c r="H93" s="180"/>
      <c r="I93" s="183"/>
      <c r="J93" s="194">
        <f>BK93</f>
        <v>0</v>
      </c>
      <c r="K93" s="180"/>
      <c r="L93" s="185"/>
      <c r="M93" s="186"/>
      <c r="N93" s="187"/>
      <c r="O93" s="187"/>
      <c r="P93" s="188">
        <f>SUM(P94:P264)</f>
        <v>0</v>
      </c>
      <c r="Q93" s="187"/>
      <c r="R93" s="188">
        <f>SUM(R94:R264)</f>
        <v>2.0340409999999998</v>
      </c>
      <c r="S93" s="187"/>
      <c r="T93" s="189">
        <f>SUM(T94:T264)</f>
        <v>0</v>
      </c>
      <c r="AR93" s="190" t="s">
        <v>88</v>
      </c>
      <c r="AT93" s="191" t="s">
        <v>81</v>
      </c>
      <c r="AU93" s="191" t="s">
        <v>88</v>
      </c>
      <c r="AY93" s="190" t="s">
        <v>211</v>
      </c>
      <c r="BK93" s="192">
        <f>SUM(BK94:BK264)</f>
        <v>0</v>
      </c>
    </row>
    <row r="94" spans="1:65" s="2" customFormat="1" ht="24">
      <c r="A94" s="37"/>
      <c r="B94" s="38"/>
      <c r="C94" s="195" t="s">
        <v>88</v>
      </c>
      <c r="D94" s="195" t="s">
        <v>214</v>
      </c>
      <c r="E94" s="196" t="s">
        <v>293</v>
      </c>
      <c r="F94" s="197" t="s">
        <v>294</v>
      </c>
      <c r="G94" s="198" t="s">
        <v>295</v>
      </c>
      <c r="H94" s="199">
        <v>16.079999999999998</v>
      </c>
      <c r="I94" s="200"/>
      <c r="J94" s="201">
        <f>ROUND(I94*H94,2)</f>
        <v>0</v>
      </c>
      <c r="K94" s="197" t="s">
        <v>224</v>
      </c>
      <c r="L94" s="42"/>
      <c r="M94" s="202" t="s">
        <v>44</v>
      </c>
      <c r="N94" s="203" t="s">
        <v>53</v>
      </c>
      <c r="O94" s="67"/>
      <c r="P94" s="204">
        <f>O94*H94</f>
        <v>0</v>
      </c>
      <c r="Q94" s="204">
        <v>0</v>
      </c>
      <c r="R94" s="204">
        <f>Q94*H94</f>
        <v>0</v>
      </c>
      <c r="S94" s="204">
        <v>0</v>
      </c>
      <c r="T94" s="205">
        <f>S94*H94</f>
        <v>0</v>
      </c>
      <c r="U94" s="37"/>
      <c r="V94" s="37"/>
      <c r="W94" s="37"/>
      <c r="X94" s="37"/>
      <c r="Y94" s="37"/>
      <c r="Z94" s="37"/>
      <c r="AA94" s="37"/>
      <c r="AB94" s="37"/>
      <c r="AC94" s="37"/>
      <c r="AD94" s="37"/>
      <c r="AE94" s="37"/>
      <c r="AR94" s="206" t="s">
        <v>232</v>
      </c>
      <c r="AT94" s="206" t="s">
        <v>214</v>
      </c>
      <c r="AU94" s="206" t="s">
        <v>91</v>
      </c>
      <c r="AY94" s="19" t="s">
        <v>211</v>
      </c>
      <c r="BE94" s="207">
        <f>IF(N94="základní",J94,0)</f>
        <v>0</v>
      </c>
      <c r="BF94" s="207">
        <f>IF(N94="snížená",J94,0)</f>
        <v>0</v>
      </c>
      <c r="BG94" s="207">
        <f>IF(N94="zákl. přenesená",J94,0)</f>
        <v>0</v>
      </c>
      <c r="BH94" s="207">
        <f>IF(N94="sníž. přenesená",J94,0)</f>
        <v>0</v>
      </c>
      <c r="BI94" s="207">
        <f>IF(N94="nulová",J94,0)</f>
        <v>0</v>
      </c>
      <c r="BJ94" s="19" t="s">
        <v>88</v>
      </c>
      <c r="BK94" s="207">
        <f>ROUND(I94*H94,2)</f>
        <v>0</v>
      </c>
      <c r="BL94" s="19" t="s">
        <v>232</v>
      </c>
      <c r="BM94" s="206" t="s">
        <v>296</v>
      </c>
    </row>
    <row r="95" spans="1:65" s="2" customFormat="1" ht="117">
      <c r="A95" s="37"/>
      <c r="B95" s="38"/>
      <c r="C95" s="39"/>
      <c r="D95" s="208" t="s">
        <v>297</v>
      </c>
      <c r="E95" s="39"/>
      <c r="F95" s="209" t="s">
        <v>298</v>
      </c>
      <c r="G95" s="39"/>
      <c r="H95" s="39"/>
      <c r="I95" s="118"/>
      <c r="J95" s="39"/>
      <c r="K95" s="39"/>
      <c r="L95" s="42"/>
      <c r="M95" s="210"/>
      <c r="N95" s="211"/>
      <c r="O95" s="67"/>
      <c r="P95" s="67"/>
      <c r="Q95" s="67"/>
      <c r="R95" s="67"/>
      <c r="S95" s="67"/>
      <c r="T95" s="68"/>
      <c r="U95" s="37"/>
      <c r="V95" s="37"/>
      <c r="W95" s="37"/>
      <c r="X95" s="37"/>
      <c r="Y95" s="37"/>
      <c r="Z95" s="37"/>
      <c r="AA95" s="37"/>
      <c r="AB95" s="37"/>
      <c r="AC95" s="37"/>
      <c r="AD95" s="37"/>
      <c r="AE95" s="37"/>
      <c r="AT95" s="19" t="s">
        <v>297</v>
      </c>
      <c r="AU95" s="19" t="s">
        <v>91</v>
      </c>
    </row>
    <row r="96" spans="1:65" s="13" customFormat="1">
      <c r="B96" s="216"/>
      <c r="C96" s="217"/>
      <c r="D96" s="208" t="s">
        <v>299</v>
      </c>
      <c r="E96" s="218" t="s">
        <v>44</v>
      </c>
      <c r="F96" s="219" t="s">
        <v>300</v>
      </c>
      <c r="G96" s="217"/>
      <c r="H96" s="220">
        <v>16.079999999999998</v>
      </c>
      <c r="I96" s="221"/>
      <c r="J96" s="217"/>
      <c r="K96" s="217"/>
      <c r="L96" s="222"/>
      <c r="M96" s="223"/>
      <c r="N96" s="224"/>
      <c r="O96" s="224"/>
      <c r="P96" s="224"/>
      <c r="Q96" s="224"/>
      <c r="R96" s="224"/>
      <c r="S96" s="224"/>
      <c r="T96" s="225"/>
      <c r="AT96" s="226" t="s">
        <v>299</v>
      </c>
      <c r="AU96" s="226" t="s">
        <v>91</v>
      </c>
      <c r="AV96" s="13" t="s">
        <v>91</v>
      </c>
      <c r="AW96" s="13" t="s">
        <v>42</v>
      </c>
      <c r="AX96" s="13" t="s">
        <v>88</v>
      </c>
      <c r="AY96" s="226" t="s">
        <v>211</v>
      </c>
    </row>
    <row r="97" spans="1:65" s="2" customFormat="1" ht="24">
      <c r="A97" s="37"/>
      <c r="B97" s="38"/>
      <c r="C97" s="195" t="s">
        <v>91</v>
      </c>
      <c r="D97" s="195" t="s">
        <v>214</v>
      </c>
      <c r="E97" s="196" t="s">
        <v>301</v>
      </c>
      <c r="F97" s="197" t="s">
        <v>302</v>
      </c>
      <c r="G97" s="198" t="s">
        <v>295</v>
      </c>
      <c r="H97" s="199">
        <v>16.079999999999998</v>
      </c>
      <c r="I97" s="200"/>
      <c r="J97" s="201">
        <f>ROUND(I97*H97,2)</f>
        <v>0</v>
      </c>
      <c r="K97" s="197" t="s">
        <v>224</v>
      </c>
      <c r="L97" s="42"/>
      <c r="M97" s="202" t="s">
        <v>44</v>
      </c>
      <c r="N97" s="203" t="s">
        <v>53</v>
      </c>
      <c r="O97" s="67"/>
      <c r="P97" s="204">
        <f>O97*H97</f>
        <v>0</v>
      </c>
      <c r="Q97" s="204">
        <v>0</v>
      </c>
      <c r="R97" s="204">
        <f>Q97*H97</f>
        <v>0</v>
      </c>
      <c r="S97" s="204">
        <v>0</v>
      </c>
      <c r="T97" s="205">
        <f>S97*H97</f>
        <v>0</v>
      </c>
      <c r="U97" s="37"/>
      <c r="V97" s="37"/>
      <c r="W97" s="37"/>
      <c r="X97" s="37"/>
      <c r="Y97" s="37"/>
      <c r="Z97" s="37"/>
      <c r="AA97" s="37"/>
      <c r="AB97" s="37"/>
      <c r="AC97" s="37"/>
      <c r="AD97" s="37"/>
      <c r="AE97" s="37"/>
      <c r="AR97" s="206" t="s">
        <v>232</v>
      </c>
      <c r="AT97" s="206" t="s">
        <v>214</v>
      </c>
      <c r="AU97" s="206" t="s">
        <v>91</v>
      </c>
      <c r="AY97" s="19" t="s">
        <v>211</v>
      </c>
      <c r="BE97" s="207">
        <f>IF(N97="základní",J97,0)</f>
        <v>0</v>
      </c>
      <c r="BF97" s="207">
        <f>IF(N97="snížená",J97,0)</f>
        <v>0</v>
      </c>
      <c r="BG97" s="207">
        <f>IF(N97="zákl. přenesená",J97,0)</f>
        <v>0</v>
      </c>
      <c r="BH97" s="207">
        <f>IF(N97="sníž. přenesená",J97,0)</f>
        <v>0</v>
      </c>
      <c r="BI97" s="207">
        <f>IF(N97="nulová",J97,0)</f>
        <v>0</v>
      </c>
      <c r="BJ97" s="19" t="s">
        <v>88</v>
      </c>
      <c r="BK97" s="207">
        <f>ROUND(I97*H97,2)</f>
        <v>0</v>
      </c>
      <c r="BL97" s="19" t="s">
        <v>232</v>
      </c>
      <c r="BM97" s="206" t="s">
        <v>303</v>
      </c>
    </row>
    <row r="98" spans="1:65" s="2" customFormat="1" ht="97.5">
      <c r="A98" s="37"/>
      <c r="B98" s="38"/>
      <c r="C98" s="39"/>
      <c r="D98" s="208" t="s">
        <v>297</v>
      </c>
      <c r="E98" s="39"/>
      <c r="F98" s="209" t="s">
        <v>304</v>
      </c>
      <c r="G98" s="39"/>
      <c r="H98" s="39"/>
      <c r="I98" s="118"/>
      <c r="J98" s="39"/>
      <c r="K98" s="39"/>
      <c r="L98" s="42"/>
      <c r="M98" s="210"/>
      <c r="N98" s="211"/>
      <c r="O98" s="67"/>
      <c r="P98" s="67"/>
      <c r="Q98" s="67"/>
      <c r="R98" s="67"/>
      <c r="S98" s="67"/>
      <c r="T98" s="68"/>
      <c r="U98" s="37"/>
      <c r="V98" s="37"/>
      <c r="W98" s="37"/>
      <c r="X98" s="37"/>
      <c r="Y98" s="37"/>
      <c r="Z98" s="37"/>
      <c r="AA98" s="37"/>
      <c r="AB98" s="37"/>
      <c r="AC98" s="37"/>
      <c r="AD98" s="37"/>
      <c r="AE98" s="37"/>
      <c r="AT98" s="19" t="s">
        <v>297</v>
      </c>
      <c r="AU98" s="19" t="s">
        <v>91</v>
      </c>
    </row>
    <row r="99" spans="1:65" s="13" customFormat="1">
      <c r="B99" s="216"/>
      <c r="C99" s="217"/>
      <c r="D99" s="208" t="s">
        <v>299</v>
      </c>
      <c r="E99" s="218" t="s">
        <v>44</v>
      </c>
      <c r="F99" s="219" t="s">
        <v>300</v>
      </c>
      <c r="G99" s="217"/>
      <c r="H99" s="220">
        <v>16.079999999999998</v>
      </c>
      <c r="I99" s="221"/>
      <c r="J99" s="217"/>
      <c r="K99" s="217"/>
      <c r="L99" s="222"/>
      <c r="M99" s="223"/>
      <c r="N99" s="224"/>
      <c r="O99" s="224"/>
      <c r="P99" s="224"/>
      <c r="Q99" s="224"/>
      <c r="R99" s="224"/>
      <c r="S99" s="224"/>
      <c r="T99" s="225"/>
      <c r="AT99" s="226" t="s">
        <v>299</v>
      </c>
      <c r="AU99" s="226" t="s">
        <v>91</v>
      </c>
      <c r="AV99" s="13" t="s">
        <v>91</v>
      </c>
      <c r="AW99" s="13" t="s">
        <v>42</v>
      </c>
      <c r="AX99" s="13" t="s">
        <v>88</v>
      </c>
      <c r="AY99" s="226" t="s">
        <v>211</v>
      </c>
    </row>
    <row r="100" spans="1:65" s="2" customFormat="1" ht="24">
      <c r="A100" s="37"/>
      <c r="B100" s="38"/>
      <c r="C100" s="195" t="s">
        <v>227</v>
      </c>
      <c r="D100" s="195" t="s">
        <v>214</v>
      </c>
      <c r="E100" s="196" t="s">
        <v>305</v>
      </c>
      <c r="F100" s="197" t="s">
        <v>306</v>
      </c>
      <c r="G100" s="198" t="s">
        <v>295</v>
      </c>
      <c r="H100" s="199">
        <v>16.079999999999998</v>
      </c>
      <c r="I100" s="200"/>
      <c r="J100" s="201">
        <f>ROUND(I100*H100,2)</f>
        <v>0</v>
      </c>
      <c r="K100" s="197" t="s">
        <v>224</v>
      </c>
      <c r="L100" s="42"/>
      <c r="M100" s="202" t="s">
        <v>44</v>
      </c>
      <c r="N100" s="203" t="s">
        <v>53</v>
      </c>
      <c r="O100" s="67"/>
      <c r="P100" s="204">
        <f>O100*H100</f>
        <v>0</v>
      </c>
      <c r="Q100" s="204">
        <v>0</v>
      </c>
      <c r="R100" s="204">
        <f>Q100*H100</f>
        <v>0</v>
      </c>
      <c r="S100" s="204">
        <v>0</v>
      </c>
      <c r="T100" s="205">
        <f>S100*H100</f>
        <v>0</v>
      </c>
      <c r="U100" s="37"/>
      <c r="V100" s="37"/>
      <c r="W100" s="37"/>
      <c r="X100" s="37"/>
      <c r="Y100" s="37"/>
      <c r="Z100" s="37"/>
      <c r="AA100" s="37"/>
      <c r="AB100" s="37"/>
      <c r="AC100" s="37"/>
      <c r="AD100" s="37"/>
      <c r="AE100" s="37"/>
      <c r="AR100" s="206" t="s">
        <v>232</v>
      </c>
      <c r="AT100" s="206" t="s">
        <v>214</v>
      </c>
      <c r="AU100" s="206" t="s">
        <v>91</v>
      </c>
      <c r="AY100" s="19" t="s">
        <v>211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232</v>
      </c>
      <c r="BM100" s="206" t="s">
        <v>307</v>
      </c>
    </row>
    <row r="101" spans="1:65" s="2" customFormat="1" ht="39">
      <c r="A101" s="37"/>
      <c r="B101" s="38"/>
      <c r="C101" s="39"/>
      <c r="D101" s="208" t="s">
        <v>297</v>
      </c>
      <c r="E101" s="39"/>
      <c r="F101" s="209" t="s">
        <v>308</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19" t="s">
        <v>297</v>
      </c>
      <c r="AU101" s="19" t="s">
        <v>91</v>
      </c>
    </row>
    <row r="102" spans="1:65" s="13" customFormat="1">
      <c r="B102" s="216"/>
      <c r="C102" s="217"/>
      <c r="D102" s="208" t="s">
        <v>299</v>
      </c>
      <c r="E102" s="218" t="s">
        <v>44</v>
      </c>
      <c r="F102" s="219" t="s">
        <v>300</v>
      </c>
      <c r="G102" s="217"/>
      <c r="H102" s="220">
        <v>16.079999999999998</v>
      </c>
      <c r="I102" s="221"/>
      <c r="J102" s="217"/>
      <c r="K102" s="217"/>
      <c r="L102" s="222"/>
      <c r="M102" s="223"/>
      <c r="N102" s="224"/>
      <c r="O102" s="224"/>
      <c r="P102" s="224"/>
      <c r="Q102" s="224"/>
      <c r="R102" s="224"/>
      <c r="S102" s="224"/>
      <c r="T102" s="225"/>
      <c r="AT102" s="226" t="s">
        <v>299</v>
      </c>
      <c r="AU102" s="226" t="s">
        <v>91</v>
      </c>
      <c r="AV102" s="13" t="s">
        <v>91</v>
      </c>
      <c r="AW102" s="13" t="s">
        <v>42</v>
      </c>
      <c r="AX102" s="13" t="s">
        <v>88</v>
      </c>
      <c r="AY102" s="226" t="s">
        <v>211</v>
      </c>
    </row>
    <row r="103" spans="1:65" s="2" customFormat="1" ht="24">
      <c r="A103" s="37"/>
      <c r="B103" s="38"/>
      <c r="C103" s="195" t="s">
        <v>232</v>
      </c>
      <c r="D103" s="195" t="s">
        <v>214</v>
      </c>
      <c r="E103" s="196" t="s">
        <v>309</v>
      </c>
      <c r="F103" s="197" t="s">
        <v>310</v>
      </c>
      <c r="G103" s="198" t="s">
        <v>295</v>
      </c>
      <c r="H103" s="199">
        <v>144.72</v>
      </c>
      <c r="I103" s="200"/>
      <c r="J103" s="201">
        <f>ROUND(I103*H103,2)</f>
        <v>0</v>
      </c>
      <c r="K103" s="197" t="s">
        <v>224</v>
      </c>
      <c r="L103" s="42"/>
      <c r="M103" s="202" t="s">
        <v>44</v>
      </c>
      <c r="N103" s="203" t="s">
        <v>53</v>
      </c>
      <c r="O103" s="67"/>
      <c r="P103" s="204">
        <f>O103*H103</f>
        <v>0</v>
      </c>
      <c r="Q103" s="204">
        <v>0</v>
      </c>
      <c r="R103" s="204">
        <f>Q103*H103</f>
        <v>0</v>
      </c>
      <c r="S103" s="204">
        <v>0</v>
      </c>
      <c r="T103" s="205">
        <f>S103*H103</f>
        <v>0</v>
      </c>
      <c r="U103" s="37"/>
      <c r="V103" s="37"/>
      <c r="W103" s="37"/>
      <c r="X103" s="37"/>
      <c r="Y103" s="37"/>
      <c r="Z103" s="37"/>
      <c r="AA103" s="37"/>
      <c r="AB103" s="37"/>
      <c r="AC103" s="37"/>
      <c r="AD103" s="37"/>
      <c r="AE103" s="37"/>
      <c r="AR103" s="206" t="s">
        <v>232</v>
      </c>
      <c r="AT103" s="206" t="s">
        <v>214</v>
      </c>
      <c r="AU103" s="206" t="s">
        <v>91</v>
      </c>
      <c r="AY103" s="19" t="s">
        <v>211</v>
      </c>
      <c r="BE103" s="207">
        <f>IF(N103="základní",J103,0)</f>
        <v>0</v>
      </c>
      <c r="BF103" s="207">
        <f>IF(N103="snížená",J103,0)</f>
        <v>0</v>
      </c>
      <c r="BG103" s="207">
        <f>IF(N103="zákl. přenesená",J103,0)</f>
        <v>0</v>
      </c>
      <c r="BH103" s="207">
        <f>IF(N103="sníž. přenesená",J103,0)</f>
        <v>0</v>
      </c>
      <c r="BI103" s="207">
        <f>IF(N103="nulová",J103,0)</f>
        <v>0</v>
      </c>
      <c r="BJ103" s="19" t="s">
        <v>88</v>
      </c>
      <c r="BK103" s="207">
        <f>ROUND(I103*H103,2)</f>
        <v>0</v>
      </c>
      <c r="BL103" s="19" t="s">
        <v>232</v>
      </c>
      <c r="BM103" s="206" t="s">
        <v>311</v>
      </c>
    </row>
    <row r="104" spans="1:65" s="2" customFormat="1" ht="39">
      <c r="A104" s="37"/>
      <c r="B104" s="38"/>
      <c r="C104" s="39"/>
      <c r="D104" s="208" t="s">
        <v>297</v>
      </c>
      <c r="E104" s="39"/>
      <c r="F104" s="209" t="s">
        <v>308</v>
      </c>
      <c r="G104" s="39"/>
      <c r="H104" s="39"/>
      <c r="I104" s="118"/>
      <c r="J104" s="39"/>
      <c r="K104" s="39"/>
      <c r="L104" s="42"/>
      <c r="M104" s="210"/>
      <c r="N104" s="211"/>
      <c r="O104" s="67"/>
      <c r="P104" s="67"/>
      <c r="Q104" s="67"/>
      <c r="R104" s="67"/>
      <c r="S104" s="67"/>
      <c r="T104" s="68"/>
      <c r="U104" s="37"/>
      <c r="V104" s="37"/>
      <c r="W104" s="37"/>
      <c r="X104" s="37"/>
      <c r="Y104" s="37"/>
      <c r="Z104" s="37"/>
      <c r="AA104" s="37"/>
      <c r="AB104" s="37"/>
      <c r="AC104" s="37"/>
      <c r="AD104" s="37"/>
      <c r="AE104" s="37"/>
      <c r="AT104" s="19" t="s">
        <v>297</v>
      </c>
      <c r="AU104" s="19" t="s">
        <v>91</v>
      </c>
    </row>
    <row r="105" spans="1:65" s="13" customFormat="1" ht="22.5">
      <c r="B105" s="216"/>
      <c r="C105" s="217"/>
      <c r="D105" s="208" t="s">
        <v>299</v>
      </c>
      <c r="E105" s="218" t="s">
        <v>44</v>
      </c>
      <c r="F105" s="219" t="s">
        <v>312</v>
      </c>
      <c r="G105" s="217"/>
      <c r="H105" s="220">
        <v>144.72</v>
      </c>
      <c r="I105" s="221"/>
      <c r="J105" s="217"/>
      <c r="K105" s="217"/>
      <c r="L105" s="222"/>
      <c r="M105" s="223"/>
      <c r="N105" s="224"/>
      <c r="O105" s="224"/>
      <c r="P105" s="224"/>
      <c r="Q105" s="224"/>
      <c r="R105" s="224"/>
      <c r="S105" s="224"/>
      <c r="T105" s="225"/>
      <c r="AT105" s="226" t="s">
        <v>299</v>
      </c>
      <c r="AU105" s="226" t="s">
        <v>91</v>
      </c>
      <c r="AV105" s="13" t="s">
        <v>91</v>
      </c>
      <c r="AW105" s="13" t="s">
        <v>42</v>
      </c>
      <c r="AX105" s="13" t="s">
        <v>88</v>
      </c>
      <c r="AY105" s="226" t="s">
        <v>211</v>
      </c>
    </row>
    <row r="106" spans="1:65" s="2" customFormat="1" ht="12">
      <c r="A106" s="37"/>
      <c r="B106" s="38"/>
      <c r="C106" s="195" t="s">
        <v>210</v>
      </c>
      <c r="D106" s="195" t="s">
        <v>214</v>
      </c>
      <c r="E106" s="196" t="s">
        <v>313</v>
      </c>
      <c r="F106" s="197" t="s">
        <v>314</v>
      </c>
      <c r="G106" s="198" t="s">
        <v>315</v>
      </c>
      <c r="H106" s="199">
        <v>75</v>
      </c>
      <c r="I106" s="200"/>
      <c r="J106" s="201">
        <f>ROUND(I106*H106,2)</f>
        <v>0</v>
      </c>
      <c r="K106" s="197" t="s">
        <v>224</v>
      </c>
      <c r="L106" s="42"/>
      <c r="M106" s="202" t="s">
        <v>44</v>
      </c>
      <c r="N106" s="203" t="s">
        <v>53</v>
      </c>
      <c r="O106" s="67"/>
      <c r="P106" s="204">
        <f>O106*H106</f>
        <v>0</v>
      </c>
      <c r="Q106" s="204">
        <v>2.6980000000000001E-2</v>
      </c>
      <c r="R106" s="204">
        <f>Q106*H106</f>
        <v>2.0234999999999999</v>
      </c>
      <c r="S106" s="204">
        <v>0</v>
      </c>
      <c r="T106" s="205">
        <f>S106*H106</f>
        <v>0</v>
      </c>
      <c r="U106" s="37"/>
      <c r="V106" s="37"/>
      <c r="W106" s="37"/>
      <c r="X106" s="37"/>
      <c r="Y106" s="37"/>
      <c r="Z106" s="37"/>
      <c r="AA106" s="37"/>
      <c r="AB106" s="37"/>
      <c r="AC106" s="37"/>
      <c r="AD106" s="37"/>
      <c r="AE106" s="37"/>
      <c r="AR106" s="206" t="s">
        <v>232</v>
      </c>
      <c r="AT106" s="206" t="s">
        <v>214</v>
      </c>
      <c r="AU106" s="206" t="s">
        <v>91</v>
      </c>
      <c r="AY106" s="19" t="s">
        <v>211</v>
      </c>
      <c r="BE106" s="207">
        <f>IF(N106="základní",J106,0)</f>
        <v>0</v>
      </c>
      <c r="BF106" s="207">
        <f>IF(N106="snížená",J106,0)</f>
        <v>0</v>
      </c>
      <c r="BG106" s="207">
        <f>IF(N106="zákl. přenesená",J106,0)</f>
        <v>0</v>
      </c>
      <c r="BH106" s="207">
        <f>IF(N106="sníž. přenesená",J106,0)</f>
        <v>0</v>
      </c>
      <c r="BI106" s="207">
        <f>IF(N106="nulová",J106,0)</f>
        <v>0</v>
      </c>
      <c r="BJ106" s="19" t="s">
        <v>88</v>
      </c>
      <c r="BK106" s="207">
        <f>ROUND(I106*H106,2)</f>
        <v>0</v>
      </c>
      <c r="BL106" s="19" t="s">
        <v>232</v>
      </c>
      <c r="BM106" s="206" t="s">
        <v>316</v>
      </c>
    </row>
    <row r="107" spans="1:65" s="2" customFormat="1" ht="156">
      <c r="A107" s="37"/>
      <c r="B107" s="38"/>
      <c r="C107" s="39"/>
      <c r="D107" s="208" t="s">
        <v>297</v>
      </c>
      <c r="E107" s="39"/>
      <c r="F107" s="209" t="s">
        <v>317</v>
      </c>
      <c r="G107" s="39"/>
      <c r="H107" s="39"/>
      <c r="I107" s="118"/>
      <c r="J107" s="39"/>
      <c r="K107" s="39"/>
      <c r="L107" s="42"/>
      <c r="M107" s="210"/>
      <c r="N107" s="211"/>
      <c r="O107" s="67"/>
      <c r="P107" s="67"/>
      <c r="Q107" s="67"/>
      <c r="R107" s="67"/>
      <c r="S107" s="67"/>
      <c r="T107" s="68"/>
      <c r="U107" s="37"/>
      <c r="V107" s="37"/>
      <c r="W107" s="37"/>
      <c r="X107" s="37"/>
      <c r="Y107" s="37"/>
      <c r="Z107" s="37"/>
      <c r="AA107" s="37"/>
      <c r="AB107" s="37"/>
      <c r="AC107" s="37"/>
      <c r="AD107" s="37"/>
      <c r="AE107" s="37"/>
      <c r="AT107" s="19" t="s">
        <v>297</v>
      </c>
      <c r="AU107" s="19" t="s">
        <v>91</v>
      </c>
    </row>
    <row r="108" spans="1:65" s="13" customFormat="1">
      <c r="B108" s="216"/>
      <c r="C108" s="217"/>
      <c r="D108" s="208" t="s">
        <v>299</v>
      </c>
      <c r="E108" s="218" t="s">
        <v>44</v>
      </c>
      <c r="F108" s="219" t="s">
        <v>318</v>
      </c>
      <c r="G108" s="217"/>
      <c r="H108" s="220">
        <v>75</v>
      </c>
      <c r="I108" s="221"/>
      <c r="J108" s="217"/>
      <c r="K108" s="217"/>
      <c r="L108" s="222"/>
      <c r="M108" s="223"/>
      <c r="N108" s="224"/>
      <c r="O108" s="224"/>
      <c r="P108" s="224"/>
      <c r="Q108" s="224"/>
      <c r="R108" s="224"/>
      <c r="S108" s="224"/>
      <c r="T108" s="225"/>
      <c r="AT108" s="226" t="s">
        <v>299</v>
      </c>
      <c r="AU108" s="226" t="s">
        <v>91</v>
      </c>
      <c r="AV108" s="13" t="s">
        <v>91</v>
      </c>
      <c r="AW108" s="13" t="s">
        <v>42</v>
      </c>
      <c r="AX108" s="13" t="s">
        <v>88</v>
      </c>
      <c r="AY108" s="226" t="s">
        <v>211</v>
      </c>
    </row>
    <row r="109" spans="1:65" s="2" customFormat="1" ht="12">
      <c r="A109" s="37"/>
      <c r="B109" s="38"/>
      <c r="C109" s="195" t="s">
        <v>243</v>
      </c>
      <c r="D109" s="195" t="s">
        <v>214</v>
      </c>
      <c r="E109" s="196" t="s">
        <v>319</v>
      </c>
      <c r="F109" s="197" t="s">
        <v>320</v>
      </c>
      <c r="G109" s="198" t="s">
        <v>321</v>
      </c>
      <c r="H109" s="199">
        <v>240</v>
      </c>
      <c r="I109" s="200"/>
      <c r="J109" s="201">
        <f>ROUND(I109*H109,2)</f>
        <v>0</v>
      </c>
      <c r="K109" s="197" t="s">
        <v>224</v>
      </c>
      <c r="L109" s="42"/>
      <c r="M109" s="202" t="s">
        <v>44</v>
      </c>
      <c r="N109" s="203" t="s">
        <v>53</v>
      </c>
      <c r="O109" s="67"/>
      <c r="P109" s="204">
        <f>O109*H109</f>
        <v>0</v>
      </c>
      <c r="Q109" s="204">
        <v>3.0000000000000001E-5</v>
      </c>
      <c r="R109" s="204">
        <f>Q109*H109</f>
        <v>7.1999999999999998E-3</v>
      </c>
      <c r="S109" s="204">
        <v>0</v>
      </c>
      <c r="T109" s="205">
        <f>S109*H109</f>
        <v>0</v>
      </c>
      <c r="U109" s="37"/>
      <c r="V109" s="37"/>
      <c r="W109" s="37"/>
      <c r="X109" s="37"/>
      <c r="Y109" s="37"/>
      <c r="Z109" s="37"/>
      <c r="AA109" s="37"/>
      <c r="AB109" s="37"/>
      <c r="AC109" s="37"/>
      <c r="AD109" s="37"/>
      <c r="AE109" s="37"/>
      <c r="AR109" s="206" t="s">
        <v>232</v>
      </c>
      <c r="AT109" s="206" t="s">
        <v>214</v>
      </c>
      <c r="AU109" s="206" t="s">
        <v>91</v>
      </c>
      <c r="AY109" s="19" t="s">
        <v>211</v>
      </c>
      <c r="BE109" s="207">
        <f>IF(N109="základní",J109,0)</f>
        <v>0</v>
      </c>
      <c r="BF109" s="207">
        <f>IF(N109="snížená",J109,0)</f>
        <v>0</v>
      </c>
      <c r="BG109" s="207">
        <f>IF(N109="zákl. přenesená",J109,0)</f>
        <v>0</v>
      </c>
      <c r="BH109" s="207">
        <f>IF(N109="sníž. přenesená",J109,0)</f>
        <v>0</v>
      </c>
      <c r="BI109" s="207">
        <f>IF(N109="nulová",J109,0)</f>
        <v>0</v>
      </c>
      <c r="BJ109" s="19" t="s">
        <v>88</v>
      </c>
      <c r="BK109" s="207">
        <f>ROUND(I109*H109,2)</f>
        <v>0</v>
      </c>
      <c r="BL109" s="19" t="s">
        <v>232</v>
      </c>
      <c r="BM109" s="206" t="s">
        <v>322</v>
      </c>
    </row>
    <row r="110" spans="1:65" s="2" customFormat="1" ht="204.75">
      <c r="A110" s="37"/>
      <c r="B110" s="38"/>
      <c r="C110" s="39"/>
      <c r="D110" s="208" t="s">
        <v>297</v>
      </c>
      <c r="E110" s="39"/>
      <c r="F110" s="209" t="s">
        <v>323</v>
      </c>
      <c r="G110" s="39"/>
      <c r="H110" s="39"/>
      <c r="I110" s="118"/>
      <c r="J110" s="39"/>
      <c r="K110" s="39"/>
      <c r="L110" s="42"/>
      <c r="M110" s="210"/>
      <c r="N110" s="211"/>
      <c r="O110" s="67"/>
      <c r="P110" s="67"/>
      <c r="Q110" s="67"/>
      <c r="R110" s="67"/>
      <c r="S110" s="67"/>
      <c r="T110" s="68"/>
      <c r="U110" s="37"/>
      <c r="V110" s="37"/>
      <c r="W110" s="37"/>
      <c r="X110" s="37"/>
      <c r="Y110" s="37"/>
      <c r="Z110" s="37"/>
      <c r="AA110" s="37"/>
      <c r="AB110" s="37"/>
      <c r="AC110" s="37"/>
      <c r="AD110" s="37"/>
      <c r="AE110" s="37"/>
      <c r="AT110" s="19" t="s">
        <v>297</v>
      </c>
      <c r="AU110" s="19" t="s">
        <v>91</v>
      </c>
    </row>
    <row r="111" spans="1:65" s="13" customFormat="1">
      <c r="B111" s="216"/>
      <c r="C111" s="217"/>
      <c r="D111" s="208" t="s">
        <v>299</v>
      </c>
      <c r="E111" s="218" t="s">
        <v>44</v>
      </c>
      <c r="F111" s="219" t="s">
        <v>324</v>
      </c>
      <c r="G111" s="217"/>
      <c r="H111" s="220">
        <v>240</v>
      </c>
      <c r="I111" s="221"/>
      <c r="J111" s="217"/>
      <c r="K111" s="217"/>
      <c r="L111" s="222"/>
      <c r="M111" s="223"/>
      <c r="N111" s="224"/>
      <c r="O111" s="224"/>
      <c r="P111" s="224"/>
      <c r="Q111" s="224"/>
      <c r="R111" s="224"/>
      <c r="S111" s="224"/>
      <c r="T111" s="225"/>
      <c r="AT111" s="226" t="s">
        <v>299</v>
      </c>
      <c r="AU111" s="226" t="s">
        <v>91</v>
      </c>
      <c r="AV111" s="13" t="s">
        <v>91</v>
      </c>
      <c r="AW111" s="13" t="s">
        <v>42</v>
      </c>
      <c r="AX111" s="13" t="s">
        <v>88</v>
      </c>
      <c r="AY111" s="226" t="s">
        <v>211</v>
      </c>
    </row>
    <row r="112" spans="1:65" s="2" customFormat="1" ht="24">
      <c r="A112" s="37"/>
      <c r="B112" s="38"/>
      <c r="C112" s="195" t="s">
        <v>250</v>
      </c>
      <c r="D112" s="195" t="s">
        <v>214</v>
      </c>
      <c r="E112" s="196" t="s">
        <v>325</v>
      </c>
      <c r="F112" s="197" t="s">
        <v>326</v>
      </c>
      <c r="G112" s="198" t="s">
        <v>327</v>
      </c>
      <c r="H112" s="199">
        <v>60</v>
      </c>
      <c r="I112" s="200"/>
      <c r="J112" s="201">
        <f>ROUND(I112*H112,2)</f>
        <v>0</v>
      </c>
      <c r="K112" s="197" t="s">
        <v>224</v>
      </c>
      <c r="L112" s="42"/>
      <c r="M112" s="202" t="s">
        <v>44</v>
      </c>
      <c r="N112" s="203" t="s">
        <v>53</v>
      </c>
      <c r="O112" s="67"/>
      <c r="P112" s="204">
        <f>O112*H112</f>
        <v>0</v>
      </c>
      <c r="Q112" s="204">
        <v>0</v>
      </c>
      <c r="R112" s="204">
        <f>Q112*H112</f>
        <v>0</v>
      </c>
      <c r="S112" s="204">
        <v>0</v>
      </c>
      <c r="T112" s="205">
        <f>S112*H112</f>
        <v>0</v>
      </c>
      <c r="U112" s="37"/>
      <c r="V112" s="37"/>
      <c r="W112" s="37"/>
      <c r="X112" s="37"/>
      <c r="Y112" s="37"/>
      <c r="Z112" s="37"/>
      <c r="AA112" s="37"/>
      <c r="AB112" s="37"/>
      <c r="AC112" s="37"/>
      <c r="AD112" s="37"/>
      <c r="AE112" s="37"/>
      <c r="AR112" s="206" t="s">
        <v>232</v>
      </c>
      <c r="AT112" s="206" t="s">
        <v>214</v>
      </c>
      <c r="AU112" s="206" t="s">
        <v>91</v>
      </c>
      <c r="AY112" s="19" t="s">
        <v>211</v>
      </c>
      <c r="BE112" s="207">
        <f>IF(N112="základní",J112,0)</f>
        <v>0</v>
      </c>
      <c r="BF112" s="207">
        <f>IF(N112="snížená",J112,0)</f>
        <v>0</v>
      </c>
      <c r="BG112" s="207">
        <f>IF(N112="zákl. přenesená",J112,0)</f>
        <v>0</v>
      </c>
      <c r="BH112" s="207">
        <f>IF(N112="sníž. přenesená",J112,0)</f>
        <v>0</v>
      </c>
      <c r="BI112" s="207">
        <f>IF(N112="nulová",J112,0)</f>
        <v>0</v>
      </c>
      <c r="BJ112" s="19" t="s">
        <v>88</v>
      </c>
      <c r="BK112" s="207">
        <f>ROUND(I112*H112,2)</f>
        <v>0</v>
      </c>
      <c r="BL112" s="19" t="s">
        <v>232</v>
      </c>
      <c r="BM112" s="206" t="s">
        <v>328</v>
      </c>
    </row>
    <row r="113" spans="1:65" s="2" customFormat="1" ht="126.75">
      <c r="A113" s="37"/>
      <c r="B113" s="38"/>
      <c r="C113" s="39"/>
      <c r="D113" s="208" t="s">
        <v>297</v>
      </c>
      <c r="E113" s="39"/>
      <c r="F113" s="209" t="s">
        <v>329</v>
      </c>
      <c r="G113" s="39"/>
      <c r="H113" s="39"/>
      <c r="I113" s="118"/>
      <c r="J113" s="39"/>
      <c r="K113" s="39"/>
      <c r="L113" s="42"/>
      <c r="M113" s="210"/>
      <c r="N113" s="211"/>
      <c r="O113" s="67"/>
      <c r="P113" s="67"/>
      <c r="Q113" s="67"/>
      <c r="R113" s="67"/>
      <c r="S113" s="67"/>
      <c r="T113" s="68"/>
      <c r="U113" s="37"/>
      <c r="V113" s="37"/>
      <c r="W113" s="37"/>
      <c r="X113" s="37"/>
      <c r="Y113" s="37"/>
      <c r="Z113" s="37"/>
      <c r="AA113" s="37"/>
      <c r="AB113" s="37"/>
      <c r="AC113" s="37"/>
      <c r="AD113" s="37"/>
      <c r="AE113" s="37"/>
      <c r="AT113" s="19" t="s">
        <v>297</v>
      </c>
      <c r="AU113" s="19" t="s">
        <v>91</v>
      </c>
    </row>
    <row r="114" spans="1:65" s="2" customFormat="1" ht="24">
      <c r="A114" s="37"/>
      <c r="B114" s="38"/>
      <c r="C114" s="195" t="s">
        <v>256</v>
      </c>
      <c r="D114" s="195" t="s">
        <v>214</v>
      </c>
      <c r="E114" s="196" t="s">
        <v>330</v>
      </c>
      <c r="F114" s="197" t="s">
        <v>331</v>
      </c>
      <c r="G114" s="198" t="s">
        <v>217</v>
      </c>
      <c r="H114" s="199">
        <v>1</v>
      </c>
      <c r="I114" s="200"/>
      <c r="J114" s="201">
        <f>ROUND(I114*H114,2)</f>
        <v>0</v>
      </c>
      <c r="K114" s="197" t="s">
        <v>44</v>
      </c>
      <c r="L114" s="42"/>
      <c r="M114" s="202" t="s">
        <v>44</v>
      </c>
      <c r="N114" s="203" t="s">
        <v>53</v>
      </c>
      <c r="O114" s="67"/>
      <c r="P114" s="204">
        <f>O114*H114</f>
        <v>0</v>
      </c>
      <c r="Q114" s="204">
        <v>0</v>
      </c>
      <c r="R114" s="204">
        <f>Q114*H114</f>
        <v>0</v>
      </c>
      <c r="S114" s="204">
        <v>0</v>
      </c>
      <c r="T114" s="205">
        <f>S114*H114</f>
        <v>0</v>
      </c>
      <c r="U114" s="37"/>
      <c r="V114" s="37"/>
      <c r="W114" s="37"/>
      <c r="X114" s="37"/>
      <c r="Y114" s="37"/>
      <c r="Z114" s="37"/>
      <c r="AA114" s="37"/>
      <c r="AB114" s="37"/>
      <c r="AC114" s="37"/>
      <c r="AD114" s="37"/>
      <c r="AE114" s="37"/>
      <c r="AR114" s="206" t="s">
        <v>232</v>
      </c>
      <c r="AT114" s="206" t="s">
        <v>214</v>
      </c>
      <c r="AU114" s="206" t="s">
        <v>91</v>
      </c>
      <c r="AY114" s="19" t="s">
        <v>211</v>
      </c>
      <c r="BE114" s="207">
        <f>IF(N114="základní",J114,0)</f>
        <v>0</v>
      </c>
      <c r="BF114" s="207">
        <f>IF(N114="snížená",J114,0)</f>
        <v>0</v>
      </c>
      <c r="BG114" s="207">
        <f>IF(N114="zákl. přenesená",J114,0)</f>
        <v>0</v>
      </c>
      <c r="BH114" s="207">
        <f>IF(N114="sníž. přenesená",J114,0)</f>
        <v>0</v>
      </c>
      <c r="BI114" s="207">
        <f>IF(N114="nulová",J114,0)</f>
        <v>0</v>
      </c>
      <c r="BJ114" s="19" t="s">
        <v>88</v>
      </c>
      <c r="BK114" s="207">
        <f>ROUND(I114*H114,2)</f>
        <v>0</v>
      </c>
      <c r="BL114" s="19" t="s">
        <v>232</v>
      </c>
      <c r="BM114" s="206" t="s">
        <v>332</v>
      </c>
    </row>
    <row r="115" spans="1:65" s="2" customFormat="1" ht="48.75">
      <c r="A115" s="37"/>
      <c r="B115" s="38"/>
      <c r="C115" s="39"/>
      <c r="D115" s="208" t="s">
        <v>220</v>
      </c>
      <c r="E115" s="39"/>
      <c r="F115" s="209" t="s">
        <v>333</v>
      </c>
      <c r="G115" s="39"/>
      <c r="H115" s="39"/>
      <c r="I115" s="118"/>
      <c r="J115" s="39"/>
      <c r="K115" s="39"/>
      <c r="L115" s="42"/>
      <c r="M115" s="210"/>
      <c r="N115" s="211"/>
      <c r="O115" s="67"/>
      <c r="P115" s="67"/>
      <c r="Q115" s="67"/>
      <c r="R115" s="67"/>
      <c r="S115" s="67"/>
      <c r="T115" s="68"/>
      <c r="U115" s="37"/>
      <c r="V115" s="37"/>
      <c r="W115" s="37"/>
      <c r="X115" s="37"/>
      <c r="Y115" s="37"/>
      <c r="Z115" s="37"/>
      <c r="AA115" s="37"/>
      <c r="AB115" s="37"/>
      <c r="AC115" s="37"/>
      <c r="AD115" s="37"/>
      <c r="AE115" s="37"/>
      <c r="AT115" s="19" t="s">
        <v>220</v>
      </c>
      <c r="AU115" s="19" t="s">
        <v>91</v>
      </c>
    </row>
    <row r="116" spans="1:65" s="2" customFormat="1" ht="12">
      <c r="A116" s="37"/>
      <c r="B116" s="38"/>
      <c r="C116" s="195" t="s">
        <v>261</v>
      </c>
      <c r="D116" s="195" t="s">
        <v>214</v>
      </c>
      <c r="E116" s="196" t="s">
        <v>334</v>
      </c>
      <c r="F116" s="197" t="s">
        <v>335</v>
      </c>
      <c r="G116" s="198" t="s">
        <v>295</v>
      </c>
      <c r="H116" s="199">
        <v>26.221</v>
      </c>
      <c r="I116" s="200"/>
      <c r="J116" s="201">
        <f>ROUND(I116*H116,2)</f>
        <v>0</v>
      </c>
      <c r="K116" s="197" t="s">
        <v>224</v>
      </c>
      <c r="L116" s="42"/>
      <c r="M116" s="202" t="s">
        <v>44</v>
      </c>
      <c r="N116" s="203" t="s">
        <v>53</v>
      </c>
      <c r="O116" s="67"/>
      <c r="P116" s="204">
        <f>O116*H116</f>
        <v>0</v>
      </c>
      <c r="Q116" s="204">
        <v>0</v>
      </c>
      <c r="R116" s="204">
        <f>Q116*H116</f>
        <v>0</v>
      </c>
      <c r="S116" s="204">
        <v>0</v>
      </c>
      <c r="T116" s="205">
        <f>S116*H116</f>
        <v>0</v>
      </c>
      <c r="U116" s="37"/>
      <c r="V116" s="37"/>
      <c r="W116" s="37"/>
      <c r="X116" s="37"/>
      <c r="Y116" s="37"/>
      <c r="Z116" s="37"/>
      <c r="AA116" s="37"/>
      <c r="AB116" s="37"/>
      <c r="AC116" s="37"/>
      <c r="AD116" s="37"/>
      <c r="AE116" s="37"/>
      <c r="AR116" s="206" t="s">
        <v>232</v>
      </c>
      <c r="AT116" s="206" t="s">
        <v>214</v>
      </c>
      <c r="AU116" s="206" t="s">
        <v>91</v>
      </c>
      <c r="AY116" s="19" t="s">
        <v>211</v>
      </c>
      <c r="BE116" s="207">
        <f>IF(N116="základní",J116,0)</f>
        <v>0</v>
      </c>
      <c r="BF116" s="207">
        <f>IF(N116="snížená",J116,0)</f>
        <v>0</v>
      </c>
      <c r="BG116" s="207">
        <f>IF(N116="zákl. přenesená",J116,0)</f>
        <v>0</v>
      </c>
      <c r="BH116" s="207">
        <f>IF(N116="sníž. přenesená",J116,0)</f>
        <v>0</v>
      </c>
      <c r="BI116" s="207">
        <f>IF(N116="nulová",J116,0)</f>
        <v>0</v>
      </c>
      <c r="BJ116" s="19" t="s">
        <v>88</v>
      </c>
      <c r="BK116" s="207">
        <f>ROUND(I116*H116,2)</f>
        <v>0</v>
      </c>
      <c r="BL116" s="19" t="s">
        <v>232</v>
      </c>
      <c r="BM116" s="206" t="s">
        <v>336</v>
      </c>
    </row>
    <row r="117" spans="1:65" s="2" customFormat="1" ht="39">
      <c r="A117" s="37"/>
      <c r="B117" s="38"/>
      <c r="C117" s="39"/>
      <c r="D117" s="208" t="s">
        <v>297</v>
      </c>
      <c r="E117" s="39"/>
      <c r="F117" s="209" t="s">
        <v>337</v>
      </c>
      <c r="G117" s="39"/>
      <c r="H117" s="39"/>
      <c r="I117" s="118"/>
      <c r="J117" s="39"/>
      <c r="K117" s="39"/>
      <c r="L117" s="42"/>
      <c r="M117" s="210"/>
      <c r="N117" s="211"/>
      <c r="O117" s="67"/>
      <c r="P117" s="67"/>
      <c r="Q117" s="67"/>
      <c r="R117" s="67"/>
      <c r="S117" s="67"/>
      <c r="T117" s="68"/>
      <c r="U117" s="37"/>
      <c r="V117" s="37"/>
      <c r="W117" s="37"/>
      <c r="X117" s="37"/>
      <c r="Y117" s="37"/>
      <c r="Z117" s="37"/>
      <c r="AA117" s="37"/>
      <c r="AB117" s="37"/>
      <c r="AC117" s="37"/>
      <c r="AD117" s="37"/>
      <c r="AE117" s="37"/>
      <c r="AT117" s="19" t="s">
        <v>297</v>
      </c>
      <c r="AU117" s="19" t="s">
        <v>91</v>
      </c>
    </row>
    <row r="118" spans="1:65" s="13" customFormat="1">
      <c r="B118" s="216"/>
      <c r="C118" s="217"/>
      <c r="D118" s="208" t="s">
        <v>299</v>
      </c>
      <c r="E118" s="218" t="s">
        <v>44</v>
      </c>
      <c r="F118" s="219" t="s">
        <v>338</v>
      </c>
      <c r="G118" s="217"/>
      <c r="H118" s="220">
        <v>26.221</v>
      </c>
      <c r="I118" s="221"/>
      <c r="J118" s="217"/>
      <c r="K118" s="217"/>
      <c r="L118" s="222"/>
      <c r="M118" s="223"/>
      <c r="N118" s="224"/>
      <c r="O118" s="224"/>
      <c r="P118" s="224"/>
      <c r="Q118" s="224"/>
      <c r="R118" s="224"/>
      <c r="S118" s="224"/>
      <c r="T118" s="225"/>
      <c r="AT118" s="226" t="s">
        <v>299</v>
      </c>
      <c r="AU118" s="226" t="s">
        <v>91</v>
      </c>
      <c r="AV118" s="13" t="s">
        <v>91</v>
      </c>
      <c r="AW118" s="13" t="s">
        <v>42</v>
      </c>
      <c r="AX118" s="13" t="s">
        <v>88</v>
      </c>
      <c r="AY118" s="226" t="s">
        <v>211</v>
      </c>
    </row>
    <row r="119" spans="1:65" s="2" customFormat="1" ht="24">
      <c r="A119" s="37"/>
      <c r="B119" s="38"/>
      <c r="C119" s="195" t="s">
        <v>265</v>
      </c>
      <c r="D119" s="195" t="s">
        <v>214</v>
      </c>
      <c r="E119" s="196" t="s">
        <v>339</v>
      </c>
      <c r="F119" s="197" t="s">
        <v>340</v>
      </c>
      <c r="G119" s="198" t="s">
        <v>295</v>
      </c>
      <c r="H119" s="199">
        <v>182.583</v>
      </c>
      <c r="I119" s="200"/>
      <c r="J119" s="201">
        <f>ROUND(I119*H119,2)</f>
        <v>0</v>
      </c>
      <c r="K119" s="197" t="s">
        <v>224</v>
      </c>
      <c r="L119" s="42"/>
      <c r="M119" s="202" t="s">
        <v>44</v>
      </c>
      <c r="N119" s="203" t="s">
        <v>53</v>
      </c>
      <c r="O119" s="67"/>
      <c r="P119" s="204">
        <f>O119*H119</f>
        <v>0</v>
      </c>
      <c r="Q119" s="204">
        <v>0</v>
      </c>
      <c r="R119" s="204">
        <f>Q119*H119</f>
        <v>0</v>
      </c>
      <c r="S119" s="204">
        <v>0</v>
      </c>
      <c r="T119" s="205">
        <f>S119*H119</f>
        <v>0</v>
      </c>
      <c r="U119" s="37"/>
      <c r="V119" s="37"/>
      <c r="W119" s="37"/>
      <c r="X119" s="37"/>
      <c r="Y119" s="37"/>
      <c r="Z119" s="37"/>
      <c r="AA119" s="37"/>
      <c r="AB119" s="37"/>
      <c r="AC119" s="37"/>
      <c r="AD119" s="37"/>
      <c r="AE119" s="37"/>
      <c r="AR119" s="206" t="s">
        <v>232</v>
      </c>
      <c r="AT119" s="206" t="s">
        <v>214</v>
      </c>
      <c r="AU119" s="206" t="s">
        <v>91</v>
      </c>
      <c r="AY119" s="19" t="s">
        <v>211</v>
      </c>
      <c r="BE119" s="207">
        <f>IF(N119="základní",J119,0)</f>
        <v>0</v>
      </c>
      <c r="BF119" s="207">
        <f>IF(N119="snížená",J119,0)</f>
        <v>0</v>
      </c>
      <c r="BG119" s="207">
        <f>IF(N119="zákl. přenesená",J119,0)</f>
        <v>0</v>
      </c>
      <c r="BH119" s="207">
        <f>IF(N119="sníž. přenesená",J119,0)</f>
        <v>0</v>
      </c>
      <c r="BI119" s="207">
        <f>IF(N119="nulová",J119,0)</f>
        <v>0</v>
      </c>
      <c r="BJ119" s="19" t="s">
        <v>88</v>
      </c>
      <c r="BK119" s="207">
        <f>ROUND(I119*H119,2)</f>
        <v>0</v>
      </c>
      <c r="BL119" s="19" t="s">
        <v>232</v>
      </c>
      <c r="BM119" s="206" t="s">
        <v>341</v>
      </c>
    </row>
    <row r="120" spans="1:65" s="2" customFormat="1" ht="185.25">
      <c r="A120" s="37"/>
      <c r="B120" s="38"/>
      <c r="C120" s="39"/>
      <c r="D120" s="208" t="s">
        <v>297</v>
      </c>
      <c r="E120" s="39"/>
      <c r="F120" s="209" t="s">
        <v>342</v>
      </c>
      <c r="G120" s="39"/>
      <c r="H120" s="39"/>
      <c r="I120" s="118"/>
      <c r="J120" s="39"/>
      <c r="K120" s="39"/>
      <c r="L120" s="42"/>
      <c r="M120" s="210"/>
      <c r="N120" s="211"/>
      <c r="O120" s="67"/>
      <c r="P120" s="67"/>
      <c r="Q120" s="67"/>
      <c r="R120" s="67"/>
      <c r="S120" s="67"/>
      <c r="T120" s="68"/>
      <c r="U120" s="37"/>
      <c r="V120" s="37"/>
      <c r="W120" s="37"/>
      <c r="X120" s="37"/>
      <c r="Y120" s="37"/>
      <c r="Z120" s="37"/>
      <c r="AA120" s="37"/>
      <c r="AB120" s="37"/>
      <c r="AC120" s="37"/>
      <c r="AD120" s="37"/>
      <c r="AE120" s="37"/>
      <c r="AT120" s="19" t="s">
        <v>297</v>
      </c>
      <c r="AU120" s="19" t="s">
        <v>91</v>
      </c>
    </row>
    <row r="121" spans="1:65" s="13" customFormat="1" ht="22.5">
      <c r="B121" s="216"/>
      <c r="C121" s="217"/>
      <c r="D121" s="208" t="s">
        <v>299</v>
      </c>
      <c r="E121" s="218" t="s">
        <v>44</v>
      </c>
      <c r="F121" s="219" t="s">
        <v>343</v>
      </c>
      <c r="G121" s="217"/>
      <c r="H121" s="220">
        <v>182.583</v>
      </c>
      <c r="I121" s="221"/>
      <c r="J121" s="217"/>
      <c r="K121" s="217"/>
      <c r="L121" s="222"/>
      <c r="M121" s="223"/>
      <c r="N121" s="224"/>
      <c r="O121" s="224"/>
      <c r="P121" s="224"/>
      <c r="Q121" s="224"/>
      <c r="R121" s="224"/>
      <c r="S121" s="224"/>
      <c r="T121" s="225"/>
      <c r="AT121" s="226" t="s">
        <v>299</v>
      </c>
      <c r="AU121" s="226" t="s">
        <v>91</v>
      </c>
      <c r="AV121" s="13" t="s">
        <v>91</v>
      </c>
      <c r="AW121" s="13" t="s">
        <v>42</v>
      </c>
      <c r="AX121" s="13" t="s">
        <v>82</v>
      </c>
      <c r="AY121" s="226" t="s">
        <v>211</v>
      </c>
    </row>
    <row r="122" spans="1:65" s="14" customFormat="1">
      <c r="B122" s="227"/>
      <c r="C122" s="228"/>
      <c r="D122" s="208" t="s">
        <v>299</v>
      </c>
      <c r="E122" s="229" t="s">
        <v>44</v>
      </c>
      <c r="F122" s="230" t="s">
        <v>344</v>
      </c>
      <c r="G122" s="228"/>
      <c r="H122" s="231">
        <v>182.583</v>
      </c>
      <c r="I122" s="232"/>
      <c r="J122" s="228"/>
      <c r="K122" s="228"/>
      <c r="L122" s="233"/>
      <c r="M122" s="234"/>
      <c r="N122" s="235"/>
      <c r="O122" s="235"/>
      <c r="P122" s="235"/>
      <c r="Q122" s="235"/>
      <c r="R122" s="235"/>
      <c r="S122" s="235"/>
      <c r="T122" s="236"/>
      <c r="AT122" s="237" t="s">
        <v>299</v>
      </c>
      <c r="AU122" s="237" t="s">
        <v>91</v>
      </c>
      <c r="AV122" s="14" t="s">
        <v>232</v>
      </c>
      <c r="AW122" s="14" t="s">
        <v>42</v>
      </c>
      <c r="AX122" s="14" t="s">
        <v>88</v>
      </c>
      <c r="AY122" s="237" t="s">
        <v>211</v>
      </c>
    </row>
    <row r="123" spans="1:65" s="2" customFormat="1" ht="12">
      <c r="A123" s="37"/>
      <c r="B123" s="38"/>
      <c r="C123" s="195" t="s">
        <v>270</v>
      </c>
      <c r="D123" s="195" t="s">
        <v>214</v>
      </c>
      <c r="E123" s="196" t="s">
        <v>345</v>
      </c>
      <c r="F123" s="197" t="s">
        <v>346</v>
      </c>
      <c r="G123" s="198" t="s">
        <v>295</v>
      </c>
      <c r="H123" s="199">
        <v>29.65</v>
      </c>
      <c r="I123" s="200"/>
      <c r="J123" s="201">
        <f>ROUND(I123*H123,2)</f>
        <v>0</v>
      </c>
      <c r="K123" s="197" t="s">
        <v>224</v>
      </c>
      <c r="L123" s="42"/>
      <c r="M123" s="202" t="s">
        <v>44</v>
      </c>
      <c r="N123" s="203" t="s">
        <v>53</v>
      </c>
      <c r="O123" s="67"/>
      <c r="P123" s="204">
        <f>O123*H123</f>
        <v>0</v>
      </c>
      <c r="Q123" s="204">
        <v>0</v>
      </c>
      <c r="R123" s="204">
        <f>Q123*H123</f>
        <v>0</v>
      </c>
      <c r="S123" s="204">
        <v>0</v>
      </c>
      <c r="T123" s="205">
        <f>S123*H123</f>
        <v>0</v>
      </c>
      <c r="U123" s="37"/>
      <c r="V123" s="37"/>
      <c r="W123" s="37"/>
      <c r="X123" s="37"/>
      <c r="Y123" s="37"/>
      <c r="Z123" s="37"/>
      <c r="AA123" s="37"/>
      <c r="AB123" s="37"/>
      <c r="AC123" s="37"/>
      <c r="AD123" s="37"/>
      <c r="AE123" s="37"/>
      <c r="AR123" s="206" t="s">
        <v>232</v>
      </c>
      <c r="AT123" s="206" t="s">
        <v>214</v>
      </c>
      <c r="AU123" s="206" t="s">
        <v>91</v>
      </c>
      <c r="AY123" s="19" t="s">
        <v>211</v>
      </c>
      <c r="BE123" s="207">
        <f>IF(N123="základní",J123,0)</f>
        <v>0</v>
      </c>
      <c r="BF123" s="207">
        <f>IF(N123="snížená",J123,0)</f>
        <v>0</v>
      </c>
      <c r="BG123" s="207">
        <f>IF(N123="zákl. přenesená",J123,0)</f>
        <v>0</v>
      </c>
      <c r="BH123" s="207">
        <f>IF(N123="sníž. přenesená",J123,0)</f>
        <v>0</v>
      </c>
      <c r="BI123" s="207">
        <f>IF(N123="nulová",J123,0)</f>
        <v>0</v>
      </c>
      <c r="BJ123" s="19" t="s">
        <v>88</v>
      </c>
      <c r="BK123" s="207">
        <f>ROUND(I123*H123,2)</f>
        <v>0</v>
      </c>
      <c r="BL123" s="19" t="s">
        <v>232</v>
      </c>
      <c r="BM123" s="206" t="s">
        <v>347</v>
      </c>
    </row>
    <row r="124" spans="1:65" s="2" customFormat="1" ht="185.25">
      <c r="A124" s="37"/>
      <c r="B124" s="38"/>
      <c r="C124" s="39"/>
      <c r="D124" s="208" t="s">
        <v>297</v>
      </c>
      <c r="E124" s="39"/>
      <c r="F124" s="209" t="s">
        <v>342</v>
      </c>
      <c r="G124" s="39"/>
      <c r="H124" s="39"/>
      <c r="I124" s="118"/>
      <c r="J124" s="39"/>
      <c r="K124" s="39"/>
      <c r="L124" s="42"/>
      <c r="M124" s="210"/>
      <c r="N124" s="211"/>
      <c r="O124" s="67"/>
      <c r="P124" s="67"/>
      <c r="Q124" s="67"/>
      <c r="R124" s="67"/>
      <c r="S124" s="67"/>
      <c r="T124" s="68"/>
      <c r="U124" s="37"/>
      <c r="V124" s="37"/>
      <c r="W124" s="37"/>
      <c r="X124" s="37"/>
      <c r="Y124" s="37"/>
      <c r="Z124" s="37"/>
      <c r="AA124" s="37"/>
      <c r="AB124" s="37"/>
      <c r="AC124" s="37"/>
      <c r="AD124" s="37"/>
      <c r="AE124" s="37"/>
      <c r="AT124" s="19" t="s">
        <v>297</v>
      </c>
      <c r="AU124" s="19" t="s">
        <v>91</v>
      </c>
    </row>
    <row r="125" spans="1:65" s="13" customFormat="1" ht="22.5">
      <c r="B125" s="216"/>
      <c r="C125" s="217"/>
      <c r="D125" s="208" t="s">
        <v>299</v>
      </c>
      <c r="E125" s="218" t="s">
        <v>44</v>
      </c>
      <c r="F125" s="219" t="s">
        <v>348</v>
      </c>
      <c r="G125" s="217"/>
      <c r="H125" s="220">
        <v>29.65</v>
      </c>
      <c r="I125" s="221"/>
      <c r="J125" s="217"/>
      <c r="K125" s="217"/>
      <c r="L125" s="222"/>
      <c r="M125" s="223"/>
      <c r="N125" s="224"/>
      <c r="O125" s="224"/>
      <c r="P125" s="224"/>
      <c r="Q125" s="224"/>
      <c r="R125" s="224"/>
      <c r="S125" s="224"/>
      <c r="T125" s="225"/>
      <c r="AT125" s="226" t="s">
        <v>299</v>
      </c>
      <c r="AU125" s="226" t="s">
        <v>91</v>
      </c>
      <c r="AV125" s="13" t="s">
        <v>91</v>
      </c>
      <c r="AW125" s="13" t="s">
        <v>42</v>
      </c>
      <c r="AX125" s="13" t="s">
        <v>88</v>
      </c>
      <c r="AY125" s="226" t="s">
        <v>211</v>
      </c>
    </row>
    <row r="126" spans="1:65" s="2" customFormat="1" ht="24">
      <c r="A126" s="37"/>
      <c r="B126" s="38"/>
      <c r="C126" s="195" t="s">
        <v>277</v>
      </c>
      <c r="D126" s="195" t="s">
        <v>214</v>
      </c>
      <c r="E126" s="196" t="s">
        <v>349</v>
      </c>
      <c r="F126" s="197" t="s">
        <v>350</v>
      </c>
      <c r="G126" s="198" t="s">
        <v>295</v>
      </c>
      <c r="H126" s="199">
        <v>395.59699999999998</v>
      </c>
      <c r="I126" s="200"/>
      <c r="J126" s="201">
        <f>ROUND(I126*H126,2)</f>
        <v>0</v>
      </c>
      <c r="K126" s="197" t="s">
        <v>224</v>
      </c>
      <c r="L126" s="42"/>
      <c r="M126" s="202" t="s">
        <v>44</v>
      </c>
      <c r="N126" s="203" t="s">
        <v>53</v>
      </c>
      <c r="O126" s="67"/>
      <c r="P126" s="204">
        <f>O126*H126</f>
        <v>0</v>
      </c>
      <c r="Q126" s="204">
        <v>0</v>
      </c>
      <c r="R126" s="204">
        <f>Q126*H126</f>
        <v>0</v>
      </c>
      <c r="S126" s="204">
        <v>0</v>
      </c>
      <c r="T126" s="205">
        <f>S126*H126</f>
        <v>0</v>
      </c>
      <c r="U126" s="37"/>
      <c r="V126" s="37"/>
      <c r="W126" s="37"/>
      <c r="X126" s="37"/>
      <c r="Y126" s="37"/>
      <c r="Z126" s="37"/>
      <c r="AA126" s="37"/>
      <c r="AB126" s="37"/>
      <c r="AC126" s="37"/>
      <c r="AD126" s="37"/>
      <c r="AE126" s="37"/>
      <c r="AR126" s="206" t="s">
        <v>232</v>
      </c>
      <c r="AT126" s="206" t="s">
        <v>214</v>
      </c>
      <c r="AU126" s="206" t="s">
        <v>91</v>
      </c>
      <c r="AY126" s="19" t="s">
        <v>211</v>
      </c>
      <c r="BE126" s="207">
        <f>IF(N126="základní",J126,0)</f>
        <v>0</v>
      </c>
      <c r="BF126" s="207">
        <f>IF(N126="snížená",J126,0)</f>
        <v>0</v>
      </c>
      <c r="BG126" s="207">
        <f>IF(N126="zákl. přenesená",J126,0)</f>
        <v>0</v>
      </c>
      <c r="BH126" s="207">
        <f>IF(N126="sníž. přenesená",J126,0)</f>
        <v>0</v>
      </c>
      <c r="BI126" s="207">
        <f>IF(N126="nulová",J126,0)</f>
        <v>0</v>
      </c>
      <c r="BJ126" s="19" t="s">
        <v>88</v>
      </c>
      <c r="BK126" s="207">
        <f>ROUND(I126*H126,2)</f>
        <v>0</v>
      </c>
      <c r="BL126" s="19" t="s">
        <v>232</v>
      </c>
      <c r="BM126" s="206" t="s">
        <v>351</v>
      </c>
    </row>
    <row r="127" spans="1:65" s="2" customFormat="1" ht="185.25">
      <c r="A127" s="37"/>
      <c r="B127" s="38"/>
      <c r="C127" s="39"/>
      <c r="D127" s="208" t="s">
        <v>297</v>
      </c>
      <c r="E127" s="39"/>
      <c r="F127" s="209" t="s">
        <v>342</v>
      </c>
      <c r="G127" s="39"/>
      <c r="H127" s="39"/>
      <c r="I127" s="118"/>
      <c r="J127" s="39"/>
      <c r="K127" s="39"/>
      <c r="L127" s="42"/>
      <c r="M127" s="210"/>
      <c r="N127" s="211"/>
      <c r="O127" s="67"/>
      <c r="P127" s="67"/>
      <c r="Q127" s="67"/>
      <c r="R127" s="67"/>
      <c r="S127" s="67"/>
      <c r="T127" s="68"/>
      <c r="U127" s="37"/>
      <c r="V127" s="37"/>
      <c r="W127" s="37"/>
      <c r="X127" s="37"/>
      <c r="Y127" s="37"/>
      <c r="Z127" s="37"/>
      <c r="AA127" s="37"/>
      <c r="AB127" s="37"/>
      <c r="AC127" s="37"/>
      <c r="AD127" s="37"/>
      <c r="AE127" s="37"/>
      <c r="AT127" s="19" t="s">
        <v>297</v>
      </c>
      <c r="AU127" s="19" t="s">
        <v>91</v>
      </c>
    </row>
    <row r="128" spans="1:65" s="13" customFormat="1" ht="22.5">
      <c r="B128" s="216"/>
      <c r="C128" s="217"/>
      <c r="D128" s="208" t="s">
        <v>299</v>
      </c>
      <c r="E128" s="218" t="s">
        <v>44</v>
      </c>
      <c r="F128" s="219" t="s">
        <v>352</v>
      </c>
      <c r="G128" s="217"/>
      <c r="H128" s="220">
        <v>395.59699999999998</v>
      </c>
      <c r="I128" s="221"/>
      <c r="J128" s="217"/>
      <c r="K128" s="217"/>
      <c r="L128" s="222"/>
      <c r="M128" s="223"/>
      <c r="N128" s="224"/>
      <c r="O128" s="224"/>
      <c r="P128" s="224"/>
      <c r="Q128" s="224"/>
      <c r="R128" s="224"/>
      <c r="S128" s="224"/>
      <c r="T128" s="225"/>
      <c r="AT128" s="226" t="s">
        <v>299</v>
      </c>
      <c r="AU128" s="226" t="s">
        <v>91</v>
      </c>
      <c r="AV128" s="13" t="s">
        <v>91</v>
      </c>
      <c r="AW128" s="13" t="s">
        <v>42</v>
      </c>
      <c r="AX128" s="13" t="s">
        <v>88</v>
      </c>
      <c r="AY128" s="226" t="s">
        <v>211</v>
      </c>
    </row>
    <row r="129" spans="1:65" s="2" customFormat="1" ht="24">
      <c r="A129" s="37"/>
      <c r="B129" s="38"/>
      <c r="C129" s="195" t="s">
        <v>353</v>
      </c>
      <c r="D129" s="195" t="s">
        <v>214</v>
      </c>
      <c r="E129" s="196" t="s">
        <v>354</v>
      </c>
      <c r="F129" s="197" t="s">
        <v>355</v>
      </c>
      <c r="G129" s="198" t="s">
        <v>295</v>
      </c>
      <c r="H129" s="199">
        <v>15.215</v>
      </c>
      <c r="I129" s="200"/>
      <c r="J129" s="201">
        <f>ROUND(I129*H129,2)</f>
        <v>0</v>
      </c>
      <c r="K129" s="197" t="s">
        <v>224</v>
      </c>
      <c r="L129" s="42"/>
      <c r="M129" s="202" t="s">
        <v>44</v>
      </c>
      <c r="N129" s="203" t="s">
        <v>53</v>
      </c>
      <c r="O129" s="67"/>
      <c r="P129" s="204">
        <f>O129*H129</f>
        <v>0</v>
      </c>
      <c r="Q129" s="204">
        <v>0</v>
      </c>
      <c r="R129" s="204">
        <f>Q129*H129</f>
        <v>0</v>
      </c>
      <c r="S129" s="204">
        <v>0</v>
      </c>
      <c r="T129" s="205">
        <f>S129*H129</f>
        <v>0</v>
      </c>
      <c r="U129" s="37"/>
      <c r="V129" s="37"/>
      <c r="W129" s="37"/>
      <c r="X129" s="37"/>
      <c r="Y129" s="37"/>
      <c r="Z129" s="37"/>
      <c r="AA129" s="37"/>
      <c r="AB129" s="37"/>
      <c r="AC129" s="37"/>
      <c r="AD129" s="37"/>
      <c r="AE129" s="37"/>
      <c r="AR129" s="206" t="s">
        <v>232</v>
      </c>
      <c r="AT129" s="206" t="s">
        <v>214</v>
      </c>
      <c r="AU129" s="206" t="s">
        <v>91</v>
      </c>
      <c r="AY129" s="19" t="s">
        <v>211</v>
      </c>
      <c r="BE129" s="207">
        <f>IF(N129="základní",J129,0)</f>
        <v>0</v>
      </c>
      <c r="BF129" s="207">
        <f>IF(N129="snížená",J129,0)</f>
        <v>0</v>
      </c>
      <c r="BG129" s="207">
        <f>IF(N129="zákl. přenesená",J129,0)</f>
        <v>0</v>
      </c>
      <c r="BH129" s="207">
        <f>IF(N129="sníž. přenesená",J129,0)</f>
        <v>0</v>
      </c>
      <c r="BI129" s="207">
        <f>IF(N129="nulová",J129,0)</f>
        <v>0</v>
      </c>
      <c r="BJ129" s="19" t="s">
        <v>88</v>
      </c>
      <c r="BK129" s="207">
        <f>ROUND(I129*H129,2)</f>
        <v>0</v>
      </c>
      <c r="BL129" s="19" t="s">
        <v>232</v>
      </c>
      <c r="BM129" s="206" t="s">
        <v>356</v>
      </c>
    </row>
    <row r="130" spans="1:65" s="2" customFormat="1" ht="185.25">
      <c r="A130" s="37"/>
      <c r="B130" s="38"/>
      <c r="C130" s="39"/>
      <c r="D130" s="208" t="s">
        <v>297</v>
      </c>
      <c r="E130" s="39"/>
      <c r="F130" s="209" t="s">
        <v>342</v>
      </c>
      <c r="G130" s="39"/>
      <c r="H130" s="39"/>
      <c r="I130" s="118"/>
      <c r="J130" s="39"/>
      <c r="K130" s="39"/>
      <c r="L130" s="42"/>
      <c r="M130" s="210"/>
      <c r="N130" s="211"/>
      <c r="O130" s="67"/>
      <c r="P130" s="67"/>
      <c r="Q130" s="67"/>
      <c r="R130" s="67"/>
      <c r="S130" s="67"/>
      <c r="T130" s="68"/>
      <c r="U130" s="37"/>
      <c r="V130" s="37"/>
      <c r="W130" s="37"/>
      <c r="X130" s="37"/>
      <c r="Y130" s="37"/>
      <c r="Z130" s="37"/>
      <c r="AA130" s="37"/>
      <c r="AB130" s="37"/>
      <c r="AC130" s="37"/>
      <c r="AD130" s="37"/>
      <c r="AE130" s="37"/>
      <c r="AT130" s="19" t="s">
        <v>297</v>
      </c>
      <c r="AU130" s="19" t="s">
        <v>91</v>
      </c>
    </row>
    <row r="131" spans="1:65" s="13" customFormat="1" ht="22.5">
      <c r="B131" s="216"/>
      <c r="C131" s="217"/>
      <c r="D131" s="208" t="s">
        <v>299</v>
      </c>
      <c r="E131" s="218" t="s">
        <v>44</v>
      </c>
      <c r="F131" s="219" t="s">
        <v>357</v>
      </c>
      <c r="G131" s="217"/>
      <c r="H131" s="220">
        <v>15.215</v>
      </c>
      <c r="I131" s="221"/>
      <c r="J131" s="217"/>
      <c r="K131" s="217"/>
      <c r="L131" s="222"/>
      <c r="M131" s="223"/>
      <c r="N131" s="224"/>
      <c r="O131" s="224"/>
      <c r="P131" s="224"/>
      <c r="Q131" s="224"/>
      <c r="R131" s="224"/>
      <c r="S131" s="224"/>
      <c r="T131" s="225"/>
      <c r="AT131" s="226" t="s">
        <v>299</v>
      </c>
      <c r="AU131" s="226" t="s">
        <v>91</v>
      </c>
      <c r="AV131" s="13" t="s">
        <v>91</v>
      </c>
      <c r="AW131" s="13" t="s">
        <v>42</v>
      </c>
      <c r="AX131" s="13" t="s">
        <v>88</v>
      </c>
      <c r="AY131" s="226" t="s">
        <v>211</v>
      </c>
    </row>
    <row r="132" spans="1:65" s="2" customFormat="1" ht="24">
      <c r="A132" s="37"/>
      <c r="B132" s="38"/>
      <c r="C132" s="195" t="s">
        <v>358</v>
      </c>
      <c r="D132" s="195" t="s">
        <v>214</v>
      </c>
      <c r="E132" s="196" t="s">
        <v>359</v>
      </c>
      <c r="F132" s="197" t="s">
        <v>360</v>
      </c>
      <c r="G132" s="198" t="s">
        <v>295</v>
      </c>
      <c r="H132" s="199">
        <v>15.215</v>
      </c>
      <c r="I132" s="200"/>
      <c r="J132" s="201">
        <f>ROUND(I132*H132,2)</f>
        <v>0</v>
      </c>
      <c r="K132" s="197" t="s">
        <v>224</v>
      </c>
      <c r="L132" s="42"/>
      <c r="M132" s="202" t="s">
        <v>44</v>
      </c>
      <c r="N132" s="203" t="s">
        <v>53</v>
      </c>
      <c r="O132" s="67"/>
      <c r="P132" s="204">
        <f>O132*H132</f>
        <v>0</v>
      </c>
      <c r="Q132" s="204">
        <v>0</v>
      </c>
      <c r="R132" s="204">
        <f>Q132*H132</f>
        <v>0</v>
      </c>
      <c r="S132" s="204">
        <v>0</v>
      </c>
      <c r="T132" s="205">
        <f>S132*H132</f>
        <v>0</v>
      </c>
      <c r="U132" s="37"/>
      <c r="V132" s="37"/>
      <c r="W132" s="37"/>
      <c r="X132" s="37"/>
      <c r="Y132" s="37"/>
      <c r="Z132" s="37"/>
      <c r="AA132" s="37"/>
      <c r="AB132" s="37"/>
      <c r="AC132" s="37"/>
      <c r="AD132" s="37"/>
      <c r="AE132" s="37"/>
      <c r="AR132" s="206" t="s">
        <v>232</v>
      </c>
      <c r="AT132" s="206" t="s">
        <v>214</v>
      </c>
      <c r="AU132" s="206" t="s">
        <v>91</v>
      </c>
      <c r="AY132" s="19" t="s">
        <v>211</v>
      </c>
      <c r="BE132" s="207">
        <f>IF(N132="základní",J132,0)</f>
        <v>0</v>
      </c>
      <c r="BF132" s="207">
        <f>IF(N132="snížená",J132,0)</f>
        <v>0</v>
      </c>
      <c r="BG132" s="207">
        <f>IF(N132="zákl. přenesená",J132,0)</f>
        <v>0</v>
      </c>
      <c r="BH132" s="207">
        <f>IF(N132="sníž. přenesená",J132,0)</f>
        <v>0</v>
      </c>
      <c r="BI132" s="207">
        <f>IF(N132="nulová",J132,0)</f>
        <v>0</v>
      </c>
      <c r="BJ132" s="19" t="s">
        <v>88</v>
      </c>
      <c r="BK132" s="207">
        <f>ROUND(I132*H132,2)</f>
        <v>0</v>
      </c>
      <c r="BL132" s="19" t="s">
        <v>232</v>
      </c>
      <c r="BM132" s="206" t="s">
        <v>361</v>
      </c>
    </row>
    <row r="133" spans="1:65" s="2" customFormat="1" ht="185.25">
      <c r="A133" s="37"/>
      <c r="B133" s="38"/>
      <c r="C133" s="39"/>
      <c r="D133" s="208" t="s">
        <v>297</v>
      </c>
      <c r="E133" s="39"/>
      <c r="F133" s="209" t="s">
        <v>342</v>
      </c>
      <c r="G133" s="39"/>
      <c r="H133" s="39"/>
      <c r="I133" s="118"/>
      <c r="J133" s="39"/>
      <c r="K133" s="39"/>
      <c r="L133" s="42"/>
      <c r="M133" s="210"/>
      <c r="N133" s="211"/>
      <c r="O133" s="67"/>
      <c r="P133" s="67"/>
      <c r="Q133" s="67"/>
      <c r="R133" s="67"/>
      <c r="S133" s="67"/>
      <c r="T133" s="68"/>
      <c r="U133" s="37"/>
      <c r="V133" s="37"/>
      <c r="W133" s="37"/>
      <c r="X133" s="37"/>
      <c r="Y133" s="37"/>
      <c r="Z133" s="37"/>
      <c r="AA133" s="37"/>
      <c r="AB133" s="37"/>
      <c r="AC133" s="37"/>
      <c r="AD133" s="37"/>
      <c r="AE133" s="37"/>
      <c r="AT133" s="19" t="s">
        <v>297</v>
      </c>
      <c r="AU133" s="19" t="s">
        <v>91</v>
      </c>
    </row>
    <row r="134" spans="1:65" s="13" customFormat="1" ht="22.5">
      <c r="B134" s="216"/>
      <c r="C134" s="217"/>
      <c r="D134" s="208" t="s">
        <v>299</v>
      </c>
      <c r="E134" s="218" t="s">
        <v>44</v>
      </c>
      <c r="F134" s="219" t="s">
        <v>362</v>
      </c>
      <c r="G134" s="217"/>
      <c r="H134" s="220">
        <v>15.215</v>
      </c>
      <c r="I134" s="221"/>
      <c r="J134" s="217"/>
      <c r="K134" s="217"/>
      <c r="L134" s="222"/>
      <c r="M134" s="223"/>
      <c r="N134" s="224"/>
      <c r="O134" s="224"/>
      <c r="P134" s="224"/>
      <c r="Q134" s="224"/>
      <c r="R134" s="224"/>
      <c r="S134" s="224"/>
      <c r="T134" s="225"/>
      <c r="AT134" s="226" t="s">
        <v>299</v>
      </c>
      <c r="AU134" s="226" t="s">
        <v>91</v>
      </c>
      <c r="AV134" s="13" t="s">
        <v>91</v>
      </c>
      <c r="AW134" s="13" t="s">
        <v>42</v>
      </c>
      <c r="AX134" s="13" t="s">
        <v>88</v>
      </c>
      <c r="AY134" s="226" t="s">
        <v>211</v>
      </c>
    </row>
    <row r="135" spans="1:65" s="2" customFormat="1" ht="36">
      <c r="A135" s="37"/>
      <c r="B135" s="38"/>
      <c r="C135" s="195" t="s">
        <v>8</v>
      </c>
      <c r="D135" s="195" t="s">
        <v>214</v>
      </c>
      <c r="E135" s="196" t="s">
        <v>363</v>
      </c>
      <c r="F135" s="197" t="s">
        <v>364</v>
      </c>
      <c r="G135" s="198" t="s">
        <v>295</v>
      </c>
      <c r="H135" s="199">
        <v>32.155999999999999</v>
      </c>
      <c r="I135" s="200"/>
      <c r="J135" s="201">
        <f>ROUND(I135*H135,2)</f>
        <v>0</v>
      </c>
      <c r="K135" s="197" t="s">
        <v>224</v>
      </c>
      <c r="L135" s="42"/>
      <c r="M135" s="202" t="s">
        <v>44</v>
      </c>
      <c r="N135" s="203" t="s">
        <v>53</v>
      </c>
      <c r="O135" s="67"/>
      <c r="P135" s="204">
        <f>O135*H135</f>
        <v>0</v>
      </c>
      <c r="Q135" s="204">
        <v>0</v>
      </c>
      <c r="R135" s="204">
        <f>Q135*H135</f>
        <v>0</v>
      </c>
      <c r="S135" s="204">
        <v>0</v>
      </c>
      <c r="T135" s="205">
        <f>S135*H135</f>
        <v>0</v>
      </c>
      <c r="U135" s="37"/>
      <c r="V135" s="37"/>
      <c r="W135" s="37"/>
      <c r="X135" s="37"/>
      <c r="Y135" s="37"/>
      <c r="Z135" s="37"/>
      <c r="AA135" s="37"/>
      <c r="AB135" s="37"/>
      <c r="AC135" s="37"/>
      <c r="AD135" s="37"/>
      <c r="AE135" s="37"/>
      <c r="AR135" s="206" t="s">
        <v>232</v>
      </c>
      <c r="AT135" s="206" t="s">
        <v>214</v>
      </c>
      <c r="AU135" s="206" t="s">
        <v>91</v>
      </c>
      <c r="AY135" s="19" t="s">
        <v>211</v>
      </c>
      <c r="BE135" s="207">
        <f>IF(N135="základní",J135,0)</f>
        <v>0</v>
      </c>
      <c r="BF135" s="207">
        <f>IF(N135="snížená",J135,0)</f>
        <v>0</v>
      </c>
      <c r="BG135" s="207">
        <f>IF(N135="zákl. přenesená",J135,0)</f>
        <v>0</v>
      </c>
      <c r="BH135" s="207">
        <f>IF(N135="sníž. přenesená",J135,0)</f>
        <v>0</v>
      </c>
      <c r="BI135" s="207">
        <f>IF(N135="nulová",J135,0)</f>
        <v>0</v>
      </c>
      <c r="BJ135" s="19" t="s">
        <v>88</v>
      </c>
      <c r="BK135" s="207">
        <f>ROUND(I135*H135,2)</f>
        <v>0</v>
      </c>
      <c r="BL135" s="19" t="s">
        <v>232</v>
      </c>
      <c r="BM135" s="206" t="s">
        <v>365</v>
      </c>
    </row>
    <row r="136" spans="1:65" s="2" customFormat="1" ht="117">
      <c r="A136" s="37"/>
      <c r="B136" s="38"/>
      <c r="C136" s="39"/>
      <c r="D136" s="208" t="s">
        <v>297</v>
      </c>
      <c r="E136" s="39"/>
      <c r="F136" s="209" t="s">
        <v>366</v>
      </c>
      <c r="G136" s="39"/>
      <c r="H136" s="39"/>
      <c r="I136" s="118"/>
      <c r="J136" s="39"/>
      <c r="K136" s="39"/>
      <c r="L136" s="42"/>
      <c r="M136" s="210"/>
      <c r="N136" s="211"/>
      <c r="O136" s="67"/>
      <c r="P136" s="67"/>
      <c r="Q136" s="67"/>
      <c r="R136" s="67"/>
      <c r="S136" s="67"/>
      <c r="T136" s="68"/>
      <c r="U136" s="37"/>
      <c r="V136" s="37"/>
      <c r="W136" s="37"/>
      <c r="X136" s="37"/>
      <c r="Y136" s="37"/>
      <c r="Z136" s="37"/>
      <c r="AA136" s="37"/>
      <c r="AB136" s="37"/>
      <c r="AC136" s="37"/>
      <c r="AD136" s="37"/>
      <c r="AE136" s="37"/>
      <c r="AT136" s="19" t="s">
        <v>297</v>
      </c>
      <c r="AU136" s="19" t="s">
        <v>91</v>
      </c>
    </row>
    <row r="137" spans="1:65" s="13" customFormat="1" ht="22.5">
      <c r="B137" s="216"/>
      <c r="C137" s="217"/>
      <c r="D137" s="208" t="s">
        <v>299</v>
      </c>
      <c r="E137" s="218" t="s">
        <v>44</v>
      </c>
      <c r="F137" s="219" t="s">
        <v>367</v>
      </c>
      <c r="G137" s="217"/>
      <c r="H137" s="220">
        <v>32.155999999999999</v>
      </c>
      <c r="I137" s="221"/>
      <c r="J137" s="217"/>
      <c r="K137" s="217"/>
      <c r="L137" s="222"/>
      <c r="M137" s="223"/>
      <c r="N137" s="224"/>
      <c r="O137" s="224"/>
      <c r="P137" s="224"/>
      <c r="Q137" s="224"/>
      <c r="R137" s="224"/>
      <c r="S137" s="224"/>
      <c r="T137" s="225"/>
      <c r="AT137" s="226" t="s">
        <v>299</v>
      </c>
      <c r="AU137" s="226" t="s">
        <v>91</v>
      </c>
      <c r="AV137" s="13" t="s">
        <v>91</v>
      </c>
      <c r="AW137" s="13" t="s">
        <v>42</v>
      </c>
      <c r="AX137" s="13" t="s">
        <v>88</v>
      </c>
      <c r="AY137" s="226" t="s">
        <v>211</v>
      </c>
    </row>
    <row r="138" spans="1:65" s="2" customFormat="1" ht="36">
      <c r="A138" s="37"/>
      <c r="B138" s="38"/>
      <c r="C138" s="195" t="s">
        <v>368</v>
      </c>
      <c r="D138" s="195" t="s">
        <v>214</v>
      </c>
      <c r="E138" s="196" t="s">
        <v>369</v>
      </c>
      <c r="F138" s="197" t="s">
        <v>370</v>
      </c>
      <c r="G138" s="198" t="s">
        <v>295</v>
      </c>
      <c r="H138" s="199">
        <v>12.87</v>
      </c>
      <c r="I138" s="200"/>
      <c r="J138" s="201">
        <f>ROUND(I138*H138,2)</f>
        <v>0</v>
      </c>
      <c r="K138" s="197" t="s">
        <v>224</v>
      </c>
      <c r="L138" s="42"/>
      <c r="M138" s="202" t="s">
        <v>44</v>
      </c>
      <c r="N138" s="203" t="s">
        <v>53</v>
      </c>
      <c r="O138" s="67"/>
      <c r="P138" s="204">
        <f>O138*H138</f>
        <v>0</v>
      </c>
      <c r="Q138" s="204">
        <v>0</v>
      </c>
      <c r="R138" s="204">
        <f>Q138*H138</f>
        <v>0</v>
      </c>
      <c r="S138" s="204">
        <v>0</v>
      </c>
      <c r="T138" s="205">
        <f>S138*H138</f>
        <v>0</v>
      </c>
      <c r="U138" s="37"/>
      <c r="V138" s="37"/>
      <c r="W138" s="37"/>
      <c r="X138" s="37"/>
      <c r="Y138" s="37"/>
      <c r="Z138" s="37"/>
      <c r="AA138" s="37"/>
      <c r="AB138" s="37"/>
      <c r="AC138" s="37"/>
      <c r="AD138" s="37"/>
      <c r="AE138" s="37"/>
      <c r="AR138" s="206" t="s">
        <v>232</v>
      </c>
      <c r="AT138" s="206" t="s">
        <v>214</v>
      </c>
      <c r="AU138" s="206" t="s">
        <v>91</v>
      </c>
      <c r="AY138" s="19" t="s">
        <v>211</v>
      </c>
      <c r="BE138" s="207">
        <f>IF(N138="základní",J138,0)</f>
        <v>0</v>
      </c>
      <c r="BF138" s="207">
        <f>IF(N138="snížená",J138,0)</f>
        <v>0</v>
      </c>
      <c r="BG138" s="207">
        <f>IF(N138="zákl. přenesená",J138,0)</f>
        <v>0</v>
      </c>
      <c r="BH138" s="207">
        <f>IF(N138="sníž. přenesená",J138,0)</f>
        <v>0</v>
      </c>
      <c r="BI138" s="207">
        <f>IF(N138="nulová",J138,0)</f>
        <v>0</v>
      </c>
      <c r="BJ138" s="19" t="s">
        <v>88</v>
      </c>
      <c r="BK138" s="207">
        <f>ROUND(I138*H138,2)</f>
        <v>0</v>
      </c>
      <c r="BL138" s="19" t="s">
        <v>232</v>
      </c>
      <c r="BM138" s="206" t="s">
        <v>371</v>
      </c>
    </row>
    <row r="139" spans="1:65" s="2" customFormat="1" ht="117">
      <c r="A139" s="37"/>
      <c r="B139" s="38"/>
      <c r="C139" s="39"/>
      <c r="D139" s="208" t="s">
        <v>297</v>
      </c>
      <c r="E139" s="39"/>
      <c r="F139" s="209" t="s">
        <v>366</v>
      </c>
      <c r="G139" s="39"/>
      <c r="H139" s="39"/>
      <c r="I139" s="118"/>
      <c r="J139" s="39"/>
      <c r="K139" s="39"/>
      <c r="L139" s="42"/>
      <c r="M139" s="210"/>
      <c r="N139" s="211"/>
      <c r="O139" s="67"/>
      <c r="P139" s="67"/>
      <c r="Q139" s="67"/>
      <c r="R139" s="67"/>
      <c r="S139" s="67"/>
      <c r="T139" s="68"/>
      <c r="U139" s="37"/>
      <c r="V139" s="37"/>
      <c r="W139" s="37"/>
      <c r="X139" s="37"/>
      <c r="Y139" s="37"/>
      <c r="Z139" s="37"/>
      <c r="AA139" s="37"/>
      <c r="AB139" s="37"/>
      <c r="AC139" s="37"/>
      <c r="AD139" s="37"/>
      <c r="AE139" s="37"/>
      <c r="AT139" s="19" t="s">
        <v>297</v>
      </c>
      <c r="AU139" s="19" t="s">
        <v>91</v>
      </c>
    </row>
    <row r="140" spans="1:65" s="13" customFormat="1">
      <c r="B140" s="216"/>
      <c r="C140" s="217"/>
      <c r="D140" s="208" t="s">
        <v>299</v>
      </c>
      <c r="E140" s="218" t="s">
        <v>44</v>
      </c>
      <c r="F140" s="219" t="s">
        <v>372</v>
      </c>
      <c r="G140" s="217"/>
      <c r="H140" s="220">
        <v>12.87</v>
      </c>
      <c r="I140" s="221"/>
      <c r="J140" s="217"/>
      <c r="K140" s="217"/>
      <c r="L140" s="222"/>
      <c r="M140" s="223"/>
      <c r="N140" s="224"/>
      <c r="O140" s="224"/>
      <c r="P140" s="224"/>
      <c r="Q140" s="224"/>
      <c r="R140" s="224"/>
      <c r="S140" s="224"/>
      <c r="T140" s="225"/>
      <c r="AT140" s="226" t="s">
        <v>299</v>
      </c>
      <c r="AU140" s="226" t="s">
        <v>91</v>
      </c>
      <c r="AV140" s="13" t="s">
        <v>91</v>
      </c>
      <c r="AW140" s="13" t="s">
        <v>42</v>
      </c>
      <c r="AX140" s="13" t="s">
        <v>88</v>
      </c>
      <c r="AY140" s="226" t="s">
        <v>211</v>
      </c>
    </row>
    <row r="141" spans="1:65" s="2" customFormat="1" ht="24">
      <c r="A141" s="37"/>
      <c r="B141" s="38"/>
      <c r="C141" s="195" t="s">
        <v>373</v>
      </c>
      <c r="D141" s="195" t="s">
        <v>214</v>
      </c>
      <c r="E141" s="196" t="s">
        <v>374</v>
      </c>
      <c r="F141" s="197" t="s">
        <v>375</v>
      </c>
      <c r="G141" s="198" t="s">
        <v>295</v>
      </c>
      <c r="H141" s="199">
        <v>234.08</v>
      </c>
      <c r="I141" s="200"/>
      <c r="J141" s="201">
        <f>ROUND(I141*H141,2)</f>
        <v>0</v>
      </c>
      <c r="K141" s="197" t="s">
        <v>224</v>
      </c>
      <c r="L141" s="42"/>
      <c r="M141" s="202" t="s">
        <v>44</v>
      </c>
      <c r="N141" s="203" t="s">
        <v>53</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232</v>
      </c>
      <c r="AT141" s="206" t="s">
        <v>214</v>
      </c>
      <c r="AU141" s="206" t="s">
        <v>91</v>
      </c>
      <c r="AY141" s="19" t="s">
        <v>211</v>
      </c>
      <c r="BE141" s="207">
        <f>IF(N141="základní",J141,0)</f>
        <v>0</v>
      </c>
      <c r="BF141" s="207">
        <f>IF(N141="snížená",J141,0)</f>
        <v>0</v>
      </c>
      <c r="BG141" s="207">
        <f>IF(N141="zákl. přenesená",J141,0)</f>
        <v>0</v>
      </c>
      <c r="BH141" s="207">
        <f>IF(N141="sníž. přenesená",J141,0)</f>
        <v>0</v>
      </c>
      <c r="BI141" s="207">
        <f>IF(N141="nulová",J141,0)</f>
        <v>0</v>
      </c>
      <c r="BJ141" s="19" t="s">
        <v>88</v>
      </c>
      <c r="BK141" s="207">
        <f>ROUND(I141*H141,2)</f>
        <v>0</v>
      </c>
      <c r="BL141" s="19" t="s">
        <v>232</v>
      </c>
      <c r="BM141" s="206" t="s">
        <v>376</v>
      </c>
    </row>
    <row r="142" spans="1:65" s="2" customFormat="1" ht="48.75">
      <c r="A142" s="37"/>
      <c r="B142" s="38"/>
      <c r="C142" s="39"/>
      <c r="D142" s="208" t="s">
        <v>297</v>
      </c>
      <c r="E142" s="39"/>
      <c r="F142" s="209" t="s">
        <v>377</v>
      </c>
      <c r="G142" s="39"/>
      <c r="H142" s="39"/>
      <c r="I142" s="118"/>
      <c r="J142" s="39"/>
      <c r="K142" s="39"/>
      <c r="L142" s="42"/>
      <c r="M142" s="210"/>
      <c r="N142" s="211"/>
      <c r="O142" s="67"/>
      <c r="P142" s="67"/>
      <c r="Q142" s="67"/>
      <c r="R142" s="67"/>
      <c r="S142" s="67"/>
      <c r="T142" s="68"/>
      <c r="U142" s="37"/>
      <c r="V142" s="37"/>
      <c r="W142" s="37"/>
      <c r="X142" s="37"/>
      <c r="Y142" s="37"/>
      <c r="Z142" s="37"/>
      <c r="AA142" s="37"/>
      <c r="AB142" s="37"/>
      <c r="AC142" s="37"/>
      <c r="AD142" s="37"/>
      <c r="AE142" s="37"/>
      <c r="AT142" s="19" t="s">
        <v>297</v>
      </c>
      <c r="AU142" s="19" t="s">
        <v>91</v>
      </c>
    </row>
    <row r="143" spans="1:65" s="13" customFormat="1" ht="22.5">
      <c r="B143" s="216"/>
      <c r="C143" s="217"/>
      <c r="D143" s="208" t="s">
        <v>299</v>
      </c>
      <c r="E143" s="218" t="s">
        <v>44</v>
      </c>
      <c r="F143" s="219" t="s">
        <v>378</v>
      </c>
      <c r="G143" s="217"/>
      <c r="H143" s="220">
        <v>234.08</v>
      </c>
      <c r="I143" s="221"/>
      <c r="J143" s="217"/>
      <c r="K143" s="217"/>
      <c r="L143" s="222"/>
      <c r="M143" s="223"/>
      <c r="N143" s="224"/>
      <c r="O143" s="224"/>
      <c r="P143" s="224"/>
      <c r="Q143" s="224"/>
      <c r="R143" s="224"/>
      <c r="S143" s="224"/>
      <c r="T143" s="225"/>
      <c r="AT143" s="226" t="s">
        <v>299</v>
      </c>
      <c r="AU143" s="226" t="s">
        <v>91</v>
      </c>
      <c r="AV143" s="13" t="s">
        <v>91</v>
      </c>
      <c r="AW143" s="13" t="s">
        <v>42</v>
      </c>
      <c r="AX143" s="13" t="s">
        <v>88</v>
      </c>
      <c r="AY143" s="226" t="s">
        <v>211</v>
      </c>
    </row>
    <row r="144" spans="1:65" s="2" customFormat="1" ht="24">
      <c r="A144" s="37"/>
      <c r="B144" s="38"/>
      <c r="C144" s="195" t="s">
        <v>379</v>
      </c>
      <c r="D144" s="195" t="s">
        <v>214</v>
      </c>
      <c r="E144" s="196" t="s">
        <v>380</v>
      </c>
      <c r="F144" s="197" t="s">
        <v>381</v>
      </c>
      <c r="G144" s="198" t="s">
        <v>295</v>
      </c>
      <c r="H144" s="199">
        <v>29.26</v>
      </c>
      <c r="I144" s="200"/>
      <c r="J144" s="201">
        <f>ROUND(I144*H144,2)</f>
        <v>0</v>
      </c>
      <c r="K144" s="197" t="s">
        <v>224</v>
      </c>
      <c r="L144" s="42"/>
      <c r="M144" s="202" t="s">
        <v>44</v>
      </c>
      <c r="N144" s="203" t="s">
        <v>53</v>
      </c>
      <c r="O144" s="67"/>
      <c r="P144" s="204">
        <f>O144*H144</f>
        <v>0</v>
      </c>
      <c r="Q144" s="204">
        <v>0</v>
      </c>
      <c r="R144" s="204">
        <f>Q144*H144</f>
        <v>0</v>
      </c>
      <c r="S144" s="204">
        <v>0</v>
      </c>
      <c r="T144" s="205">
        <f>S144*H144</f>
        <v>0</v>
      </c>
      <c r="U144" s="37"/>
      <c r="V144" s="37"/>
      <c r="W144" s="37"/>
      <c r="X144" s="37"/>
      <c r="Y144" s="37"/>
      <c r="Z144" s="37"/>
      <c r="AA144" s="37"/>
      <c r="AB144" s="37"/>
      <c r="AC144" s="37"/>
      <c r="AD144" s="37"/>
      <c r="AE144" s="37"/>
      <c r="AR144" s="206" t="s">
        <v>232</v>
      </c>
      <c r="AT144" s="206" t="s">
        <v>214</v>
      </c>
      <c r="AU144" s="206" t="s">
        <v>91</v>
      </c>
      <c r="AY144" s="19" t="s">
        <v>211</v>
      </c>
      <c r="BE144" s="207">
        <f>IF(N144="základní",J144,0)</f>
        <v>0</v>
      </c>
      <c r="BF144" s="207">
        <f>IF(N144="snížená",J144,0)</f>
        <v>0</v>
      </c>
      <c r="BG144" s="207">
        <f>IF(N144="zákl. přenesená",J144,0)</f>
        <v>0</v>
      </c>
      <c r="BH144" s="207">
        <f>IF(N144="sníž. přenesená",J144,0)</f>
        <v>0</v>
      </c>
      <c r="BI144" s="207">
        <f>IF(N144="nulová",J144,0)</f>
        <v>0</v>
      </c>
      <c r="BJ144" s="19" t="s">
        <v>88</v>
      </c>
      <c r="BK144" s="207">
        <f>ROUND(I144*H144,2)</f>
        <v>0</v>
      </c>
      <c r="BL144" s="19" t="s">
        <v>232</v>
      </c>
      <c r="BM144" s="206" t="s">
        <v>382</v>
      </c>
    </row>
    <row r="145" spans="1:65" s="2" customFormat="1" ht="48.75">
      <c r="A145" s="37"/>
      <c r="B145" s="38"/>
      <c r="C145" s="39"/>
      <c r="D145" s="208" t="s">
        <v>297</v>
      </c>
      <c r="E145" s="39"/>
      <c r="F145" s="209" t="s">
        <v>377</v>
      </c>
      <c r="G145" s="39"/>
      <c r="H145" s="39"/>
      <c r="I145" s="118"/>
      <c r="J145" s="39"/>
      <c r="K145" s="39"/>
      <c r="L145" s="42"/>
      <c r="M145" s="210"/>
      <c r="N145" s="211"/>
      <c r="O145" s="67"/>
      <c r="P145" s="67"/>
      <c r="Q145" s="67"/>
      <c r="R145" s="67"/>
      <c r="S145" s="67"/>
      <c r="T145" s="68"/>
      <c r="U145" s="37"/>
      <c r="V145" s="37"/>
      <c r="W145" s="37"/>
      <c r="X145" s="37"/>
      <c r="Y145" s="37"/>
      <c r="Z145" s="37"/>
      <c r="AA145" s="37"/>
      <c r="AB145" s="37"/>
      <c r="AC145" s="37"/>
      <c r="AD145" s="37"/>
      <c r="AE145" s="37"/>
      <c r="AT145" s="19" t="s">
        <v>297</v>
      </c>
      <c r="AU145" s="19" t="s">
        <v>91</v>
      </c>
    </row>
    <row r="146" spans="1:65" s="13" customFormat="1" ht="22.5">
      <c r="B146" s="216"/>
      <c r="C146" s="217"/>
      <c r="D146" s="208" t="s">
        <v>299</v>
      </c>
      <c r="E146" s="218" t="s">
        <v>44</v>
      </c>
      <c r="F146" s="219" t="s">
        <v>383</v>
      </c>
      <c r="G146" s="217"/>
      <c r="H146" s="220">
        <v>29.26</v>
      </c>
      <c r="I146" s="221"/>
      <c r="J146" s="217"/>
      <c r="K146" s="217"/>
      <c r="L146" s="222"/>
      <c r="M146" s="223"/>
      <c r="N146" s="224"/>
      <c r="O146" s="224"/>
      <c r="P146" s="224"/>
      <c r="Q146" s="224"/>
      <c r="R146" s="224"/>
      <c r="S146" s="224"/>
      <c r="T146" s="225"/>
      <c r="AT146" s="226" t="s">
        <v>299</v>
      </c>
      <c r="AU146" s="226" t="s">
        <v>91</v>
      </c>
      <c r="AV146" s="13" t="s">
        <v>91</v>
      </c>
      <c r="AW146" s="13" t="s">
        <v>42</v>
      </c>
      <c r="AX146" s="13" t="s">
        <v>88</v>
      </c>
      <c r="AY146" s="226" t="s">
        <v>211</v>
      </c>
    </row>
    <row r="147" spans="1:65" s="2" customFormat="1" ht="24">
      <c r="A147" s="37"/>
      <c r="B147" s="38"/>
      <c r="C147" s="195" t="s">
        <v>384</v>
      </c>
      <c r="D147" s="195" t="s">
        <v>214</v>
      </c>
      <c r="E147" s="196" t="s">
        <v>385</v>
      </c>
      <c r="F147" s="197" t="s">
        <v>386</v>
      </c>
      <c r="G147" s="198" t="s">
        <v>295</v>
      </c>
      <c r="H147" s="199">
        <v>29.26</v>
      </c>
      <c r="I147" s="200"/>
      <c r="J147" s="201">
        <f>ROUND(I147*H147,2)</f>
        <v>0</v>
      </c>
      <c r="K147" s="197" t="s">
        <v>224</v>
      </c>
      <c r="L147" s="42"/>
      <c r="M147" s="202" t="s">
        <v>44</v>
      </c>
      <c r="N147" s="203" t="s">
        <v>53</v>
      </c>
      <c r="O147" s="67"/>
      <c r="P147" s="204">
        <f>O147*H147</f>
        <v>0</v>
      </c>
      <c r="Q147" s="204">
        <v>0</v>
      </c>
      <c r="R147" s="204">
        <f>Q147*H147</f>
        <v>0</v>
      </c>
      <c r="S147" s="204">
        <v>0</v>
      </c>
      <c r="T147" s="205">
        <f>S147*H147</f>
        <v>0</v>
      </c>
      <c r="U147" s="37"/>
      <c r="V147" s="37"/>
      <c r="W147" s="37"/>
      <c r="X147" s="37"/>
      <c r="Y147" s="37"/>
      <c r="Z147" s="37"/>
      <c r="AA147" s="37"/>
      <c r="AB147" s="37"/>
      <c r="AC147" s="37"/>
      <c r="AD147" s="37"/>
      <c r="AE147" s="37"/>
      <c r="AR147" s="206" t="s">
        <v>232</v>
      </c>
      <c r="AT147" s="206" t="s">
        <v>214</v>
      </c>
      <c r="AU147" s="206" t="s">
        <v>91</v>
      </c>
      <c r="AY147" s="19" t="s">
        <v>211</v>
      </c>
      <c r="BE147" s="207">
        <f>IF(N147="základní",J147,0)</f>
        <v>0</v>
      </c>
      <c r="BF147" s="207">
        <f>IF(N147="snížená",J147,0)</f>
        <v>0</v>
      </c>
      <c r="BG147" s="207">
        <f>IF(N147="zákl. přenesená",J147,0)</f>
        <v>0</v>
      </c>
      <c r="BH147" s="207">
        <f>IF(N147="sníž. přenesená",J147,0)</f>
        <v>0</v>
      </c>
      <c r="BI147" s="207">
        <f>IF(N147="nulová",J147,0)</f>
        <v>0</v>
      </c>
      <c r="BJ147" s="19" t="s">
        <v>88</v>
      </c>
      <c r="BK147" s="207">
        <f>ROUND(I147*H147,2)</f>
        <v>0</v>
      </c>
      <c r="BL147" s="19" t="s">
        <v>232</v>
      </c>
      <c r="BM147" s="206" t="s">
        <v>387</v>
      </c>
    </row>
    <row r="148" spans="1:65" s="2" customFormat="1" ht="48.75">
      <c r="A148" s="37"/>
      <c r="B148" s="38"/>
      <c r="C148" s="39"/>
      <c r="D148" s="208" t="s">
        <v>297</v>
      </c>
      <c r="E148" s="39"/>
      <c r="F148" s="209" t="s">
        <v>377</v>
      </c>
      <c r="G148" s="39"/>
      <c r="H148" s="39"/>
      <c r="I148" s="118"/>
      <c r="J148" s="39"/>
      <c r="K148" s="39"/>
      <c r="L148" s="42"/>
      <c r="M148" s="210"/>
      <c r="N148" s="211"/>
      <c r="O148" s="67"/>
      <c r="P148" s="67"/>
      <c r="Q148" s="67"/>
      <c r="R148" s="67"/>
      <c r="S148" s="67"/>
      <c r="T148" s="68"/>
      <c r="U148" s="37"/>
      <c r="V148" s="37"/>
      <c r="W148" s="37"/>
      <c r="X148" s="37"/>
      <c r="Y148" s="37"/>
      <c r="Z148" s="37"/>
      <c r="AA148" s="37"/>
      <c r="AB148" s="37"/>
      <c r="AC148" s="37"/>
      <c r="AD148" s="37"/>
      <c r="AE148" s="37"/>
      <c r="AT148" s="19" t="s">
        <v>297</v>
      </c>
      <c r="AU148" s="19" t="s">
        <v>91</v>
      </c>
    </row>
    <row r="149" spans="1:65" s="13" customFormat="1" ht="22.5">
      <c r="B149" s="216"/>
      <c r="C149" s="217"/>
      <c r="D149" s="208" t="s">
        <v>299</v>
      </c>
      <c r="E149" s="218" t="s">
        <v>44</v>
      </c>
      <c r="F149" s="219" t="s">
        <v>388</v>
      </c>
      <c r="G149" s="217"/>
      <c r="H149" s="220">
        <v>29.26</v>
      </c>
      <c r="I149" s="221"/>
      <c r="J149" s="217"/>
      <c r="K149" s="217"/>
      <c r="L149" s="222"/>
      <c r="M149" s="223"/>
      <c r="N149" s="224"/>
      <c r="O149" s="224"/>
      <c r="P149" s="224"/>
      <c r="Q149" s="224"/>
      <c r="R149" s="224"/>
      <c r="S149" s="224"/>
      <c r="T149" s="225"/>
      <c r="AT149" s="226" t="s">
        <v>299</v>
      </c>
      <c r="AU149" s="226" t="s">
        <v>91</v>
      </c>
      <c r="AV149" s="13" t="s">
        <v>91</v>
      </c>
      <c r="AW149" s="13" t="s">
        <v>42</v>
      </c>
      <c r="AX149" s="13" t="s">
        <v>88</v>
      </c>
      <c r="AY149" s="226" t="s">
        <v>211</v>
      </c>
    </row>
    <row r="150" spans="1:65" s="2" customFormat="1" ht="24">
      <c r="A150" s="37"/>
      <c r="B150" s="38"/>
      <c r="C150" s="195" t="s">
        <v>389</v>
      </c>
      <c r="D150" s="195" t="s">
        <v>214</v>
      </c>
      <c r="E150" s="196" t="s">
        <v>390</v>
      </c>
      <c r="F150" s="197" t="s">
        <v>391</v>
      </c>
      <c r="G150" s="198" t="s">
        <v>295</v>
      </c>
      <c r="H150" s="199">
        <v>18.5</v>
      </c>
      <c r="I150" s="200"/>
      <c r="J150" s="201">
        <f>ROUND(I150*H150,2)</f>
        <v>0</v>
      </c>
      <c r="K150" s="197" t="s">
        <v>224</v>
      </c>
      <c r="L150" s="42"/>
      <c r="M150" s="202" t="s">
        <v>44</v>
      </c>
      <c r="N150" s="203" t="s">
        <v>53</v>
      </c>
      <c r="O150" s="67"/>
      <c r="P150" s="204">
        <f>O150*H150</f>
        <v>0</v>
      </c>
      <c r="Q150" s="204">
        <v>0</v>
      </c>
      <c r="R150" s="204">
        <f>Q150*H150</f>
        <v>0</v>
      </c>
      <c r="S150" s="204">
        <v>0</v>
      </c>
      <c r="T150" s="205">
        <f>S150*H150</f>
        <v>0</v>
      </c>
      <c r="U150" s="37"/>
      <c r="V150" s="37"/>
      <c r="W150" s="37"/>
      <c r="X150" s="37"/>
      <c r="Y150" s="37"/>
      <c r="Z150" s="37"/>
      <c r="AA150" s="37"/>
      <c r="AB150" s="37"/>
      <c r="AC150" s="37"/>
      <c r="AD150" s="37"/>
      <c r="AE150" s="37"/>
      <c r="AR150" s="206" t="s">
        <v>232</v>
      </c>
      <c r="AT150" s="206" t="s">
        <v>214</v>
      </c>
      <c r="AU150" s="206" t="s">
        <v>91</v>
      </c>
      <c r="AY150" s="19" t="s">
        <v>211</v>
      </c>
      <c r="BE150" s="207">
        <f>IF(N150="základní",J150,0)</f>
        <v>0</v>
      </c>
      <c r="BF150" s="207">
        <f>IF(N150="snížená",J150,0)</f>
        <v>0</v>
      </c>
      <c r="BG150" s="207">
        <f>IF(N150="zákl. přenesená",J150,0)</f>
        <v>0</v>
      </c>
      <c r="BH150" s="207">
        <f>IF(N150="sníž. přenesená",J150,0)</f>
        <v>0</v>
      </c>
      <c r="BI150" s="207">
        <f>IF(N150="nulová",J150,0)</f>
        <v>0</v>
      </c>
      <c r="BJ150" s="19" t="s">
        <v>88</v>
      </c>
      <c r="BK150" s="207">
        <f>ROUND(I150*H150,2)</f>
        <v>0</v>
      </c>
      <c r="BL150" s="19" t="s">
        <v>232</v>
      </c>
      <c r="BM150" s="206" t="s">
        <v>392</v>
      </c>
    </row>
    <row r="151" spans="1:65" s="2" customFormat="1" ht="39">
      <c r="A151" s="37"/>
      <c r="B151" s="38"/>
      <c r="C151" s="39"/>
      <c r="D151" s="208" t="s">
        <v>297</v>
      </c>
      <c r="E151" s="39"/>
      <c r="F151" s="209" t="s">
        <v>393</v>
      </c>
      <c r="G151" s="39"/>
      <c r="H151" s="39"/>
      <c r="I151" s="118"/>
      <c r="J151" s="39"/>
      <c r="K151" s="39"/>
      <c r="L151" s="42"/>
      <c r="M151" s="210"/>
      <c r="N151" s="211"/>
      <c r="O151" s="67"/>
      <c r="P151" s="67"/>
      <c r="Q151" s="67"/>
      <c r="R151" s="67"/>
      <c r="S151" s="67"/>
      <c r="T151" s="68"/>
      <c r="U151" s="37"/>
      <c r="V151" s="37"/>
      <c r="W151" s="37"/>
      <c r="X151" s="37"/>
      <c r="Y151" s="37"/>
      <c r="Z151" s="37"/>
      <c r="AA151" s="37"/>
      <c r="AB151" s="37"/>
      <c r="AC151" s="37"/>
      <c r="AD151" s="37"/>
      <c r="AE151" s="37"/>
      <c r="AT151" s="19" t="s">
        <v>297</v>
      </c>
      <c r="AU151" s="19" t="s">
        <v>91</v>
      </c>
    </row>
    <row r="152" spans="1:65" s="13" customFormat="1">
      <c r="B152" s="216"/>
      <c r="C152" s="217"/>
      <c r="D152" s="208" t="s">
        <v>299</v>
      </c>
      <c r="E152" s="218" t="s">
        <v>44</v>
      </c>
      <c r="F152" s="219" t="s">
        <v>394</v>
      </c>
      <c r="G152" s="217"/>
      <c r="H152" s="220">
        <v>18.5</v>
      </c>
      <c r="I152" s="221"/>
      <c r="J152" s="217"/>
      <c r="K152" s="217"/>
      <c r="L152" s="222"/>
      <c r="M152" s="223"/>
      <c r="N152" s="224"/>
      <c r="O152" s="224"/>
      <c r="P152" s="224"/>
      <c r="Q152" s="224"/>
      <c r="R152" s="224"/>
      <c r="S152" s="224"/>
      <c r="T152" s="225"/>
      <c r="AT152" s="226" t="s">
        <v>299</v>
      </c>
      <c r="AU152" s="226" t="s">
        <v>91</v>
      </c>
      <c r="AV152" s="13" t="s">
        <v>91</v>
      </c>
      <c r="AW152" s="13" t="s">
        <v>42</v>
      </c>
      <c r="AX152" s="13" t="s">
        <v>88</v>
      </c>
      <c r="AY152" s="226" t="s">
        <v>211</v>
      </c>
    </row>
    <row r="153" spans="1:65" s="2" customFormat="1" ht="24">
      <c r="A153" s="37"/>
      <c r="B153" s="38"/>
      <c r="C153" s="195" t="s">
        <v>7</v>
      </c>
      <c r="D153" s="195" t="s">
        <v>214</v>
      </c>
      <c r="E153" s="196" t="s">
        <v>395</v>
      </c>
      <c r="F153" s="197" t="s">
        <v>396</v>
      </c>
      <c r="G153" s="198" t="s">
        <v>295</v>
      </c>
      <c r="H153" s="199">
        <v>9.25</v>
      </c>
      <c r="I153" s="200"/>
      <c r="J153" s="201">
        <f>ROUND(I153*H153,2)</f>
        <v>0</v>
      </c>
      <c r="K153" s="197" t="s">
        <v>224</v>
      </c>
      <c r="L153" s="42"/>
      <c r="M153" s="202" t="s">
        <v>44</v>
      </c>
      <c r="N153" s="203" t="s">
        <v>53</v>
      </c>
      <c r="O153" s="67"/>
      <c r="P153" s="204">
        <f>O153*H153</f>
        <v>0</v>
      </c>
      <c r="Q153" s="204">
        <v>0</v>
      </c>
      <c r="R153" s="204">
        <f>Q153*H153</f>
        <v>0</v>
      </c>
      <c r="S153" s="204">
        <v>0</v>
      </c>
      <c r="T153" s="205">
        <f>S153*H153</f>
        <v>0</v>
      </c>
      <c r="U153" s="37"/>
      <c r="V153" s="37"/>
      <c r="W153" s="37"/>
      <c r="X153" s="37"/>
      <c r="Y153" s="37"/>
      <c r="Z153" s="37"/>
      <c r="AA153" s="37"/>
      <c r="AB153" s="37"/>
      <c r="AC153" s="37"/>
      <c r="AD153" s="37"/>
      <c r="AE153" s="37"/>
      <c r="AR153" s="206" t="s">
        <v>232</v>
      </c>
      <c r="AT153" s="206" t="s">
        <v>214</v>
      </c>
      <c r="AU153" s="206" t="s">
        <v>91</v>
      </c>
      <c r="AY153" s="19" t="s">
        <v>211</v>
      </c>
      <c r="BE153" s="207">
        <f>IF(N153="základní",J153,0)</f>
        <v>0</v>
      </c>
      <c r="BF153" s="207">
        <f>IF(N153="snížená",J153,0)</f>
        <v>0</v>
      </c>
      <c r="BG153" s="207">
        <f>IF(N153="zákl. přenesená",J153,0)</f>
        <v>0</v>
      </c>
      <c r="BH153" s="207">
        <f>IF(N153="sníž. přenesená",J153,0)</f>
        <v>0</v>
      </c>
      <c r="BI153" s="207">
        <f>IF(N153="nulová",J153,0)</f>
        <v>0</v>
      </c>
      <c r="BJ153" s="19" t="s">
        <v>88</v>
      </c>
      <c r="BK153" s="207">
        <f>ROUND(I153*H153,2)</f>
        <v>0</v>
      </c>
      <c r="BL153" s="19" t="s">
        <v>232</v>
      </c>
      <c r="BM153" s="206" t="s">
        <v>397</v>
      </c>
    </row>
    <row r="154" spans="1:65" s="2" customFormat="1" ht="39">
      <c r="A154" s="37"/>
      <c r="B154" s="38"/>
      <c r="C154" s="39"/>
      <c r="D154" s="208" t="s">
        <v>297</v>
      </c>
      <c r="E154" s="39"/>
      <c r="F154" s="209" t="s">
        <v>393</v>
      </c>
      <c r="G154" s="39"/>
      <c r="H154" s="39"/>
      <c r="I154" s="118"/>
      <c r="J154" s="39"/>
      <c r="K154" s="39"/>
      <c r="L154" s="42"/>
      <c r="M154" s="210"/>
      <c r="N154" s="211"/>
      <c r="O154" s="67"/>
      <c r="P154" s="67"/>
      <c r="Q154" s="67"/>
      <c r="R154" s="67"/>
      <c r="S154" s="67"/>
      <c r="T154" s="68"/>
      <c r="U154" s="37"/>
      <c r="V154" s="37"/>
      <c r="W154" s="37"/>
      <c r="X154" s="37"/>
      <c r="Y154" s="37"/>
      <c r="Z154" s="37"/>
      <c r="AA154" s="37"/>
      <c r="AB154" s="37"/>
      <c r="AC154" s="37"/>
      <c r="AD154" s="37"/>
      <c r="AE154" s="37"/>
      <c r="AT154" s="19" t="s">
        <v>297</v>
      </c>
      <c r="AU154" s="19" t="s">
        <v>91</v>
      </c>
    </row>
    <row r="155" spans="1:65" s="13" customFormat="1">
      <c r="B155" s="216"/>
      <c r="C155" s="217"/>
      <c r="D155" s="208" t="s">
        <v>299</v>
      </c>
      <c r="E155" s="218" t="s">
        <v>44</v>
      </c>
      <c r="F155" s="219" t="s">
        <v>398</v>
      </c>
      <c r="G155" s="217"/>
      <c r="H155" s="220">
        <v>9.25</v>
      </c>
      <c r="I155" s="221"/>
      <c r="J155" s="217"/>
      <c r="K155" s="217"/>
      <c r="L155" s="222"/>
      <c r="M155" s="223"/>
      <c r="N155" s="224"/>
      <c r="O155" s="224"/>
      <c r="P155" s="224"/>
      <c r="Q155" s="224"/>
      <c r="R155" s="224"/>
      <c r="S155" s="224"/>
      <c r="T155" s="225"/>
      <c r="AT155" s="226" t="s">
        <v>299</v>
      </c>
      <c r="AU155" s="226" t="s">
        <v>91</v>
      </c>
      <c r="AV155" s="13" t="s">
        <v>91</v>
      </c>
      <c r="AW155" s="13" t="s">
        <v>42</v>
      </c>
      <c r="AX155" s="13" t="s">
        <v>88</v>
      </c>
      <c r="AY155" s="226" t="s">
        <v>211</v>
      </c>
    </row>
    <row r="156" spans="1:65" s="2" customFormat="1" ht="24">
      <c r="A156" s="37"/>
      <c r="B156" s="38"/>
      <c r="C156" s="195" t="s">
        <v>399</v>
      </c>
      <c r="D156" s="195" t="s">
        <v>214</v>
      </c>
      <c r="E156" s="196" t="s">
        <v>400</v>
      </c>
      <c r="F156" s="197" t="s">
        <v>401</v>
      </c>
      <c r="G156" s="198" t="s">
        <v>295</v>
      </c>
      <c r="H156" s="199">
        <v>13.68</v>
      </c>
      <c r="I156" s="200"/>
      <c r="J156" s="201">
        <f>ROUND(I156*H156,2)</f>
        <v>0</v>
      </c>
      <c r="K156" s="197" t="s">
        <v>224</v>
      </c>
      <c r="L156" s="42"/>
      <c r="M156" s="202" t="s">
        <v>44</v>
      </c>
      <c r="N156" s="203" t="s">
        <v>53</v>
      </c>
      <c r="O156" s="67"/>
      <c r="P156" s="204">
        <f>O156*H156</f>
        <v>0</v>
      </c>
      <c r="Q156" s="204">
        <v>0</v>
      </c>
      <c r="R156" s="204">
        <f>Q156*H156</f>
        <v>0</v>
      </c>
      <c r="S156" s="204">
        <v>0</v>
      </c>
      <c r="T156" s="205">
        <f>S156*H156</f>
        <v>0</v>
      </c>
      <c r="U156" s="37"/>
      <c r="V156" s="37"/>
      <c r="W156" s="37"/>
      <c r="X156" s="37"/>
      <c r="Y156" s="37"/>
      <c r="Z156" s="37"/>
      <c r="AA156" s="37"/>
      <c r="AB156" s="37"/>
      <c r="AC156" s="37"/>
      <c r="AD156" s="37"/>
      <c r="AE156" s="37"/>
      <c r="AR156" s="206" t="s">
        <v>232</v>
      </c>
      <c r="AT156" s="206" t="s">
        <v>214</v>
      </c>
      <c r="AU156" s="206" t="s">
        <v>91</v>
      </c>
      <c r="AY156" s="19" t="s">
        <v>211</v>
      </c>
      <c r="BE156" s="207">
        <f>IF(N156="základní",J156,0)</f>
        <v>0</v>
      </c>
      <c r="BF156" s="207">
        <f>IF(N156="snížená",J156,0)</f>
        <v>0</v>
      </c>
      <c r="BG156" s="207">
        <f>IF(N156="zákl. přenesená",J156,0)</f>
        <v>0</v>
      </c>
      <c r="BH156" s="207">
        <f>IF(N156="sníž. přenesená",J156,0)</f>
        <v>0</v>
      </c>
      <c r="BI156" s="207">
        <f>IF(N156="nulová",J156,0)</f>
        <v>0</v>
      </c>
      <c r="BJ156" s="19" t="s">
        <v>88</v>
      </c>
      <c r="BK156" s="207">
        <f>ROUND(I156*H156,2)</f>
        <v>0</v>
      </c>
      <c r="BL156" s="19" t="s">
        <v>232</v>
      </c>
      <c r="BM156" s="206" t="s">
        <v>402</v>
      </c>
    </row>
    <row r="157" spans="1:65" s="2" customFormat="1" ht="39">
      <c r="A157" s="37"/>
      <c r="B157" s="38"/>
      <c r="C157" s="39"/>
      <c r="D157" s="208" t="s">
        <v>297</v>
      </c>
      <c r="E157" s="39"/>
      <c r="F157" s="209" t="s">
        <v>403</v>
      </c>
      <c r="G157" s="39"/>
      <c r="H157" s="39"/>
      <c r="I157" s="118"/>
      <c r="J157" s="39"/>
      <c r="K157" s="39"/>
      <c r="L157" s="42"/>
      <c r="M157" s="210"/>
      <c r="N157" s="211"/>
      <c r="O157" s="67"/>
      <c r="P157" s="67"/>
      <c r="Q157" s="67"/>
      <c r="R157" s="67"/>
      <c r="S157" s="67"/>
      <c r="T157" s="68"/>
      <c r="U157" s="37"/>
      <c r="V157" s="37"/>
      <c r="W157" s="37"/>
      <c r="X157" s="37"/>
      <c r="Y157" s="37"/>
      <c r="Z157" s="37"/>
      <c r="AA157" s="37"/>
      <c r="AB157" s="37"/>
      <c r="AC157" s="37"/>
      <c r="AD157" s="37"/>
      <c r="AE157" s="37"/>
      <c r="AT157" s="19" t="s">
        <v>297</v>
      </c>
      <c r="AU157" s="19" t="s">
        <v>91</v>
      </c>
    </row>
    <row r="158" spans="1:65" s="13" customFormat="1">
      <c r="B158" s="216"/>
      <c r="C158" s="217"/>
      <c r="D158" s="208" t="s">
        <v>299</v>
      </c>
      <c r="E158" s="218" t="s">
        <v>44</v>
      </c>
      <c r="F158" s="219" t="s">
        <v>404</v>
      </c>
      <c r="G158" s="217"/>
      <c r="H158" s="220">
        <v>13.68</v>
      </c>
      <c r="I158" s="221"/>
      <c r="J158" s="217"/>
      <c r="K158" s="217"/>
      <c r="L158" s="222"/>
      <c r="M158" s="223"/>
      <c r="N158" s="224"/>
      <c r="O158" s="224"/>
      <c r="P158" s="224"/>
      <c r="Q158" s="224"/>
      <c r="R158" s="224"/>
      <c r="S158" s="224"/>
      <c r="T158" s="225"/>
      <c r="AT158" s="226" t="s">
        <v>299</v>
      </c>
      <c r="AU158" s="226" t="s">
        <v>91</v>
      </c>
      <c r="AV158" s="13" t="s">
        <v>91</v>
      </c>
      <c r="AW158" s="13" t="s">
        <v>42</v>
      </c>
      <c r="AX158" s="13" t="s">
        <v>88</v>
      </c>
      <c r="AY158" s="226" t="s">
        <v>211</v>
      </c>
    </row>
    <row r="159" spans="1:65" s="2" customFormat="1" ht="24">
      <c r="A159" s="37"/>
      <c r="B159" s="38"/>
      <c r="C159" s="195" t="s">
        <v>405</v>
      </c>
      <c r="D159" s="195" t="s">
        <v>214</v>
      </c>
      <c r="E159" s="196" t="s">
        <v>406</v>
      </c>
      <c r="F159" s="197" t="s">
        <v>407</v>
      </c>
      <c r="G159" s="198" t="s">
        <v>295</v>
      </c>
      <c r="H159" s="199">
        <v>9.25</v>
      </c>
      <c r="I159" s="200"/>
      <c r="J159" s="201">
        <f>ROUND(I159*H159,2)</f>
        <v>0</v>
      </c>
      <c r="K159" s="197" t="s">
        <v>224</v>
      </c>
      <c r="L159" s="42"/>
      <c r="M159" s="202" t="s">
        <v>44</v>
      </c>
      <c r="N159" s="203" t="s">
        <v>53</v>
      </c>
      <c r="O159" s="67"/>
      <c r="P159" s="204">
        <f>O159*H159</f>
        <v>0</v>
      </c>
      <c r="Q159" s="204">
        <v>0</v>
      </c>
      <c r="R159" s="204">
        <f>Q159*H159</f>
        <v>0</v>
      </c>
      <c r="S159" s="204">
        <v>0</v>
      </c>
      <c r="T159" s="205">
        <f>S159*H159</f>
        <v>0</v>
      </c>
      <c r="U159" s="37"/>
      <c r="V159" s="37"/>
      <c r="W159" s="37"/>
      <c r="X159" s="37"/>
      <c r="Y159" s="37"/>
      <c r="Z159" s="37"/>
      <c r="AA159" s="37"/>
      <c r="AB159" s="37"/>
      <c r="AC159" s="37"/>
      <c r="AD159" s="37"/>
      <c r="AE159" s="37"/>
      <c r="AR159" s="206" t="s">
        <v>232</v>
      </c>
      <c r="AT159" s="206" t="s">
        <v>214</v>
      </c>
      <c r="AU159" s="206" t="s">
        <v>91</v>
      </c>
      <c r="AY159" s="19" t="s">
        <v>211</v>
      </c>
      <c r="BE159" s="207">
        <f>IF(N159="základní",J159,0)</f>
        <v>0</v>
      </c>
      <c r="BF159" s="207">
        <f>IF(N159="snížená",J159,0)</f>
        <v>0</v>
      </c>
      <c r="BG159" s="207">
        <f>IF(N159="zákl. přenesená",J159,0)</f>
        <v>0</v>
      </c>
      <c r="BH159" s="207">
        <f>IF(N159="sníž. přenesená",J159,0)</f>
        <v>0</v>
      </c>
      <c r="BI159" s="207">
        <f>IF(N159="nulová",J159,0)</f>
        <v>0</v>
      </c>
      <c r="BJ159" s="19" t="s">
        <v>88</v>
      </c>
      <c r="BK159" s="207">
        <f>ROUND(I159*H159,2)</f>
        <v>0</v>
      </c>
      <c r="BL159" s="19" t="s">
        <v>232</v>
      </c>
      <c r="BM159" s="206" t="s">
        <v>408</v>
      </c>
    </row>
    <row r="160" spans="1:65" s="2" customFormat="1" ht="39">
      <c r="A160" s="37"/>
      <c r="B160" s="38"/>
      <c r="C160" s="39"/>
      <c r="D160" s="208" t="s">
        <v>297</v>
      </c>
      <c r="E160" s="39"/>
      <c r="F160" s="209" t="s">
        <v>393</v>
      </c>
      <c r="G160" s="39"/>
      <c r="H160" s="39"/>
      <c r="I160" s="118"/>
      <c r="J160" s="39"/>
      <c r="K160" s="39"/>
      <c r="L160" s="42"/>
      <c r="M160" s="210"/>
      <c r="N160" s="211"/>
      <c r="O160" s="67"/>
      <c r="P160" s="67"/>
      <c r="Q160" s="67"/>
      <c r="R160" s="67"/>
      <c r="S160" s="67"/>
      <c r="T160" s="68"/>
      <c r="U160" s="37"/>
      <c r="V160" s="37"/>
      <c r="W160" s="37"/>
      <c r="X160" s="37"/>
      <c r="Y160" s="37"/>
      <c r="Z160" s="37"/>
      <c r="AA160" s="37"/>
      <c r="AB160" s="37"/>
      <c r="AC160" s="37"/>
      <c r="AD160" s="37"/>
      <c r="AE160" s="37"/>
      <c r="AT160" s="19" t="s">
        <v>297</v>
      </c>
      <c r="AU160" s="19" t="s">
        <v>91</v>
      </c>
    </row>
    <row r="161" spans="1:65" s="13" customFormat="1">
      <c r="B161" s="216"/>
      <c r="C161" s="217"/>
      <c r="D161" s="208" t="s">
        <v>299</v>
      </c>
      <c r="E161" s="218" t="s">
        <v>44</v>
      </c>
      <c r="F161" s="219" t="s">
        <v>409</v>
      </c>
      <c r="G161" s="217"/>
      <c r="H161" s="220">
        <v>9.25</v>
      </c>
      <c r="I161" s="221"/>
      <c r="J161" s="217"/>
      <c r="K161" s="217"/>
      <c r="L161" s="222"/>
      <c r="M161" s="223"/>
      <c r="N161" s="224"/>
      <c r="O161" s="224"/>
      <c r="P161" s="224"/>
      <c r="Q161" s="224"/>
      <c r="R161" s="224"/>
      <c r="S161" s="224"/>
      <c r="T161" s="225"/>
      <c r="AT161" s="226" t="s">
        <v>299</v>
      </c>
      <c r="AU161" s="226" t="s">
        <v>91</v>
      </c>
      <c r="AV161" s="13" t="s">
        <v>91</v>
      </c>
      <c r="AW161" s="13" t="s">
        <v>42</v>
      </c>
      <c r="AX161" s="13" t="s">
        <v>88</v>
      </c>
      <c r="AY161" s="226" t="s">
        <v>211</v>
      </c>
    </row>
    <row r="162" spans="1:65" s="2" customFormat="1" ht="36">
      <c r="A162" s="37"/>
      <c r="B162" s="38"/>
      <c r="C162" s="195" t="s">
        <v>410</v>
      </c>
      <c r="D162" s="195" t="s">
        <v>214</v>
      </c>
      <c r="E162" s="196" t="s">
        <v>411</v>
      </c>
      <c r="F162" s="197" t="s">
        <v>412</v>
      </c>
      <c r="G162" s="198" t="s">
        <v>295</v>
      </c>
      <c r="H162" s="199">
        <v>45.026000000000003</v>
      </c>
      <c r="I162" s="200"/>
      <c r="J162" s="201">
        <f>ROUND(I162*H162,2)</f>
        <v>0</v>
      </c>
      <c r="K162" s="197" t="s">
        <v>224</v>
      </c>
      <c r="L162" s="42"/>
      <c r="M162" s="202" t="s">
        <v>44</v>
      </c>
      <c r="N162" s="203" t="s">
        <v>53</v>
      </c>
      <c r="O162" s="67"/>
      <c r="P162" s="204">
        <f>O162*H162</f>
        <v>0</v>
      </c>
      <c r="Q162" s="204">
        <v>0</v>
      </c>
      <c r="R162" s="204">
        <f>Q162*H162</f>
        <v>0</v>
      </c>
      <c r="S162" s="204">
        <v>0</v>
      </c>
      <c r="T162" s="205">
        <f>S162*H162</f>
        <v>0</v>
      </c>
      <c r="U162" s="37"/>
      <c r="V162" s="37"/>
      <c r="W162" s="37"/>
      <c r="X162" s="37"/>
      <c r="Y162" s="37"/>
      <c r="Z162" s="37"/>
      <c r="AA162" s="37"/>
      <c r="AB162" s="37"/>
      <c r="AC162" s="37"/>
      <c r="AD162" s="37"/>
      <c r="AE162" s="37"/>
      <c r="AR162" s="206" t="s">
        <v>232</v>
      </c>
      <c r="AT162" s="206" t="s">
        <v>214</v>
      </c>
      <c r="AU162" s="206" t="s">
        <v>91</v>
      </c>
      <c r="AY162" s="19" t="s">
        <v>211</v>
      </c>
      <c r="BE162" s="207">
        <f>IF(N162="základní",J162,0)</f>
        <v>0</v>
      </c>
      <c r="BF162" s="207">
        <f>IF(N162="snížená",J162,0)</f>
        <v>0</v>
      </c>
      <c r="BG162" s="207">
        <f>IF(N162="zákl. přenesená",J162,0)</f>
        <v>0</v>
      </c>
      <c r="BH162" s="207">
        <f>IF(N162="sníž. přenesená",J162,0)</f>
        <v>0</v>
      </c>
      <c r="BI162" s="207">
        <f>IF(N162="nulová",J162,0)</f>
        <v>0</v>
      </c>
      <c r="BJ162" s="19" t="s">
        <v>88</v>
      </c>
      <c r="BK162" s="207">
        <f>ROUND(I162*H162,2)</f>
        <v>0</v>
      </c>
      <c r="BL162" s="19" t="s">
        <v>232</v>
      </c>
      <c r="BM162" s="206" t="s">
        <v>413</v>
      </c>
    </row>
    <row r="163" spans="1:65" s="2" customFormat="1" ht="117">
      <c r="A163" s="37"/>
      <c r="B163" s="38"/>
      <c r="C163" s="39"/>
      <c r="D163" s="208" t="s">
        <v>297</v>
      </c>
      <c r="E163" s="39"/>
      <c r="F163" s="209" t="s">
        <v>414</v>
      </c>
      <c r="G163" s="39"/>
      <c r="H163" s="39"/>
      <c r="I163" s="118"/>
      <c r="J163" s="39"/>
      <c r="K163" s="39"/>
      <c r="L163" s="42"/>
      <c r="M163" s="210"/>
      <c r="N163" s="211"/>
      <c r="O163" s="67"/>
      <c r="P163" s="67"/>
      <c r="Q163" s="67"/>
      <c r="R163" s="67"/>
      <c r="S163" s="67"/>
      <c r="T163" s="68"/>
      <c r="U163" s="37"/>
      <c r="V163" s="37"/>
      <c r="W163" s="37"/>
      <c r="X163" s="37"/>
      <c r="Y163" s="37"/>
      <c r="Z163" s="37"/>
      <c r="AA163" s="37"/>
      <c r="AB163" s="37"/>
      <c r="AC163" s="37"/>
      <c r="AD163" s="37"/>
      <c r="AE163" s="37"/>
      <c r="AT163" s="19" t="s">
        <v>297</v>
      </c>
      <c r="AU163" s="19" t="s">
        <v>91</v>
      </c>
    </row>
    <row r="164" spans="1:65" s="13" customFormat="1">
      <c r="B164" s="216"/>
      <c r="C164" s="217"/>
      <c r="D164" s="208" t="s">
        <v>299</v>
      </c>
      <c r="E164" s="218" t="s">
        <v>44</v>
      </c>
      <c r="F164" s="219" t="s">
        <v>415</v>
      </c>
      <c r="G164" s="217"/>
      <c r="H164" s="220">
        <v>12.87</v>
      </c>
      <c r="I164" s="221"/>
      <c r="J164" s="217"/>
      <c r="K164" s="217"/>
      <c r="L164" s="222"/>
      <c r="M164" s="223"/>
      <c r="N164" s="224"/>
      <c r="O164" s="224"/>
      <c r="P164" s="224"/>
      <c r="Q164" s="224"/>
      <c r="R164" s="224"/>
      <c r="S164" s="224"/>
      <c r="T164" s="225"/>
      <c r="AT164" s="226" t="s">
        <v>299</v>
      </c>
      <c r="AU164" s="226" t="s">
        <v>91</v>
      </c>
      <c r="AV164" s="13" t="s">
        <v>91</v>
      </c>
      <c r="AW164" s="13" t="s">
        <v>42</v>
      </c>
      <c r="AX164" s="13" t="s">
        <v>82</v>
      </c>
      <c r="AY164" s="226" t="s">
        <v>211</v>
      </c>
    </row>
    <row r="165" spans="1:65" s="13" customFormat="1">
      <c r="B165" s="216"/>
      <c r="C165" s="217"/>
      <c r="D165" s="208" t="s">
        <v>299</v>
      </c>
      <c r="E165" s="218" t="s">
        <v>44</v>
      </c>
      <c r="F165" s="219" t="s">
        <v>416</v>
      </c>
      <c r="G165" s="217"/>
      <c r="H165" s="220">
        <v>32.155999999999999</v>
      </c>
      <c r="I165" s="221"/>
      <c r="J165" s="217"/>
      <c r="K165" s="217"/>
      <c r="L165" s="222"/>
      <c r="M165" s="223"/>
      <c r="N165" s="224"/>
      <c r="O165" s="224"/>
      <c r="P165" s="224"/>
      <c r="Q165" s="224"/>
      <c r="R165" s="224"/>
      <c r="S165" s="224"/>
      <c r="T165" s="225"/>
      <c r="AT165" s="226" t="s">
        <v>299</v>
      </c>
      <c r="AU165" s="226" t="s">
        <v>91</v>
      </c>
      <c r="AV165" s="13" t="s">
        <v>91</v>
      </c>
      <c r="AW165" s="13" t="s">
        <v>42</v>
      </c>
      <c r="AX165" s="13" t="s">
        <v>82</v>
      </c>
      <c r="AY165" s="226" t="s">
        <v>211</v>
      </c>
    </row>
    <row r="166" spans="1:65" s="14" customFormat="1">
      <c r="B166" s="227"/>
      <c r="C166" s="228"/>
      <c r="D166" s="208" t="s">
        <v>299</v>
      </c>
      <c r="E166" s="229" t="s">
        <v>44</v>
      </c>
      <c r="F166" s="230" t="s">
        <v>344</v>
      </c>
      <c r="G166" s="228"/>
      <c r="H166" s="231">
        <v>45.025999999999996</v>
      </c>
      <c r="I166" s="232"/>
      <c r="J166" s="228"/>
      <c r="K166" s="228"/>
      <c r="L166" s="233"/>
      <c r="M166" s="234"/>
      <c r="N166" s="235"/>
      <c r="O166" s="235"/>
      <c r="P166" s="235"/>
      <c r="Q166" s="235"/>
      <c r="R166" s="235"/>
      <c r="S166" s="235"/>
      <c r="T166" s="236"/>
      <c r="AT166" s="237" t="s">
        <v>299</v>
      </c>
      <c r="AU166" s="237" t="s">
        <v>91</v>
      </c>
      <c r="AV166" s="14" t="s">
        <v>232</v>
      </c>
      <c r="AW166" s="14" t="s">
        <v>42</v>
      </c>
      <c r="AX166" s="14" t="s">
        <v>88</v>
      </c>
      <c r="AY166" s="237" t="s">
        <v>211</v>
      </c>
    </row>
    <row r="167" spans="1:65" s="2" customFormat="1" ht="36">
      <c r="A167" s="37"/>
      <c r="B167" s="38"/>
      <c r="C167" s="195" t="s">
        <v>417</v>
      </c>
      <c r="D167" s="195" t="s">
        <v>214</v>
      </c>
      <c r="E167" s="196" t="s">
        <v>418</v>
      </c>
      <c r="F167" s="197" t="s">
        <v>419</v>
      </c>
      <c r="G167" s="198" t="s">
        <v>295</v>
      </c>
      <c r="H167" s="199">
        <v>44.56</v>
      </c>
      <c r="I167" s="200"/>
      <c r="J167" s="201">
        <f>ROUND(I167*H167,2)</f>
        <v>0</v>
      </c>
      <c r="K167" s="197" t="s">
        <v>224</v>
      </c>
      <c r="L167" s="42"/>
      <c r="M167" s="202" t="s">
        <v>44</v>
      </c>
      <c r="N167" s="203" t="s">
        <v>53</v>
      </c>
      <c r="O167" s="67"/>
      <c r="P167" s="204">
        <f>O167*H167</f>
        <v>0</v>
      </c>
      <c r="Q167" s="204">
        <v>0</v>
      </c>
      <c r="R167" s="204">
        <f>Q167*H167</f>
        <v>0</v>
      </c>
      <c r="S167" s="204">
        <v>0</v>
      </c>
      <c r="T167" s="205">
        <f>S167*H167</f>
        <v>0</v>
      </c>
      <c r="U167" s="37"/>
      <c r="V167" s="37"/>
      <c r="W167" s="37"/>
      <c r="X167" s="37"/>
      <c r="Y167" s="37"/>
      <c r="Z167" s="37"/>
      <c r="AA167" s="37"/>
      <c r="AB167" s="37"/>
      <c r="AC167" s="37"/>
      <c r="AD167" s="37"/>
      <c r="AE167" s="37"/>
      <c r="AR167" s="206" t="s">
        <v>232</v>
      </c>
      <c r="AT167" s="206" t="s">
        <v>214</v>
      </c>
      <c r="AU167" s="206" t="s">
        <v>91</v>
      </c>
      <c r="AY167" s="19" t="s">
        <v>211</v>
      </c>
      <c r="BE167" s="207">
        <f>IF(N167="základní",J167,0)</f>
        <v>0</v>
      </c>
      <c r="BF167" s="207">
        <f>IF(N167="snížená",J167,0)</f>
        <v>0</v>
      </c>
      <c r="BG167" s="207">
        <f>IF(N167="zákl. přenesená",J167,0)</f>
        <v>0</v>
      </c>
      <c r="BH167" s="207">
        <f>IF(N167="sníž. přenesená",J167,0)</f>
        <v>0</v>
      </c>
      <c r="BI167" s="207">
        <f>IF(N167="nulová",J167,0)</f>
        <v>0</v>
      </c>
      <c r="BJ167" s="19" t="s">
        <v>88</v>
      </c>
      <c r="BK167" s="207">
        <f>ROUND(I167*H167,2)</f>
        <v>0</v>
      </c>
      <c r="BL167" s="19" t="s">
        <v>232</v>
      </c>
      <c r="BM167" s="206" t="s">
        <v>420</v>
      </c>
    </row>
    <row r="168" spans="1:65" s="2" customFormat="1" ht="58.5">
      <c r="A168" s="37"/>
      <c r="B168" s="38"/>
      <c r="C168" s="39"/>
      <c r="D168" s="208" t="s">
        <v>297</v>
      </c>
      <c r="E168" s="39"/>
      <c r="F168" s="209" t="s">
        <v>421</v>
      </c>
      <c r="G168" s="39"/>
      <c r="H168" s="39"/>
      <c r="I168" s="118"/>
      <c r="J168" s="39"/>
      <c r="K168" s="39"/>
      <c r="L168" s="42"/>
      <c r="M168" s="210"/>
      <c r="N168" s="211"/>
      <c r="O168" s="67"/>
      <c r="P168" s="67"/>
      <c r="Q168" s="67"/>
      <c r="R168" s="67"/>
      <c r="S168" s="67"/>
      <c r="T168" s="68"/>
      <c r="U168" s="37"/>
      <c r="V168" s="37"/>
      <c r="W168" s="37"/>
      <c r="X168" s="37"/>
      <c r="Y168" s="37"/>
      <c r="Z168" s="37"/>
      <c r="AA168" s="37"/>
      <c r="AB168" s="37"/>
      <c r="AC168" s="37"/>
      <c r="AD168" s="37"/>
      <c r="AE168" s="37"/>
      <c r="AT168" s="19" t="s">
        <v>297</v>
      </c>
      <c r="AU168" s="19" t="s">
        <v>91</v>
      </c>
    </row>
    <row r="169" spans="1:65" s="15" customFormat="1" ht="22.5">
      <c r="B169" s="238"/>
      <c r="C169" s="239"/>
      <c r="D169" s="208" t="s">
        <v>299</v>
      </c>
      <c r="E169" s="240" t="s">
        <v>44</v>
      </c>
      <c r="F169" s="241" t="s">
        <v>422</v>
      </c>
      <c r="G169" s="239"/>
      <c r="H169" s="240" t="s">
        <v>44</v>
      </c>
      <c r="I169" s="242"/>
      <c r="J169" s="239"/>
      <c r="K169" s="239"/>
      <c r="L169" s="243"/>
      <c r="M169" s="244"/>
      <c r="N169" s="245"/>
      <c r="O169" s="245"/>
      <c r="P169" s="245"/>
      <c r="Q169" s="245"/>
      <c r="R169" s="245"/>
      <c r="S169" s="245"/>
      <c r="T169" s="246"/>
      <c r="AT169" s="247" t="s">
        <v>299</v>
      </c>
      <c r="AU169" s="247" t="s">
        <v>91</v>
      </c>
      <c r="AV169" s="15" t="s">
        <v>88</v>
      </c>
      <c r="AW169" s="15" t="s">
        <v>42</v>
      </c>
      <c r="AX169" s="15" t="s">
        <v>82</v>
      </c>
      <c r="AY169" s="247" t="s">
        <v>211</v>
      </c>
    </row>
    <row r="170" spans="1:65" s="13" customFormat="1">
      <c r="B170" s="216"/>
      <c r="C170" s="217"/>
      <c r="D170" s="208" t="s">
        <v>299</v>
      </c>
      <c r="E170" s="218" t="s">
        <v>44</v>
      </c>
      <c r="F170" s="219" t="s">
        <v>423</v>
      </c>
      <c r="G170" s="217"/>
      <c r="H170" s="220">
        <v>22.28</v>
      </c>
      <c r="I170" s="221"/>
      <c r="J170" s="217"/>
      <c r="K170" s="217"/>
      <c r="L170" s="222"/>
      <c r="M170" s="223"/>
      <c r="N170" s="224"/>
      <c r="O170" s="224"/>
      <c r="P170" s="224"/>
      <c r="Q170" s="224"/>
      <c r="R170" s="224"/>
      <c r="S170" s="224"/>
      <c r="T170" s="225"/>
      <c r="AT170" s="226" t="s">
        <v>299</v>
      </c>
      <c r="AU170" s="226" t="s">
        <v>91</v>
      </c>
      <c r="AV170" s="13" t="s">
        <v>91</v>
      </c>
      <c r="AW170" s="13" t="s">
        <v>42</v>
      </c>
      <c r="AX170" s="13" t="s">
        <v>82</v>
      </c>
      <c r="AY170" s="226" t="s">
        <v>211</v>
      </c>
    </row>
    <row r="171" spans="1:65" s="13" customFormat="1">
      <c r="B171" s="216"/>
      <c r="C171" s="217"/>
      <c r="D171" s="208" t="s">
        <v>299</v>
      </c>
      <c r="E171" s="218" t="s">
        <v>44</v>
      </c>
      <c r="F171" s="219" t="s">
        <v>424</v>
      </c>
      <c r="G171" s="217"/>
      <c r="H171" s="220">
        <v>22.28</v>
      </c>
      <c r="I171" s="221"/>
      <c r="J171" s="217"/>
      <c r="K171" s="217"/>
      <c r="L171" s="222"/>
      <c r="M171" s="223"/>
      <c r="N171" s="224"/>
      <c r="O171" s="224"/>
      <c r="P171" s="224"/>
      <c r="Q171" s="224"/>
      <c r="R171" s="224"/>
      <c r="S171" s="224"/>
      <c r="T171" s="225"/>
      <c r="AT171" s="226" t="s">
        <v>299</v>
      </c>
      <c r="AU171" s="226" t="s">
        <v>91</v>
      </c>
      <c r="AV171" s="13" t="s">
        <v>91</v>
      </c>
      <c r="AW171" s="13" t="s">
        <v>42</v>
      </c>
      <c r="AX171" s="13" t="s">
        <v>82</v>
      </c>
      <c r="AY171" s="226" t="s">
        <v>211</v>
      </c>
    </row>
    <row r="172" spans="1:65" s="14" customFormat="1">
      <c r="B172" s="227"/>
      <c r="C172" s="228"/>
      <c r="D172" s="208" t="s">
        <v>299</v>
      </c>
      <c r="E172" s="229" t="s">
        <v>44</v>
      </c>
      <c r="F172" s="230" t="s">
        <v>344</v>
      </c>
      <c r="G172" s="228"/>
      <c r="H172" s="231">
        <v>44.56</v>
      </c>
      <c r="I172" s="232"/>
      <c r="J172" s="228"/>
      <c r="K172" s="228"/>
      <c r="L172" s="233"/>
      <c r="M172" s="234"/>
      <c r="N172" s="235"/>
      <c r="O172" s="235"/>
      <c r="P172" s="235"/>
      <c r="Q172" s="235"/>
      <c r="R172" s="235"/>
      <c r="S172" s="235"/>
      <c r="T172" s="236"/>
      <c r="AT172" s="237" t="s">
        <v>299</v>
      </c>
      <c r="AU172" s="237" t="s">
        <v>91</v>
      </c>
      <c r="AV172" s="14" t="s">
        <v>232</v>
      </c>
      <c r="AW172" s="14" t="s">
        <v>42</v>
      </c>
      <c r="AX172" s="14" t="s">
        <v>88</v>
      </c>
      <c r="AY172" s="237" t="s">
        <v>211</v>
      </c>
    </row>
    <row r="173" spans="1:65" s="2" customFormat="1" ht="36">
      <c r="A173" s="37"/>
      <c r="B173" s="38"/>
      <c r="C173" s="195" t="s">
        <v>425</v>
      </c>
      <c r="D173" s="195" t="s">
        <v>214</v>
      </c>
      <c r="E173" s="196" t="s">
        <v>426</v>
      </c>
      <c r="F173" s="197" t="s">
        <v>427</v>
      </c>
      <c r="G173" s="198" t="s">
        <v>295</v>
      </c>
      <c r="H173" s="199">
        <v>186.52</v>
      </c>
      <c r="I173" s="200"/>
      <c r="J173" s="201">
        <f>ROUND(I173*H173,2)</f>
        <v>0</v>
      </c>
      <c r="K173" s="197" t="s">
        <v>224</v>
      </c>
      <c r="L173" s="42"/>
      <c r="M173" s="202" t="s">
        <v>44</v>
      </c>
      <c r="N173" s="203" t="s">
        <v>53</v>
      </c>
      <c r="O173" s="67"/>
      <c r="P173" s="204">
        <f>O173*H173</f>
        <v>0</v>
      </c>
      <c r="Q173" s="204">
        <v>0</v>
      </c>
      <c r="R173" s="204">
        <f>Q173*H173</f>
        <v>0</v>
      </c>
      <c r="S173" s="204">
        <v>0</v>
      </c>
      <c r="T173" s="205">
        <f>S173*H173</f>
        <v>0</v>
      </c>
      <c r="U173" s="37"/>
      <c r="V173" s="37"/>
      <c r="W173" s="37"/>
      <c r="X173" s="37"/>
      <c r="Y173" s="37"/>
      <c r="Z173" s="37"/>
      <c r="AA173" s="37"/>
      <c r="AB173" s="37"/>
      <c r="AC173" s="37"/>
      <c r="AD173" s="37"/>
      <c r="AE173" s="37"/>
      <c r="AR173" s="206" t="s">
        <v>232</v>
      </c>
      <c r="AT173" s="206" t="s">
        <v>214</v>
      </c>
      <c r="AU173" s="206" t="s">
        <v>91</v>
      </c>
      <c r="AY173" s="19" t="s">
        <v>211</v>
      </c>
      <c r="BE173" s="207">
        <f>IF(N173="základní",J173,0)</f>
        <v>0</v>
      </c>
      <c r="BF173" s="207">
        <f>IF(N173="snížená",J173,0)</f>
        <v>0</v>
      </c>
      <c r="BG173" s="207">
        <f>IF(N173="zákl. přenesená",J173,0)</f>
        <v>0</v>
      </c>
      <c r="BH173" s="207">
        <f>IF(N173="sníž. přenesená",J173,0)</f>
        <v>0</v>
      </c>
      <c r="BI173" s="207">
        <f>IF(N173="nulová",J173,0)</f>
        <v>0</v>
      </c>
      <c r="BJ173" s="19" t="s">
        <v>88</v>
      </c>
      <c r="BK173" s="207">
        <f>ROUND(I173*H173,2)</f>
        <v>0</v>
      </c>
      <c r="BL173" s="19" t="s">
        <v>232</v>
      </c>
      <c r="BM173" s="206" t="s">
        <v>428</v>
      </c>
    </row>
    <row r="174" spans="1:65" s="2" customFormat="1" ht="58.5">
      <c r="A174" s="37"/>
      <c r="B174" s="38"/>
      <c r="C174" s="39"/>
      <c r="D174" s="208" t="s">
        <v>297</v>
      </c>
      <c r="E174" s="39"/>
      <c r="F174" s="209" t="s">
        <v>421</v>
      </c>
      <c r="G174" s="39"/>
      <c r="H174" s="39"/>
      <c r="I174" s="118"/>
      <c r="J174" s="39"/>
      <c r="K174" s="39"/>
      <c r="L174" s="42"/>
      <c r="M174" s="210"/>
      <c r="N174" s="211"/>
      <c r="O174" s="67"/>
      <c r="P174" s="67"/>
      <c r="Q174" s="67"/>
      <c r="R174" s="67"/>
      <c r="S174" s="67"/>
      <c r="T174" s="68"/>
      <c r="U174" s="37"/>
      <c r="V174" s="37"/>
      <c r="W174" s="37"/>
      <c r="X174" s="37"/>
      <c r="Y174" s="37"/>
      <c r="Z174" s="37"/>
      <c r="AA174" s="37"/>
      <c r="AB174" s="37"/>
      <c r="AC174" s="37"/>
      <c r="AD174" s="37"/>
      <c r="AE174" s="37"/>
      <c r="AT174" s="19" t="s">
        <v>297</v>
      </c>
      <c r="AU174" s="19" t="s">
        <v>91</v>
      </c>
    </row>
    <row r="175" spans="1:65" s="15" customFormat="1">
      <c r="B175" s="238"/>
      <c r="C175" s="239"/>
      <c r="D175" s="208" t="s">
        <v>299</v>
      </c>
      <c r="E175" s="240" t="s">
        <v>44</v>
      </c>
      <c r="F175" s="241" t="s">
        <v>429</v>
      </c>
      <c r="G175" s="239"/>
      <c r="H175" s="240" t="s">
        <v>44</v>
      </c>
      <c r="I175" s="242"/>
      <c r="J175" s="239"/>
      <c r="K175" s="239"/>
      <c r="L175" s="243"/>
      <c r="M175" s="244"/>
      <c r="N175" s="245"/>
      <c r="O175" s="245"/>
      <c r="P175" s="245"/>
      <c r="Q175" s="245"/>
      <c r="R175" s="245"/>
      <c r="S175" s="245"/>
      <c r="T175" s="246"/>
      <c r="AT175" s="247" t="s">
        <v>299</v>
      </c>
      <c r="AU175" s="247" t="s">
        <v>91</v>
      </c>
      <c r="AV175" s="15" t="s">
        <v>88</v>
      </c>
      <c r="AW175" s="15" t="s">
        <v>42</v>
      </c>
      <c r="AX175" s="15" t="s">
        <v>82</v>
      </c>
      <c r="AY175" s="247" t="s">
        <v>211</v>
      </c>
    </row>
    <row r="176" spans="1:65" s="15" customFormat="1">
      <c r="B176" s="238"/>
      <c r="C176" s="239"/>
      <c r="D176" s="208" t="s">
        <v>299</v>
      </c>
      <c r="E176" s="240" t="s">
        <v>44</v>
      </c>
      <c r="F176" s="241" t="s">
        <v>430</v>
      </c>
      <c r="G176" s="239"/>
      <c r="H176" s="240" t="s">
        <v>44</v>
      </c>
      <c r="I176" s="242"/>
      <c r="J176" s="239"/>
      <c r="K176" s="239"/>
      <c r="L176" s="243"/>
      <c r="M176" s="244"/>
      <c r="N176" s="245"/>
      <c r="O176" s="245"/>
      <c r="P176" s="245"/>
      <c r="Q176" s="245"/>
      <c r="R176" s="245"/>
      <c r="S176" s="245"/>
      <c r="T176" s="246"/>
      <c r="AT176" s="247" t="s">
        <v>299</v>
      </c>
      <c r="AU176" s="247" t="s">
        <v>91</v>
      </c>
      <c r="AV176" s="15" t="s">
        <v>88</v>
      </c>
      <c r="AW176" s="15" t="s">
        <v>42</v>
      </c>
      <c r="AX176" s="15" t="s">
        <v>82</v>
      </c>
      <c r="AY176" s="247" t="s">
        <v>211</v>
      </c>
    </row>
    <row r="177" spans="1:65" s="13" customFormat="1">
      <c r="B177" s="216"/>
      <c r="C177" s="217"/>
      <c r="D177" s="208" t="s">
        <v>299</v>
      </c>
      <c r="E177" s="218" t="s">
        <v>44</v>
      </c>
      <c r="F177" s="219" t="s">
        <v>431</v>
      </c>
      <c r="G177" s="217"/>
      <c r="H177" s="220">
        <v>3.94</v>
      </c>
      <c r="I177" s="221"/>
      <c r="J177" s="217"/>
      <c r="K177" s="217"/>
      <c r="L177" s="222"/>
      <c r="M177" s="223"/>
      <c r="N177" s="224"/>
      <c r="O177" s="224"/>
      <c r="P177" s="224"/>
      <c r="Q177" s="224"/>
      <c r="R177" s="224"/>
      <c r="S177" s="224"/>
      <c r="T177" s="225"/>
      <c r="AT177" s="226" t="s">
        <v>299</v>
      </c>
      <c r="AU177" s="226" t="s">
        <v>91</v>
      </c>
      <c r="AV177" s="13" t="s">
        <v>91</v>
      </c>
      <c r="AW177" s="13" t="s">
        <v>42</v>
      </c>
      <c r="AX177" s="13" t="s">
        <v>82</v>
      </c>
      <c r="AY177" s="226" t="s">
        <v>211</v>
      </c>
    </row>
    <row r="178" spans="1:65" s="15" customFormat="1">
      <c r="B178" s="238"/>
      <c r="C178" s="239"/>
      <c r="D178" s="208" t="s">
        <v>299</v>
      </c>
      <c r="E178" s="240" t="s">
        <v>44</v>
      </c>
      <c r="F178" s="241" t="s">
        <v>432</v>
      </c>
      <c r="G178" s="239"/>
      <c r="H178" s="240" t="s">
        <v>44</v>
      </c>
      <c r="I178" s="242"/>
      <c r="J178" s="239"/>
      <c r="K178" s="239"/>
      <c r="L178" s="243"/>
      <c r="M178" s="244"/>
      <c r="N178" s="245"/>
      <c r="O178" s="245"/>
      <c r="P178" s="245"/>
      <c r="Q178" s="245"/>
      <c r="R178" s="245"/>
      <c r="S178" s="245"/>
      <c r="T178" s="246"/>
      <c r="AT178" s="247" t="s">
        <v>299</v>
      </c>
      <c r="AU178" s="247" t="s">
        <v>91</v>
      </c>
      <c r="AV178" s="15" t="s">
        <v>88</v>
      </c>
      <c r="AW178" s="15" t="s">
        <v>42</v>
      </c>
      <c r="AX178" s="15" t="s">
        <v>82</v>
      </c>
      <c r="AY178" s="247" t="s">
        <v>211</v>
      </c>
    </row>
    <row r="179" spans="1:65" s="13" customFormat="1">
      <c r="B179" s="216"/>
      <c r="C179" s="217"/>
      <c r="D179" s="208" t="s">
        <v>299</v>
      </c>
      <c r="E179" s="218" t="s">
        <v>44</v>
      </c>
      <c r="F179" s="219" t="s">
        <v>433</v>
      </c>
      <c r="G179" s="217"/>
      <c r="H179" s="220">
        <v>182.58</v>
      </c>
      <c r="I179" s="221"/>
      <c r="J179" s="217"/>
      <c r="K179" s="217"/>
      <c r="L179" s="222"/>
      <c r="M179" s="223"/>
      <c r="N179" s="224"/>
      <c r="O179" s="224"/>
      <c r="P179" s="224"/>
      <c r="Q179" s="224"/>
      <c r="R179" s="224"/>
      <c r="S179" s="224"/>
      <c r="T179" s="225"/>
      <c r="AT179" s="226" t="s">
        <v>299</v>
      </c>
      <c r="AU179" s="226" t="s">
        <v>91</v>
      </c>
      <c r="AV179" s="13" t="s">
        <v>91</v>
      </c>
      <c r="AW179" s="13" t="s">
        <v>42</v>
      </c>
      <c r="AX179" s="13" t="s">
        <v>82</v>
      </c>
      <c r="AY179" s="226" t="s">
        <v>211</v>
      </c>
    </row>
    <row r="180" spans="1:65" s="14" customFormat="1">
      <c r="B180" s="227"/>
      <c r="C180" s="228"/>
      <c r="D180" s="208" t="s">
        <v>299</v>
      </c>
      <c r="E180" s="229" t="s">
        <v>44</v>
      </c>
      <c r="F180" s="230" t="s">
        <v>344</v>
      </c>
      <c r="G180" s="228"/>
      <c r="H180" s="231">
        <v>186.52</v>
      </c>
      <c r="I180" s="232"/>
      <c r="J180" s="228"/>
      <c r="K180" s="228"/>
      <c r="L180" s="233"/>
      <c r="M180" s="234"/>
      <c r="N180" s="235"/>
      <c r="O180" s="235"/>
      <c r="P180" s="235"/>
      <c r="Q180" s="235"/>
      <c r="R180" s="235"/>
      <c r="S180" s="235"/>
      <c r="T180" s="236"/>
      <c r="AT180" s="237" t="s">
        <v>299</v>
      </c>
      <c r="AU180" s="237" t="s">
        <v>91</v>
      </c>
      <c r="AV180" s="14" t="s">
        <v>232</v>
      </c>
      <c r="AW180" s="14" t="s">
        <v>42</v>
      </c>
      <c r="AX180" s="14" t="s">
        <v>88</v>
      </c>
      <c r="AY180" s="237" t="s">
        <v>211</v>
      </c>
    </row>
    <row r="181" spans="1:65" s="2" customFormat="1" ht="48">
      <c r="A181" s="37"/>
      <c r="B181" s="38"/>
      <c r="C181" s="195" t="s">
        <v>434</v>
      </c>
      <c r="D181" s="195" t="s">
        <v>214</v>
      </c>
      <c r="E181" s="196" t="s">
        <v>435</v>
      </c>
      <c r="F181" s="197" t="s">
        <v>436</v>
      </c>
      <c r="G181" s="198" t="s">
        <v>295</v>
      </c>
      <c r="H181" s="199">
        <v>932.6</v>
      </c>
      <c r="I181" s="200"/>
      <c r="J181" s="201">
        <f>ROUND(I181*H181,2)</f>
        <v>0</v>
      </c>
      <c r="K181" s="197" t="s">
        <v>224</v>
      </c>
      <c r="L181" s="42"/>
      <c r="M181" s="202" t="s">
        <v>44</v>
      </c>
      <c r="N181" s="203" t="s">
        <v>53</v>
      </c>
      <c r="O181" s="67"/>
      <c r="P181" s="204">
        <f>O181*H181</f>
        <v>0</v>
      </c>
      <c r="Q181" s="204">
        <v>0</v>
      </c>
      <c r="R181" s="204">
        <f>Q181*H181</f>
        <v>0</v>
      </c>
      <c r="S181" s="204">
        <v>0</v>
      </c>
      <c r="T181" s="205">
        <f>S181*H181</f>
        <v>0</v>
      </c>
      <c r="U181" s="37"/>
      <c r="V181" s="37"/>
      <c r="W181" s="37"/>
      <c r="X181" s="37"/>
      <c r="Y181" s="37"/>
      <c r="Z181" s="37"/>
      <c r="AA181" s="37"/>
      <c r="AB181" s="37"/>
      <c r="AC181" s="37"/>
      <c r="AD181" s="37"/>
      <c r="AE181" s="37"/>
      <c r="AR181" s="206" t="s">
        <v>232</v>
      </c>
      <c r="AT181" s="206" t="s">
        <v>214</v>
      </c>
      <c r="AU181" s="206" t="s">
        <v>91</v>
      </c>
      <c r="AY181" s="19" t="s">
        <v>211</v>
      </c>
      <c r="BE181" s="207">
        <f>IF(N181="základní",J181,0)</f>
        <v>0</v>
      </c>
      <c r="BF181" s="207">
        <f>IF(N181="snížená",J181,0)</f>
        <v>0</v>
      </c>
      <c r="BG181" s="207">
        <f>IF(N181="zákl. přenesená",J181,0)</f>
        <v>0</v>
      </c>
      <c r="BH181" s="207">
        <f>IF(N181="sníž. přenesená",J181,0)</f>
        <v>0</v>
      </c>
      <c r="BI181" s="207">
        <f>IF(N181="nulová",J181,0)</f>
        <v>0</v>
      </c>
      <c r="BJ181" s="19" t="s">
        <v>88</v>
      </c>
      <c r="BK181" s="207">
        <f>ROUND(I181*H181,2)</f>
        <v>0</v>
      </c>
      <c r="BL181" s="19" t="s">
        <v>232</v>
      </c>
      <c r="BM181" s="206" t="s">
        <v>437</v>
      </c>
    </row>
    <row r="182" spans="1:65" s="2" customFormat="1" ht="58.5">
      <c r="A182" s="37"/>
      <c r="B182" s="38"/>
      <c r="C182" s="39"/>
      <c r="D182" s="208" t="s">
        <v>297</v>
      </c>
      <c r="E182" s="39"/>
      <c r="F182" s="209" t="s">
        <v>421</v>
      </c>
      <c r="G182" s="39"/>
      <c r="H182" s="39"/>
      <c r="I182" s="118"/>
      <c r="J182" s="39"/>
      <c r="K182" s="39"/>
      <c r="L182" s="42"/>
      <c r="M182" s="210"/>
      <c r="N182" s="211"/>
      <c r="O182" s="67"/>
      <c r="P182" s="67"/>
      <c r="Q182" s="67"/>
      <c r="R182" s="67"/>
      <c r="S182" s="67"/>
      <c r="T182" s="68"/>
      <c r="U182" s="37"/>
      <c r="V182" s="37"/>
      <c r="W182" s="37"/>
      <c r="X182" s="37"/>
      <c r="Y182" s="37"/>
      <c r="Z182" s="37"/>
      <c r="AA182" s="37"/>
      <c r="AB182" s="37"/>
      <c r="AC182" s="37"/>
      <c r="AD182" s="37"/>
      <c r="AE182" s="37"/>
      <c r="AT182" s="19" t="s">
        <v>297</v>
      </c>
      <c r="AU182" s="19" t="s">
        <v>91</v>
      </c>
    </row>
    <row r="183" spans="1:65" s="13" customFormat="1">
      <c r="B183" s="216"/>
      <c r="C183" s="217"/>
      <c r="D183" s="208" t="s">
        <v>299</v>
      </c>
      <c r="E183" s="217"/>
      <c r="F183" s="219" t="s">
        <v>438</v>
      </c>
      <c r="G183" s="217"/>
      <c r="H183" s="220">
        <v>932.6</v>
      </c>
      <c r="I183" s="221"/>
      <c r="J183" s="217"/>
      <c r="K183" s="217"/>
      <c r="L183" s="222"/>
      <c r="M183" s="223"/>
      <c r="N183" s="224"/>
      <c r="O183" s="224"/>
      <c r="P183" s="224"/>
      <c r="Q183" s="224"/>
      <c r="R183" s="224"/>
      <c r="S183" s="224"/>
      <c r="T183" s="225"/>
      <c r="AT183" s="226" t="s">
        <v>299</v>
      </c>
      <c r="AU183" s="226" t="s">
        <v>91</v>
      </c>
      <c r="AV183" s="13" t="s">
        <v>91</v>
      </c>
      <c r="AW183" s="13" t="s">
        <v>4</v>
      </c>
      <c r="AX183" s="13" t="s">
        <v>88</v>
      </c>
      <c r="AY183" s="226" t="s">
        <v>211</v>
      </c>
    </row>
    <row r="184" spans="1:65" s="2" customFormat="1" ht="36">
      <c r="A184" s="37"/>
      <c r="B184" s="38"/>
      <c r="C184" s="195" t="s">
        <v>439</v>
      </c>
      <c r="D184" s="195" t="s">
        <v>214</v>
      </c>
      <c r="E184" s="196" t="s">
        <v>440</v>
      </c>
      <c r="F184" s="197" t="s">
        <v>441</v>
      </c>
      <c r="G184" s="198" t="s">
        <v>295</v>
      </c>
      <c r="H184" s="199">
        <v>769.32</v>
      </c>
      <c r="I184" s="200"/>
      <c r="J184" s="201">
        <f>ROUND(I184*H184,2)</f>
        <v>0</v>
      </c>
      <c r="K184" s="197" t="s">
        <v>224</v>
      </c>
      <c r="L184" s="42"/>
      <c r="M184" s="202" t="s">
        <v>44</v>
      </c>
      <c r="N184" s="203" t="s">
        <v>53</v>
      </c>
      <c r="O184" s="67"/>
      <c r="P184" s="204">
        <f>O184*H184</f>
        <v>0</v>
      </c>
      <c r="Q184" s="204">
        <v>0</v>
      </c>
      <c r="R184" s="204">
        <f>Q184*H184</f>
        <v>0</v>
      </c>
      <c r="S184" s="204">
        <v>0</v>
      </c>
      <c r="T184" s="205">
        <f>S184*H184</f>
        <v>0</v>
      </c>
      <c r="U184" s="37"/>
      <c r="V184" s="37"/>
      <c r="W184" s="37"/>
      <c r="X184" s="37"/>
      <c r="Y184" s="37"/>
      <c r="Z184" s="37"/>
      <c r="AA184" s="37"/>
      <c r="AB184" s="37"/>
      <c r="AC184" s="37"/>
      <c r="AD184" s="37"/>
      <c r="AE184" s="37"/>
      <c r="AR184" s="206" t="s">
        <v>232</v>
      </c>
      <c r="AT184" s="206" t="s">
        <v>214</v>
      </c>
      <c r="AU184" s="206" t="s">
        <v>91</v>
      </c>
      <c r="AY184" s="19" t="s">
        <v>211</v>
      </c>
      <c r="BE184" s="207">
        <f>IF(N184="základní",J184,0)</f>
        <v>0</v>
      </c>
      <c r="BF184" s="207">
        <f>IF(N184="snížená",J184,0)</f>
        <v>0</v>
      </c>
      <c r="BG184" s="207">
        <f>IF(N184="zákl. přenesená",J184,0)</f>
        <v>0</v>
      </c>
      <c r="BH184" s="207">
        <f>IF(N184="sníž. přenesená",J184,0)</f>
        <v>0</v>
      </c>
      <c r="BI184" s="207">
        <f>IF(N184="nulová",J184,0)</f>
        <v>0</v>
      </c>
      <c r="BJ184" s="19" t="s">
        <v>88</v>
      </c>
      <c r="BK184" s="207">
        <f>ROUND(I184*H184,2)</f>
        <v>0</v>
      </c>
      <c r="BL184" s="19" t="s">
        <v>232</v>
      </c>
      <c r="BM184" s="206" t="s">
        <v>442</v>
      </c>
    </row>
    <row r="185" spans="1:65" s="2" customFormat="1" ht="58.5">
      <c r="A185" s="37"/>
      <c r="B185" s="38"/>
      <c r="C185" s="39"/>
      <c r="D185" s="208" t="s">
        <v>297</v>
      </c>
      <c r="E185" s="39"/>
      <c r="F185" s="209" t="s">
        <v>421</v>
      </c>
      <c r="G185" s="39"/>
      <c r="H185" s="39"/>
      <c r="I185" s="118"/>
      <c r="J185" s="39"/>
      <c r="K185" s="39"/>
      <c r="L185" s="42"/>
      <c r="M185" s="210"/>
      <c r="N185" s="211"/>
      <c r="O185" s="67"/>
      <c r="P185" s="67"/>
      <c r="Q185" s="67"/>
      <c r="R185" s="67"/>
      <c r="S185" s="67"/>
      <c r="T185" s="68"/>
      <c r="U185" s="37"/>
      <c r="V185" s="37"/>
      <c r="W185" s="37"/>
      <c r="X185" s="37"/>
      <c r="Y185" s="37"/>
      <c r="Z185" s="37"/>
      <c r="AA185" s="37"/>
      <c r="AB185" s="37"/>
      <c r="AC185" s="37"/>
      <c r="AD185" s="37"/>
      <c r="AE185" s="37"/>
      <c r="AT185" s="19" t="s">
        <v>297</v>
      </c>
      <c r="AU185" s="19" t="s">
        <v>91</v>
      </c>
    </row>
    <row r="186" spans="1:65" s="15" customFormat="1">
      <c r="B186" s="238"/>
      <c r="C186" s="239"/>
      <c r="D186" s="208" t="s">
        <v>299</v>
      </c>
      <c r="E186" s="240" t="s">
        <v>44</v>
      </c>
      <c r="F186" s="241" t="s">
        <v>443</v>
      </c>
      <c r="G186" s="239"/>
      <c r="H186" s="240" t="s">
        <v>44</v>
      </c>
      <c r="I186" s="242"/>
      <c r="J186" s="239"/>
      <c r="K186" s="239"/>
      <c r="L186" s="243"/>
      <c r="M186" s="244"/>
      <c r="N186" s="245"/>
      <c r="O186" s="245"/>
      <c r="P186" s="245"/>
      <c r="Q186" s="245"/>
      <c r="R186" s="245"/>
      <c r="S186" s="245"/>
      <c r="T186" s="246"/>
      <c r="AT186" s="247" t="s">
        <v>299</v>
      </c>
      <c r="AU186" s="247" t="s">
        <v>91</v>
      </c>
      <c r="AV186" s="15" t="s">
        <v>88</v>
      </c>
      <c r="AW186" s="15" t="s">
        <v>42</v>
      </c>
      <c r="AX186" s="15" t="s">
        <v>82</v>
      </c>
      <c r="AY186" s="247" t="s">
        <v>211</v>
      </c>
    </row>
    <row r="187" spans="1:65" s="13" customFormat="1">
      <c r="B187" s="216"/>
      <c r="C187" s="217"/>
      <c r="D187" s="208" t="s">
        <v>299</v>
      </c>
      <c r="E187" s="218" t="s">
        <v>44</v>
      </c>
      <c r="F187" s="219" t="s">
        <v>444</v>
      </c>
      <c r="G187" s="217"/>
      <c r="H187" s="220">
        <v>18.5</v>
      </c>
      <c r="I187" s="221"/>
      <c r="J187" s="217"/>
      <c r="K187" s="217"/>
      <c r="L187" s="222"/>
      <c r="M187" s="223"/>
      <c r="N187" s="224"/>
      <c r="O187" s="224"/>
      <c r="P187" s="224"/>
      <c r="Q187" s="224"/>
      <c r="R187" s="224"/>
      <c r="S187" s="224"/>
      <c r="T187" s="225"/>
      <c r="AT187" s="226" t="s">
        <v>299</v>
      </c>
      <c r="AU187" s="226" t="s">
        <v>91</v>
      </c>
      <c r="AV187" s="13" t="s">
        <v>91</v>
      </c>
      <c r="AW187" s="13" t="s">
        <v>42</v>
      </c>
      <c r="AX187" s="13" t="s">
        <v>82</v>
      </c>
      <c r="AY187" s="226" t="s">
        <v>211</v>
      </c>
    </row>
    <row r="188" spans="1:65" s="13" customFormat="1">
      <c r="B188" s="216"/>
      <c r="C188" s="217"/>
      <c r="D188" s="208" t="s">
        <v>299</v>
      </c>
      <c r="E188" s="218" t="s">
        <v>44</v>
      </c>
      <c r="F188" s="219" t="s">
        <v>445</v>
      </c>
      <c r="G188" s="217"/>
      <c r="H188" s="220">
        <v>9.25</v>
      </c>
      <c r="I188" s="221"/>
      <c r="J188" s="217"/>
      <c r="K188" s="217"/>
      <c r="L188" s="222"/>
      <c r="M188" s="223"/>
      <c r="N188" s="224"/>
      <c r="O188" s="224"/>
      <c r="P188" s="224"/>
      <c r="Q188" s="224"/>
      <c r="R188" s="224"/>
      <c r="S188" s="224"/>
      <c r="T188" s="225"/>
      <c r="AT188" s="226" t="s">
        <v>299</v>
      </c>
      <c r="AU188" s="226" t="s">
        <v>91</v>
      </c>
      <c r="AV188" s="13" t="s">
        <v>91</v>
      </c>
      <c r="AW188" s="13" t="s">
        <v>42</v>
      </c>
      <c r="AX188" s="13" t="s">
        <v>82</v>
      </c>
      <c r="AY188" s="226" t="s">
        <v>211</v>
      </c>
    </row>
    <row r="189" spans="1:65" s="13" customFormat="1">
      <c r="B189" s="216"/>
      <c r="C189" s="217"/>
      <c r="D189" s="208" t="s">
        <v>299</v>
      </c>
      <c r="E189" s="218" t="s">
        <v>44</v>
      </c>
      <c r="F189" s="219" t="s">
        <v>446</v>
      </c>
      <c r="G189" s="217"/>
      <c r="H189" s="220">
        <v>9.25</v>
      </c>
      <c r="I189" s="221"/>
      <c r="J189" s="217"/>
      <c r="K189" s="217"/>
      <c r="L189" s="222"/>
      <c r="M189" s="223"/>
      <c r="N189" s="224"/>
      <c r="O189" s="224"/>
      <c r="P189" s="224"/>
      <c r="Q189" s="224"/>
      <c r="R189" s="224"/>
      <c r="S189" s="224"/>
      <c r="T189" s="225"/>
      <c r="AT189" s="226" t="s">
        <v>299</v>
      </c>
      <c r="AU189" s="226" t="s">
        <v>91</v>
      </c>
      <c r="AV189" s="13" t="s">
        <v>91</v>
      </c>
      <c r="AW189" s="13" t="s">
        <v>42</v>
      </c>
      <c r="AX189" s="13" t="s">
        <v>82</v>
      </c>
      <c r="AY189" s="226" t="s">
        <v>211</v>
      </c>
    </row>
    <row r="190" spans="1:65" s="13" customFormat="1">
      <c r="B190" s="216"/>
      <c r="C190" s="217"/>
      <c r="D190" s="208" t="s">
        <v>299</v>
      </c>
      <c r="E190" s="218" t="s">
        <v>44</v>
      </c>
      <c r="F190" s="219" t="s">
        <v>447</v>
      </c>
      <c r="G190" s="217"/>
      <c r="H190" s="220">
        <v>234.08</v>
      </c>
      <c r="I190" s="221"/>
      <c r="J190" s="217"/>
      <c r="K190" s="217"/>
      <c r="L190" s="222"/>
      <c r="M190" s="223"/>
      <c r="N190" s="224"/>
      <c r="O190" s="224"/>
      <c r="P190" s="224"/>
      <c r="Q190" s="224"/>
      <c r="R190" s="224"/>
      <c r="S190" s="224"/>
      <c r="T190" s="225"/>
      <c r="AT190" s="226" t="s">
        <v>299</v>
      </c>
      <c r="AU190" s="226" t="s">
        <v>91</v>
      </c>
      <c r="AV190" s="13" t="s">
        <v>91</v>
      </c>
      <c r="AW190" s="13" t="s">
        <v>42</v>
      </c>
      <c r="AX190" s="13" t="s">
        <v>82</v>
      </c>
      <c r="AY190" s="226" t="s">
        <v>211</v>
      </c>
    </row>
    <row r="191" spans="1:65" s="13" customFormat="1">
      <c r="B191" s="216"/>
      <c r="C191" s="217"/>
      <c r="D191" s="208" t="s">
        <v>299</v>
      </c>
      <c r="E191" s="218" t="s">
        <v>44</v>
      </c>
      <c r="F191" s="219" t="s">
        <v>448</v>
      </c>
      <c r="G191" s="217"/>
      <c r="H191" s="220">
        <v>29.26</v>
      </c>
      <c r="I191" s="221"/>
      <c r="J191" s="217"/>
      <c r="K191" s="217"/>
      <c r="L191" s="222"/>
      <c r="M191" s="223"/>
      <c r="N191" s="224"/>
      <c r="O191" s="224"/>
      <c r="P191" s="224"/>
      <c r="Q191" s="224"/>
      <c r="R191" s="224"/>
      <c r="S191" s="224"/>
      <c r="T191" s="225"/>
      <c r="AT191" s="226" t="s">
        <v>299</v>
      </c>
      <c r="AU191" s="226" t="s">
        <v>91</v>
      </c>
      <c r="AV191" s="13" t="s">
        <v>91</v>
      </c>
      <c r="AW191" s="13" t="s">
        <v>42</v>
      </c>
      <c r="AX191" s="13" t="s">
        <v>82</v>
      </c>
      <c r="AY191" s="226" t="s">
        <v>211</v>
      </c>
    </row>
    <row r="192" spans="1:65" s="13" customFormat="1">
      <c r="B192" s="216"/>
      <c r="C192" s="217"/>
      <c r="D192" s="208" t="s">
        <v>299</v>
      </c>
      <c r="E192" s="218" t="s">
        <v>44</v>
      </c>
      <c r="F192" s="219" t="s">
        <v>449</v>
      </c>
      <c r="G192" s="217"/>
      <c r="H192" s="220">
        <v>29.26</v>
      </c>
      <c r="I192" s="221"/>
      <c r="J192" s="217"/>
      <c r="K192" s="217"/>
      <c r="L192" s="222"/>
      <c r="M192" s="223"/>
      <c r="N192" s="224"/>
      <c r="O192" s="224"/>
      <c r="P192" s="224"/>
      <c r="Q192" s="224"/>
      <c r="R192" s="224"/>
      <c r="S192" s="224"/>
      <c r="T192" s="225"/>
      <c r="AT192" s="226" t="s">
        <v>299</v>
      </c>
      <c r="AU192" s="226" t="s">
        <v>91</v>
      </c>
      <c r="AV192" s="13" t="s">
        <v>91</v>
      </c>
      <c r="AW192" s="13" t="s">
        <v>42</v>
      </c>
      <c r="AX192" s="13" t="s">
        <v>82</v>
      </c>
      <c r="AY192" s="226" t="s">
        <v>211</v>
      </c>
    </row>
    <row r="193" spans="1:65" s="13" customFormat="1">
      <c r="B193" s="216"/>
      <c r="C193" s="217"/>
      <c r="D193" s="208" t="s">
        <v>299</v>
      </c>
      <c r="E193" s="218" t="s">
        <v>44</v>
      </c>
      <c r="F193" s="219" t="s">
        <v>450</v>
      </c>
      <c r="G193" s="217"/>
      <c r="H193" s="220">
        <v>13.68</v>
      </c>
      <c r="I193" s="221"/>
      <c r="J193" s="217"/>
      <c r="K193" s="217"/>
      <c r="L193" s="222"/>
      <c r="M193" s="223"/>
      <c r="N193" s="224"/>
      <c r="O193" s="224"/>
      <c r="P193" s="224"/>
      <c r="Q193" s="224"/>
      <c r="R193" s="224"/>
      <c r="S193" s="224"/>
      <c r="T193" s="225"/>
      <c r="AT193" s="226" t="s">
        <v>299</v>
      </c>
      <c r="AU193" s="226" t="s">
        <v>91</v>
      </c>
      <c r="AV193" s="13" t="s">
        <v>91</v>
      </c>
      <c r="AW193" s="13" t="s">
        <v>42</v>
      </c>
      <c r="AX193" s="13" t="s">
        <v>82</v>
      </c>
      <c r="AY193" s="226" t="s">
        <v>211</v>
      </c>
    </row>
    <row r="194" spans="1:65" s="13" customFormat="1">
      <c r="B194" s="216"/>
      <c r="C194" s="217"/>
      <c r="D194" s="208" t="s">
        <v>299</v>
      </c>
      <c r="E194" s="218" t="s">
        <v>44</v>
      </c>
      <c r="F194" s="219" t="s">
        <v>451</v>
      </c>
      <c r="G194" s="217"/>
      <c r="H194" s="220">
        <v>395.6</v>
      </c>
      <c r="I194" s="221"/>
      <c r="J194" s="217"/>
      <c r="K194" s="217"/>
      <c r="L194" s="222"/>
      <c r="M194" s="223"/>
      <c r="N194" s="224"/>
      <c r="O194" s="224"/>
      <c r="P194" s="224"/>
      <c r="Q194" s="224"/>
      <c r="R194" s="224"/>
      <c r="S194" s="224"/>
      <c r="T194" s="225"/>
      <c r="AT194" s="226" t="s">
        <v>299</v>
      </c>
      <c r="AU194" s="226" t="s">
        <v>91</v>
      </c>
      <c r="AV194" s="13" t="s">
        <v>91</v>
      </c>
      <c r="AW194" s="13" t="s">
        <v>42</v>
      </c>
      <c r="AX194" s="13" t="s">
        <v>82</v>
      </c>
      <c r="AY194" s="226" t="s">
        <v>211</v>
      </c>
    </row>
    <row r="195" spans="1:65" s="13" customFormat="1">
      <c r="B195" s="216"/>
      <c r="C195" s="217"/>
      <c r="D195" s="208" t="s">
        <v>299</v>
      </c>
      <c r="E195" s="218" t="s">
        <v>44</v>
      </c>
      <c r="F195" s="219" t="s">
        <v>452</v>
      </c>
      <c r="G195" s="217"/>
      <c r="H195" s="220">
        <v>15.22</v>
      </c>
      <c r="I195" s="221"/>
      <c r="J195" s="217"/>
      <c r="K195" s="217"/>
      <c r="L195" s="222"/>
      <c r="M195" s="223"/>
      <c r="N195" s="224"/>
      <c r="O195" s="224"/>
      <c r="P195" s="224"/>
      <c r="Q195" s="224"/>
      <c r="R195" s="224"/>
      <c r="S195" s="224"/>
      <c r="T195" s="225"/>
      <c r="AT195" s="226" t="s">
        <v>299</v>
      </c>
      <c r="AU195" s="226" t="s">
        <v>91</v>
      </c>
      <c r="AV195" s="13" t="s">
        <v>91</v>
      </c>
      <c r="AW195" s="13" t="s">
        <v>42</v>
      </c>
      <c r="AX195" s="13" t="s">
        <v>82</v>
      </c>
      <c r="AY195" s="226" t="s">
        <v>211</v>
      </c>
    </row>
    <row r="196" spans="1:65" s="13" customFormat="1">
      <c r="B196" s="216"/>
      <c r="C196" s="217"/>
      <c r="D196" s="208" t="s">
        <v>299</v>
      </c>
      <c r="E196" s="218" t="s">
        <v>44</v>
      </c>
      <c r="F196" s="219" t="s">
        <v>453</v>
      </c>
      <c r="G196" s="217"/>
      <c r="H196" s="220">
        <v>15.22</v>
      </c>
      <c r="I196" s="221"/>
      <c r="J196" s="217"/>
      <c r="K196" s="217"/>
      <c r="L196" s="222"/>
      <c r="M196" s="223"/>
      <c r="N196" s="224"/>
      <c r="O196" s="224"/>
      <c r="P196" s="224"/>
      <c r="Q196" s="224"/>
      <c r="R196" s="224"/>
      <c r="S196" s="224"/>
      <c r="T196" s="225"/>
      <c r="AT196" s="226" t="s">
        <v>299</v>
      </c>
      <c r="AU196" s="226" t="s">
        <v>91</v>
      </c>
      <c r="AV196" s="13" t="s">
        <v>91</v>
      </c>
      <c r="AW196" s="13" t="s">
        <v>42</v>
      </c>
      <c r="AX196" s="13" t="s">
        <v>82</v>
      </c>
      <c r="AY196" s="226" t="s">
        <v>211</v>
      </c>
    </row>
    <row r="197" spans="1:65" s="14" customFormat="1">
      <c r="B197" s="227"/>
      <c r="C197" s="228"/>
      <c r="D197" s="208" t="s">
        <v>299</v>
      </c>
      <c r="E197" s="229" t="s">
        <v>44</v>
      </c>
      <c r="F197" s="230" t="s">
        <v>344</v>
      </c>
      <c r="G197" s="228"/>
      <c r="H197" s="231">
        <v>769.32000000000016</v>
      </c>
      <c r="I197" s="232"/>
      <c r="J197" s="228"/>
      <c r="K197" s="228"/>
      <c r="L197" s="233"/>
      <c r="M197" s="234"/>
      <c r="N197" s="235"/>
      <c r="O197" s="235"/>
      <c r="P197" s="235"/>
      <c r="Q197" s="235"/>
      <c r="R197" s="235"/>
      <c r="S197" s="235"/>
      <c r="T197" s="236"/>
      <c r="AT197" s="237" t="s">
        <v>299</v>
      </c>
      <c r="AU197" s="237" t="s">
        <v>91</v>
      </c>
      <c r="AV197" s="14" t="s">
        <v>232</v>
      </c>
      <c r="AW197" s="14" t="s">
        <v>42</v>
      </c>
      <c r="AX197" s="14" t="s">
        <v>88</v>
      </c>
      <c r="AY197" s="237" t="s">
        <v>211</v>
      </c>
    </row>
    <row r="198" spans="1:65" s="2" customFormat="1" ht="48">
      <c r="A198" s="37"/>
      <c r="B198" s="38"/>
      <c r="C198" s="195" t="s">
        <v>454</v>
      </c>
      <c r="D198" s="195" t="s">
        <v>214</v>
      </c>
      <c r="E198" s="196" t="s">
        <v>455</v>
      </c>
      <c r="F198" s="197" t="s">
        <v>456</v>
      </c>
      <c r="G198" s="198" t="s">
        <v>295</v>
      </c>
      <c r="H198" s="199">
        <v>3846.6</v>
      </c>
      <c r="I198" s="200"/>
      <c r="J198" s="201">
        <f>ROUND(I198*H198,2)</f>
        <v>0</v>
      </c>
      <c r="K198" s="197" t="s">
        <v>224</v>
      </c>
      <c r="L198" s="42"/>
      <c r="M198" s="202" t="s">
        <v>44</v>
      </c>
      <c r="N198" s="203" t="s">
        <v>53</v>
      </c>
      <c r="O198" s="67"/>
      <c r="P198" s="204">
        <f>O198*H198</f>
        <v>0</v>
      </c>
      <c r="Q198" s="204">
        <v>0</v>
      </c>
      <c r="R198" s="204">
        <f>Q198*H198</f>
        <v>0</v>
      </c>
      <c r="S198" s="204">
        <v>0</v>
      </c>
      <c r="T198" s="205">
        <f>S198*H198</f>
        <v>0</v>
      </c>
      <c r="U198" s="37"/>
      <c r="V198" s="37"/>
      <c r="W198" s="37"/>
      <c r="X198" s="37"/>
      <c r="Y198" s="37"/>
      <c r="Z198" s="37"/>
      <c r="AA198" s="37"/>
      <c r="AB198" s="37"/>
      <c r="AC198" s="37"/>
      <c r="AD198" s="37"/>
      <c r="AE198" s="37"/>
      <c r="AR198" s="206" t="s">
        <v>232</v>
      </c>
      <c r="AT198" s="206" t="s">
        <v>214</v>
      </c>
      <c r="AU198" s="206" t="s">
        <v>91</v>
      </c>
      <c r="AY198" s="19" t="s">
        <v>211</v>
      </c>
      <c r="BE198" s="207">
        <f>IF(N198="základní",J198,0)</f>
        <v>0</v>
      </c>
      <c r="BF198" s="207">
        <f>IF(N198="snížená",J198,0)</f>
        <v>0</v>
      </c>
      <c r="BG198" s="207">
        <f>IF(N198="zákl. přenesená",J198,0)</f>
        <v>0</v>
      </c>
      <c r="BH198" s="207">
        <f>IF(N198="sníž. přenesená",J198,0)</f>
        <v>0</v>
      </c>
      <c r="BI198" s="207">
        <f>IF(N198="nulová",J198,0)</f>
        <v>0</v>
      </c>
      <c r="BJ198" s="19" t="s">
        <v>88</v>
      </c>
      <c r="BK198" s="207">
        <f>ROUND(I198*H198,2)</f>
        <v>0</v>
      </c>
      <c r="BL198" s="19" t="s">
        <v>232</v>
      </c>
      <c r="BM198" s="206" t="s">
        <v>457</v>
      </c>
    </row>
    <row r="199" spans="1:65" s="2" customFormat="1" ht="58.5">
      <c r="A199" s="37"/>
      <c r="B199" s="38"/>
      <c r="C199" s="39"/>
      <c r="D199" s="208" t="s">
        <v>297</v>
      </c>
      <c r="E199" s="39"/>
      <c r="F199" s="209" t="s">
        <v>421</v>
      </c>
      <c r="G199" s="39"/>
      <c r="H199" s="39"/>
      <c r="I199" s="118"/>
      <c r="J199" s="39"/>
      <c r="K199" s="39"/>
      <c r="L199" s="42"/>
      <c r="M199" s="210"/>
      <c r="N199" s="211"/>
      <c r="O199" s="67"/>
      <c r="P199" s="67"/>
      <c r="Q199" s="67"/>
      <c r="R199" s="67"/>
      <c r="S199" s="67"/>
      <c r="T199" s="68"/>
      <c r="U199" s="37"/>
      <c r="V199" s="37"/>
      <c r="W199" s="37"/>
      <c r="X199" s="37"/>
      <c r="Y199" s="37"/>
      <c r="Z199" s="37"/>
      <c r="AA199" s="37"/>
      <c r="AB199" s="37"/>
      <c r="AC199" s="37"/>
      <c r="AD199" s="37"/>
      <c r="AE199" s="37"/>
      <c r="AT199" s="19" t="s">
        <v>297</v>
      </c>
      <c r="AU199" s="19" t="s">
        <v>91</v>
      </c>
    </row>
    <row r="200" spans="1:65" s="13" customFormat="1">
      <c r="B200" s="216"/>
      <c r="C200" s="217"/>
      <c r="D200" s="208" t="s">
        <v>299</v>
      </c>
      <c r="E200" s="217"/>
      <c r="F200" s="219" t="s">
        <v>458</v>
      </c>
      <c r="G200" s="217"/>
      <c r="H200" s="220">
        <v>3846.6</v>
      </c>
      <c r="I200" s="221"/>
      <c r="J200" s="217"/>
      <c r="K200" s="217"/>
      <c r="L200" s="222"/>
      <c r="M200" s="223"/>
      <c r="N200" s="224"/>
      <c r="O200" s="224"/>
      <c r="P200" s="224"/>
      <c r="Q200" s="224"/>
      <c r="R200" s="224"/>
      <c r="S200" s="224"/>
      <c r="T200" s="225"/>
      <c r="AT200" s="226" t="s">
        <v>299</v>
      </c>
      <c r="AU200" s="226" t="s">
        <v>91</v>
      </c>
      <c r="AV200" s="13" t="s">
        <v>91</v>
      </c>
      <c r="AW200" s="13" t="s">
        <v>4</v>
      </c>
      <c r="AX200" s="13" t="s">
        <v>88</v>
      </c>
      <c r="AY200" s="226" t="s">
        <v>211</v>
      </c>
    </row>
    <row r="201" spans="1:65" s="2" customFormat="1" ht="36">
      <c r="A201" s="37"/>
      <c r="B201" s="38"/>
      <c r="C201" s="195" t="s">
        <v>459</v>
      </c>
      <c r="D201" s="195" t="s">
        <v>214</v>
      </c>
      <c r="E201" s="196" t="s">
        <v>460</v>
      </c>
      <c r="F201" s="197" t="s">
        <v>461</v>
      </c>
      <c r="G201" s="198" t="s">
        <v>295</v>
      </c>
      <c r="H201" s="199">
        <v>28.95</v>
      </c>
      <c r="I201" s="200"/>
      <c r="J201" s="201">
        <f>ROUND(I201*H201,2)</f>
        <v>0</v>
      </c>
      <c r="K201" s="197" t="s">
        <v>224</v>
      </c>
      <c r="L201" s="42"/>
      <c r="M201" s="202" t="s">
        <v>44</v>
      </c>
      <c r="N201" s="203" t="s">
        <v>53</v>
      </c>
      <c r="O201" s="67"/>
      <c r="P201" s="204">
        <f>O201*H201</f>
        <v>0</v>
      </c>
      <c r="Q201" s="204">
        <v>0</v>
      </c>
      <c r="R201" s="204">
        <f>Q201*H201</f>
        <v>0</v>
      </c>
      <c r="S201" s="204">
        <v>0</v>
      </c>
      <c r="T201" s="205">
        <f>S201*H201</f>
        <v>0</v>
      </c>
      <c r="U201" s="37"/>
      <c r="V201" s="37"/>
      <c r="W201" s="37"/>
      <c r="X201" s="37"/>
      <c r="Y201" s="37"/>
      <c r="Z201" s="37"/>
      <c r="AA201" s="37"/>
      <c r="AB201" s="37"/>
      <c r="AC201" s="37"/>
      <c r="AD201" s="37"/>
      <c r="AE201" s="37"/>
      <c r="AR201" s="206" t="s">
        <v>232</v>
      </c>
      <c r="AT201" s="206" t="s">
        <v>214</v>
      </c>
      <c r="AU201" s="206" t="s">
        <v>91</v>
      </c>
      <c r="AY201" s="19" t="s">
        <v>211</v>
      </c>
      <c r="BE201" s="207">
        <f>IF(N201="základní",J201,0)</f>
        <v>0</v>
      </c>
      <c r="BF201" s="207">
        <f>IF(N201="snížená",J201,0)</f>
        <v>0</v>
      </c>
      <c r="BG201" s="207">
        <f>IF(N201="zákl. přenesená",J201,0)</f>
        <v>0</v>
      </c>
      <c r="BH201" s="207">
        <f>IF(N201="sníž. přenesená",J201,0)</f>
        <v>0</v>
      </c>
      <c r="BI201" s="207">
        <f>IF(N201="nulová",J201,0)</f>
        <v>0</v>
      </c>
      <c r="BJ201" s="19" t="s">
        <v>88</v>
      </c>
      <c r="BK201" s="207">
        <f>ROUND(I201*H201,2)</f>
        <v>0</v>
      </c>
      <c r="BL201" s="19" t="s">
        <v>232</v>
      </c>
      <c r="BM201" s="206" t="s">
        <v>462</v>
      </c>
    </row>
    <row r="202" spans="1:65" s="2" customFormat="1" ht="58.5">
      <c r="A202" s="37"/>
      <c r="B202" s="38"/>
      <c r="C202" s="39"/>
      <c r="D202" s="208" t="s">
        <v>297</v>
      </c>
      <c r="E202" s="39"/>
      <c r="F202" s="209" t="s">
        <v>421</v>
      </c>
      <c r="G202" s="39"/>
      <c r="H202" s="39"/>
      <c r="I202" s="118"/>
      <c r="J202" s="39"/>
      <c r="K202" s="39"/>
      <c r="L202" s="42"/>
      <c r="M202" s="210"/>
      <c r="N202" s="211"/>
      <c r="O202" s="67"/>
      <c r="P202" s="67"/>
      <c r="Q202" s="67"/>
      <c r="R202" s="67"/>
      <c r="S202" s="67"/>
      <c r="T202" s="68"/>
      <c r="U202" s="37"/>
      <c r="V202" s="37"/>
      <c r="W202" s="37"/>
      <c r="X202" s="37"/>
      <c r="Y202" s="37"/>
      <c r="Z202" s="37"/>
      <c r="AA202" s="37"/>
      <c r="AB202" s="37"/>
      <c r="AC202" s="37"/>
      <c r="AD202" s="37"/>
      <c r="AE202" s="37"/>
      <c r="AT202" s="19" t="s">
        <v>297</v>
      </c>
      <c r="AU202" s="19" t="s">
        <v>91</v>
      </c>
    </row>
    <row r="203" spans="1:65" s="2" customFormat="1" ht="19.5">
      <c r="A203" s="37"/>
      <c r="B203" s="38"/>
      <c r="C203" s="39"/>
      <c r="D203" s="208" t="s">
        <v>220</v>
      </c>
      <c r="E203" s="39"/>
      <c r="F203" s="209" t="s">
        <v>463</v>
      </c>
      <c r="G203" s="39"/>
      <c r="H203" s="39"/>
      <c r="I203" s="118"/>
      <c r="J203" s="39"/>
      <c r="K203" s="39"/>
      <c r="L203" s="42"/>
      <c r="M203" s="210"/>
      <c r="N203" s="211"/>
      <c r="O203" s="67"/>
      <c r="P203" s="67"/>
      <c r="Q203" s="67"/>
      <c r="R203" s="67"/>
      <c r="S203" s="67"/>
      <c r="T203" s="68"/>
      <c r="U203" s="37"/>
      <c r="V203" s="37"/>
      <c r="W203" s="37"/>
      <c r="X203" s="37"/>
      <c r="Y203" s="37"/>
      <c r="Z203" s="37"/>
      <c r="AA203" s="37"/>
      <c r="AB203" s="37"/>
      <c r="AC203" s="37"/>
      <c r="AD203" s="37"/>
      <c r="AE203" s="37"/>
      <c r="AT203" s="19" t="s">
        <v>220</v>
      </c>
      <c r="AU203" s="19" t="s">
        <v>91</v>
      </c>
    </row>
    <row r="204" spans="1:65" s="15" customFormat="1">
      <c r="B204" s="238"/>
      <c r="C204" s="239"/>
      <c r="D204" s="208" t="s">
        <v>299</v>
      </c>
      <c r="E204" s="240" t="s">
        <v>44</v>
      </c>
      <c r="F204" s="241" t="s">
        <v>464</v>
      </c>
      <c r="G204" s="239"/>
      <c r="H204" s="240" t="s">
        <v>44</v>
      </c>
      <c r="I204" s="242"/>
      <c r="J204" s="239"/>
      <c r="K204" s="239"/>
      <c r="L204" s="243"/>
      <c r="M204" s="244"/>
      <c r="N204" s="245"/>
      <c r="O204" s="245"/>
      <c r="P204" s="245"/>
      <c r="Q204" s="245"/>
      <c r="R204" s="245"/>
      <c r="S204" s="245"/>
      <c r="T204" s="246"/>
      <c r="AT204" s="247" t="s">
        <v>299</v>
      </c>
      <c r="AU204" s="247" t="s">
        <v>91</v>
      </c>
      <c r="AV204" s="15" t="s">
        <v>88</v>
      </c>
      <c r="AW204" s="15" t="s">
        <v>42</v>
      </c>
      <c r="AX204" s="15" t="s">
        <v>82</v>
      </c>
      <c r="AY204" s="247" t="s">
        <v>211</v>
      </c>
    </row>
    <row r="205" spans="1:65" s="13" customFormat="1">
      <c r="B205" s="216"/>
      <c r="C205" s="217"/>
      <c r="D205" s="208" t="s">
        <v>299</v>
      </c>
      <c r="E205" s="218" t="s">
        <v>44</v>
      </c>
      <c r="F205" s="219" t="s">
        <v>465</v>
      </c>
      <c r="G205" s="217"/>
      <c r="H205" s="220">
        <v>12.87</v>
      </c>
      <c r="I205" s="221"/>
      <c r="J205" s="217"/>
      <c r="K205" s="217"/>
      <c r="L205" s="222"/>
      <c r="M205" s="223"/>
      <c r="N205" s="224"/>
      <c r="O205" s="224"/>
      <c r="P205" s="224"/>
      <c r="Q205" s="224"/>
      <c r="R205" s="224"/>
      <c r="S205" s="224"/>
      <c r="T205" s="225"/>
      <c r="AT205" s="226" t="s">
        <v>299</v>
      </c>
      <c r="AU205" s="226" t="s">
        <v>91</v>
      </c>
      <c r="AV205" s="13" t="s">
        <v>91</v>
      </c>
      <c r="AW205" s="13" t="s">
        <v>42</v>
      </c>
      <c r="AX205" s="13" t="s">
        <v>82</v>
      </c>
      <c r="AY205" s="226" t="s">
        <v>211</v>
      </c>
    </row>
    <row r="206" spans="1:65" s="13" customFormat="1">
      <c r="B206" s="216"/>
      <c r="C206" s="217"/>
      <c r="D206" s="208" t="s">
        <v>299</v>
      </c>
      <c r="E206" s="218" t="s">
        <v>44</v>
      </c>
      <c r="F206" s="219" t="s">
        <v>466</v>
      </c>
      <c r="G206" s="217"/>
      <c r="H206" s="220">
        <v>16.079999999999998</v>
      </c>
      <c r="I206" s="221"/>
      <c r="J206" s="217"/>
      <c r="K206" s="217"/>
      <c r="L206" s="222"/>
      <c r="M206" s="223"/>
      <c r="N206" s="224"/>
      <c r="O206" s="224"/>
      <c r="P206" s="224"/>
      <c r="Q206" s="224"/>
      <c r="R206" s="224"/>
      <c r="S206" s="224"/>
      <c r="T206" s="225"/>
      <c r="AT206" s="226" t="s">
        <v>299</v>
      </c>
      <c r="AU206" s="226" t="s">
        <v>91</v>
      </c>
      <c r="AV206" s="13" t="s">
        <v>91</v>
      </c>
      <c r="AW206" s="13" t="s">
        <v>42</v>
      </c>
      <c r="AX206" s="13" t="s">
        <v>82</v>
      </c>
      <c r="AY206" s="226" t="s">
        <v>211</v>
      </c>
    </row>
    <row r="207" spans="1:65" s="14" customFormat="1">
      <c r="B207" s="227"/>
      <c r="C207" s="228"/>
      <c r="D207" s="208" t="s">
        <v>299</v>
      </c>
      <c r="E207" s="229" t="s">
        <v>44</v>
      </c>
      <c r="F207" s="230" t="s">
        <v>344</v>
      </c>
      <c r="G207" s="228"/>
      <c r="H207" s="231">
        <v>28.949999999999996</v>
      </c>
      <c r="I207" s="232"/>
      <c r="J207" s="228"/>
      <c r="K207" s="228"/>
      <c r="L207" s="233"/>
      <c r="M207" s="234"/>
      <c r="N207" s="235"/>
      <c r="O207" s="235"/>
      <c r="P207" s="235"/>
      <c r="Q207" s="235"/>
      <c r="R207" s="235"/>
      <c r="S207" s="235"/>
      <c r="T207" s="236"/>
      <c r="AT207" s="237" t="s">
        <v>299</v>
      </c>
      <c r="AU207" s="237" t="s">
        <v>91</v>
      </c>
      <c r="AV207" s="14" t="s">
        <v>232</v>
      </c>
      <c r="AW207" s="14" t="s">
        <v>42</v>
      </c>
      <c r="AX207" s="14" t="s">
        <v>88</v>
      </c>
      <c r="AY207" s="237" t="s">
        <v>211</v>
      </c>
    </row>
    <row r="208" spans="1:65" s="2" customFormat="1" ht="24">
      <c r="A208" s="37"/>
      <c r="B208" s="38"/>
      <c r="C208" s="195" t="s">
        <v>467</v>
      </c>
      <c r="D208" s="195" t="s">
        <v>214</v>
      </c>
      <c r="E208" s="196" t="s">
        <v>468</v>
      </c>
      <c r="F208" s="197" t="s">
        <v>469</v>
      </c>
      <c r="G208" s="198" t="s">
        <v>295</v>
      </c>
      <c r="H208" s="199">
        <v>22.28</v>
      </c>
      <c r="I208" s="200"/>
      <c r="J208" s="201">
        <f>ROUND(I208*H208,2)</f>
        <v>0</v>
      </c>
      <c r="K208" s="197" t="s">
        <v>224</v>
      </c>
      <c r="L208" s="42"/>
      <c r="M208" s="202" t="s">
        <v>44</v>
      </c>
      <c r="N208" s="203" t="s">
        <v>53</v>
      </c>
      <c r="O208" s="67"/>
      <c r="P208" s="204">
        <f>O208*H208</f>
        <v>0</v>
      </c>
      <c r="Q208" s="204">
        <v>0</v>
      </c>
      <c r="R208" s="204">
        <f>Q208*H208</f>
        <v>0</v>
      </c>
      <c r="S208" s="204">
        <v>0</v>
      </c>
      <c r="T208" s="205">
        <f>S208*H208</f>
        <v>0</v>
      </c>
      <c r="U208" s="37"/>
      <c r="V208" s="37"/>
      <c r="W208" s="37"/>
      <c r="X208" s="37"/>
      <c r="Y208" s="37"/>
      <c r="Z208" s="37"/>
      <c r="AA208" s="37"/>
      <c r="AB208" s="37"/>
      <c r="AC208" s="37"/>
      <c r="AD208" s="37"/>
      <c r="AE208" s="37"/>
      <c r="AR208" s="206" t="s">
        <v>232</v>
      </c>
      <c r="AT208" s="206" t="s">
        <v>214</v>
      </c>
      <c r="AU208" s="206" t="s">
        <v>91</v>
      </c>
      <c r="AY208" s="19" t="s">
        <v>211</v>
      </c>
      <c r="BE208" s="207">
        <f>IF(N208="základní",J208,0)</f>
        <v>0</v>
      </c>
      <c r="BF208" s="207">
        <f>IF(N208="snížená",J208,0)</f>
        <v>0</v>
      </c>
      <c r="BG208" s="207">
        <f>IF(N208="zákl. přenesená",J208,0)</f>
        <v>0</v>
      </c>
      <c r="BH208" s="207">
        <f>IF(N208="sníž. přenesená",J208,0)</f>
        <v>0</v>
      </c>
      <c r="BI208" s="207">
        <f>IF(N208="nulová",J208,0)</f>
        <v>0</v>
      </c>
      <c r="BJ208" s="19" t="s">
        <v>88</v>
      </c>
      <c r="BK208" s="207">
        <f>ROUND(I208*H208,2)</f>
        <v>0</v>
      </c>
      <c r="BL208" s="19" t="s">
        <v>232</v>
      </c>
      <c r="BM208" s="206" t="s">
        <v>470</v>
      </c>
    </row>
    <row r="209" spans="1:65" s="2" customFormat="1" ht="97.5">
      <c r="A209" s="37"/>
      <c r="B209" s="38"/>
      <c r="C209" s="39"/>
      <c r="D209" s="208" t="s">
        <v>297</v>
      </c>
      <c r="E209" s="39"/>
      <c r="F209" s="209" t="s">
        <v>471</v>
      </c>
      <c r="G209" s="39"/>
      <c r="H209" s="39"/>
      <c r="I209" s="118"/>
      <c r="J209" s="39"/>
      <c r="K209" s="39"/>
      <c r="L209" s="42"/>
      <c r="M209" s="210"/>
      <c r="N209" s="211"/>
      <c r="O209" s="67"/>
      <c r="P209" s="67"/>
      <c r="Q209" s="67"/>
      <c r="R209" s="67"/>
      <c r="S209" s="67"/>
      <c r="T209" s="68"/>
      <c r="U209" s="37"/>
      <c r="V209" s="37"/>
      <c r="W209" s="37"/>
      <c r="X209" s="37"/>
      <c r="Y209" s="37"/>
      <c r="Z209" s="37"/>
      <c r="AA209" s="37"/>
      <c r="AB209" s="37"/>
      <c r="AC209" s="37"/>
      <c r="AD209" s="37"/>
      <c r="AE209" s="37"/>
      <c r="AT209" s="19" t="s">
        <v>297</v>
      </c>
      <c r="AU209" s="19" t="s">
        <v>91</v>
      </c>
    </row>
    <row r="210" spans="1:65" s="15" customFormat="1">
      <c r="B210" s="238"/>
      <c r="C210" s="239"/>
      <c r="D210" s="208" t="s">
        <v>299</v>
      </c>
      <c r="E210" s="240" t="s">
        <v>44</v>
      </c>
      <c r="F210" s="241" t="s">
        <v>472</v>
      </c>
      <c r="G210" s="239"/>
      <c r="H210" s="240" t="s">
        <v>44</v>
      </c>
      <c r="I210" s="242"/>
      <c r="J210" s="239"/>
      <c r="K210" s="239"/>
      <c r="L210" s="243"/>
      <c r="M210" s="244"/>
      <c r="N210" s="245"/>
      <c r="O210" s="245"/>
      <c r="P210" s="245"/>
      <c r="Q210" s="245"/>
      <c r="R210" s="245"/>
      <c r="S210" s="245"/>
      <c r="T210" s="246"/>
      <c r="AT210" s="247" t="s">
        <v>299</v>
      </c>
      <c r="AU210" s="247" t="s">
        <v>91</v>
      </c>
      <c r="AV210" s="15" t="s">
        <v>88</v>
      </c>
      <c r="AW210" s="15" t="s">
        <v>42</v>
      </c>
      <c r="AX210" s="15" t="s">
        <v>82</v>
      </c>
      <c r="AY210" s="247" t="s">
        <v>211</v>
      </c>
    </row>
    <row r="211" spans="1:65" s="13" customFormat="1">
      <c r="B211" s="216"/>
      <c r="C211" s="217"/>
      <c r="D211" s="208" t="s">
        <v>299</v>
      </c>
      <c r="E211" s="218" t="s">
        <v>44</v>
      </c>
      <c r="F211" s="219" t="s">
        <v>473</v>
      </c>
      <c r="G211" s="217"/>
      <c r="H211" s="220">
        <v>22.28</v>
      </c>
      <c r="I211" s="221"/>
      <c r="J211" s="217"/>
      <c r="K211" s="217"/>
      <c r="L211" s="222"/>
      <c r="M211" s="223"/>
      <c r="N211" s="224"/>
      <c r="O211" s="224"/>
      <c r="P211" s="224"/>
      <c r="Q211" s="224"/>
      <c r="R211" s="224"/>
      <c r="S211" s="224"/>
      <c r="T211" s="225"/>
      <c r="AT211" s="226" t="s">
        <v>299</v>
      </c>
      <c r="AU211" s="226" t="s">
        <v>91</v>
      </c>
      <c r="AV211" s="13" t="s">
        <v>91</v>
      </c>
      <c r="AW211" s="13" t="s">
        <v>42</v>
      </c>
      <c r="AX211" s="13" t="s">
        <v>82</v>
      </c>
      <c r="AY211" s="226" t="s">
        <v>211</v>
      </c>
    </row>
    <row r="212" spans="1:65" s="14" customFormat="1">
      <c r="B212" s="227"/>
      <c r="C212" s="228"/>
      <c r="D212" s="208" t="s">
        <v>299</v>
      </c>
      <c r="E212" s="229" t="s">
        <v>44</v>
      </c>
      <c r="F212" s="230" t="s">
        <v>344</v>
      </c>
      <c r="G212" s="228"/>
      <c r="H212" s="231">
        <v>22.28</v>
      </c>
      <c r="I212" s="232"/>
      <c r="J212" s="228"/>
      <c r="K212" s="228"/>
      <c r="L212" s="233"/>
      <c r="M212" s="234"/>
      <c r="N212" s="235"/>
      <c r="O212" s="235"/>
      <c r="P212" s="235"/>
      <c r="Q212" s="235"/>
      <c r="R212" s="235"/>
      <c r="S212" s="235"/>
      <c r="T212" s="236"/>
      <c r="AT212" s="237" t="s">
        <v>299</v>
      </c>
      <c r="AU212" s="237" t="s">
        <v>91</v>
      </c>
      <c r="AV212" s="14" t="s">
        <v>232</v>
      </c>
      <c r="AW212" s="14" t="s">
        <v>42</v>
      </c>
      <c r="AX212" s="14" t="s">
        <v>88</v>
      </c>
      <c r="AY212" s="237" t="s">
        <v>211</v>
      </c>
    </row>
    <row r="213" spans="1:65" s="2" customFormat="1" ht="24">
      <c r="A213" s="37"/>
      <c r="B213" s="38"/>
      <c r="C213" s="195" t="s">
        <v>474</v>
      </c>
      <c r="D213" s="195" t="s">
        <v>214</v>
      </c>
      <c r="E213" s="196" t="s">
        <v>475</v>
      </c>
      <c r="F213" s="197" t="s">
        <v>476</v>
      </c>
      <c r="G213" s="198" t="s">
        <v>295</v>
      </c>
      <c r="H213" s="199">
        <v>16.079999999999998</v>
      </c>
      <c r="I213" s="200"/>
      <c r="J213" s="201">
        <f>ROUND(I213*H213,2)</f>
        <v>0</v>
      </c>
      <c r="K213" s="197" t="s">
        <v>224</v>
      </c>
      <c r="L213" s="42"/>
      <c r="M213" s="202" t="s">
        <v>44</v>
      </c>
      <c r="N213" s="203" t="s">
        <v>53</v>
      </c>
      <c r="O213" s="67"/>
      <c r="P213" s="204">
        <f>O213*H213</f>
        <v>0</v>
      </c>
      <c r="Q213" s="204">
        <v>0</v>
      </c>
      <c r="R213" s="204">
        <f>Q213*H213</f>
        <v>0</v>
      </c>
      <c r="S213" s="204">
        <v>0</v>
      </c>
      <c r="T213" s="205">
        <f>S213*H213</f>
        <v>0</v>
      </c>
      <c r="U213" s="37"/>
      <c r="V213" s="37"/>
      <c r="W213" s="37"/>
      <c r="X213" s="37"/>
      <c r="Y213" s="37"/>
      <c r="Z213" s="37"/>
      <c r="AA213" s="37"/>
      <c r="AB213" s="37"/>
      <c r="AC213" s="37"/>
      <c r="AD213" s="37"/>
      <c r="AE213" s="37"/>
      <c r="AR213" s="206" t="s">
        <v>232</v>
      </c>
      <c r="AT213" s="206" t="s">
        <v>214</v>
      </c>
      <c r="AU213" s="206" t="s">
        <v>91</v>
      </c>
      <c r="AY213" s="19" t="s">
        <v>211</v>
      </c>
      <c r="BE213" s="207">
        <f>IF(N213="základní",J213,0)</f>
        <v>0</v>
      </c>
      <c r="BF213" s="207">
        <f>IF(N213="snížená",J213,0)</f>
        <v>0</v>
      </c>
      <c r="BG213" s="207">
        <f>IF(N213="zákl. přenesená",J213,0)</f>
        <v>0</v>
      </c>
      <c r="BH213" s="207">
        <f>IF(N213="sníž. přenesená",J213,0)</f>
        <v>0</v>
      </c>
      <c r="BI213" s="207">
        <f>IF(N213="nulová",J213,0)</f>
        <v>0</v>
      </c>
      <c r="BJ213" s="19" t="s">
        <v>88</v>
      </c>
      <c r="BK213" s="207">
        <f>ROUND(I213*H213,2)</f>
        <v>0</v>
      </c>
      <c r="BL213" s="19" t="s">
        <v>232</v>
      </c>
      <c r="BM213" s="206" t="s">
        <v>477</v>
      </c>
    </row>
    <row r="214" spans="1:65" s="2" customFormat="1" ht="97.5">
      <c r="A214" s="37"/>
      <c r="B214" s="38"/>
      <c r="C214" s="39"/>
      <c r="D214" s="208" t="s">
        <v>297</v>
      </c>
      <c r="E214" s="39"/>
      <c r="F214" s="209" t="s">
        <v>471</v>
      </c>
      <c r="G214" s="39"/>
      <c r="H214" s="39"/>
      <c r="I214" s="118"/>
      <c r="J214" s="39"/>
      <c r="K214" s="39"/>
      <c r="L214" s="42"/>
      <c r="M214" s="210"/>
      <c r="N214" s="211"/>
      <c r="O214" s="67"/>
      <c r="P214" s="67"/>
      <c r="Q214" s="67"/>
      <c r="R214" s="67"/>
      <c r="S214" s="67"/>
      <c r="T214" s="68"/>
      <c r="U214" s="37"/>
      <c r="V214" s="37"/>
      <c r="W214" s="37"/>
      <c r="X214" s="37"/>
      <c r="Y214" s="37"/>
      <c r="Z214" s="37"/>
      <c r="AA214" s="37"/>
      <c r="AB214" s="37"/>
      <c r="AC214" s="37"/>
      <c r="AD214" s="37"/>
      <c r="AE214" s="37"/>
      <c r="AT214" s="19" t="s">
        <v>297</v>
      </c>
      <c r="AU214" s="19" t="s">
        <v>91</v>
      </c>
    </row>
    <row r="215" spans="1:65" s="13" customFormat="1">
      <c r="B215" s="216"/>
      <c r="C215" s="217"/>
      <c r="D215" s="208" t="s">
        <v>299</v>
      </c>
      <c r="E215" s="218" t="s">
        <v>44</v>
      </c>
      <c r="F215" s="219" t="s">
        <v>478</v>
      </c>
      <c r="G215" s="217"/>
      <c r="H215" s="220">
        <v>16.079999999999998</v>
      </c>
      <c r="I215" s="221"/>
      <c r="J215" s="217"/>
      <c r="K215" s="217"/>
      <c r="L215" s="222"/>
      <c r="M215" s="223"/>
      <c r="N215" s="224"/>
      <c r="O215" s="224"/>
      <c r="P215" s="224"/>
      <c r="Q215" s="224"/>
      <c r="R215" s="224"/>
      <c r="S215" s="224"/>
      <c r="T215" s="225"/>
      <c r="AT215" s="226" t="s">
        <v>299</v>
      </c>
      <c r="AU215" s="226" t="s">
        <v>91</v>
      </c>
      <c r="AV215" s="13" t="s">
        <v>91</v>
      </c>
      <c r="AW215" s="13" t="s">
        <v>42</v>
      </c>
      <c r="AX215" s="13" t="s">
        <v>88</v>
      </c>
      <c r="AY215" s="226" t="s">
        <v>211</v>
      </c>
    </row>
    <row r="216" spans="1:65" s="2" customFormat="1" ht="24">
      <c r="A216" s="37"/>
      <c r="B216" s="38"/>
      <c r="C216" s="195" t="s">
        <v>479</v>
      </c>
      <c r="D216" s="195" t="s">
        <v>214</v>
      </c>
      <c r="E216" s="196" t="s">
        <v>480</v>
      </c>
      <c r="F216" s="197" t="s">
        <v>481</v>
      </c>
      <c r="G216" s="198" t="s">
        <v>295</v>
      </c>
      <c r="H216" s="199">
        <v>92.5</v>
      </c>
      <c r="I216" s="200"/>
      <c r="J216" s="201">
        <f>ROUND(I216*H216,2)</f>
        <v>0</v>
      </c>
      <c r="K216" s="197" t="s">
        <v>224</v>
      </c>
      <c r="L216" s="42"/>
      <c r="M216" s="202" t="s">
        <v>44</v>
      </c>
      <c r="N216" s="203" t="s">
        <v>53</v>
      </c>
      <c r="O216" s="67"/>
      <c r="P216" s="204">
        <f>O216*H216</f>
        <v>0</v>
      </c>
      <c r="Q216" s="204">
        <v>0</v>
      </c>
      <c r="R216" s="204">
        <f>Q216*H216</f>
        <v>0</v>
      </c>
      <c r="S216" s="204">
        <v>0</v>
      </c>
      <c r="T216" s="205">
        <f>S216*H216</f>
        <v>0</v>
      </c>
      <c r="U216" s="37"/>
      <c r="V216" s="37"/>
      <c r="W216" s="37"/>
      <c r="X216" s="37"/>
      <c r="Y216" s="37"/>
      <c r="Z216" s="37"/>
      <c r="AA216" s="37"/>
      <c r="AB216" s="37"/>
      <c r="AC216" s="37"/>
      <c r="AD216" s="37"/>
      <c r="AE216" s="37"/>
      <c r="AR216" s="206" t="s">
        <v>232</v>
      </c>
      <c r="AT216" s="206" t="s">
        <v>214</v>
      </c>
      <c r="AU216" s="206" t="s">
        <v>91</v>
      </c>
      <c r="AY216" s="19" t="s">
        <v>211</v>
      </c>
      <c r="BE216" s="207">
        <f>IF(N216="základní",J216,0)</f>
        <v>0</v>
      </c>
      <c r="BF216" s="207">
        <f>IF(N216="snížená",J216,0)</f>
        <v>0</v>
      </c>
      <c r="BG216" s="207">
        <f>IF(N216="zákl. přenesená",J216,0)</f>
        <v>0</v>
      </c>
      <c r="BH216" s="207">
        <f>IF(N216="sníž. přenesená",J216,0)</f>
        <v>0</v>
      </c>
      <c r="BI216" s="207">
        <f>IF(N216="nulová",J216,0)</f>
        <v>0</v>
      </c>
      <c r="BJ216" s="19" t="s">
        <v>88</v>
      </c>
      <c r="BK216" s="207">
        <f>ROUND(I216*H216,2)</f>
        <v>0</v>
      </c>
      <c r="BL216" s="19" t="s">
        <v>232</v>
      </c>
      <c r="BM216" s="206" t="s">
        <v>482</v>
      </c>
    </row>
    <row r="217" spans="1:65" s="2" customFormat="1" ht="126.75">
      <c r="A217" s="37"/>
      <c r="B217" s="38"/>
      <c r="C217" s="39"/>
      <c r="D217" s="208" t="s">
        <v>297</v>
      </c>
      <c r="E217" s="39"/>
      <c r="F217" s="209" t="s">
        <v>483</v>
      </c>
      <c r="G217" s="39"/>
      <c r="H217" s="39"/>
      <c r="I217" s="118"/>
      <c r="J217" s="39"/>
      <c r="K217" s="39"/>
      <c r="L217" s="42"/>
      <c r="M217" s="210"/>
      <c r="N217" s="211"/>
      <c r="O217" s="67"/>
      <c r="P217" s="67"/>
      <c r="Q217" s="67"/>
      <c r="R217" s="67"/>
      <c r="S217" s="67"/>
      <c r="T217" s="68"/>
      <c r="U217" s="37"/>
      <c r="V217" s="37"/>
      <c r="W217" s="37"/>
      <c r="X217" s="37"/>
      <c r="Y217" s="37"/>
      <c r="Z217" s="37"/>
      <c r="AA217" s="37"/>
      <c r="AB217" s="37"/>
      <c r="AC217" s="37"/>
      <c r="AD217" s="37"/>
      <c r="AE217" s="37"/>
      <c r="AT217" s="19" t="s">
        <v>297</v>
      </c>
      <c r="AU217" s="19" t="s">
        <v>91</v>
      </c>
    </row>
    <row r="218" spans="1:65" s="13" customFormat="1">
      <c r="B218" s="216"/>
      <c r="C218" s="217"/>
      <c r="D218" s="208" t="s">
        <v>299</v>
      </c>
      <c r="E218" s="218" t="s">
        <v>44</v>
      </c>
      <c r="F218" s="219" t="s">
        <v>484</v>
      </c>
      <c r="G218" s="217"/>
      <c r="H218" s="220">
        <v>92.5</v>
      </c>
      <c r="I218" s="221"/>
      <c r="J218" s="217"/>
      <c r="K218" s="217"/>
      <c r="L218" s="222"/>
      <c r="M218" s="223"/>
      <c r="N218" s="224"/>
      <c r="O218" s="224"/>
      <c r="P218" s="224"/>
      <c r="Q218" s="224"/>
      <c r="R218" s="224"/>
      <c r="S218" s="224"/>
      <c r="T218" s="225"/>
      <c r="AT218" s="226" t="s">
        <v>299</v>
      </c>
      <c r="AU218" s="226" t="s">
        <v>91</v>
      </c>
      <c r="AV218" s="13" t="s">
        <v>91</v>
      </c>
      <c r="AW218" s="13" t="s">
        <v>42</v>
      </c>
      <c r="AX218" s="13" t="s">
        <v>88</v>
      </c>
      <c r="AY218" s="226" t="s">
        <v>211</v>
      </c>
    </row>
    <row r="219" spans="1:65" s="2" customFormat="1" ht="36">
      <c r="A219" s="37"/>
      <c r="B219" s="38"/>
      <c r="C219" s="195" t="s">
        <v>485</v>
      </c>
      <c r="D219" s="195" t="s">
        <v>214</v>
      </c>
      <c r="E219" s="196" t="s">
        <v>486</v>
      </c>
      <c r="F219" s="197" t="s">
        <v>487</v>
      </c>
      <c r="G219" s="198" t="s">
        <v>295</v>
      </c>
      <c r="H219" s="199">
        <v>29.65</v>
      </c>
      <c r="I219" s="200"/>
      <c r="J219" s="201">
        <f>ROUND(I219*H219,2)</f>
        <v>0</v>
      </c>
      <c r="K219" s="197" t="s">
        <v>224</v>
      </c>
      <c r="L219" s="42"/>
      <c r="M219" s="202" t="s">
        <v>44</v>
      </c>
      <c r="N219" s="203" t="s">
        <v>53</v>
      </c>
      <c r="O219" s="67"/>
      <c r="P219" s="204">
        <f>O219*H219</f>
        <v>0</v>
      </c>
      <c r="Q219" s="204">
        <v>0</v>
      </c>
      <c r="R219" s="204">
        <f>Q219*H219</f>
        <v>0</v>
      </c>
      <c r="S219" s="204">
        <v>0</v>
      </c>
      <c r="T219" s="205">
        <f>S219*H219</f>
        <v>0</v>
      </c>
      <c r="U219" s="37"/>
      <c r="V219" s="37"/>
      <c r="W219" s="37"/>
      <c r="X219" s="37"/>
      <c r="Y219" s="37"/>
      <c r="Z219" s="37"/>
      <c r="AA219" s="37"/>
      <c r="AB219" s="37"/>
      <c r="AC219" s="37"/>
      <c r="AD219" s="37"/>
      <c r="AE219" s="37"/>
      <c r="AR219" s="206" t="s">
        <v>232</v>
      </c>
      <c r="AT219" s="206" t="s">
        <v>214</v>
      </c>
      <c r="AU219" s="206" t="s">
        <v>91</v>
      </c>
      <c r="AY219" s="19" t="s">
        <v>211</v>
      </c>
      <c r="BE219" s="207">
        <f>IF(N219="základní",J219,0)</f>
        <v>0</v>
      </c>
      <c r="BF219" s="207">
        <f>IF(N219="snížená",J219,0)</f>
        <v>0</v>
      </c>
      <c r="BG219" s="207">
        <f>IF(N219="zákl. přenesená",J219,0)</f>
        <v>0</v>
      </c>
      <c r="BH219" s="207">
        <f>IF(N219="sníž. přenesená",J219,0)</f>
        <v>0</v>
      </c>
      <c r="BI219" s="207">
        <f>IF(N219="nulová",J219,0)</f>
        <v>0</v>
      </c>
      <c r="BJ219" s="19" t="s">
        <v>88</v>
      </c>
      <c r="BK219" s="207">
        <f>ROUND(I219*H219,2)</f>
        <v>0</v>
      </c>
      <c r="BL219" s="19" t="s">
        <v>232</v>
      </c>
      <c r="BM219" s="206" t="s">
        <v>488</v>
      </c>
    </row>
    <row r="220" spans="1:65" s="2" customFormat="1" ht="48.75">
      <c r="A220" s="37"/>
      <c r="B220" s="38"/>
      <c r="C220" s="39"/>
      <c r="D220" s="208" t="s">
        <v>297</v>
      </c>
      <c r="E220" s="39"/>
      <c r="F220" s="209" t="s">
        <v>489</v>
      </c>
      <c r="G220" s="39"/>
      <c r="H220" s="39"/>
      <c r="I220" s="118"/>
      <c r="J220" s="39"/>
      <c r="K220" s="39"/>
      <c r="L220" s="42"/>
      <c r="M220" s="210"/>
      <c r="N220" s="211"/>
      <c r="O220" s="67"/>
      <c r="P220" s="67"/>
      <c r="Q220" s="67"/>
      <c r="R220" s="67"/>
      <c r="S220" s="67"/>
      <c r="T220" s="68"/>
      <c r="U220" s="37"/>
      <c r="V220" s="37"/>
      <c r="W220" s="37"/>
      <c r="X220" s="37"/>
      <c r="Y220" s="37"/>
      <c r="Z220" s="37"/>
      <c r="AA220" s="37"/>
      <c r="AB220" s="37"/>
      <c r="AC220" s="37"/>
      <c r="AD220" s="37"/>
      <c r="AE220" s="37"/>
      <c r="AT220" s="19" t="s">
        <v>297</v>
      </c>
      <c r="AU220" s="19" t="s">
        <v>91</v>
      </c>
    </row>
    <row r="221" spans="1:65" s="2" customFormat="1" ht="29.25">
      <c r="A221" s="37"/>
      <c r="B221" s="38"/>
      <c r="C221" s="39"/>
      <c r="D221" s="208" t="s">
        <v>220</v>
      </c>
      <c r="E221" s="39"/>
      <c r="F221" s="209" t="s">
        <v>490</v>
      </c>
      <c r="G221" s="39"/>
      <c r="H221" s="39"/>
      <c r="I221" s="118"/>
      <c r="J221" s="39"/>
      <c r="K221" s="39"/>
      <c r="L221" s="42"/>
      <c r="M221" s="210"/>
      <c r="N221" s="211"/>
      <c r="O221" s="67"/>
      <c r="P221" s="67"/>
      <c r="Q221" s="67"/>
      <c r="R221" s="67"/>
      <c r="S221" s="67"/>
      <c r="T221" s="68"/>
      <c r="U221" s="37"/>
      <c r="V221" s="37"/>
      <c r="W221" s="37"/>
      <c r="X221" s="37"/>
      <c r="Y221" s="37"/>
      <c r="Z221" s="37"/>
      <c r="AA221" s="37"/>
      <c r="AB221" s="37"/>
      <c r="AC221" s="37"/>
      <c r="AD221" s="37"/>
      <c r="AE221" s="37"/>
      <c r="AT221" s="19" t="s">
        <v>220</v>
      </c>
      <c r="AU221" s="19" t="s">
        <v>91</v>
      </c>
    </row>
    <row r="222" spans="1:65" s="13" customFormat="1">
      <c r="B222" s="216"/>
      <c r="C222" s="217"/>
      <c r="D222" s="208" t="s">
        <v>299</v>
      </c>
      <c r="E222" s="218" t="s">
        <v>44</v>
      </c>
      <c r="F222" s="219" t="s">
        <v>491</v>
      </c>
      <c r="G222" s="217"/>
      <c r="H222" s="220">
        <v>17.5</v>
      </c>
      <c r="I222" s="221"/>
      <c r="J222" s="217"/>
      <c r="K222" s="217"/>
      <c r="L222" s="222"/>
      <c r="M222" s="223"/>
      <c r="N222" s="224"/>
      <c r="O222" s="224"/>
      <c r="P222" s="224"/>
      <c r="Q222" s="224"/>
      <c r="R222" s="224"/>
      <c r="S222" s="224"/>
      <c r="T222" s="225"/>
      <c r="AT222" s="226" t="s">
        <v>299</v>
      </c>
      <c r="AU222" s="226" t="s">
        <v>91</v>
      </c>
      <c r="AV222" s="13" t="s">
        <v>91</v>
      </c>
      <c r="AW222" s="13" t="s">
        <v>42</v>
      </c>
      <c r="AX222" s="13" t="s">
        <v>82</v>
      </c>
      <c r="AY222" s="226" t="s">
        <v>211</v>
      </c>
    </row>
    <row r="223" spans="1:65" s="13" customFormat="1">
      <c r="B223" s="216"/>
      <c r="C223" s="217"/>
      <c r="D223" s="208" t="s">
        <v>299</v>
      </c>
      <c r="E223" s="218" t="s">
        <v>44</v>
      </c>
      <c r="F223" s="219" t="s">
        <v>492</v>
      </c>
      <c r="G223" s="217"/>
      <c r="H223" s="220">
        <v>12.15</v>
      </c>
      <c r="I223" s="221"/>
      <c r="J223" s="217"/>
      <c r="K223" s="217"/>
      <c r="L223" s="222"/>
      <c r="M223" s="223"/>
      <c r="N223" s="224"/>
      <c r="O223" s="224"/>
      <c r="P223" s="224"/>
      <c r="Q223" s="224"/>
      <c r="R223" s="224"/>
      <c r="S223" s="224"/>
      <c r="T223" s="225"/>
      <c r="AT223" s="226" t="s">
        <v>299</v>
      </c>
      <c r="AU223" s="226" t="s">
        <v>91</v>
      </c>
      <c r="AV223" s="13" t="s">
        <v>91</v>
      </c>
      <c r="AW223" s="13" t="s">
        <v>42</v>
      </c>
      <c r="AX223" s="13" t="s">
        <v>82</v>
      </c>
      <c r="AY223" s="226" t="s">
        <v>211</v>
      </c>
    </row>
    <row r="224" spans="1:65" s="14" customFormat="1">
      <c r="B224" s="227"/>
      <c r="C224" s="228"/>
      <c r="D224" s="208" t="s">
        <v>299</v>
      </c>
      <c r="E224" s="229" t="s">
        <v>44</v>
      </c>
      <c r="F224" s="230" t="s">
        <v>344</v>
      </c>
      <c r="G224" s="228"/>
      <c r="H224" s="231">
        <v>29.65</v>
      </c>
      <c r="I224" s="232"/>
      <c r="J224" s="228"/>
      <c r="K224" s="228"/>
      <c r="L224" s="233"/>
      <c r="M224" s="234"/>
      <c r="N224" s="235"/>
      <c r="O224" s="235"/>
      <c r="P224" s="235"/>
      <c r="Q224" s="235"/>
      <c r="R224" s="235"/>
      <c r="S224" s="235"/>
      <c r="T224" s="236"/>
      <c r="AT224" s="237" t="s">
        <v>299</v>
      </c>
      <c r="AU224" s="237" t="s">
        <v>91</v>
      </c>
      <c r="AV224" s="14" t="s">
        <v>232</v>
      </c>
      <c r="AW224" s="14" t="s">
        <v>42</v>
      </c>
      <c r="AX224" s="14" t="s">
        <v>88</v>
      </c>
      <c r="AY224" s="237" t="s">
        <v>211</v>
      </c>
    </row>
    <row r="225" spans="1:65" s="2" customFormat="1" ht="24">
      <c r="A225" s="37"/>
      <c r="B225" s="38"/>
      <c r="C225" s="195" t="s">
        <v>493</v>
      </c>
      <c r="D225" s="195" t="s">
        <v>214</v>
      </c>
      <c r="E225" s="196" t="s">
        <v>494</v>
      </c>
      <c r="F225" s="197" t="s">
        <v>495</v>
      </c>
      <c r="G225" s="198" t="s">
        <v>295</v>
      </c>
      <c r="H225" s="199">
        <v>1007.07</v>
      </c>
      <c r="I225" s="200"/>
      <c r="J225" s="201">
        <f>ROUND(I225*H225,2)</f>
        <v>0</v>
      </c>
      <c r="K225" s="197" t="s">
        <v>224</v>
      </c>
      <c r="L225" s="42"/>
      <c r="M225" s="202" t="s">
        <v>44</v>
      </c>
      <c r="N225" s="203" t="s">
        <v>53</v>
      </c>
      <c r="O225" s="67"/>
      <c r="P225" s="204">
        <f>O225*H225</f>
        <v>0</v>
      </c>
      <c r="Q225" s="204">
        <v>0</v>
      </c>
      <c r="R225" s="204">
        <f>Q225*H225</f>
        <v>0</v>
      </c>
      <c r="S225" s="204">
        <v>0</v>
      </c>
      <c r="T225" s="205">
        <f>S225*H225</f>
        <v>0</v>
      </c>
      <c r="U225" s="37"/>
      <c r="V225" s="37"/>
      <c r="W225" s="37"/>
      <c r="X225" s="37"/>
      <c r="Y225" s="37"/>
      <c r="Z225" s="37"/>
      <c r="AA225" s="37"/>
      <c r="AB225" s="37"/>
      <c r="AC225" s="37"/>
      <c r="AD225" s="37"/>
      <c r="AE225" s="37"/>
      <c r="AR225" s="206" t="s">
        <v>232</v>
      </c>
      <c r="AT225" s="206" t="s">
        <v>214</v>
      </c>
      <c r="AU225" s="206" t="s">
        <v>91</v>
      </c>
      <c r="AY225" s="19" t="s">
        <v>211</v>
      </c>
      <c r="BE225" s="207">
        <f>IF(N225="základní",J225,0)</f>
        <v>0</v>
      </c>
      <c r="BF225" s="207">
        <f>IF(N225="snížená",J225,0)</f>
        <v>0</v>
      </c>
      <c r="BG225" s="207">
        <f>IF(N225="zákl. přenesená",J225,0)</f>
        <v>0</v>
      </c>
      <c r="BH225" s="207">
        <f>IF(N225="sníž. přenesená",J225,0)</f>
        <v>0</v>
      </c>
      <c r="BI225" s="207">
        <f>IF(N225="nulová",J225,0)</f>
        <v>0</v>
      </c>
      <c r="BJ225" s="19" t="s">
        <v>88</v>
      </c>
      <c r="BK225" s="207">
        <f>ROUND(I225*H225,2)</f>
        <v>0</v>
      </c>
      <c r="BL225" s="19" t="s">
        <v>232</v>
      </c>
      <c r="BM225" s="206" t="s">
        <v>496</v>
      </c>
    </row>
    <row r="226" spans="1:65" s="2" customFormat="1" ht="107.25">
      <c r="A226" s="37"/>
      <c r="B226" s="38"/>
      <c r="C226" s="39"/>
      <c r="D226" s="208" t="s">
        <v>297</v>
      </c>
      <c r="E226" s="39"/>
      <c r="F226" s="209" t="s">
        <v>497</v>
      </c>
      <c r="G226" s="39"/>
      <c r="H226" s="39"/>
      <c r="I226" s="118"/>
      <c r="J226" s="39"/>
      <c r="K226" s="39"/>
      <c r="L226" s="42"/>
      <c r="M226" s="210"/>
      <c r="N226" s="211"/>
      <c r="O226" s="67"/>
      <c r="P226" s="67"/>
      <c r="Q226" s="67"/>
      <c r="R226" s="67"/>
      <c r="S226" s="67"/>
      <c r="T226" s="68"/>
      <c r="U226" s="37"/>
      <c r="V226" s="37"/>
      <c r="W226" s="37"/>
      <c r="X226" s="37"/>
      <c r="Y226" s="37"/>
      <c r="Z226" s="37"/>
      <c r="AA226" s="37"/>
      <c r="AB226" s="37"/>
      <c r="AC226" s="37"/>
      <c r="AD226" s="37"/>
      <c r="AE226" s="37"/>
      <c r="AT226" s="19" t="s">
        <v>297</v>
      </c>
      <c r="AU226" s="19" t="s">
        <v>91</v>
      </c>
    </row>
    <row r="227" spans="1:65" s="15" customFormat="1">
      <c r="B227" s="238"/>
      <c r="C227" s="239"/>
      <c r="D227" s="208" t="s">
        <v>299</v>
      </c>
      <c r="E227" s="240" t="s">
        <v>44</v>
      </c>
      <c r="F227" s="241" t="s">
        <v>464</v>
      </c>
      <c r="G227" s="239"/>
      <c r="H227" s="240" t="s">
        <v>44</v>
      </c>
      <c r="I227" s="242"/>
      <c r="J227" s="239"/>
      <c r="K227" s="239"/>
      <c r="L227" s="243"/>
      <c r="M227" s="244"/>
      <c r="N227" s="245"/>
      <c r="O227" s="245"/>
      <c r="P227" s="245"/>
      <c r="Q227" s="245"/>
      <c r="R227" s="245"/>
      <c r="S227" s="245"/>
      <c r="T227" s="246"/>
      <c r="AT227" s="247" t="s">
        <v>299</v>
      </c>
      <c r="AU227" s="247" t="s">
        <v>91</v>
      </c>
      <c r="AV227" s="15" t="s">
        <v>88</v>
      </c>
      <c r="AW227" s="15" t="s">
        <v>42</v>
      </c>
      <c r="AX227" s="15" t="s">
        <v>82</v>
      </c>
      <c r="AY227" s="247" t="s">
        <v>211</v>
      </c>
    </row>
    <row r="228" spans="1:65" s="13" customFormat="1">
      <c r="B228" s="216"/>
      <c r="C228" s="217"/>
      <c r="D228" s="208" t="s">
        <v>299</v>
      </c>
      <c r="E228" s="218" t="s">
        <v>44</v>
      </c>
      <c r="F228" s="219" t="s">
        <v>498</v>
      </c>
      <c r="G228" s="217"/>
      <c r="H228" s="220">
        <v>12.87</v>
      </c>
      <c r="I228" s="221"/>
      <c r="J228" s="217"/>
      <c r="K228" s="217"/>
      <c r="L228" s="222"/>
      <c r="M228" s="223"/>
      <c r="N228" s="224"/>
      <c r="O228" s="224"/>
      <c r="P228" s="224"/>
      <c r="Q228" s="224"/>
      <c r="R228" s="224"/>
      <c r="S228" s="224"/>
      <c r="T228" s="225"/>
      <c r="AT228" s="226" t="s">
        <v>299</v>
      </c>
      <c r="AU228" s="226" t="s">
        <v>91</v>
      </c>
      <c r="AV228" s="13" t="s">
        <v>91</v>
      </c>
      <c r="AW228" s="13" t="s">
        <v>42</v>
      </c>
      <c r="AX228" s="13" t="s">
        <v>82</v>
      </c>
      <c r="AY228" s="226" t="s">
        <v>211</v>
      </c>
    </row>
    <row r="229" spans="1:65" s="13" customFormat="1">
      <c r="B229" s="216"/>
      <c r="C229" s="217"/>
      <c r="D229" s="208" t="s">
        <v>299</v>
      </c>
      <c r="E229" s="218" t="s">
        <v>44</v>
      </c>
      <c r="F229" s="219" t="s">
        <v>499</v>
      </c>
      <c r="G229" s="217"/>
      <c r="H229" s="220">
        <v>16.079999999999998</v>
      </c>
      <c r="I229" s="221"/>
      <c r="J229" s="217"/>
      <c r="K229" s="217"/>
      <c r="L229" s="222"/>
      <c r="M229" s="223"/>
      <c r="N229" s="224"/>
      <c r="O229" s="224"/>
      <c r="P229" s="224"/>
      <c r="Q229" s="224"/>
      <c r="R229" s="224"/>
      <c r="S229" s="224"/>
      <c r="T229" s="225"/>
      <c r="AT229" s="226" t="s">
        <v>299</v>
      </c>
      <c r="AU229" s="226" t="s">
        <v>91</v>
      </c>
      <c r="AV229" s="13" t="s">
        <v>91</v>
      </c>
      <c r="AW229" s="13" t="s">
        <v>42</v>
      </c>
      <c r="AX229" s="13" t="s">
        <v>82</v>
      </c>
      <c r="AY229" s="226" t="s">
        <v>211</v>
      </c>
    </row>
    <row r="230" spans="1:65" s="16" customFormat="1">
      <c r="B230" s="248"/>
      <c r="C230" s="249"/>
      <c r="D230" s="208" t="s">
        <v>299</v>
      </c>
      <c r="E230" s="250" t="s">
        <v>44</v>
      </c>
      <c r="F230" s="251" t="s">
        <v>500</v>
      </c>
      <c r="G230" s="249"/>
      <c r="H230" s="252">
        <v>28.949999999999996</v>
      </c>
      <c r="I230" s="253"/>
      <c r="J230" s="249"/>
      <c r="K230" s="249"/>
      <c r="L230" s="254"/>
      <c r="M230" s="255"/>
      <c r="N230" s="256"/>
      <c r="O230" s="256"/>
      <c r="P230" s="256"/>
      <c r="Q230" s="256"/>
      <c r="R230" s="256"/>
      <c r="S230" s="256"/>
      <c r="T230" s="257"/>
      <c r="AT230" s="258" t="s">
        <v>299</v>
      </c>
      <c r="AU230" s="258" t="s">
        <v>91</v>
      </c>
      <c r="AV230" s="16" t="s">
        <v>227</v>
      </c>
      <c r="AW230" s="16" t="s">
        <v>42</v>
      </c>
      <c r="AX230" s="16" t="s">
        <v>82</v>
      </c>
      <c r="AY230" s="258" t="s">
        <v>211</v>
      </c>
    </row>
    <row r="231" spans="1:65" s="15" customFormat="1">
      <c r="B231" s="238"/>
      <c r="C231" s="239"/>
      <c r="D231" s="208" t="s">
        <v>299</v>
      </c>
      <c r="E231" s="240" t="s">
        <v>44</v>
      </c>
      <c r="F231" s="241" t="s">
        <v>501</v>
      </c>
      <c r="G231" s="239"/>
      <c r="H231" s="240" t="s">
        <v>44</v>
      </c>
      <c r="I231" s="242"/>
      <c r="J231" s="239"/>
      <c r="K231" s="239"/>
      <c r="L231" s="243"/>
      <c r="M231" s="244"/>
      <c r="N231" s="245"/>
      <c r="O231" s="245"/>
      <c r="P231" s="245"/>
      <c r="Q231" s="245"/>
      <c r="R231" s="245"/>
      <c r="S231" s="245"/>
      <c r="T231" s="246"/>
      <c r="AT231" s="247" t="s">
        <v>299</v>
      </c>
      <c r="AU231" s="247" t="s">
        <v>91</v>
      </c>
      <c r="AV231" s="15" t="s">
        <v>88</v>
      </c>
      <c r="AW231" s="15" t="s">
        <v>42</v>
      </c>
      <c r="AX231" s="15" t="s">
        <v>82</v>
      </c>
      <c r="AY231" s="247" t="s">
        <v>211</v>
      </c>
    </row>
    <row r="232" spans="1:65" s="13" customFormat="1">
      <c r="B232" s="216"/>
      <c r="C232" s="217"/>
      <c r="D232" s="208" t="s">
        <v>299</v>
      </c>
      <c r="E232" s="218" t="s">
        <v>44</v>
      </c>
      <c r="F232" s="219" t="s">
        <v>502</v>
      </c>
      <c r="G232" s="217"/>
      <c r="H232" s="220">
        <v>22.28</v>
      </c>
      <c r="I232" s="221"/>
      <c r="J232" s="217"/>
      <c r="K232" s="217"/>
      <c r="L232" s="222"/>
      <c r="M232" s="223"/>
      <c r="N232" s="224"/>
      <c r="O232" s="224"/>
      <c r="P232" s="224"/>
      <c r="Q232" s="224"/>
      <c r="R232" s="224"/>
      <c r="S232" s="224"/>
      <c r="T232" s="225"/>
      <c r="AT232" s="226" t="s">
        <v>299</v>
      </c>
      <c r="AU232" s="226" t="s">
        <v>91</v>
      </c>
      <c r="AV232" s="13" t="s">
        <v>91</v>
      </c>
      <c r="AW232" s="13" t="s">
        <v>42</v>
      </c>
      <c r="AX232" s="13" t="s">
        <v>82</v>
      </c>
      <c r="AY232" s="226" t="s">
        <v>211</v>
      </c>
    </row>
    <row r="233" spans="1:65" s="16" customFormat="1">
      <c r="B233" s="248"/>
      <c r="C233" s="249"/>
      <c r="D233" s="208" t="s">
        <v>299</v>
      </c>
      <c r="E233" s="250" t="s">
        <v>44</v>
      </c>
      <c r="F233" s="251" t="s">
        <v>500</v>
      </c>
      <c r="G233" s="249"/>
      <c r="H233" s="252">
        <v>22.28</v>
      </c>
      <c r="I233" s="253"/>
      <c r="J233" s="249"/>
      <c r="K233" s="249"/>
      <c r="L233" s="254"/>
      <c r="M233" s="255"/>
      <c r="N233" s="256"/>
      <c r="O233" s="256"/>
      <c r="P233" s="256"/>
      <c r="Q233" s="256"/>
      <c r="R233" s="256"/>
      <c r="S233" s="256"/>
      <c r="T233" s="257"/>
      <c r="AT233" s="258" t="s">
        <v>299</v>
      </c>
      <c r="AU233" s="258" t="s">
        <v>91</v>
      </c>
      <c r="AV233" s="16" t="s">
        <v>227</v>
      </c>
      <c r="AW233" s="16" t="s">
        <v>42</v>
      </c>
      <c r="AX233" s="16" t="s">
        <v>82</v>
      </c>
      <c r="AY233" s="258" t="s">
        <v>211</v>
      </c>
    </row>
    <row r="234" spans="1:65" s="15" customFormat="1">
      <c r="B234" s="238"/>
      <c r="C234" s="239"/>
      <c r="D234" s="208" t="s">
        <v>299</v>
      </c>
      <c r="E234" s="240" t="s">
        <v>44</v>
      </c>
      <c r="F234" s="241" t="s">
        <v>503</v>
      </c>
      <c r="G234" s="239"/>
      <c r="H234" s="240" t="s">
        <v>44</v>
      </c>
      <c r="I234" s="242"/>
      <c r="J234" s="239"/>
      <c r="K234" s="239"/>
      <c r="L234" s="243"/>
      <c r="M234" s="244"/>
      <c r="N234" s="245"/>
      <c r="O234" s="245"/>
      <c r="P234" s="245"/>
      <c r="Q234" s="245"/>
      <c r="R234" s="245"/>
      <c r="S234" s="245"/>
      <c r="T234" s="246"/>
      <c r="AT234" s="247" t="s">
        <v>299</v>
      </c>
      <c r="AU234" s="247" t="s">
        <v>91</v>
      </c>
      <c r="AV234" s="15" t="s">
        <v>88</v>
      </c>
      <c r="AW234" s="15" t="s">
        <v>42</v>
      </c>
      <c r="AX234" s="15" t="s">
        <v>82</v>
      </c>
      <c r="AY234" s="247" t="s">
        <v>211</v>
      </c>
    </row>
    <row r="235" spans="1:65" s="13" customFormat="1">
      <c r="B235" s="216"/>
      <c r="C235" s="217"/>
      <c r="D235" s="208" t="s">
        <v>299</v>
      </c>
      <c r="E235" s="218" t="s">
        <v>44</v>
      </c>
      <c r="F235" s="219" t="s">
        <v>504</v>
      </c>
      <c r="G235" s="217"/>
      <c r="H235" s="220">
        <v>186.52</v>
      </c>
      <c r="I235" s="221"/>
      <c r="J235" s="217"/>
      <c r="K235" s="217"/>
      <c r="L235" s="222"/>
      <c r="M235" s="223"/>
      <c r="N235" s="224"/>
      <c r="O235" s="224"/>
      <c r="P235" s="224"/>
      <c r="Q235" s="224"/>
      <c r="R235" s="224"/>
      <c r="S235" s="224"/>
      <c r="T235" s="225"/>
      <c r="AT235" s="226" t="s">
        <v>299</v>
      </c>
      <c r="AU235" s="226" t="s">
        <v>91</v>
      </c>
      <c r="AV235" s="13" t="s">
        <v>91</v>
      </c>
      <c r="AW235" s="13" t="s">
        <v>42</v>
      </c>
      <c r="AX235" s="13" t="s">
        <v>82</v>
      </c>
      <c r="AY235" s="226" t="s">
        <v>211</v>
      </c>
    </row>
    <row r="236" spans="1:65" s="13" customFormat="1">
      <c r="B236" s="216"/>
      <c r="C236" s="217"/>
      <c r="D236" s="208" t="s">
        <v>299</v>
      </c>
      <c r="E236" s="218" t="s">
        <v>44</v>
      </c>
      <c r="F236" s="219" t="s">
        <v>505</v>
      </c>
      <c r="G236" s="217"/>
      <c r="H236" s="220">
        <v>769.32</v>
      </c>
      <c r="I236" s="221"/>
      <c r="J236" s="217"/>
      <c r="K236" s="217"/>
      <c r="L236" s="222"/>
      <c r="M236" s="223"/>
      <c r="N236" s="224"/>
      <c r="O236" s="224"/>
      <c r="P236" s="224"/>
      <c r="Q236" s="224"/>
      <c r="R236" s="224"/>
      <c r="S236" s="224"/>
      <c r="T236" s="225"/>
      <c r="AT236" s="226" t="s">
        <v>299</v>
      </c>
      <c r="AU236" s="226" t="s">
        <v>91</v>
      </c>
      <c r="AV236" s="13" t="s">
        <v>91</v>
      </c>
      <c r="AW236" s="13" t="s">
        <v>42</v>
      </c>
      <c r="AX236" s="13" t="s">
        <v>82</v>
      </c>
      <c r="AY236" s="226" t="s">
        <v>211</v>
      </c>
    </row>
    <row r="237" spans="1:65" s="16" customFormat="1">
      <c r="B237" s="248"/>
      <c r="C237" s="249"/>
      <c r="D237" s="208" t="s">
        <v>299</v>
      </c>
      <c r="E237" s="250" t="s">
        <v>44</v>
      </c>
      <c r="F237" s="251" t="s">
        <v>500</v>
      </c>
      <c r="G237" s="249"/>
      <c r="H237" s="252">
        <v>955.84</v>
      </c>
      <c r="I237" s="253"/>
      <c r="J237" s="249"/>
      <c r="K237" s="249"/>
      <c r="L237" s="254"/>
      <c r="M237" s="255"/>
      <c r="N237" s="256"/>
      <c r="O237" s="256"/>
      <c r="P237" s="256"/>
      <c r="Q237" s="256"/>
      <c r="R237" s="256"/>
      <c r="S237" s="256"/>
      <c r="T237" s="257"/>
      <c r="AT237" s="258" t="s">
        <v>299</v>
      </c>
      <c r="AU237" s="258" t="s">
        <v>91</v>
      </c>
      <c r="AV237" s="16" t="s">
        <v>227</v>
      </c>
      <c r="AW237" s="16" t="s">
        <v>42</v>
      </c>
      <c r="AX237" s="16" t="s">
        <v>82</v>
      </c>
      <c r="AY237" s="258" t="s">
        <v>211</v>
      </c>
    </row>
    <row r="238" spans="1:65" s="14" customFormat="1">
      <c r="B238" s="227"/>
      <c r="C238" s="228"/>
      <c r="D238" s="208" t="s">
        <v>299</v>
      </c>
      <c r="E238" s="229" t="s">
        <v>44</v>
      </c>
      <c r="F238" s="230" t="s">
        <v>344</v>
      </c>
      <c r="G238" s="228"/>
      <c r="H238" s="231">
        <v>1007.07</v>
      </c>
      <c r="I238" s="232"/>
      <c r="J238" s="228"/>
      <c r="K238" s="228"/>
      <c r="L238" s="233"/>
      <c r="M238" s="234"/>
      <c r="N238" s="235"/>
      <c r="O238" s="235"/>
      <c r="P238" s="235"/>
      <c r="Q238" s="235"/>
      <c r="R238" s="235"/>
      <c r="S238" s="235"/>
      <c r="T238" s="236"/>
      <c r="AT238" s="237" t="s">
        <v>299</v>
      </c>
      <c r="AU238" s="237" t="s">
        <v>91</v>
      </c>
      <c r="AV238" s="14" t="s">
        <v>232</v>
      </c>
      <c r="AW238" s="14" t="s">
        <v>42</v>
      </c>
      <c r="AX238" s="14" t="s">
        <v>88</v>
      </c>
      <c r="AY238" s="237" t="s">
        <v>211</v>
      </c>
    </row>
    <row r="239" spans="1:65" s="2" customFormat="1" ht="24">
      <c r="A239" s="37"/>
      <c r="B239" s="38"/>
      <c r="C239" s="259" t="s">
        <v>506</v>
      </c>
      <c r="D239" s="259" t="s">
        <v>507</v>
      </c>
      <c r="E239" s="260" t="s">
        <v>508</v>
      </c>
      <c r="F239" s="261" t="s">
        <v>509</v>
      </c>
      <c r="G239" s="262" t="s">
        <v>510</v>
      </c>
      <c r="H239" s="263">
        <v>1911.68</v>
      </c>
      <c r="I239" s="264"/>
      <c r="J239" s="265">
        <f>ROUND(I239*H239,2)</f>
        <v>0</v>
      </c>
      <c r="K239" s="261" t="s">
        <v>224</v>
      </c>
      <c r="L239" s="266"/>
      <c r="M239" s="267" t="s">
        <v>44</v>
      </c>
      <c r="N239" s="268" t="s">
        <v>53</v>
      </c>
      <c r="O239" s="67"/>
      <c r="P239" s="204">
        <f>O239*H239</f>
        <v>0</v>
      </c>
      <c r="Q239" s="204">
        <v>0</v>
      </c>
      <c r="R239" s="204">
        <f>Q239*H239</f>
        <v>0</v>
      </c>
      <c r="S239" s="204">
        <v>0</v>
      </c>
      <c r="T239" s="205">
        <f>S239*H239</f>
        <v>0</v>
      </c>
      <c r="U239" s="37"/>
      <c r="V239" s="37"/>
      <c r="W239" s="37"/>
      <c r="X239" s="37"/>
      <c r="Y239" s="37"/>
      <c r="Z239" s="37"/>
      <c r="AA239" s="37"/>
      <c r="AB239" s="37"/>
      <c r="AC239" s="37"/>
      <c r="AD239" s="37"/>
      <c r="AE239" s="37"/>
      <c r="AR239" s="206" t="s">
        <v>256</v>
      </c>
      <c r="AT239" s="206" t="s">
        <v>507</v>
      </c>
      <c r="AU239" s="206" t="s">
        <v>91</v>
      </c>
      <c r="AY239" s="19" t="s">
        <v>211</v>
      </c>
      <c r="BE239" s="207">
        <f>IF(N239="základní",J239,0)</f>
        <v>0</v>
      </c>
      <c r="BF239" s="207">
        <f>IF(N239="snížená",J239,0)</f>
        <v>0</v>
      </c>
      <c r="BG239" s="207">
        <f>IF(N239="zákl. přenesená",J239,0)</f>
        <v>0</v>
      </c>
      <c r="BH239" s="207">
        <f>IF(N239="sníž. přenesená",J239,0)</f>
        <v>0</v>
      </c>
      <c r="BI239" s="207">
        <f>IF(N239="nulová",J239,0)</f>
        <v>0</v>
      </c>
      <c r="BJ239" s="19" t="s">
        <v>88</v>
      </c>
      <c r="BK239" s="207">
        <f>ROUND(I239*H239,2)</f>
        <v>0</v>
      </c>
      <c r="BL239" s="19" t="s">
        <v>232</v>
      </c>
      <c r="BM239" s="206" t="s">
        <v>511</v>
      </c>
    </row>
    <row r="240" spans="1:65" s="15" customFormat="1">
      <c r="B240" s="238"/>
      <c r="C240" s="239"/>
      <c r="D240" s="208" t="s">
        <v>299</v>
      </c>
      <c r="E240" s="240" t="s">
        <v>44</v>
      </c>
      <c r="F240" s="241" t="s">
        <v>512</v>
      </c>
      <c r="G240" s="239"/>
      <c r="H240" s="240" t="s">
        <v>44</v>
      </c>
      <c r="I240" s="242"/>
      <c r="J240" s="239"/>
      <c r="K240" s="239"/>
      <c r="L240" s="243"/>
      <c r="M240" s="244"/>
      <c r="N240" s="245"/>
      <c r="O240" s="245"/>
      <c r="P240" s="245"/>
      <c r="Q240" s="245"/>
      <c r="R240" s="245"/>
      <c r="S240" s="245"/>
      <c r="T240" s="246"/>
      <c r="AT240" s="247" t="s">
        <v>299</v>
      </c>
      <c r="AU240" s="247" t="s">
        <v>91</v>
      </c>
      <c r="AV240" s="15" t="s">
        <v>88</v>
      </c>
      <c r="AW240" s="15" t="s">
        <v>42</v>
      </c>
      <c r="AX240" s="15" t="s">
        <v>82</v>
      </c>
      <c r="AY240" s="247" t="s">
        <v>211</v>
      </c>
    </row>
    <row r="241" spans="1:65" s="13" customFormat="1">
      <c r="B241" s="216"/>
      <c r="C241" s="217"/>
      <c r="D241" s="208" t="s">
        <v>299</v>
      </c>
      <c r="E241" s="218" t="s">
        <v>44</v>
      </c>
      <c r="F241" s="219" t="s">
        <v>513</v>
      </c>
      <c r="G241" s="217"/>
      <c r="H241" s="220">
        <v>7.88</v>
      </c>
      <c r="I241" s="221"/>
      <c r="J241" s="217"/>
      <c r="K241" s="217"/>
      <c r="L241" s="222"/>
      <c r="M241" s="223"/>
      <c r="N241" s="224"/>
      <c r="O241" s="224"/>
      <c r="P241" s="224"/>
      <c r="Q241" s="224"/>
      <c r="R241" s="224"/>
      <c r="S241" s="224"/>
      <c r="T241" s="225"/>
      <c r="AT241" s="226" t="s">
        <v>299</v>
      </c>
      <c r="AU241" s="226" t="s">
        <v>91</v>
      </c>
      <c r="AV241" s="13" t="s">
        <v>91</v>
      </c>
      <c r="AW241" s="13" t="s">
        <v>42</v>
      </c>
      <c r="AX241" s="13" t="s">
        <v>82</v>
      </c>
      <c r="AY241" s="226" t="s">
        <v>211</v>
      </c>
    </row>
    <row r="242" spans="1:65" s="13" customFormat="1">
      <c r="B242" s="216"/>
      <c r="C242" s="217"/>
      <c r="D242" s="208" t="s">
        <v>299</v>
      </c>
      <c r="E242" s="218" t="s">
        <v>44</v>
      </c>
      <c r="F242" s="219" t="s">
        <v>514</v>
      </c>
      <c r="G242" s="217"/>
      <c r="H242" s="220">
        <v>365.16</v>
      </c>
      <c r="I242" s="221"/>
      <c r="J242" s="217"/>
      <c r="K242" s="217"/>
      <c r="L242" s="222"/>
      <c r="M242" s="223"/>
      <c r="N242" s="224"/>
      <c r="O242" s="224"/>
      <c r="P242" s="224"/>
      <c r="Q242" s="224"/>
      <c r="R242" s="224"/>
      <c r="S242" s="224"/>
      <c r="T242" s="225"/>
      <c r="AT242" s="226" t="s">
        <v>299</v>
      </c>
      <c r="AU242" s="226" t="s">
        <v>91</v>
      </c>
      <c r="AV242" s="13" t="s">
        <v>91</v>
      </c>
      <c r="AW242" s="13" t="s">
        <v>42</v>
      </c>
      <c r="AX242" s="13" t="s">
        <v>82</v>
      </c>
      <c r="AY242" s="226" t="s">
        <v>211</v>
      </c>
    </row>
    <row r="243" spans="1:65" s="13" customFormat="1">
      <c r="B243" s="216"/>
      <c r="C243" s="217"/>
      <c r="D243" s="208" t="s">
        <v>299</v>
      </c>
      <c r="E243" s="218" t="s">
        <v>44</v>
      </c>
      <c r="F243" s="219" t="s">
        <v>515</v>
      </c>
      <c r="G243" s="217"/>
      <c r="H243" s="220">
        <v>1538.64</v>
      </c>
      <c r="I243" s="221"/>
      <c r="J243" s="217"/>
      <c r="K243" s="217"/>
      <c r="L243" s="222"/>
      <c r="M243" s="223"/>
      <c r="N243" s="224"/>
      <c r="O243" s="224"/>
      <c r="P243" s="224"/>
      <c r="Q243" s="224"/>
      <c r="R243" s="224"/>
      <c r="S243" s="224"/>
      <c r="T243" s="225"/>
      <c r="AT243" s="226" t="s">
        <v>299</v>
      </c>
      <c r="AU243" s="226" t="s">
        <v>91</v>
      </c>
      <c r="AV243" s="13" t="s">
        <v>91</v>
      </c>
      <c r="AW243" s="13" t="s">
        <v>42</v>
      </c>
      <c r="AX243" s="13" t="s">
        <v>82</v>
      </c>
      <c r="AY243" s="226" t="s">
        <v>211</v>
      </c>
    </row>
    <row r="244" spans="1:65" s="14" customFormat="1">
      <c r="B244" s="227"/>
      <c r="C244" s="228"/>
      <c r="D244" s="208" t="s">
        <v>299</v>
      </c>
      <c r="E244" s="229" t="s">
        <v>44</v>
      </c>
      <c r="F244" s="230" t="s">
        <v>344</v>
      </c>
      <c r="G244" s="228"/>
      <c r="H244" s="231">
        <v>1911.68</v>
      </c>
      <c r="I244" s="232"/>
      <c r="J244" s="228"/>
      <c r="K244" s="228"/>
      <c r="L244" s="233"/>
      <c r="M244" s="234"/>
      <c r="N244" s="235"/>
      <c r="O244" s="235"/>
      <c r="P244" s="235"/>
      <c r="Q244" s="235"/>
      <c r="R244" s="235"/>
      <c r="S244" s="235"/>
      <c r="T244" s="236"/>
      <c r="AT244" s="237" t="s">
        <v>299</v>
      </c>
      <c r="AU244" s="237" t="s">
        <v>91</v>
      </c>
      <c r="AV244" s="14" t="s">
        <v>232</v>
      </c>
      <c r="AW244" s="14" t="s">
        <v>42</v>
      </c>
      <c r="AX244" s="14" t="s">
        <v>88</v>
      </c>
      <c r="AY244" s="237" t="s">
        <v>211</v>
      </c>
    </row>
    <row r="245" spans="1:65" s="2" customFormat="1" ht="12">
      <c r="A245" s="37"/>
      <c r="B245" s="38"/>
      <c r="C245" s="195" t="s">
        <v>516</v>
      </c>
      <c r="D245" s="195" t="s">
        <v>214</v>
      </c>
      <c r="E245" s="196" t="s">
        <v>517</v>
      </c>
      <c r="F245" s="197" t="s">
        <v>518</v>
      </c>
      <c r="G245" s="198" t="s">
        <v>519</v>
      </c>
      <c r="H245" s="199">
        <v>222.8</v>
      </c>
      <c r="I245" s="200"/>
      <c r="J245" s="201">
        <f>ROUND(I245*H245,2)</f>
        <v>0</v>
      </c>
      <c r="K245" s="197" t="s">
        <v>224</v>
      </c>
      <c r="L245" s="42"/>
      <c r="M245" s="202" t="s">
        <v>44</v>
      </c>
      <c r="N245" s="203" t="s">
        <v>53</v>
      </c>
      <c r="O245" s="67"/>
      <c r="P245" s="204">
        <f>O245*H245</f>
        <v>0</v>
      </c>
      <c r="Q245" s="204">
        <v>0</v>
      </c>
      <c r="R245" s="204">
        <f>Q245*H245</f>
        <v>0</v>
      </c>
      <c r="S245" s="204">
        <v>0</v>
      </c>
      <c r="T245" s="205">
        <f>S245*H245</f>
        <v>0</v>
      </c>
      <c r="U245" s="37"/>
      <c r="V245" s="37"/>
      <c r="W245" s="37"/>
      <c r="X245" s="37"/>
      <c r="Y245" s="37"/>
      <c r="Z245" s="37"/>
      <c r="AA245" s="37"/>
      <c r="AB245" s="37"/>
      <c r="AC245" s="37"/>
      <c r="AD245" s="37"/>
      <c r="AE245" s="37"/>
      <c r="AR245" s="206" t="s">
        <v>232</v>
      </c>
      <c r="AT245" s="206" t="s">
        <v>214</v>
      </c>
      <c r="AU245" s="206" t="s">
        <v>91</v>
      </c>
      <c r="AY245" s="19" t="s">
        <v>211</v>
      </c>
      <c r="BE245" s="207">
        <f>IF(N245="základní",J245,0)</f>
        <v>0</v>
      </c>
      <c r="BF245" s="207">
        <f>IF(N245="snížená",J245,0)</f>
        <v>0</v>
      </c>
      <c r="BG245" s="207">
        <f>IF(N245="zákl. přenesená",J245,0)</f>
        <v>0</v>
      </c>
      <c r="BH245" s="207">
        <f>IF(N245="sníž. přenesená",J245,0)</f>
        <v>0</v>
      </c>
      <c r="BI245" s="207">
        <f>IF(N245="nulová",J245,0)</f>
        <v>0</v>
      </c>
      <c r="BJ245" s="19" t="s">
        <v>88</v>
      </c>
      <c r="BK245" s="207">
        <f>ROUND(I245*H245,2)</f>
        <v>0</v>
      </c>
      <c r="BL245" s="19" t="s">
        <v>232</v>
      </c>
      <c r="BM245" s="206" t="s">
        <v>520</v>
      </c>
    </row>
    <row r="246" spans="1:65" s="13" customFormat="1">
      <c r="B246" s="216"/>
      <c r="C246" s="217"/>
      <c r="D246" s="208" t="s">
        <v>299</v>
      </c>
      <c r="E246" s="218" t="s">
        <v>44</v>
      </c>
      <c r="F246" s="219" t="s">
        <v>521</v>
      </c>
      <c r="G246" s="217"/>
      <c r="H246" s="220">
        <v>222.8</v>
      </c>
      <c r="I246" s="221"/>
      <c r="J246" s="217"/>
      <c r="K246" s="217"/>
      <c r="L246" s="222"/>
      <c r="M246" s="223"/>
      <c r="N246" s="224"/>
      <c r="O246" s="224"/>
      <c r="P246" s="224"/>
      <c r="Q246" s="224"/>
      <c r="R246" s="224"/>
      <c r="S246" s="224"/>
      <c r="T246" s="225"/>
      <c r="AT246" s="226" t="s">
        <v>299</v>
      </c>
      <c r="AU246" s="226" t="s">
        <v>91</v>
      </c>
      <c r="AV246" s="13" t="s">
        <v>91</v>
      </c>
      <c r="AW246" s="13" t="s">
        <v>42</v>
      </c>
      <c r="AX246" s="13" t="s">
        <v>88</v>
      </c>
      <c r="AY246" s="226" t="s">
        <v>211</v>
      </c>
    </row>
    <row r="247" spans="1:65" s="2" customFormat="1" ht="24">
      <c r="A247" s="37"/>
      <c r="B247" s="38"/>
      <c r="C247" s="195" t="s">
        <v>522</v>
      </c>
      <c r="D247" s="195" t="s">
        <v>214</v>
      </c>
      <c r="E247" s="196" t="s">
        <v>523</v>
      </c>
      <c r="F247" s="197" t="s">
        <v>524</v>
      </c>
      <c r="G247" s="198" t="s">
        <v>519</v>
      </c>
      <c r="H247" s="199">
        <v>222.75</v>
      </c>
      <c r="I247" s="200"/>
      <c r="J247" s="201">
        <f>ROUND(I247*H247,2)</f>
        <v>0</v>
      </c>
      <c r="K247" s="197" t="s">
        <v>224</v>
      </c>
      <c r="L247" s="42"/>
      <c r="M247" s="202" t="s">
        <v>44</v>
      </c>
      <c r="N247" s="203" t="s">
        <v>53</v>
      </c>
      <c r="O247" s="67"/>
      <c r="P247" s="204">
        <f>O247*H247</f>
        <v>0</v>
      </c>
      <c r="Q247" s="204">
        <v>0</v>
      </c>
      <c r="R247" s="204">
        <f>Q247*H247</f>
        <v>0</v>
      </c>
      <c r="S247" s="204">
        <v>0</v>
      </c>
      <c r="T247" s="205">
        <f>S247*H247</f>
        <v>0</v>
      </c>
      <c r="U247" s="37"/>
      <c r="V247" s="37"/>
      <c r="W247" s="37"/>
      <c r="X247" s="37"/>
      <c r="Y247" s="37"/>
      <c r="Z247" s="37"/>
      <c r="AA247" s="37"/>
      <c r="AB247" s="37"/>
      <c r="AC247" s="37"/>
      <c r="AD247" s="37"/>
      <c r="AE247" s="37"/>
      <c r="AR247" s="206" t="s">
        <v>232</v>
      </c>
      <c r="AT247" s="206" t="s">
        <v>214</v>
      </c>
      <c r="AU247" s="206" t="s">
        <v>91</v>
      </c>
      <c r="AY247" s="19" t="s">
        <v>211</v>
      </c>
      <c r="BE247" s="207">
        <f>IF(N247="základní",J247,0)</f>
        <v>0</v>
      </c>
      <c r="BF247" s="207">
        <f>IF(N247="snížená",J247,0)</f>
        <v>0</v>
      </c>
      <c r="BG247" s="207">
        <f>IF(N247="zákl. přenesená",J247,0)</f>
        <v>0</v>
      </c>
      <c r="BH247" s="207">
        <f>IF(N247="sníž. přenesená",J247,0)</f>
        <v>0</v>
      </c>
      <c r="BI247" s="207">
        <f>IF(N247="nulová",J247,0)</f>
        <v>0</v>
      </c>
      <c r="BJ247" s="19" t="s">
        <v>88</v>
      </c>
      <c r="BK247" s="207">
        <f>ROUND(I247*H247,2)</f>
        <v>0</v>
      </c>
      <c r="BL247" s="19" t="s">
        <v>232</v>
      </c>
      <c r="BM247" s="206" t="s">
        <v>525</v>
      </c>
    </row>
    <row r="248" spans="1:65" s="2" customFormat="1" ht="117">
      <c r="A248" s="37"/>
      <c r="B248" s="38"/>
      <c r="C248" s="39"/>
      <c r="D248" s="208" t="s">
        <v>297</v>
      </c>
      <c r="E248" s="39"/>
      <c r="F248" s="209" t="s">
        <v>526</v>
      </c>
      <c r="G248" s="39"/>
      <c r="H248" s="39"/>
      <c r="I248" s="118"/>
      <c r="J248" s="39"/>
      <c r="K248" s="39"/>
      <c r="L248" s="42"/>
      <c r="M248" s="210"/>
      <c r="N248" s="211"/>
      <c r="O248" s="67"/>
      <c r="P248" s="67"/>
      <c r="Q248" s="67"/>
      <c r="R248" s="67"/>
      <c r="S248" s="67"/>
      <c r="T248" s="68"/>
      <c r="U248" s="37"/>
      <c r="V248" s="37"/>
      <c r="W248" s="37"/>
      <c r="X248" s="37"/>
      <c r="Y248" s="37"/>
      <c r="Z248" s="37"/>
      <c r="AA248" s="37"/>
      <c r="AB248" s="37"/>
      <c r="AC248" s="37"/>
      <c r="AD248" s="37"/>
      <c r="AE248" s="37"/>
      <c r="AT248" s="19" t="s">
        <v>297</v>
      </c>
      <c r="AU248" s="19" t="s">
        <v>91</v>
      </c>
    </row>
    <row r="249" spans="1:65" s="13" customFormat="1">
      <c r="B249" s="216"/>
      <c r="C249" s="217"/>
      <c r="D249" s="208" t="s">
        <v>299</v>
      </c>
      <c r="E249" s="218" t="s">
        <v>44</v>
      </c>
      <c r="F249" s="219" t="s">
        <v>527</v>
      </c>
      <c r="G249" s="217"/>
      <c r="H249" s="220">
        <v>222.75</v>
      </c>
      <c r="I249" s="221"/>
      <c r="J249" s="217"/>
      <c r="K249" s="217"/>
      <c r="L249" s="222"/>
      <c r="M249" s="223"/>
      <c r="N249" s="224"/>
      <c r="O249" s="224"/>
      <c r="P249" s="224"/>
      <c r="Q249" s="224"/>
      <c r="R249" s="224"/>
      <c r="S249" s="224"/>
      <c r="T249" s="225"/>
      <c r="AT249" s="226" t="s">
        <v>299</v>
      </c>
      <c r="AU249" s="226" t="s">
        <v>91</v>
      </c>
      <c r="AV249" s="13" t="s">
        <v>91</v>
      </c>
      <c r="AW249" s="13" t="s">
        <v>42</v>
      </c>
      <c r="AX249" s="13" t="s">
        <v>88</v>
      </c>
      <c r="AY249" s="226" t="s">
        <v>211</v>
      </c>
    </row>
    <row r="250" spans="1:65" s="2" customFormat="1" ht="12">
      <c r="A250" s="37"/>
      <c r="B250" s="38"/>
      <c r="C250" s="259" t="s">
        <v>528</v>
      </c>
      <c r="D250" s="259" t="s">
        <v>507</v>
      </c>
      <c r="E250" s="260" t="s">
        <v>529</v>
      </c>
      <c r="F250" s="261" t="s">
        <v>530</v>
      </c>
      <c r="G250" s="262" t="s">
        <v>531</v>
      </c>
      <c r="H250" s="263">
        <v>3.3410000000000002</v>
      </c>
      <c r="I250" s="264"/>
      <c r="J250" s="265">
        <f>ROUND(I250*H250,2)</f>
        <v>0</v>
      </c>
      <c r="K250" s="261" t="s">
        <v>224</v>
      </c>
      <c r="L250" s="266"/>
      <c r="M250" s="267" t="s">
        <v>44</v>
      </c>
      <c r="N250" s="268" t="s">
        <v>53</v>
      </c>
      <c r="O250" s="67"/>
      <c r="P250" s="204">
        <f>O250*H250</f>
        <v>0</v>
      </c>
      <c r="Q250" s="204">
        <v>1E-3</v>
      </c>
      <c r="R250" s="204">
        <f>Q250*H250</f>
        <v>3.3410000000000002E-3</v>
      </c>
      <c r="S250" s="204">
        <v>0</v>
      </c>
      <c r="T250" s="205">
        <f>S250*H250</f>
        <v>0</v>
      </c>
      <c r="U250" s="37"/>
      <c r="V250" s="37"/>
      <c r="W250" s="37"/>
      <c r="X250" s="37"/>
      <c r="Y250" s="37"/>
      <c r="Z250" s="37"/>
      <c r="AA250" s="37"/>
      <c r="AB250" s="37"/>
      <c r="AC250" s="37"/>
      <c r="AD250" s="37"/>
      <c r="AE250" s="37"/>
      <c r="AR250" s="206" t="s">
        <v>256</v>
      </c>
      <c r="AT250" s="206" t="s">
        <v>507</v>
      </c>
      <c r="AU250" s="206" t="s">
        <v>91</v>
      </c>
      <c r="AY250" s="19" t="s">
        <v>211</v>
      </c>
      <c r="BE250" s="207">
        <f>IF(N250="základní",J250,0)</f>
        <v>0</v>
      </c>
      <c r="BF250" s="207">
        <f>IF(N250="snížená",J250,0)</f>
        <v>0</v>
      </c>
      <c r="BG250" s="207">
        <f>IF(N250="zákl. přenesená",J250,0)</f>
        <v>0</v>
      </c>
      <c r="BH250" s="207">
        <f>IF(N250="sníž. přenesená",J250,0)</f>
        <v>0</v>
      </c>
      <c r="BI250" s="207">
        <f>IF(N250="nulová",J250,0)</f>
        <v>0</v>
      </c>
      <c r="BJ250" s="19" t="s">
        <v>88</v>
      </c>
      <c r="BK250" s="207">
        <f>ROUND(I250*H250,2)</f>
        <v>0</v>
      </c>
      <c r="BL250" s="19" t="s">
        <v>232</v>
      </c>
      <c r="BM250" s="206" t="s">
        <v>532</v>
      </c>
    </row>
    <row r="251" spans="1:65" s="2" customFormat="1" ht="19.5">
      <c r="A251" s="37"/>
      <c r="B251" s="38"/>
      <c r="C251" s="39"/>
      <c r="D251" s="208" t="s">
        <v>220</v>
      </c>
      <c r="E251" s="39"/>
      <c r="F251" s="209" t="s">
        <v>533</v>
      </c>
      <c r="G251" s="39"/>
      <c r="H251" s="39"/>
      <c r="I251" s="118"/>
      <c r="J251" s="39"/>
      <c r="K251" s="39"/>
      <c r="L251" s="42"/>
      <c r="M251" s="210"/>
      <c r="N251" s="211"/>
      <c r="O251" s="67"/>
      <c r="P251" s="67"/>
      <c r="Q251" s="67"/>
      <c r="R251" s="67"/>
      <c r="S251" s="67"/>
      <c r="T251" s="68"/>
      <c r="U251" s="37"/>
      <c r="V251" s="37"/>
      <c r="W251" s="37"/>
      <c r="X251" s="37"/>
      <c r="Y251" s="37"/>
      <c r="Z251" s="37"/>
      <c r="AA251" s="37"/>
      <c r="AB251" s="37"/>
      <c r="AC251" s="37"/>
      <c r="AD251" s="37"/>
      <c r="AE251" s="37"/>
      <c r="AT251" s="19" t="s">
        <v>220</v>
      </c>
      <c r="AU251" s="19" t="s">
        <v>91</v>
      </c>
    </row>
    <row r="252" spans="1:65" s="13" customFormat="1">
      <c r="B252" s="216"/>
      <c r="C252" s="217"/>
      <c r="D252" s="208" t="s">
        <v>299</v>
      </c>
      <c r="E252" s="218" t="s">
        <v>44</v>
      </c>
      <c r="F252" s="219" t="s">
        <v>534</v>
      </c>
      <c r="G252" s="217"/>
      <c r="H252" s="220">
        <v>3.3410000000000002</v>
      </c>
      <c r="I252" s="221"/>
      <c r="J252" s="217"/>
      <c r="K252" s="217"/>
      <c r="L252" s="222"/>
      <c r="M252" s="223"/>
      <c r="N252" s="224"/>
      <c r="O252" s="224"/>
      <c r="P252" s="224"/>
      <c r="Q252" s="224"/>
      <c r="R252" s="224"/>
      <c r="S252" s="224"/>
      <c r="T252" s="225"/>
      <c r="AT252" s="226" t="s">
        <v>299</v>
      </c>
      <c r="AU252" s="226" t="s">
        <v>91</v>
      </c>
      <c r="AV252" s="13" t="s">
        <v>91</v>
      </c>
      <c r="AW252" s="13" t="s">
        <v>42</v>
      </c>
      <c r="AX252" s="13" t="s">
        <v>88</v>
      </c>
      <c r="AY252" s="226" t="s">
        <v>211</v>
      </c>
    </row>
    <row r="253" spans="1:65" s="2" customFormat="1" ht="24">
      <c r="A253" s="37"/>
      <c r="B253" s="38"/>
      <c r="C253" s="195" t="s">
        <v>535</v>
      </c>
      <c r="D253" s="195" t="s">
        <v>214</v>
      </c>
      <c r="E253" s="196" t="s">
        <v>536</v>
      </c>
      <c r="F253" s="197" t="s">
        <v>537</v>
      </c>
      <c r="G253" s="198" t="s">
        <v>519</v>
      </c>
      <c r="H253" s="199">
        <v>581.72</v>
      </c>
      <c r="I253" s="200"/>
      <c r="J253" s="201">
        <f>ROUND(I253*H253,2)</f>
        <v>0</v>
      </c>
      <c r="K253" s="197" t="s">
        <v>224</v>
      </c>
      <c r="L253" s="42"/>
      <c r="M253" s="202" t="s">
        <v>44</v>
      </c>
      <c r="N253" s="203" t="s">
        <v>53</v>
      </c>
      <c r="O253" s="67"/>
      <c r="P253" s="204">
        <f>O253*H253</f>
        <v>0</v>
      </c>
      <c r="Q253" s="204">
        <v>0</v>
      </c>
      <c r="R253" s="204">
        <f>Q253*H253</f>
        <v>0</v>
      </c>
      <c r="S253" s="204">
        <v>0</v>
      </c>
      <c r="T253" s="205">
        <f>S253*H253</f>
        <v>0</v>
      </c>
      <c r="U253" s="37"/>
      <c r="V253" s="37"/>
      <c r="W253" s="37"/>
      <c r="X253" s="37"/>
      <c r="Y253" s="37"/>
      <c r="Z253" s="37"/>
      <c r="AA253" s="37"/>
      <c r="AB253" s="37"/>
      <c r="AC253" s="37"/>
      <c r="AD253" s="37"/>
      <c r="AE253" s="37"/>
      <c r="AR253" s="206" t="s">
        <v>232</v>
      </c>
      <c r="AT253" s="206" t="s">
        <v>214</v>
      </c>
      <c r="AU253" s="206" t="s">
        <v>91</v>
      </c>
      <c r="AY253" s="19" t="s">
        <v>211</v>
      </c>
      <c r="BE253" s="207">
        <f>IF(N253="základní",J253,0)</f>
        <v>0</v>
      </c>
      <c r="BF253" s="207">
        <f>IF(N253="snížená",J253,0)</f>
        <v>0</v>
      </c>
      <c r="BG253" s="207">
        <f>IF(N253="zákl. přenesená",J253,0)</f>
        <v>0</v>
      </c>
      <c r="BH253" s="207">
        <f>IF(N253="sníž. přenesená",J253,0)</f>
        <v>0</v>
      </c>
      <c r="BI253" s="207">
        <f>IF(N253="nulová",J253,0)</f>
        <v>0</v>
      </c>
      <c r="BJ253" s="19" t="s">
        <v>88</v>
      </c>
      <c r="BK253" s="207">
        <f>ROUND(I253*H253,2)</f>
        <v>0</v>
      </c>
      <c r="BL253" s="19" t="s">
        <v>232</v>
      </c>
      <c r="BM253" s="206" t="s">
        <v>538</v>
      </c>
    </row>
    <row r="254" spans="1:65" s="2" customFormat="1" ht="97.5">
      <c r="A254" s="37"/>
      <c r="B254" s="38"/>
      <c r="C254" s="39"/>
      <c r="D254" s="208" t="s">
        <v>297</v>
      </c>
      <c r="E254" s="39"/>
      <c r="F254" s="209" t="s">
        <v>539</v>
      </c>
      <c r="G254" s="39"/>
      <c r="H254" s="39"/>
      <c r="I254" s="118"/>
      <c r="J254" s="39"/>
      <c r="K254" s="39"/>
      <c r="L254" s="42"/>
      <c r="M254" s="210"/>
      <c r="N254" s="211"/>
      <c r="O254" s="67"/>
      <c r="P254" s="67"/>
      <c r="Q254" s="67"/>
      <c r="R254" s="67"/>
      <c r="S254" s="67"/>
      <c r="T254" s="68"/>
      <c r="U254" s="37"/>
      <c r="V254" s="37"/>
      <c r="W254" s="37"/>
      <c r="X254" s="37"/>
      <c r="Y254" s="37"/>
      <c r="Z254" s="37"/>
      <c r="AA254" s="37"/>
      <c r="AB254" s="37"/>
      <c r="AC254" s="37"/>
      <c r="AD254" s="37"/>
      <c r="AE254" s="37"/>
      <c r="AT254" s="19" t="s">
        <v>297</v>
      </c>
      <c r="AU254" s="19" t="s">
        <v>91</v>
      </c>
    </row>
    <row r="255" spans="1:65" s="13" customFormat="1">
      <c r="B255" s="216"/>
      <c r="C255" s="217"/>
      <c r="D255" s="208" t="s">
        <v>299</v>
      </c>
      <c r="E255" s="218" t="s">
        <v>44</v>
      </c>
      <c r="F255" s="219" t="s">
        <v>540</v>
      </c>
      <c r="G255" s="217"/>
      <c r="H255" s="220">
        <v>581.72</v>
      </c>
      <c r="I255" s="221"/>
      <c r="J255" s="217"/>
      <c r="K255" s="217"/>
      <c r="L255" s="222"/>
      <c r="M255" s="223"/>
      <c r="N255" s="224"/>
      <c r="O255" s="224"/>
      <c r="P255" s="224"/>
      <c r="Q255" s="224"/>
      <c r="R255" s="224"/>
      <c r="S255" s="224"/>
      <c r="T255" s="225"/>
      <c r="AT255" s="226" t="s">
        <v>299</v>
      </c>
      <c r="AU255" s="226" t="s">
        <v>91</v>
      </c>
      <c r="AV255" s="13" t="s">
        <v>91</v>
      </c>
      <c r="AW255" s="13" t="s">
        <v>42</v>
      </c>
      <c r="AX255" s="13" t="s">
        <v>88</v>
      </c>
      <c r="AY255" s="226" t="s">
        <v>211</v>
      </c>
    </row>
    <row r="256" spans="1:65" s="2" customFormat="1" ht="24">
      <c r="A256" s="37"/>
      <c r="B256" s="38"/>
      <c r="C256" s="195" t="s">
        <v>541</v>
      </c>
      <c r="D256" s="195" t="s">
        <v>214</v>
      </c>
      <c r="E256" s="196" t="s">
        <v>542</v>
      </c>
      <c r="F256" s="197" t="s">
        <v>543</v>
      </c>
      <c r="G256" s="198" t="s">
        <v>519</v>
      </c>
      <c r="H256" s="199">
        <v>233.322</v>
      </c>
      <c r="I256" s="200"/>
      <c r="J256" s="201">
        <f>ROUND(I256*H256,2)</f>
        <v>0</v>
      </c>
      <c r="K256" s="197" t="s">
        <v>224</v>
      </c>
      <c r="L256" s="42"/>
      <c r="M256" s="202" t="s">
        <v>44</v>
      </c>
      <c r="N256" s="203" t="s">
        <v>53</v>
      </c>
      <c r="O256" s="67"/>
      <c r="P256" s="204">
        <f>O256*H256</f>
        <v>0</v>
      </c>
      <c r="Q256" s="204">
        <v>0</v>
      </c>
      <c r="R256" s="204">
        <f>Q256*H256</f>
        <v>0</v>
      </c>
      <c r="S256" s="204">
        <v>0</v>
      </c>
      <c r="T256" s="205">
        <f>S256*H256</f>
        <v>0</v>
      </c>
      <c r="U256" s="37"/>
      <c r="V256" s="37"/>
      <c r="W256" s="37"/>
      <c r="X256" s="37"/>
      <c r="Y256" s="37"/>
      <c r="Z256" s="37"/>
      <c r="AA256" s="37"/>
      <c r="AB256" s="37"/>
      <c r="AC256" s="37"/>
      <c r="AD256" s="37"/>
      <c r="AE256" s="37"/>
      <c r="AR256" s="206" t="s">
        <v>232</v>
      </c>
      <c r="AT256" s="206" t="s">
        <v>214</v>
      </c>
      <c r="AU256" s="206" t="s">
        <v>91</v>
      </c>
      <c r="AY256" s="19" t="s">
        <v>211</v>
      </c>
      <c r="BE256" s="207">
        <f>IF(N256="základní",J256,0)</f>
        <v>0</v>
      </c>
      <c r="BF256" s="207">
        <f>IF(N256="snížená",J256,0)</f>
        <v>0</v>
      </c>
      <c r="BG256" s="207">
        <f>IF(N256="zákl. přenesená",J256,0)</f>
        <v>0</v>
      </c>
      <c r="BH256" s="207">
        <f>IF(N256="sníž. přenesená",J256,0)</f>
        <v>0</v>
      </c>
      <c r="BI256" s="207">
        <f>IF(N256="nulová",J256,0)</f>
        <v>0</v>
      </c>
      <c r="BJ256" s="19" t="s">
        <v>88</v>
      </c>
      <c r="BK256" s="207">
        <f>ROUND(I256*H256,2)</f>
        <v>0</v>
      </c>
      <c r="BL256" s="19" t="s">
        <v>232</v>
      </c>
      <c r="BM256" s="206" t="s">
        <v>544</v>
      </c>
    </row>
    <row r="257" spans="1:65" s="2" customFormat="1" ht="48.75">
      <c r="A257" s="37"/>
      <c r="B257" s="38"/>
      <c r="C257" s="39"/>
      <c r="D257" s="208" t="s">
        <v>297</v>
      </c>
      <c r="E257" s="39"/>
      <c r="F257" s="209" t="s">
        <v>545</v>
      </c>
      <c r="G257" s="39"/>
      <c r="H257" s="39"/>
      <c r="I257" s="118"/>
      <c r="J257" s="39"/>
      <c r="K257" s="39"/>
      <c r="L257" s="42"/>
      <c r="M257" s="210"/>
      <c r="N257" s="211"/>
      <c r="O257" s="67"/>
      <c r="P257" s="67"/>
      <c r="Q257" s="67"/>
      <c r="R257" s="67"/>
      <c r="S257" s="67"/>
      <c r="T257" s="68"/>
      <c r="U257" s="37"/>
      <c r="V257" s="37"/>
      <c r="W257" s="37"/>
      <c r="X257" s="37"/>
      <c r="Y257" s="37"/>
      <c r="Z257" s="37"/>
      <c r="AA257" s="37"/>
      <c r="AB257" s="37"/>
      <c r="AC257" s="37"/>
      <c r="AD257" s="37"/>
      <c r="AE257" s="37"/>
      <c r="AT257" s="19" t="s">
        <v>297</v>
      </c>
      <c r="AU257" s="19" t="s">
        <v>91</v>
      </c>
    </row>
    <row r="258" spans="1:65" s="13" customFormat="1">
      <c r="B258" s="216"/>
      <c r="C258" s="217"/>
      <c r="D258" s="208" t="s">
        <v>299</v>
      </c>
      <c r="E258" s="218" t="s">
        <v>44</v>
      </c>
      <c r="F258" s="219" t="s">
        <v>546</v>
      </c>
      <c r="G258" s="217"/>
      <c r="H258" s="220">
        <v>233.322</v>
      </c>
      <c r="I258" s="221"/>
      <c r="J258" s="217"/>
      <c r="K258" s="217"/>
      <c r="L258" s="222"/>
      <c r="M258" s="223"/>
      <c r="N258" s="224"/>
      <c r="O258" s="224"/>
      <c r="P258" s="224"/>
      <c r="Q258" s="224"/>
      <c r="R258" s="224"/>
      <c r="S258" s="224"/>
      <c r="T258" s="225"/>
      <c r="AT258" s="226" t="s">
        <v>299</v>
      </c>
      <c r="AU258" s="226" t="s">
        <v>91</v>
      </c>
      <c r="AV258" s="13" t="s">
        <v>91</v>
      </c>
      <c r="AW258" s="13" t="s">
        <v>42</v>
      </c>
      <c r="AX258" s="13" t="s">
        <v>88</v>
      </c>
      <c r="AY258" s="226" t="s">
        <v>211</v>
      </c>
    </row>
    <row r="259" spans="1:65" s="2" customFormat="1" ht="24">
      <c r="A259" s="37"/>
      <c r="B259" s="38"/>
      <c r="C259" s="195" t="s">
        <v>547</v>
      </c>
      <c r="D259" s="195" t="s">
        <v>214</v>
      </c>
      <c r="E259" s="196" t="s">
        <v>548</v>
      </c>
      <c r="F259" s="197" t="s">
        <v>549</v>
      </c>
      <c r="G259" s="198" t="s">
        <v>519</v>
      </c>
      <c r="H259" s="199">
        <v>544.41800000000001</v>
      </c>
      <c r="I259" s="200"/>
      <c r="J259" s="201">
        <f>ROUND(I259*H259,2)</f>
        <v>0</v>
      </c>
      <c r="K259" s="197" t="s">
        <v>224</v>
      </c>
      <c r="L259" s="42"/>
      <c r="M259" s="202" t="s">
        <v>44</v>
      </c>
      <c r="N259" s="203" t="s">
        <v>53</v>
      </c>
      <c r="O259" s="67"/>
      <c r="P259" s="204">
        <f>O259*H259</f>
        <v>0</v>
      </c>
      <c r="Q259" s="204">
        <v>0</v>
      </c>
      <c r="R259" s="204">
        <f>Q259*H259</f>
        <v>0</v>
      </c>
      <c r="S259" s="204">
        <v>0</v>
      </c>
      <c r="T259" s="205">
        <f>S259*H259</f>
        <v>0</v>
      </c>
      <c r="U259" s="37"/>
      <c r="V259" s="37"/>
      <c r="W259" s="37"/>
      <c r="X259" s="37"/>
      <c r="Y259" s="37"/>
      <c r="Z259" s="37"/>
      <c r="AA259" s="37"/>
      <c r="AB259" s="37"/>
      <c r="AC259" s="37"/>
      <c r="AD259" s="37"/>
      <c r="AE259" s="37"/>
      <c r="AR259" s="206" t="s">
        <v>232</v>
      </c>
      <c r="AT259" s="206" t="s">
        <v>214</v>
      </c>
      <c r="AU259" s="206" t="s">
        <v>91</v>
      </c>
      <c r="AY259" s="19" t="s">
        <v>211</v>
      </c>
      <c r="BE259" s="207">
        <f>IF(N259="základní",J259,0)</f>
        <v>0</v>
      </c>
      <c r="BF259" s="207">
        <f>IF(N259="snížená",J259,0)</f>
        <v>0</v>
      </c>
      <c r="BG259" s="207">
        <f>IF(N259="zákl. přenesená",J259,0)</f>
        <v>0</v>
      </c>
      <c r="BH259" s="207">
        <f>IF(N259="sníž. přenesená",J259,0)</f>
        <v>0</v>
      </c>
      <c r="BI259" s="207">
        <f>IF(N259="nulová",J259,0)</f>
        <v>0</v>
      </c>
      <c r="BJ259" s="19" t="s">
        <v>88</v>
      </c>
      <c r="BK259" s="207">
        <f>ROUND(I259*H259,2)</f>
        <v>0</v>
      </c>
      <c r="BL259" s="19" t="s">
        <v>232</v>
      </c>
      <c r="BM259" s="206" t="s">
        <v>550</v>
      </c>
    </row>
    <row r="260" spans="1:65" s="2" customFormat="1" ht="48.75">
      <c r="A260" s="37"/>
      <c r="B260" s="38"/>
      <c r="C260" s="39"/>
      <c r="D260" s="208" t="s">
        <v>297</v>
      </c>
      <c r="E260" s="39"/>
      <c r="F260" s="209" t="s">
        <v>545</v>
      </c>
      <c r="G260" s="39"/>
      <c r="H260" s="39"/>
      <c r="I260" s="118"/>
      <c r="J260" s="39"/>
      <c r="K260" s="39"/>
      <c r="L260" s="42"/>
      <c r="M260" s="210"/>
      <c r="N260" s="211"/>
      <c r="O260" s="67"/>
      <c r="P260" s="67"/>
      <c r="Q260" s="67"/>
      <c r="R260" s="67"/>
      <c r="S260" s="67"/>
      <c r="T260" s="68"/>
      <c r="U260" s="37"/>
      <c r="V260" s="37"/>
      <c r="W260" s="37"/>
      <c r="X260" s="37"/>
      <c r="Y260" s="37"/>
      <c r="Z260" s="37"/>
      <c r="AA260" s="37"/>
      <c r="AB260" s="37"/>
      <c r="AC260" s="37"/>
      <c r="AD260" s="37"/>
      <c r="AE260" s="37"/>
      <c r="AT260" s="19" t="s">
        <v>297</v>
      </c>
      <c r="AU260" s="19" t="s">
        <v>91</v>
      </c>
    </row>
    <row r="261" spans="1:65" s="13" customFormat="1">
      <c r="B261" s="216"/>
      <c r="C261" s="217"/>
      <c r="D261" s="208" t="s">
        <v>299</v>
      </c>
      <c r="E261" s="218" t="s">
        <v>44</v>
      </c>
      <c r="F261" s="219" t="s">
        <v>551</v>
      </c>
      <c r="G261" s="217"/>
      <c r="H261" s="220">
        <v>544.41800000000001</v>
      </c>
      <c r="I261" s="221"/>
      <c r="J261" s="217"/>
      <c r="K261" s="217"/>
      <c r="L261" s="222"/>
      <c r="M261" s="223"/>
      <c r="N261" s="224"/>
      <c r="O261" s="224"/>
      <c r="P261" s="224"/>
      <c r="Q261" s="224"/>
      <c r="R261" s="224"/>
      <c r="S261" s="224"/>
      <c r="T261" s="225"/>
      <c r="AT261" s="226" t="s">
        <v>299</v>
      </c>
      <c r="AU261" s="226" t="s">
        <v>91</v>
      </c>
      <c r="AV261" s="13" t="s">
        <v>91</v>
      </c>
      <c r="AW261" s="13" t="s">
        <v>42</v>
      </c>
      <c r="AX261" s="13" t="s">
        <v>88</v>
      </c>
      <c r="AY261" s="226" t="s">
        <v>211</v>
      </c>
    </row>
    <row r="262" spans="1:65" s="2" customFormat="1" ht="24">
      <c r="A262" s="37"/>
      <c r="B262" s="38"/>
      <c r="C262" s="195" t="s">
        <v>552</v>
      </c>
      <c r="D262" s="195" t="s">
        <v>214</v>
      </c>
      <c r="E262" s="196" t="s">
        <v>553</v>
      </c>
      <c r="F262" s="197" t="s">
        <v>554</v>
      </c>
      <c r="G262" s="198" t="s">
        <v>519</v>
      </c>
      <c r="H262" s="199">
        <v>139.44999999999999</v>
      </c>
      <c r="I262" s="200"/>
      <c r="J262" s="201">
        <f>ROUND(I262*H262,2)</f>
        <v>0</v>
      </c>
      <c r="K262" s="197" t="s">
        <v>224</v>
      </c>
      <c r="L262" s="42"/>
      <c r="M262" s="202" t="s">
        <v>44</v>
      </c>
      <c r="N262" s="203" t="s">
        <v>53</v>
      </c>
      <c r="O262" s="67"/>
      <c r="P262" s="204">
        <f>O262*H262</f>
        <v>0</v>
      </c>
      <c r="Q262" s="204">
        <v>0</v>
      </c>
      <c r="R262" s="204">
        <f>Q262*H262</f>
        <v>0</v>
      </c>
      <c r="S262" s="204">
        <v>0</v>
      </c>
      <c r="T262" s="205">
        <f>S262*H262</f>
        <v>0</v>
      </c>
      <c r="U262" s="37"/>
      <c r="V262" s="37"/>
      <c r="W262" s="37"/>
      <c r="X262" s="37"/>
      <c r="Y262" s="37"/>
      <c r="Z262" s="37"/>
      <c r="AA262" s="37"/>
      <c r="AB262" s="37"/>
      <c r="AC262" s="37"/>
      <c r="AD262" s="37"/>
      <c r="AE262" s="37"/>
      <c r="AR262" s="206" t="s">
        <v>232</v>
      </c>
      <c r="AT262" s="206" t="s">
        <v>214</v>
      </c>
      <c r="AU262" s="206" t="s">
        <v>91</v>
      </c>
      <c r="AY262" s="19" t="s">
        <v>211</v>
      </c>
      <c r="BE262" s="207">
        <f>IF(N262="základní",J262,0)</f>
        <v>0</v>
      </c>
      <c r="BF262" s="207">
        <f>IF(N262="snížená",J262,0)</f>
        <v>0</v>
      </c>
      <c r="BG262" s="207">
        <f>IF(N262="zákl. přenesená",J262,0)</f>
        <v>0</v>
      </c>
      <c r="BH262" s="207">
        <f>IF(N262="sníž. přenesená",J262,0)</f>
        <v>0</v>
      </c>
      <c r="BI262" s="207">
        <f>IF(N262="nulová",J262,0)</f>
        <v>0</v>
      </c>
      <c r="BJ262" s="19" t="s">
        <v>88</v>
      </c>
      <c r="BK262" s="207">
        <f>ROUND(I262*H262,2)</f>
        <v>0</v>
      </c>
      <c r="BL262" s="19" t="s">
        <v>232</v>
      </c>
      <c r="BM262" s="206" t="s">
        <v>555</v>
      </c>
    </row>
    <row r="263" spans="1:65" s="2" customFormat="1" ht="48.75">
      <c r="A263" s="37"/>
      <c r="B263" s="38"/>
      <c r="C263" s="39"/>
      <c r="D263" s="208" t="s">
        <v>297</v>
      </c>
      <c r="E263" s="39"/>
      <c r="F263" s="209" t="s">
        <v>545</v>
      </c>
      <c r="G263" s="39"/>
      <c r="H263" s="39"/>
      <c r="I263" s="118"/>
      <c r="J263" s="39"/>
      <c r="K263" s="39"/>
      <c r="L263" s="42"/>
      <c r="M263" s="210"/>
      <c r="N263" s="211"/>
      <c r="O263" s="67"/>
      <c r="P263" s="67"/>
      <c r="Q263" s="67"/>
      <c r="R263" s="67"/>
      <c r="S263" s="67"/>
      <c r="T263" s="68"/>
      <c r="U263" s="37"/>
      <c r="V263" s="37"/>
      <c r="W263" s="37"/>
      <c r="X263" s="37"/>
      <c r="Y263" s="37"/>
      <c r="Z263" s="37"/>
      <c r="AA263" s="37"/>
      <c r="AB263" s="37"/>
      <c r="AC263" s="37"/>
      <c r="AD263" s="37"/>
      <c r="AE263" s="37"/>
      <c r="AT263" s="19" t="s">
        <v>297</v>
      </c>
      <c r="AU263" s="19" t="s">
        <v>91</v>
      </c>
    </row>
    <row r="264" spans="1:65" s="13" customFormat="1">
      <c r="B264" s="216"/>
      <c r="C264" s="217"/>
      <c r="D264" s="208" t="s">
        <v>299</v>
      </c>
      <c r="E264" s="218" t="s">
        <v>44</v>
      </c>
      <c r="F264" s="219" t="s">
        <v>556</v>
      </c>
      <c r="G264" s="217"/>
      <c r="H264" s="220">
        <v>139.44999999999999</v>
      </c>
      <c r="I264" s="221"/>
      <c r="J264" s="217"/>
      <c r="K264" s="217"/>
      <c r="L264" s="222"/>
      <c r="M264" s="223"/>
      <c r="N264" s="224"/>
      <c r="O264" s="224"/>
      <c r="P264" s="224"/>
      <c r="Q264" s="224"/>
      <c r="R264" s="224"/>
      <c r="S264" s="224"/>
      <c r="T264" s="225"/>
      <c r="AT264" s="226" t="s">
        <v>299</v>
      </c>
      <c r="AU264" s="226" t="s">
        <v>91</v>
      </c>
      <c r="AV264" s="13" t="s">
        <v>91</v>
      </c>
      <c r="AW264" s="13" t="s">
        <v>42</v>
      </c>
      <c r="AX264" s="13" t="s">
        <v>88</v>
      </c>
      <c r="AY264" s="226" t="s">
        <v>211</v>
      </c>
    </row>
    <row r="265" spans="1:65" s="12" customFormat="1" ht="12.75">
      <c r="B265" s="179"/>
      <c r="C265" s="180"/>
      <c r="D265" s="181" t="s">
        <v>81</v>
      </c>
      <c r="E265" s="193" t="s">
        <v>232</v>
      </c>
      <c r="F265" s="193" t="s">
        <v>557</v>
      </c>
      <c r="G265" s="180"/>
      <c r="H265" s="180"/>
      <c r="I265" s="183"/>
      <c r="J265" s="194">
        <f>BK265</f>
        <v>0</v>
      </c>
      <c r="K265" s="180"/>
      <c r="L265" s="185"/>
      <c r="M265" s="186"/>
      <c r="N265" s="187"/>
      <c r="O265" s="187"/>
      <c r="P265" s="188">
        <f>SUM(P266:P285)</f>
        <v>0</v>
      </c>
      <c r="Q265" s="187"/>
      <c r="R265" s="188">
        <f>SUM(R266:R285)</f>
        <v>1165.9673148000002</v>
      </c>
      <c r="S265" s="187"/>
      <c r="T265" s="189">
        <f>SUM(T266:T285)</f>
        <v>0</v>
      </c>
      <c r="AR265" s="190" t="s">
        <v>88</v>
      </c>
      <c r="AT265" s="191" t="s">
        <v>81</v>
      </c>
      <c r="AU265" s="191" t="s">
        <v>88</v>
      </c>
      <c r="AY265" s="190" t="s">
        <v>211</v>
      </c>
      <c r="BK265" s="192">
        <f>SUM(BK266:BK285)</f>
        <v>0</v>
      </c>
    </row>
    <row r="266" spans="1:65" s="2" customFormat="1" ht="24">
      <c r="A266" s="37"/>
      <c r="B266" s="38"/>
      <c r="C266" s="195" t="s">
        <v>558</v>
      </c>
      <c r="D266" s="195" t="s">
        <v>214</v>
      </c>
      <c r="E266" s="196" t="s">
        <v>559</v>
      </c>
      <c r="F266" s="197" t="s">
        <v>560</v>
      </c>
      <c r="G266" s="198" t="s">
        <v>295</v>
      </c>
      <c r="H266" s="199">
        <v>63.14</v>
      </c>
      <c r="I266" s="200"/>
      <c r="J266" s="201">
        <f>ROUND(I266*H266,2)</f>
        <v>0</v>
      </c>
      <c r="K266" s="197" t="s">
        <v>224</v>
      </c>
      <c r="L266" s="42"/>
      <c r="M266" s="202" t="s">
        <v>44</v>
      </c>
      <c r="N266" s="203" t="s">
        <v>53</v>
      </c>
      <c r="O266" s="67"/>
      <c r="P266" s="204">
        <f>O266*H266</f>
        <v>0</v>
      </c>
      <c r="Q266" s="204">
        <v>2.0874999999999999</v>
      </c>
      <c r="R266" s="204">
        <f>Q266*H266</f>
        <v>131.80474999999998</v>
      </c>
      <c r="S266" s="204">
        <v>0</v>
      </c>
      <c r="T266" s="205">
        <f>S266*H266</f>
        <v>0</v>
      </c>
      <c r="U266" s="37"/>
      <c r="V266" s="37"/>
      <c r="W266" s="37"/>
      <c r="X266" s="37"/>
      <c r="Y266" s="37"/>
      <c r="Z266" s="37"/>
      <c r="AA266" s="37"/>
      <c r="AB266" s="37"/>
      <c r="AC266" s="37"/>
      <c r="AD266" s="37"/>
      <c r="AE266" s="37"/>
      <c r="AR266" s="206" t="s">
        <v>232</v>
      </c>
      <c r="AT266" s="206" t="s">
        <v>214</v>
      </c>
      <c r="AU266" s="206" t="s">
        <v>91</v>
      </c>
      <c r="AY266" s="19" t="s">
        <v>211</v>
      </c>
      <c r="BE266" s="207">
        <f>IF(N266="základní",J266,0)</f>
        <v>0</v>
      </c>
      <c r="BF266" s="207">
        <f>IF(N266="snížená",J266,0)</f>
        <v>0</v>
      </c>
      <c r="BG266" s="207">
        <f>IF(N266="zákl. přenesená",J266,0)</f>
        <v>0</v>
      </c>
      <c r="BH266" s="207">
        <f>IF(N266="sníž. přenesená",J266,0)</f>
        <v>0</v>
      </c>
      <c r="BI266" s="207">
        <f>IF(N266="nulová",J266,0)</f>
        <v>0</v>
      </c>
      <c r="BJ266" s="19" t="s">
        <v>88</v>
      </c>
      <c r="BK266" s="207">
        <f>ROUND(I266*H266,2)</f>
        <v>0</v>
      </c>
      <c r="BL266" s="19" t="s">
        <v>232</v>
      </c>
      <c r="BM266" s="206" t="s">
        <v>561</v>
      </c>
    </row>
    <row r="267" spans="1:65" s="2" customFormat="1" ht="87.75">
      <c r="A267" s="37"/>
      <c r="B267" s="38"/>
      <c r="C267" s="39"/>
      <c r="D267" s="208" t="s">
        <v>297</v>
      </c>
      <c r="E267" s="39"/>
      <c r="F267" s="209" t="s">
        <v>562</v>
      </c>
      <c r="G267" s="39"/>
      <c r="H267" s="39"/>
      <c r="I267" s="118"/>
      <c r="J267" s="39"/>
      <c r="K267" s="39"/>
      <c r="L267" s="42"/>
      <c r="M267" s="210"/>
      <c r="N267" s="211"/>
      <c r="O267" s="67"/>
      <c r="P267" s="67"/>
      <c r="Q267" s="67"/>
      <c r="R267" s="67"/>
      <c r="S267" s="67"/>
      <c r="T267" s="68"/>
      <c r="U267" s="37"/>
      <c r="V267" s="37"/>
      <c r="W267" s="37"/>
      <c r="X267" s="37"/>
      <c r="Y267" s="37"/>
      <c r="Z267" s="37"/>
      <c r="AA267" s="37"/>
      <c r="AB267" s="37"/>
      <c r="AC267" s="37"/>
      <c r="AD267" s="37"/>
      <c r="AE267" s="37"/>
      <c r="AT267" s="19" t="s">
        <v>297</v>
      </c>
      <c r="AU267" s="19" t="s">
        <v>91</v>
      </c>
    </row>
    <row r="268" spans="1:65" s="13" customFormat="1">
      <c r="B268" s="216"/>
      <c r="C268" s="217"/>
      <c r="D268" s="208" t="s">
        <v>299</v>
      </c>
      <c r="E268" s="218" t="s">
        <v>44</v>
      </c>
      <c r="F268" s="219" t="s">
        <v>563</v>
      </c>
      <c r="G268" s="217"/>
      <c r="H268" s="220">
        <v>63.14</v>
      </c>
      <c r="I268" s="221"/>
      <c r="J268" s="217"/>
      <c r="K268" s="217"/>
      <c r="L268" s="222"/>
      <c r="M268" s="223"/>
      <c r="N268" s="224"/>
      <c r="O268" s="224"/>
      <c r="P268" s="224"/>
      <c r="Q268" s="224"/>
      <c r="R268" s="224"/>
      <c r="S268" s="224"/>
      <c r="T268" s="225"/>
      <c r="AT268" s="226" t="s">
        <v>299</v>
      </c>
      <c r="AU268" s="226" t="s">
        <v>91</v>
      </c>
      <c r="AV268" s="13" t="s">
        <v>91</v>
      </c>
      <c r="AW268" s="13" t="s">
        <v>42</v>
      </c>
      <c r="AX268" s="13" t="s">
        <v>88</v>
      </c>
      <c r="AY268" s="226" t="s">
        <v>211</v>
      </c>
    </row>
    <row r="269" spans="1:65" s="2" customFormat="1" ht="24">
      <c r="A269" s="37"/>
      <c r="B269" s="38"/>
      <c r="C269" s="195" t="s">
        <v>564</v>
      </c>
      <c r="D269" s="195" t="s">
        <v>214</v>
      </c>
      <c r="E269" s="196" t="s">
        <v>565</v>
      </c>
      <c r="F269" s="197" t="s">
        <v>566</v>
      </c>
      <c r="G269" s="198" t="s">
        <v>295</v>
      </c>
      <c r="H269" s="199">
        <v>54.56</v>
      </c>
      <c r="I269" s="200"/>
      <c r="J269" s="201">
        <f>ROUND(I269*H269,2)</f>
        <v>0</v>
      </c>
      <c r="K269" s="197" t="s">
        <v>224</v>
      </c>
      <c r="L269" s="42"/>
      <c r="M269" s="202" t="s">
        <v>44</v>
      </c>
      <c r="N269" s="203" t="s">
        <v>53</v>
      </c>
      <c r="O269" s="67"/>
      <c r="P269" s="204">
        <f>O269*H269</f>
        <v>0</v>
      </c>
      <c r="Q269" s="204">
        <v>2.13408</v>
      </c>
      <c r="R269" s="204">
        <f>Q269*H269</f>
        <v>116.4354048</v>
      </c>
      <c r="S269" s="204">
        <v>0</v>
      </c>
      <c r="T269" s="205">
        <f>S269*H269</f>
        <v>0</v>
      </c>
      <c r="U269" s="37"/>
      <c r="V269" s="37"/>
      <c r="W269" s="37"/>
      <c r="X269" s="37"/>
      <c r="Y269" s="37"/>
      <c r="Z269" s="37"/>
      <c r="AA269" s="37"/>
      <c r="AB269" s="37"/>
      <c r="AC269" s="37"/>
      <c r="AD269" s="37"/>
      <c r="AE269" s="37"/>
      <c r="AR269" s="206" t="s">
        <v>232</v>
      </c>
      <c r="AT269" s="206" t="s">
        <v>214</v>
      </c>
      <c r="AU269" s="206" t="s">
        <v>91</v>
      </c>
      <c r="AY269" s="19" t="s">
        <v>211</v>
      </c>
      <c r="BE269" s="207">
        <f>IF(N269="základní",J269,0)</f>
        <v>0</v>
      </c>
      <c r="BF269" s="207">
        <f>IF(N269="snížená",J269,0)</f>
        <v>0</v>
      </c>
      <c r="BG269" s="207">
        <f>IF(N269="zákl. přenesená",J269,0)</f>
        <v>0</v>
      </c>
      <c r="BH269" s="207">
        <f>IF(N269="sníž. přenesená",J269,0)</f>
        <v>0</v>
      </c>
      <c r="BI269" s="207">
        <f>IF(N269="nulová",J269,0)</f>
        <v>0</v>
      </c>
      <c r="BJ269" s="19" t="s">
        <v>88</v>
      </c>
      <c r="BK269" s="207">
        <f>ROUND(I269*H269,2)</f>
        <v>0</v>
      </c>
      <c r="BL269" s="19" t="s">
        <v>232</v>
      </c>
      <c r="BM269" s="206" t="s">
        <v>567</v>
      </c>
    </row>
    <row r="270" spans="1:65" s="2" customFormat="1" ht="97.5">
      <c r="A270" s="37"/>
      <c r="B270" s="38"/>
      <c r="C270" s="39"/>
      <c r="D270" s="208" t="s">
        <v>297</v>
      </c>
      <c r="E270" s="39"/>
      <c r="F270" s="209" t="s">
        <v>568</v>
      </c>
      <c r="G270" s="39"/>
      <c r="H270" s="39"/>
      <c r="I270" s="118"/>
      <c r="J270" s="39"/>
      <c r="K270" s="39"/>
      <c r="L270" s="42"/>
      <c r="M270" s="210"/>
      <c r="N270" s="211"/>
      <c r="O270" s="67"/>
      <c r="P270" s="67"/>
      <c r="Q270" s="67"/>
      <c r="R270" s="67"/>
      <c r="S270" s="67"/>
      <c r="T270" s="68"/>
      <c r="U270" s="37"/>
      <c r="V270" s="37"/>
      <c r="W270" s="37"/>
      <c r="X270" s="37"/>
      <c r="Y270" s="37"/>
      <c r="Z270" s="37"/>
      <c r="AA270" s="37"/>
      <c r="AB270" s="37"/>
      <c r="AC270" s="37"/>
      <c r="AD270" s="37"/>
      <c r="AE270" s="37"/>
      <c r="AT270" s="19" t="s">
        <v>297</v>
      </c>
      <c r="AU270" s="19" t="s">
        <v>91</v>
      </c>
    </row>
    <row r="271" spans="1:65" s="2" customFormat="1" ht="19.5">
      <c r="A271" s="37"/>
      <c r="B271" s="38"/>
      <c r="C271" s="39"/>
      <c r="D271" s="208" t="s">
        <v>220</v>
      </c>
      <c r="E271" s="39"/>
      <c r="F271" s="209" t="s">
        <v>569</v>
      </c>
      <c r="G271" s="39"/>
      <c r="H271" s="39"/>
      <c r="I271" s="118"/>
      <c r="J271" s="39"/>
      <c r="K271" s="39"/>
      <c r="L271" s="42"/>
      <c r="M271" s="210"/>
      <c r="N271" s="211"/>
      <c r="O271" s="67"/>
      <c r="P271" s="67"/>
      <c r="Q271" s="67"/>
      <c r="R271" s="67"/>
      <c r="S271" s="67"/>
      <c r="T271" s="68"/>
      <c r="U271" s="37"/>
      <c r="V271" s="37"/>
      <c r="W271" s="37"/>
      <c r="X271" s="37"/>
      <c r="Y271" s="37"/>
      <c r="Z271" s="37"/>
      <c r="AA271" s="37"/>
      <c r="AB271" s="37"/>
      <c r="AC271" s="37"/>
      <c r="AD271" s="37"/>
      <c r="AE271" s="37"/>
      <c r="AT271" s="19" t="s">
        <v>220</v>
      </c>
      <c r="AU271" s="19" t="s">
        <v>91</v>
      </c>
    </row>
    <row r="272" spans="1:65" s="13" customFormat="1" ht="22.5">
      <c r="B272" s="216"/>
      <c r="C272" s="217"/>
      <c r="D272" s="208" t="s">
        <v>299</v>
      </c>
      <c r="E272" s="218" t="s">
        <v>44</v>
      </c>
      <c r="F272" s="219" t="s">
        <v>570</v>
      </c>
      <c r="G272" s="217"/>
      <c r="H272" s="220">
        <v>54.56</v>
      </c>
      <c r="I272" s="221"/>
      <c r="J272" s="217"/>
      <c r="K272" s="217"/>
      <c r="L272" s="222"/>
      <c r="M272" s="223"/>
      <c r="N272" s="224"/>
      <c r="O272" s="224"/>
      <c r="P272" s="224"/>
      <c r="Q272" s="224"/>
      <c r="R272" s="224"/>
      <c r="S272" s="224"/>
      <c r="T272" s="225"/>
      <c r="AT272" s="226" t="s">
        <v>299</v>
      </c>
      <c r="AU272" s="226" t="s">
        <v>91</v>
      </c>
      <c r="AV272" s="13" t="s">
        <v>91</v>
      </c>
      <c r="AW272" s="13" t="s">
        <v>42</v>
      </c>
      <c r="AX272" s="13" t="s">
        <v>88</v>
      </c>
      <c r="AY272" s="226" t="s">
        <v>211</v>
      </c>
    </row>
    <row r="273" spans="1:65" s="2" customFormat="1" ht="24">
      <c r="A273" s="37"/>
      <c r="B273" s="38"/>
      <c r="C273" s="195" t="s">
        <v>571</v>
      </c>
      <c r="D273" s="195" t="s">
        <v>214</v>
      </c>
      <c r="E273" s="196" t="s">
        <v>572</v>
      </c>
      <c r="F273" s="197" t="s">
        <v>573</v>
      </c>
      <c r="G273" s="198" t="s">
        <v>295</v>
      </c>
      <c r="H273" s="199">
        <v>16.079999999999998</v>
      </c>
      <c r="I273" s="200"/>
      <c r="J273" s="201">
        <f>ROUND(I273*H273,2)</f>
        <v>0</v>
      </c>
      <c r="K273" s="197" t="s">
        <v>44</v>
      </c>
      <c r="L273" s="42"/>
      <c r="M273" s="202" t="s">
        <v>44</v>
      </c>
      <c r="N273" s="203" t="s">
        <v>53</v>
      </c>
      <c r="O273" s="67"/>
      <c r="P273" s="204">
        <f>O273*H273</f>
        <v>0</v>
      </c>
      <c r="Q273" s="204">
        <v>0</v>
      </c>
      <c r="R273" s="204">
        <f>Q273*H273</f>
        <v>0</v>
      </c>
      <c r="S273" s="204">
        <v>0</v>
      </c>
      <c r="T273" s="205">
        <f>S273*H273</f>
        <v>0</v>
      </c>
      <c r="U273" s="37"/>
      <c r="V273" s="37"/>
      <c r="W273" s="37"/>
      <c r="X273" s="37"/>
      <c r="Y273" s="37"/>
      <c r="Z273" s="37"/>
      <c r="AA273" s="37"/>
      <c r="AB273" s="37"/>
      <c r="AC273" s="37"/>
      <c r="AD273" s="37"/>
      <c r="AE273" s="37"/>
      <c r="AR273" s="206" t="s">
        <v>232</v>
      </c>
      <c r="AT273" s="206" t="s">
        <v>214</v>
      </c>
      <c r="AU273" s="206" t="s">
        <v>91</v>
      </c>
      <c r="AY273" s="19" t="s">
        <v>211</v>
      </c>
      <c r="BE273" s="207">
        <f>IF(N273="základní",J273,0)</f>
        <v>0</v>
      </c>
      <c r="BF273" s="207">
        <f>IF(N273="snížená",J273,0)</f>
        <v>0</v>
      </c>
      <c r="BG273" s="207">
        <f>IF(N273="zákl. přenesená",J273,0)</f>
        <v>0</v>
      </c>
      <c r="BH273" s="207">
        <f>IF(N273="sníž. přenesená",J273,0)</f>
        <v>0</v>
      </c>
      <c r="BI273" s="207">
        <f>IF(N273="nulová",J273,0)</f>
        <v>0</v>
      </c>
      <c r="BJ273" s="19" t="s">
        <v>88</v>
      </c>
      <c r="BK273" s="207">
        <f>ROUND(I273*H273,2)</f>
        <v>0</v>
      </c>
      <c r="BL273" s="19" t="s">
        <v>232</v>
      </c>
      <c r="BM273" s="206" t="s">
        <v>574</v>
      </c>
    </row>
    <row r="274" spans="1:65" s="2" customFormat="1" ht="19.5">
      <c r="A274" s="37"/>
      <c r="B274" s="38"/>
      <c r="C274" s="39"/>
      <c r="D274" s="208" t="s">
        <v>220</v>
      </c>
      <c r="E274" s="39"/>
      <c r="F274" s="209" t="s">
        <v>569</v>
      </c>
      <c r="G274" s="39"/>
      <c r="H274" s="39"/>
      <c r="I274" s="118"/>
      <c r="J274" s="39"/>
      <c r="K274" s="39"/>
      <c r="L274" s="42"/>
      <c r="M274" s="210"/>
      <c r="N274" s="211"/>
      <c r="O274" s="67"/>
      <c r="P274" s="67"/>
      <c r="Q274" s="67"/>
      <c r="R274" s="67"/>
      <c r="S274" s="67"/>
      <c r="T274" s="68"/>
      <c r="U274" s="37"/>
      <c r="V274" s="37"/>
      <c r="W274" s="37"/>
      <c r="X274" s="37"/>
      <c r="Y274" s="37"/>
      <c r="Z274" s="37"/>
      <c r="AA274" s="37"/>
      <c r="AB274" s="37"/>
      <c r="AC274" s="37"/>
      <c r="AD274" s="37"/>
      <c r="AE274" s="37"/>
      <c r="AT274" s="19" t="s">
        <v>220</v>
      </c>
      <c r="AU274" s="19" t="s">
        <v>91</v>
      </c>
    </row>
    <row r="275" spans="1:65" s="13" customFormat="1">
      <c r="B275" s="216"/>
      <c r="C275" s="217"/>
      <c r="D275" s="208" t="s">
        <v>299</v>
      </c>
      <c r="E275" s="218" t="s">
        <v>44</v>
      </c>
      <c r="F275" s="219" t="s">
        <v>575</v>
      </c>
      <c r="G275" s="217"/>
      <c r="H275" s="220">
        <v>16.079999999999998</v>
      </c>
      <c r="I275" s="221"/>
      <c r="J275" s="217"/>
      <c r="K275" s="217"/>
      <c r="L275" s="222"/>
      <c r="M275" s="223"/>
      <c r="N275" s="224"/>
      <c r="O275" s="224"/>
      <c r="P275" s="224"/>
      <c r="Q275" s="224"/>
      <c r="R275" s="224"/>
      <c r="S275" s="224"/>
      <c r="T275" s="225"/>
      <c r="AT275" s="226" t="s">
        <v>299</v>
      </c>
      <c r="AU275" s="226" t="s">
        <v>91</v>
      </c>
      <c r="AV275" s="13" t="s">
        <v>91</v>
      </c>
      <c r="AW275" s="13" t="s">
        <v>42</v>
      </c>
      <c r="AX275" s="13" t="s">
        <v>88</v>
      </c>
      <c r="AY275" s="226" t="s">
        <v>211</v>
      </c>
    </row>
    <row r="276" spans="1:65" s="2" customFormat="1" ht="12">
      <c r="A276" s="37"/>
      <c r="B276" s="38"/>
      <c r="C276" s="195" t="s">
        <v>576</v>
      </c>
      <c r="D276" s="195" t="s">
        <v>214</v>
      </c>
      <c r="E276" s="196" t="s">
        <v>577</v>
      </c>
      <c r="F276" s="197" t="s">
        <v>578</v>
      </c>
      <c r="G276" s="198" t="s">
        <v>295</v>
      </c>
      <c r="H276" s="199">
        <v>154.69999999999999</v>
      </c>
      <c r="I276" s="200"/>
      <c r="J276" s="201">
        <f>ROUND(I276*H276,2)</f>
        <v>0</v>
      </c>
      <c r="K276" s="197" t="s">
        <v>44</v>
      </c>
      <c r="L276" s="42"/>
      <c r="M276" s="202" t="s">
        <v>44</v>
      </c>
      <c r="N276" s="203" t="s">
        <v>53</v>
      </c>
      <c r="O276" s="67"/>
      <c r="P276" s="204">
        <f>O276*H276</f>
        <v>0</v>
      </c>
      <c r="Q276" s="204">
        <v>0.05</v>
      </c>
      <c r="R276" s="204">
        <f>Q276*H276</f>
        <v>7.7349999999999994</v>
      </c>
      <c r="S276" s="204">
        <v>0</v>
      </c>
      <c r="T276" s="205">
        <f>S276*H276</f>
        <v>0</v>
      </c>
      <c r="U276" s="37"/>
      <c r="V276" s="37"/>
      <c r="W276" s="37"/>
      <c r="X276" s="37"/>
      <c r="Y276" s="37"/>
      <c r="Z276" s="37"/>
      <c r="AA276" s="37"/>
      <c r="AB276" s="37"/>
      <c r="AC276" s="37"/>
      <c r="AD276" s="37"/>
      <c r="AE276" s="37"/>
      <c r="AR276" s="206" t="s">
        <v>232</v>
      </c>
      <c r="AT276" s="206" t="s">
        <v>214</v>
      </c>
      <c r="AU276" s="206" t="s">
        <v>91</v>
      </c>
      <c r="AY276" s="19" t="s">
        <v>211</v>
      </c>
      <c r="BE276" s="207">
        <f>IF(N276="základní",J276,0)</f>
        <v>0</v>
      </c>
      <c r="BF276" s="207">
        <f>IF(N276="snížená",J276,0)</f>
        <v>0</v>
      </c>
      <c r="BG276" s="207">
        <f>IF(N276="zákl. přenesená",J276,0)</f>
        <v>0</v>
      </c>
      <c r="BH276" s="207">
        <f>IF(N276="sníž. přenesená",J276,0)</f>
        <v>0</v>
      </c>
      <c r="BI276" s="207">
        <f>IF(N276="nulová",J276,0)</f>
        <v>0</v>
      </c>
      <c r="BJ276" s="19" t="s">
        <v>88</v>
      </c>
      <c r="BK276" s="207">
        <f>ROUND(I276*H276,2)</f>
        <v>0</v>
      </c>
      <c r="BL276" s="19" t="s">
        <v>232</v>
      </c>
      <c r="BM276" s="206" t="s">
        <v>579</v>
      </c>
    </row>
    <row r="277" spans="1:65" s="13" customFormat="1">
      <c r="B277" s="216"/>
      <c r="C277" s="217"/>
      <c r="D277" s="208" t="s">
        <v>299</v>
      </c>
      <c r="E277" s="218" t="s">
        <v>44</v>
      </c>
      <c r="F277" s="219" t="s">
        <v>580</v>
      </c>
      <c r="G277" s="217"/>
      <c r="H277" s="220">
        <v>154.69999999999999</v>
      </c>
      <c r="I277" s="221"/>
      <c r="J277" s="217"/>
      <c r="K277" s="217"/>
      <c r="L277" s="222"/>
      <c r="M277" s="223"/>
      <c r="N277" s="224"/>
      <c r="O277" s="224"/>
      <c r="P277" s="224"/>
      <c r="Q277" s="224"/>
      <c r="R277" s="224"/>
      <c r="S277" s="224"/>
      <c r="T277" s="225"/>
      <c r="AT277" s="226" t="s">
        <v>299</v>
      </c>
      <c r="AU277" s="226" t="s">
        <v>91</v>
      </c>
      <c r="AV277" s="13" t="s">
        <v>91</v>
      </c>
      <c r="AW277" s="13" t="s">
        <v>42</v>
      </c>
      <c r="AX277" s="13" t="s">
        <v>88</v>
      </c>
      <c r="AY277" s="226" t="s">
        <v>211</v>
      </c>
    </row>
    <row r="278" spans="1:65" s="2" customFormat="1" ht="24">
      <c r="A278" s="37"/>
      <c r="B278" s="38"/>
      <c r="C278" s="195" t="s">
        <v>581</v>
      </c>
      <c r="D278" s="195" t="s">
        <v>214</v>
      </c>
      <c r="E278" s="196" t="s">
        <v>582</v>
      </c>
      <c r="F278" s="197" t="s">
        <v>583</v>
      </c>
      <c r="G278" s="198" t="s">
        <v>519</v>
      </c>
      <c r="H278" s="199">
        <v>88.3</v>
      </c>
      <c r="I278" s="200"/>
      <c r="J278" s="201">
        <f>ROUND(I278*H278,2)</f>
        <v>0</v>
      </c>
      <c r="K278" s="197" t="s">
        <v>224</v>
      </c>
      <c r="L278" s="42"/>
      <c r="M278" s="202" t="s">
        <v>44</v>
      </c>
      <c r="N278" s="203" t="s">
        <v>53</v>
      </c>
      <c r="O278" s="67"/>
      <c r="P278" s="204">
        <f>O278*H278</f>
        <v>0</v>
      </c>
      <c r="Q278" s="204">
        <v>0</v>
      </c>
      <c r="R278" s="204">
        <f>Q278*H278</f>
        <v>0</v>
      </c>
      <c r="S278" s="204">
        <v>0</v>
      </c>
      <c r="T278" s="205">
        <f>S278*H278</f>
        <v>0</v>
      </c>
      <c r="U278" s="37"/>
      <c r="V278" s="37"/>
      <c r="W278" s="37"/>
      <c r="X278" s="37"/>
      <c r="Y278" s="37"/>
      <c r="Z278" s="37"/>
      <c r="AA278" s="37"/>
      <c r="AB278" s="37"/>
      <c r="AC278" s="37"/>
      <c r="AD278" s="37"/>
      <c r="AE278" s="37"/>
      <c r="AR278" s="206" t="s">
        <v>232</v>
      </c>
      <c r="AT278" s="206" t="s">
        <v>214</v>
      </c>
      <c r="AU278" s="206" t="s">
        <v>91</v>
      </c>
      <c r="AY278" s="19" t="s">
        <v>211</v>
      </c>
      <c r="BE278" s="207">
        <f>IF(N278="základní",J278,0)</f>
        <v>0</v>
      </c>
      <c r="BF278" s="207">
        <f>IF(N278="snížená",J278,0)</f>
        <v>0</v>
      </c>
      <c r="BG278" s="207">
        <f>IF(N278="zákl. přenesená",J278,0)</f>
        <v>0</v>
      </c>
      <c r="BH278" s="207">
        <f>IF(N278="sníž. přenesená",J278,0)</f>
        <v>0</v>
      </c>
      <c r="BI278" s="207">
        <f>IF(N278="nulová",J278,0)</f>
        <v>0</v>
      </c>
      <c r="BJ278" s="19" t="s">
        <v>88</v>
      </c>
      <c r="BK278" s="207">
        <f>ROUND(I278*H278,2)</f>
        <v>0</v>
      </c>
      <c r="BL278" s="19" t="s">
        <v>232</v>
      </c>
      <c r="BM278" s="206" t="s">
        <v>584</v>
      </c>
    </row>
    <row r="279" spans="1:65" s="2" customFormat="1" ht="97.5">
      <c r="A279" s="37"/>
      <c r="B279" s="38"/>
      <c r="C279" s="39"/>
      <c r="D279" s="208" t="s">
        <v>297</v>
      </c>
      <c r="E279" s="39"/>
      <c r="F279" s="209" t="s">
        <v>568</v>
      </c>
      <c r="G279" s="39"/>
      <c r="H279" s="39"/>
      <c r="I279" s="118"/>
      <c r="J279" s="39"/>
      <c r="K279" s="39"/>
      <c r="L279" s="42"/>
      <c r="M279" s="210"/>
      <c r="N279" s="211"/>
      <c r="O279" s="67"/>
      <c r="P279" s="67"/>
      <c r="Q279" s="67"/>
      <c r="R279" s="67"/>
      <c r="S279" s="67"/>
      <c r="T279" s="68"/>
      <c r="U279" s="37"/>
      <c r="V279" s="37"/>
      <c r="W279" s="37"/>
      <c r="X279" s="37"/>
      <c r="Y279" s="37"/>
      <c r="Z279" s="37"/>
      <c r="AA279" s="37"/>
      <c r="AB279" s="37"/>
      <c r="AC279" s="37"/>
      <c r="AD279" s="37"/>
      <c r="AE279" s="37"/>
      <c r="AT279" s="19" t="s">
        <v>297</v>
      </c>
      <c r="AU279" s="19" t="s">
        <v>91</v>
      </c>
    </row>
    <row r="280" spans="1:65" s="13" customFormat="1">
      <c r="B280" s="216"/>
      <c r="C280" s="217"/>
      <c r="D280" s="208" t="s">
        <v>299</v>
      </c>
      <c r="E280" s="218" t="s">
        <v>44</v>
      </c>
      <c r="F280" s="219" t="s">
        <v>585</v>
      </c>
      <c r="G280" s="217"/>
      <c r="H280" s="220">
        <v>88.3</v>
      </c>
      <c r="I280" s="221"/>
      <c r="J280" s="217"/>
      <c r="K280" s="217"/>
      <c r="L280" s="222"/>
      <c r="M280" s="223"/>
      <c r="N280" s="224"/>
      <c r="O280" s="224"/>
      <c r="P280" s="224"/>
      <c r="Q280" s="224"/>
      <c r="R280" s="224"/>
      <c r="S280" s="224"/>
      <c r="T280" s="225"/>
      <c r="AT280" s="226" t="s">
        <v>299</v>
      </c>
      <c r="AU280" s="226" t="s">
        <v>91</v>
      </c>
      <c r="AV280" s="13" t="s">
        <v>91</v>
      </c>
      <c r="AW280" s="13" t="s">
        <v>42</v>
      </c>
      <c r="AX280" s="13" t="s">
        <v>88</v>
      </c>
      <c r="AY280" s="226" t="s">
        <v>211</v>
      </c>
    </row>
    <row r="281" spans="1:65" s="2" customFormat="1" ht="36">
      <c r="A281" s="37"/>
      <c r="B281" s="38"/>
      <c r="C281" s="195" t="s">
        <v>586</v>
      </c>
      <c r="D281" s="195" t="s">
        <v>214</v>
      </c>
      <c r="E281" s="196" t="s">
        <v>587</v>
      </c>
      <c r="F281" s="197" t="s">
        <v>588</v>
      </c>
      <c r="G281" s="198" t="s">
        <v>295</v>
      </c>
      <c r="H281" s="199">
        <v>492.42</v>
      </c>
      <c r="I281" s="200"/>
      <c r="J281" s="201">
        <f>ROUND(I281*H281,2)</f>
        <v>0</v>
      </c>
      <c r="K281" s="197" t="s">
        <v>224</v>
      </c>
      <c r="L281" s="42"/>
      <c r="M281" s="202" t="s">
        <v>44</v>
      </c>
      <c r="N281" s="203" t="s">
        <v>53</v>
      </c>
      <c r="O281" s="67"/>
      <c r="P281" s="204">
        <f>O281*H281</f>
        <v>0</v>
      </c>
      <c r="Q281" s="204">
        <v>1.8480000000000001</v>
      </c>
      <c r="R281" s="204">
        <f>Q281*H281</f>
        <v>909.99216000000013</v>
      </c>
      <c r="S281" s="204">
        <v>0</v>
      </c>
      <c r="T281" s="205">
        <f>S281*H281</f>
        <v>0</v>
      </c>
      <c r="U281" s="37"/>
      <c r="V281" s="37"/>
      <c r="W281" s="37"/>
      <c r="X281" s="37"/>
      <c r="Y281" s="37"/>
      <c r="Z281" s="37"/>
      <c r="AA281" s="37"/>
      <c r="AB281" s="37"/>
      <c r="AC281" s="37"/>
      <c r="AD281" s="37"/>
      <c r="AE281" s="37"/>
      <c r="AR281" s="206" t="s">
        <v>232</v>
      </c>
      <c r="AT281" s="206" t="s">
        <v>214</v>
      </c>
      <c r="AU281" s="206" t="s">
        <v>91</v>
      </c>
      <c r="AY281" s="19" t="s">
        <v>211</v>
      </c>
      <c r="BE281" s="207">
        <f>IF(N281="základní",J281,0)</f>
        <v>0</v>
      </c>
      <c r="BF281" s="207">
        <f>IF(N281="snížená",J281,0)</f>
        <v>0</v>
      </c>
      <c r="BG281" s="207">
        <f>IF(N281="zákl. přenesená",J281,0)</f>
        <v>0</v>
      </c>
      <c r="BH281" s="207">
        <f>IF(N281="sníž. přenesená",J281,0)</f>
        <v>0</v>
      </c>
      <c r="BI281" s="207">
        <f>IF(N281="nulová",J281,0)</f>
        <v>0</v>
      </c>
      <c r="BJ281" s="19" t="s">
        <v>88</v>
      </c>
      <c r="BK281" s="207">
        <f>ROUND(I281*H281,2)</f>
        <v>0</v>
      </c>
      <c r="BL281" s="19" t="s">
        <v>232</v>
      </c>
      <c r="BM281" s="206" t="s">
        <v>589</v>
      </c>
    </row>
    <row r="282" spans="1:65" s="2" customFormat="1" ht="39">
      <c r="A282" s="37"/>
      <c r="B282" s="38"/>
      <c r="C282" s="39"/>
      <c r="D282" s="208" t="s">
        <v>297</v>
      </c>
      <c r="E282" s="39"/>
      <c r="F282" s="209" t="s">
        <v>590</v>
      </c>
      <c r="G282" s="39"/>
      <c r="H282" s="39"/>
      <c r="I282" s="118"/>
      <c r="J282" s="39"/>
      <c r="K282" s="39"/>
      <c r="L282" s="42"/>
      <c r="M282" s="210"/>
      <c r="N282" s="211"/>
      <c r="O282" s="67"/>
      <c r="P282" s="67"/>
      <c r="Q282" s="67"/>
      <c r="R282" s="67"/>
      <c r="S282" s="67"/>
      <c r="T282" s="68"/>
      <c r="U282" s="37"/>
      <c r="V282" s="37"/>
      <c r="W282" s="37"/>
      <c r="X282" s="37"/>
      <c r="Y282" s="37"/>
      <c r="Z282" s="37"/>
      <c r="AA282" s="37"/>
      <c r="AB282" s="37"/>
      <c r="AC282" s="37"/>
      <c r="AD282" s="37"/>
      <c r="AE282" s="37"/>
      <c r="AT282" s="19" t="s">
        <v>297</v>
      </c>
      <c r="AU282" s="19" t="s">
        <v>91</v>
      </c>
    </row>
    <row r="283" spans="1:65" s="13" customFormat="1">
      <c r="B283" s="216"/>
      <c r="C283" s="217"/>
      <c r="D283" s="208" t="s">
        <v>299</v>
      </c>
      <c r="E283" s="218" t="s">
        <v>44</v>
      </c>
      <c r="F283" s="219" t="s">
        <v>591</v>
      </c>
      <c r="G283" s="217"/>
      <c r="H283" s="220">
        <v>455.42</v>
      </c>
      <c r="I283" s="221"/>
      <c r="J283" s="217"/>
      <c r="K283" s="217"/>
      <c r="L283" s="222"/>
      <c r="M283" s="223"/>
      <c r="N283" s="224"/>
      <c r="O283" s="224"/>
      <c r="P283" s="224"/>
      <c r="Q283" s="224"/>
      <c r="R283" s="224"/>
      <c r="S283" s="224"/>
      <c r="T283" s="225"/>
      <c r="AT283" s="226" t="s">
        <v>299</v>
      </c>
      <c r="AU283" s="226" t="s">
        <v>91</v>
      </c>
      <c r="AV283" s="13" t="s">
        <v>91</v>
      </c>
      <c r="AW283" s="13" t="s">
        <v>42</v>
      </c>
      <c r="AX283" s="13" t="s">
        <v>82</v>
      </c>
      <c r="AY283" s="226" t="s">
        <v>211</v>
      </c>
    </row>
    <row r="284" spans="1:65" s="13" customFormat="1">
      <c r="B284" s="216"/>
      <c r="C284" s="217"/>
      <c r="D284" s="208" t="s">
        <v>299</v>
      </c>
      <c r="E284" s="218" t="s">
        <v>44</v>
      </c>
      <c r="F284" s="219" t="s">
        <v>592</v>
      </c>
      <c r="G284" s="217"/>
      <c r="H284" s="220">
        <v>37</v>
      </c>
      <c r="I284" s="221"/>
      <c r="J284" s="217"/>
      <c r="K284" s="217"/>
      <c r="L284" s="222"/>
      <c r="M284" s="223"/>
      <c r="N284" s="224"/>
      <c r="O284" s="224"/>
      <c r="P284" s="224"/>
      <c r="Q284" s="224"/>
      <c r="R284" s="224"/>
      <c r="S284" s="224"/>
      <c r="T284" s="225"/>
      <c r="AT284" s="226" t="s">
        <v>299</v>
      </c>
      <c r="AU284" s="226" t="s">
        <v>91</v>
      </c>
      <c r="AV284" s="13" t="s">
        <v>91</v>
      </c>
      <c r="AW284" s="13" t="s">
        <v>42</v>
      </c>
      <c r="AX284" s="13" t="s">
        <v>82</v>
      </c>
      <c r="AY284" s="226" t="s">
        <v>211</v>
      </c>
    </row>
    <row r="285" spans="1:65" s="14" customFormat="1">
      <c r="B285" s="227"/>
      <c r="C285" s="228"/>
      <c r="D285" s="208" t="s">
        <v>299</v>
      </c>
      <c r="E285" s="229" t="s">
        <v>44</v>
      </c>
      <c r="F285" s="230" t="s">
        <v>344</v>
      </c>
      <c r="G285" s="228"/>
      <c r="H285" s="231">
        <v>492.42</v>
      </c>
      <c r="I285" s="232"/>
      <c r="J285" s="228"/>
      <c r="K285" s="228"/>
      <c r="L285" s="233"/>
      <c r="M285" s="234"/>
      <c r="N285" s="235"/>
      <c r="O285" s="235"/>
      <c r="P285" s="235"/>
      <c r="Q285" s="235"/>
      <c r="R285" s="235"/>
      <c r="S285" s="235"/>
      <c r="T285" s="236"/>
      <c r="AT285" s="237" t="s">
        <v>299</v>
      </c>
      <c r="AU285" s="237" t="s">
        <v>91</v>
      </c>
      <c r="AV285" s="14" t="s">
        <v>232</v>
      </c>
      <c r="AW285" s="14" t="s">
        <v>42</v>
      </c>
      <c r="AX285" s="14" t="s">
        <v>88</v>
      </c>
      <c r="AY285" s="237" t="s">
        <v>211</v>
      </c>
    </row>
    <row r="286" spans="1:65" s="12" customFormat="1" ht="12.75">
      <c r="B286" s="179"/>
      <c r="C286" s="180"/>
      <c r="D286" s="181" t="s">
        <v>81</v>
      </c>
      <c r="E286" s="193" t="s">
        <v>261</v>
      </c>
      <c r="F286" s="193" t="s">
        <v>593</v>
      </c>
      <c r="G286" s="180"/>
      <c r="H286" s="180"/>
      <c r="I286" s="183"/>
      <c r="J286" s="194">
        <f>BK286</f>
        <v>0</v>
      </c>
      <c r="K286" s="180"/>
      <c r="L286" s="185"/>
      <c r="M286" s="186"/>
      <c r="N286" s="187"/>
      <c r="O286" s="187"/>
      <c r="P286" s="188">
        <v>0</v>
      </c>
      <c r="Q286" s="187"/>
      <c r="R286" s="188">
        <v>0</v>
      </c>
      <c r="S286" s="187"/>
      <c r="T286" s="189">
        <v>0</v>
      </c>
      <c r="AR286" s="190" t="s">
        <v>88</v>
      </c>
      <c r="AT286" s="191" t="s">
        <v>81</v>
      </c>
      <c r="AU286" s="191" t="s">
        <v>88</v>
      </c>
      <c r="AY286" s="190" t="s">
        <v>211</v>
      </c>
      <c r="BK286" s="192">
        <v>0</v>
      </c>
    </row>
    <row r="287" spans="1:65" s="12" customFormat="1" ht="12.75">
      <c r="B287" s="179"/>
      <c r="C287" s="180"/>
      <c r="D287" s="181" t="s">
        <v>81</v>
      </c>
      <c r="E287" s="193" t="s">
        <v>594</v>
      </c>
      <c r="F287" s="193" t="s">
        <v>595</v>
      </c>
      <c r="G287" s="180"/>
      <c r="H287" s="180"/>
      <c r="I287" s="183"/>
      <c r="J287" s="194">
        <f>BK287</f>
        <v>0</v>
      </c>
      <c r="K287" s="180"/>
      <c r="L287" s="185"/>
      <c r="M287" s="186"/>
      <c r="N287" s="187"/>
      <c r="O287" s="187"/>
      <c r="P287" s="188">
        <f>SUM(P288:P291)</f>
        <v>0</v>
      </c>
      <c r="Q287" s="187"/>
      <c r="R287" s="188">
        <f>SUM(R288:R291)</f>
        <v>0</v>
      </c>
      <c r="S287" s="187"/>
      <c r="T287" s="189">
        <f>SUM(T288:T291)</f>
        <v>0</v>
      </c>
      <c r="AR287" s="190" t="s">
        <v>88</v>
      </c>
      <c r="AT287" s="191" t="s">
        <v>81</v>
      </c>
      <c r="AU287" s="191" t="s">
        <v>88</v>
      </c>
      <c r="AY287" s="190" t="s">
        <v>211</v>
      </c>
      <c r="BK287" s="192">
        <f>SUM(BK288:BK291)</f>
        <v>0</v>
      </c>
    </row>
    <row r="288" spans="1:65" s="2" customFormat="1" ht="24">
      <c r="A288" s="37"/>
      <c r="B288" s="38"/>
      <c r="C288" s="259" t="s">
        <v>596</v>
      </c>
      <c r="D288" s="259" t="s">
        <v>507</v>
      </c>
      <c r="E288" s="260" t="s">
        <v>597</v>
      </c>
      <c r="F288" s="261" t="s">
        <v>598</v>
      </c>
      <c r="G288" s="262" t="s">
        <v>510</v>
      </c>
      <c r="H288" s="263">
        <v>29.600999999999999</v>
      </c>
      <c r="I288" s="264"/>
      <c r="J288" s="265">
        <f>ROUND(I288*H288,2)</f>
        <v>0</v>
      </c>
      <c r="K288" s="261" t="s">
        <v>44</v>
      </c>
      <c r="L288" s="266"/>
      <c r="M288" s="267" t="s">
        <v>44</v>
      </c>
      <c r="N288" s="268" t="s">
        <v>53</v>
      </c>
      <c r="O288" s="67"/>
      <c r="P288" s="204">
        <f>O288*H288</f>
        <v>0</v>
      </c>
      <c r="Q288" s="204">
        <v>0</v>
      </c>
      <c r="R288" s="204">
        <f>Q288*H288</f>
        <v>0</v>
      </c>
      <c r="S288" s="204">
        <v>0</v>
      </c>
      <c r="T288" s="205">
        <f>S288*H288</f>
        <v>0</v>
      </c>
      <c r="U288" s="37"/>
      <c r="V288" s="37"/>
      <c r="W288" s="37"/>
      <c r="X288" s="37"/>
      <c r="Y288" s="37"/>
      <c r="Z288" s="37"/>
      <c r="AA288" s="37"/>
      <c r="AB288" s="37"/>
      <c r="AC288" s="37"/>
      <c r="AD288" s="37"/>
      <c r="AE288" s="37"/>
      <c r="AR288" s="206" t="s">
        <v>256</v>
      </c>
      <c r="AT288" s="206" t="s">
        <v>507</v>
      </c>
      <c r="AU288" s="206" t="s">
        <v>91</v>
      </c>
      <c r="AY288" s="19" t="s">
        <v>211</v>
      </c>
      <c r="BE288" s="207">
        <f>IF(N288="základní",J288,0)</f>
        <v>0</v>
      </c>
      <c r="BF288" s="207">
        <f>IF(N288="snížená",J288,0)</f>
        <v>0</v>
      </c>
      <c r="BG288" s="207">
        <f>IF(N288="zákl. přenesená",J288,0)</f>
        <v>0</v>
      </c>
      <c r="BH288" s="207">
        <f>IF(N288="sníž. přenesená",J288,0)</f>
        <v>0</v>
      </c>
      <c r="BI288" s="207">
        <f>IF(N288="nulová",J288,0)</f>
        <v>0</v>
      </c>
      <c r="BJ288" s="19" t="s">
        <v>88</v>
      </c>
      <c r="BK288" s="207">
        <f>ROUND(I288*H288,2)</f>
        <v>0</v>
      </c>
      <c r="BL288" s="19" t="s">
        <v>232</v>
      </c>
      <c r="BM288" s="206" t="s">
        <v>599</v>
      </c>
    </row>
    <row r="289" spans="1:65" s="13" customFormat="1">
      <c r="B289" s="216"/>
      <c r="C289" s="217"/>
      <c r="D289" s="208" t="s">
        <v>299</v>
      </c>
      <c r="E289" s="218" t="s">
        <v>44</v>
      </c>
      <c r="F289" s="219" t="s">
        <v>600</v>
      </c>
      <c r="G289" s="217"/>
      <c r="H289" s="220">
        <v>29.600999999999999</v>
      </c>
      <c r="I289" s="221"/>
      <c r="J289" s="217"/>
      <c r="K289" s="217"/>
      <c r="L289" s="222"/>
      <c r="M289" s="223"/>
      <c r="N289" s="224"/>
      <c r="O289" s="224"/>
      <c r="P289" s="224"/>
      <c r="Q289" s="224"/>
      <c r="R289" s="224"/>
      <c r="S289" s="224"/>
      <c r="T289" s="225"/>
      <c r="AT289" s="226" t="s">
        <v>299</v>
      </c>
      <c r="AU289" s="226" t="s">
        <v>91</v>
      </c>
      <c r="AV289" s="13" t="s">
        <v>91</v>
      </c>
      <c r="AW289" s="13" t="s">
        <v>42</v>
      </c>
      <c r="AX289" s="13" t="s">
        <v>88</v>
      </c>
      <c r="AY289" s="226" t="s">
        <v>211</v>
      </c>
    </row>
    <row r="290" spans="1:65" s="2" customFormat="1" ht="24">
      <c r="A290" s="37"/>
      <c r="B290" s="38"/>
      <c r="C290" s="259" t="s">
        <v>601</v>
      </c>
      <c r="D290" s="259" t="s">
        <v>507</v>
      </c>
      <c r="E290" s="260" t="s">
        <v>602</v>
      </c>
      <c r="F290" s="261" t="s">
        <v>603</v>
      </c>
      <c r="G290" s="262" t="s">
        <v>510</v>
      </c>
      <c r="H290" s="263">
        <v>40.200000000000003</v>
      </c>
      <c r="I290" s="264"/>
      <c r="J290" s="265">
        <f>ROUND(I290*H290,2)</f>
        <v>0</v>
      </c>
      <c r="K290" s="261" t="s">
        <v>44</v>
      </c>
      <c r="L290" s="266"/>
      <c r="M290" s="267" t="s">
        <v>44</v>
      </c>
      <c r="N290" s="268" t="s">
        <v>53</v>
      </c>
      <c r="O290" s="67"/>
      <c r="P290" s="204">
        <f>O290*H290</f>
        <v>0</v>
      </c>
      <c r="Q290" s="204">
        <v>0</v>
      </c>
      <c r="R290" s="204">
        <f>Q290*H290</f>
        <v>0</v>
      </c>
      <c r="S290" s="204">
        <v>0</v>
      </c>
      <c r="T290" s="205">
        <f>S290*H290</f>
        <v>0</v>
      </c>
      <c r="U290" s="37"/>
      <c r="V290" s="37"/>
      <c r="W290" s="37"/>
      <c r="X290" s="37"/>
      <c r="Y290" s="37"/>
      <c r="Z290" s="37"/>
      <c r="AA290" s="37"/>
      <c r="AB290" s="37"/>
      <c r="AC290" s="37"/>
      <c r="AD290" s="37"/>
      <c r="AE290" s="37"/>
      <c r="AR290" s="206" t="s">
        <v>256</v>
      </c>
      <c r="AT290" s="206" t="s">
        <v>507</v>
      </c>
      <c r="AU290" s="206" t="s">
        <v>91</v>
      </c>
      <c r="AY290" s="19" t="s">
        <v>211</v>
      </c>
      <c r="BE290" s="207">
        <f>IF(N290="základní",J290,0)</f>
        <v>0</v>
      </c>
      <c r="BF290" s="207">
        <f>IF(N290="snížená",J290,0)</f>
        <v>0</v>
      </c>
      <c r="BG290" s="207">
        <f>IF(N290="zákl. přenesená",J290,0)</f>
        <v>0</v>
      </c>
      <c r="BH290" s="207">
        <f>IF(N290="sníž. přenesená",J290,0)</f>
        <v>0</v>
      </c>
      <c r="BI290" s="207">
        <f>IF(N290="nulová",J290,0)</f>
        <v>0</v>
      </c>
      <c r="BJ290" s="19" t="s">
        <v>88</v>
      </c>
      <c r="BK290" s="207">
        <f>ROUND(I290*H290,2)</f>
        <v>0</v>
      </c>
      <c r="BL290" s="19" t="s">
        <v>232</v>
      </c>
      <c r="BM290" s="206" t="s">
        <v>604</v>
      </c>
    </row>
    <row r="291" spans="1:65" s="13" customFormat="1">
      <c r="B291" s="216"/>
      <c r="C291" s="217"/>
      <c r="D291" s="208" t="s">
        <v>299</v>
      </c>
      <c r="E291" s="218" t="s">
        <v>44</v>
      </c>
      <c r="F291" s="219" t="s">
        <v>605</v>
      </c>
      <c r="G291" s="217"/>
      <c r="H291" s="220">
        <v>40.200000000000003</v>
      </c>
      <c r="I291" s="221"/>
      <c r="J291" s="217"/>
      <c r="K291" s="217"/>
      <c r="L291" s="222"/>
      <c r="M291" s="223"/>
      <c r="N291" s="224"/>
      <c r="O291" s="224"/>
      <c r="P291" s="224"/>
      <c r="Q291" s="224"/>
      <c r="R291" s="224"/>
      <c r="S291" s="224"/>
      <c r="T291" s="225"/>
      <c r="AT291" s="226" t="s">
        <v>299</v>
      </c>
      <c r="AU291" s="226" t="s">
        <v>91</v>
      </c>
      <c r="AV291" s="13" t="s">
        <v>91</v>
      </c>
      <c r="AW291" s="13" t="s">
        <v>42</v>
      </c>
      <c r="AX291" s="13" t="s">
        <v>88</v>
      </c>
      <c r="AY291" s="226" t="s">
        <v>211</v>
      </c>
    </row>
    <row r="292" spans="1:65" s="12" customFormat="1" ht="12.75">
      <c r="B292" s="179"/>
      <c r="C292" s="180"/>
      <c r="D292" s="181" t="s">
        <v>81</v>
      </c>
      <c r="E292" s="193" t="s">
        <v>606</v>
      </c>
      <c r="F292" s="193" t="s">
        <v>607</v>
      </c>
      <c r="G292" s="180"/>
      <c r="H292" s="180"/>
      <c r="I292" s="183"/>
      <c r="J292" s="194">
        <f>BK292</f>
        <v>0</v>
      </c>
      <c r="K292" s="180"/>
      <c r="L292" s="185"/>
      <c r="M292" s="186"/>
      <c r="N292" s="187"/>
      <c r="O292" s="187"/>
      <c r="P292" s="188">
        <f>SUM(P293:P296)</f>
        <v>0</v>
      </c>
      <c r="Q292" s="187"/>
      <c r="R292" s="188">
        <f>SUM(R293:R296)</f>
        <v>0</v>
      </c>
      <c r="S292" s="187"/>
      <c r="T292" s="189">
        <f>SUM(T293:T296)</f>
        <v>0</v>
      </c>
      <c r="AR292" s="190" t="s">
        <v>88</v>
      </c>
      <c r="AT292" s="191" t="s">
        <v>81</v>
      </c>
      <c r="AU292" s="191" t="s">
        <v>88</v>
      </c>
      <c r="AY292" s="190" t="s">
        <v>211</v>
      </c>
      <c r="BK292" s="192">
        <f>SUM(BK293:BK296)</f>
        <v>0</v>
      </c>
    </row>
    <row r="293" spans="1:65" s="2" customFormat="1" ht="24">
      <c r="A293" s="37"/>
      <c r="B293" s="38"/>
      <c r="C293" s="195" t="s">
        <v>608</v>
      </c>
      <c r="D293" s="195" t="s">
        <v>214</v>
      </c>
      <c r="E293" s="196" t="s">
        <v>609</v>
      </c>
      <c r="F293" s="197" t="s">
        <v>610</v>
      </c>
      <c r="G293" s="198" t="s">
        <v>510</v>
      </c>
      <c r="H293" s="199">
        <v>1168.001</v>
      </c>
      <c r="I293" s="200"/>
      <c r="J293" s="201">
        <f>ROUND(I293*H293,2)</f>
        <v>0</v>
      </c>
      <c r="K293" s="197" t="s">
        <v>224</v>
      </c>
      <c r="L293" s="42"/>
      <c r="M293" s="202" t="s">
        <v>44</v>
      </c>
      <c r="N293" s="203" t="s">
        <v>53</v>
      </c>
      <c r="O293" s="67"/>
      <c r="P293" s="204">
        <f>O293*H293</f>
        <v>0</v>
      </c>
      <c r="Q293" s="204">
        <v>0</v>
      </c>
      <c r="R293" s="204">
        <f>Q293*H293</f>
        <v>0</v>
      </c>
      <c r="S293" s="204">
        <v>0</v>
      </c>
      <c r="T293" s="205">
        <f>S293*H293</f>
        <v>0</v>
      </c>
      <c r="U293" s="37"/>
      <c r="V293" s="37"/>
      <c r="W293" s="37"/>
      <c r="X293" s="37"/>
      <c r="Y293" s="37"/>
      <c r="Z293" s="37"/>
      <c r="AA293" s="37"/>
      <c r="AB293" s="37"/>
      <c r="AC293" s="37"/>
      <c r="AD293" s="37"/>
      <c r="AE293" s="37"/>
      <c r="AR293" s="206" t="s">
        <v>232</v>
      </c>
      <c r="AT293" s="206" t="s">
        <v>214</v>
      </c>
      <c r="AU293" s="206" t="s">
        <v>91</v>
      </c>
      <c r="AY293" s="19" t="s">
        <v>211</v>
      </c>
      <c r="BE293" s="207">
        <f>IF(N293="základní",J293,0)</f>
        <v>0</v>
      </c>
      <c r="BF293" s="207">
        <f>IF(N293="snížená",J293,0)</f>
        <v>0</v>
      </c>
      <c r="BG293" s="207">
        <f>IF(N293="zákl. přenesená",J293,0)</f>
        <v>0</v>
      </c>
      <c r="BH293" s="207">
        <f>IF(N293="sníž. přenesená",J293,0)</f>
        <v>0</v>
      </c>
      <c r="BI293" s="207">
        <f>IF(N293="nulová",J293,0)</f>
        <v>0</v>
      </c>
      <c r="BJ293" s="19" t="s">
        <v>88</v>
      </c>
      <c r="BK293" s="207">
        <f>ROUND(I293*H293,2)</f>
        <v>0</v>
      </c>
      <c r="BL293" s="19" t="s">
        <v>232</v>
      </c>
      <c r="BM293" s="206" t="s">
        <v>611</v>
      </c>
    </row>
    <row r="294" spans="1:65" s="2" customFormat="1" ht="29.25">
      <c r="A294" s="37"/>
      <c r="B294" s="38"/>
      <c r="C294" s="39"/>
      <c r="D294" s="208" t="s">
        <v>297</v>
      </c>
      <c r="E294" s="39"/>
      <c r="F294" s="209" t="s">
        <v>612</v>
      </c>
      <c r="G294" s="39"/>
      <c r="H294" s="39"/>
      <c r="I294" s="118"/>
      <c r="J294" s="39"/>
      <c r="K294" s="39"/>
      <c r="L294" s="42"/>
      <c r="M294" s="210"/>
      <c r="N294" s="211"/>
      <c r="O294" s="67"/>
      <c r="P294" s="67"/>
      <c r="Q294" s="67"/>
      <c r="R294" s="67"/>
      <c r="S294" s="67"/>
      <c r="T294" s="68"/>
      <c r="U294" s="37"/>
      <c r="V294" s="37"/>
      <c r="W294" s="37"/>
      <c r="X294" s="37"/>
      <c r="Y294" s="37"/>
      <c r="Z294" s="37"/>
      <c r="AA294" s="37"/>
      <c r="AB294" s="37"/>
      <c r="AC294" s="37"/>
      <c r="AD294" s="37"/>
      <c r="AE294" s="37"/>
      <c r="AT294" s="19" t="s">
        <v>297</v>
      </c>
      <c r="AU294" s="19" t="s">
        <v>91</v>
      </c>
    </row>
    <row r="295" spans="1:65" s="2" customFormat="1" ht="24">
      <c r="A295" s="37"/>
      <c r="B295" s="38"/>
      <c r="C295" s="195" t="s">
        <v>613</v>
      </c>
      <c r="D295" s="195" t="s">
        <v>214</v>
      </c>
      <c r="E295" s="196" t="s">
        <v>614</v>
      </c>
      <c r="F295" s="197" t="s">
        <v>615</v>
      </c>
      <c r="G295" s="198" t="s">
        <v>510</v>
      </c>
      <c r="H295" s="199">
        <v>1168.001</v>
      </c>
      <c r="I295" s="200"/>
      <c r="J295" s="201">
        <f>ROUND(I295*H295,2)</f>
        <v>0</v>
      </c>
      <c r="K295" s="197" t="s">
        <v>224</v>
      </c>
      <c r="L295" s="42"/>
      <c r="M295" s="202" t="s">
        <v>44</v>
      </c>
      <c r="N295" s="203" t="s">
        <v>53</v>
      </c>
      <c r="O295" s="67"/>
      <c r="P295" s="204">
        <f>O295*H295</f>
        <v>0</v>
      </c>
      <c r="Q295" s="204">
        <v>0</v>
      </c>
      <c r="R295" s="204">
        <f>Q295*H295</f>
        <v>0</v>
      </c>
      <c r="S295" s="204">
        <v>0</v>
      </c>
      <c r="T295" s="205">
        <f>S295*H295</f>
        <v>0</v>
      </c>
      <c r="U295" s="37"/>
      <c r="V295" s="37"/>
      <c r="W295" s="37"/>
      <c r="X295" s="37"/>
      <c r="Y295" s="37"/>
      <c r="Z295" s="37"/>
      <c r="AA295" s="37"/>
      <c r="AB295" s="37"/>
      <c r="AC295" s="37"/>
      <c r="AD295" s="37"/>
      <c r="AE295" s="37"/>
      <c r="AR295" s="206" t="s">
        <v>232</v>
      </c>
      <c r="AT295" s="206" t="s">
        <v>214</v>
      </c>
      <c r="AU295" s="206" t="s">
        <v>91</v>
      </c>
      <c r="AY295" s="19" t="s">
        <v>211</v>
      </c>
      <c r="BE295" s="207">
        <f>IF(N295="základní",J295,0)</f>
        <v>0</v>
      </c>
      <c r="BF295" s="207">
        <f>IF(N295="snížená",J295,0)</f>
        <v>0</v>
      </c>
      <c r="BG295" s="207">
        <f>IF(N295="zákl. přenesená",J295,0)</f>
        <v>0</v>
      </c>
      <c r="BH295" s="207">
        <f>IF(N295="sníž. přenesená",J295,0)</f>
        <v>0</v>
      </c>
      <c r="BI295" s="207">
        <f>IF(N295="nulová",J295,0)</f>
        <v>0</v>
      </c>
      <c r="BJ295" s="19" t="s">
        <v>88</v>
      </c>
      <c r="BK295" s="207">
        <f>ROUND(I295*H295,2)</f>
        <v>0</v>
      </c>
      <c r="BL295" s="19" t="s">
        <v>232</v>
      </c>
      <c r="BM295" s="206" t="s">
        <v>616</v>
      </c>
    </row>
    <row r="296" spans="1:65" s="2" customFormat="1" ht="29.25">
      <c r="A296" s="37"/>
      <c r="B296" s="38"/>
      <c r="C296" s="39"/>
      <c r="D296" s="208" t="s">
        <v>297</v>
      </c>
      <c r="E296" s="39"/>
      <c r="F296" s="209" t="s">
        <v>612</v>
      </c>
      <c r="G296" s="39"/>
      <c r="H296" s="39"/>
      <c r="I296" s="118"/>
      <c r="J296" s="39"/>
      <c r="K296" s="39"/>
      <c r="L296" s="42"/>
      <c r="M296" s="212"/>
      <c r="N296" s="213"/>
      <c r="O296" s="214"/>
      <c r="P296" s="214"/>
      <c r="Q296" s="214"/>
      <c r="R296" s="214"/>
      <c r="S296" s="214"/>
      <c r="T296" s="215"/>
      <c r="U296" s="37"/>
      <c r="V296" s="37"/>
      <c r="W296" s="37"/>
      <c r="X296" s="37"/>
      <c r="Y296" s="37"/>
      <c r="Z296" s="37"/>
      <c r="AA296" s="37"/>
      <c r="AB296" s="37"/>
      <c r="AC296" s="37"/>
      <c r="AD296" s="37"/>
      <c r="AE296" s="37"/>
      <c r="AT296" s="19" t="s">
        <v>297</v>
      </c>
      <c r="AU296" s="19" t="s">
        <v>91</v>
      </c>
    </row>
    <row r="297" spans="1:65" s="2" customFormat="1">
      <c r="A297" s="37"/>
      <c r="B297" s="50"/>
      <c r="C297" s="51"/>
      <c r="D297" s="51"/>
      <c r="E297" s="51"/>
      <c r="F297" s="51"/>
      <c r="G297" s="51"/>
      <c r="H297" s="51"/>
      <c r="I297" s="145"/>
      <c r="J297" s="51"/>
      <c r="K297" s="51"/>
      <c r="L297" s="42"/>
      <c r="M297" s="37"/>
      <c r="O297" s="37"/>
      <c r="P297" s="37"/>
      <c r="Q297" s="37"/>
      <c r="R297" s="37"/>
      <c r="S297" s="37"/>
      <c r="T297" s="37"/>
      <c r="U297" s="37"/>
      <c r="V297" s="37"/>
      <c r="W297" s="37"/>
      <c r="X297" s="37"/>
      <c r="Y297" s="37"/>
      <c r="Z297" s="37"/>
      <c r="AA297" s="37"/>
      <c r="AB297" s="37"/>
      <c r="AC297" s="37"/>
      <c r="AD297" s="37"/>
      <c r="AE297" s="37"/>
    </row>
  </sheetData>
  <sheetProtection algorithmName="SHA-512" hashValue="i+UiXzEZI76SKm0C0gE+eT18AqB9lsn1g9cVUwSY9zK4qflcy+S5oNV0ld3/uXZ+Oy1DMzg47M1t7eX3lAE2/A==" saltValue="F4O7HBJfEHxfeoREpkxa0g/R14gZPAwwGenKCc75uXGuCRihcYr2OOE1hICHCaSKwqa0rarNLJ7p/sLjgwobqA==" spinCount="100000" sheet="1" objects="1" scenarios="1" formatColumns="0" formatRows="0" autoFilter="0"/>
  <autoFilter ref="C90:K296"/>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0"/>
  <sheetViews>
    <sheetView showGridLines="0" topLeftCell="A64" workbookViewId="0">
      <selection activeCell="X93" sqref="X93:X94"/>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107</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282</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617</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101</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44</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ROUND(J88,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ROUND((SUM(BE88:BE109)),  2)</f>
        <v>0</v>
      </c>
      <c r="G35" s="37"/>
      <c r="H35" s="37"/>
      <c r="I35" s="134">
        <v>0.21</v>
      </c>
      <c r="J35" s="133">
        <f>ROUND(((SUM(BE88:BE109))*I35),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ROUND((SUM(BF88:BF109)),  2)</f>
        <v>0</v>
      </c>
      <c r="G36" s="37"/>
      <c r="H36" s="37"/>
      <c r="I36" s="134">
        <v>0.15</v>
      </c>
      <c r="J36" s="133">
        <f>ROUND(((SUM(BF88:BF109))*I36),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ROUND((SUM(BG88:BG109)),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ROUND((SUM(BH88:BH109)),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ROUND((SUM(BI88:BI109)),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282</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01.2 - Soupis prací - Rekonstrukce jezu adm. ř. km 18,858 a související úpravy toku (zpětné klapky)</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J88</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618</v>
      </c>
      <c r="E64" s="157"/>
      <c r="F64" s="157"/>
      <c r="G64" s="157"/>
      <c r="H64" s="157"/>
      <c r="I64" s="158"/>
      <c r="J64" s="159">
        <f>J89</f>
        <v>0</v>
      </c>
      <c r="K64" s="155"/>
      <c r="L64" s="160"/>
    </row>
    <row r="65" spans="1:31" s="9" customFormat="1" ht="15">
      <c r="B65" s="154"/>
      <c r="C65" s="155"/>
      <c r="D65" s="156" t="s">
        <v>284</v>
      </c>
      <c r="E65" s="157"/>
      <c r="F65" s="157"/>
      <c r="G65" s="157"/>
      <c r="H65" s="157"/>
      <c r="I65" s="158"/>
      <c r="J65" s="159">
        <f>J104</f>
        <v>0</v>
      </c>
      <c r="K65" s="155"/>
      <c r="L65" s="160"/>
    </row>
    <row r="66" spans="1:31" s="10" customFormat="1" ht="12.75">
      <c r="B66" s="161"/>
      <c r="C66" s="100"/>
      <c r="D66" s="162" t="s">
        <v>289</v>
      </c>
      <c r="E66" s="163"/>
      <c r="F66" s="163"/>
      <c r="G66" s="163"/>
      <c r="H66" s="163"/>
      <c r="I66" s="164"/>
      <c r="J66" s="165">
        <f>J105</f>
        <v>0</v>
      </c>
      <c r="K66" s="100"/>
      <c r="L66" s="166"/>
    </row>
    <row r="67" spans="1:31" s="2" customFormat="1">
      <c r="A67" s="37"/>
      <c r="B67" s="38"/>
      <c r="C67" s="39"/>
      <c r="D67" s="39"/>
      <c r="E67" s="39"/>
      <c r="F67" s="39"/>
      <c r="G67" s="39"/>
      <c r="H67" s="39"/>
      <c r="I67" s="118"/>
      <c r="J67" s="39"/>
      <c r="K67" s="39"/>
      <c r="L67" s="119"/>
      <c r="S67" s="37"/>
      <c r="T67" s="37"/>
      <c r="U67" s="37"/>
      <c r="V67" s="37"/>
      <c r="W67" s="37"/>
      <c r="X67" s="37"/>
      <c r="Y67" s="37"/>
      <c r="Z67" s="37"/>
      <c r="AA67" s="37"/>
      <c r="AB67" s="37"/>
      <c r="AC67" s="37"/>
      <c r="AD67" s="37"/>
      <c r="AE67" s="37"/>
    </row>
    <row r="68" spans="1:31" s="2" customFormat="1">
      <c r="A68" s="37"/>
      <c r="B68" s="50"/>
      <c r="C68" s="51"/>
      <c r="D68" s="51"/>
      <c r="E68" s="51"/>
      <c r="F68" s="51"/>
      <c r="G68" s="51"/>
      <c r="H68" s="51"/>
      <c r="I68" s="145"/>
      <c r="J68" s="51"/>
      <c r="K68" s="51"/>
      <c r="L68" s="119"/>
      <c r="S68" s="37"/>
      <c r="T68" s="37"/>
      <c r="U68" s="37"/>
      <c r="V68" s="37"/>
      <c r="W68" s="37"/>
      <c r="X68" s="37"/>
      <c r="Y68" s="37"/>
      <c r="Z68" s="37"/>
      <c r="AA68" s="37"/>
      <c r="AB68" s="37"/>
      <c r="AC68" s="37"/>
      <c r="AD68" s="37"/>
      <c r="AE68" s="37"/>
    </row>
    <row r="72" spans="1:31" s="2" customFormat="1">
      <c r="A72" s="37"/>
      <c r="B72" s="52"/>
      <c r="C72" s="53"/>
      <c r="D72" s="53"/>
      <c r="E72" s="53"/>
      <c r="F72" s="53"/>
      <c r="G72" s="53"/>
      <c r="H72" s="53"/>
      <c r="I72" s="148"/>
      <c r="J72" s="53"/>
      <c r="K72" s="53"/>
      <c r="L72" s="119"/>
      <c r="S72" s="37"/>
      <c r="T72" s="37"/>
      <c r="U72" s="37"/>
      <c r="V72" s="37"/>
      <c r="W72" s="37"/>
      <c r="X72" s="37"/>
      <c r="Y72" s="37"/>
      <c r="Z72" s="37"/>
      <c r="AA72" s="37"/>
      <c r="AB72" s="37"/>
      <c r="AC72" s="37"/>
      <c r="AD72" s="37"/>
      <c r="AE72" s="37"/>
    </row>
    <row r="73" spans="1:31" s="2" customFormat="1" ht="18">
      <c r="A73" s="37"/>
      <c r="B73" s="38"/>
      <c r="C73" s="25" t="s">
        <v>195</v>
      </c>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c r="A74" s="37"/>
      <c r="B74" s="38"/>
      <c r="C74" s="39"/>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ht="12.75">
      <c r="A75" s="37"/>
      <c r="B75" s="38"/>
      <c r="C75" s="31" t="s">
        <v>16</v>
      </c>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2.75">
      <c r="A76" s="37"/>
      <c r="B76" s="38"/>
      <c r="C76" s="39"/>
      <c r="D76" s="39"/>
      <c r="E76" s="402" t="str">
        <f>E7</f>
        <v>Bělá, Kvasiny, protipovodňová ochrana, č. akce 229180012 - DPS</v>
      </c>
      <c r="F76" s="403"/>
      <c r="G76" s="403"/>
      <c r="H76" s="403"/>
      <c r="I76" s="118"/>
      <c r="J76" s="39"/>
      <c r="K76" s="39"/>
      <c r="L76" s="119"/>
      <c r="S76" s="37"/>
      <c r="T76" s="37"/>
      <c r="U76" s="37"/>
      <c r="V76" s="37"/>
      <c r="W76" s="37"/>
      <c r="X76" s="37"/>
      <c r="Y76" s="37"/>
      <c r="Z76" s="37"/>
      <c r="AA76" s="37"/>
      <c r="AB76" s="37"/>
      <c r="AC76" s="37"/>
      <c r="AD76" s="37"/>
      <c r="AE76" s="37"/>
    </row>
    <row r="77" spans="1:31" s="1" customFormat="1" ht="12.75">
      <c r="B77" s="23"/>
      <c r="C77" s="31" t="s">
        <v>180</v>
      </c>
      <c r="D77" s="24"/>
      <c r="E77" s="24"/>
      <c r="F77" s="24"/>
      <c r="G77" s="24"/>
      <c r="H77" s="24"/>
      <c r="I77" s="111"/>
      <c r="J77" s="24"/>
      <c r="K77" s="24"/>
      <c r="L77" s="22"/>
    </row>
    <row r="78" spans="1:31" s="2" customFormat="1">
      <c r="A78" s="37"/>
      <c r="B78" s="38"/>
      <c r="C78" s="39"/>
      <c r="D78" s="39"/>
      <c r="E78" s="402" t="s">
        <v>282</v>
      </c>
      <c r="F78" s="401"/>
      <c r="G78" s="401"/>
      <c r="H78" s="401"/>
      <c r="I78" s="118"/>
      <c r="J78" s="39"/>
      <c r="K78" s="39"/>
      <c r="L78" s="119"/>
      <c r="S78" s="37"/>
      <c r="T78" s="37"/>
      <c r="U78" s="37"/>
      <c r="V78" s="37"/>
      <c r="W78" s="37"/>
      <c r="X78" s="37"/>
      <c r="Y78" s="37"/>
      <c r="Z78" s="37"/>
      <c r="AA78" s="37"/>
      <c r="AB78" s="37"/>
      <c r="AC78" s="37"/>
      <c r="AD78" s="37"/>
      <c r="AE78" s="37"/>
    </row>
    <row r="79" spans="1:31" s="2" customFormat="1" ht="12.75">
      <c r="A79" s="37"/>
      <c r="B79" s="38"/>
      <c r="C79" s="31" t="s">
        <v>182</v>
      </c>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c r="A80" s="37"/>
      <c r="B80" s="38"/>
      <c r="C80" s="39"/>
      <c r="D80" s="39"/>
      <c r="E80" s="364" t="str">
        <f>E11</f>
        <v>SO 01.2 - Soupis prací - Rekonstrukce jezu adm. ř. km 18,858 a související úpravy toku (zpětné klapky)</v>
      </c>
      <c r="F80" s="401"/>
      <c r="G80" s="401"/>
      <c r="H80" s="401"/>
      <c r="I80" s="118"/>
      <c r="J80" s="39"/>
      <c r="K80" s="39"/>
      <c r="L80" s="119"/>
      <c r="S80" s="37"/>
      <c r="T80" s="37"/>
      <c r="U80" s="37"/>
      <c r="V80" s="37"/>
      <c r="W80" s="37"/>
      <c r="X80" s="37"/>
      <c r="Y80" s="37"/>
      <c r="Z80" s="37"/>
      <c r="AA80" s="37"/>
      <c r="AB80" s="37"/>
      <c r="AC80" s="37"/>
      <c r="AD80" s="37"/>
      <c r="AE80" s="37"/>
    </row>
    <row r="81" spans="1:65" s="2" customForma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65" s="2" customFormat="1" ht="12.75">
      <c r="A82" s="37"/>
      <c r="B82" s="38"/>
      <c r="C82" s="31" t="s">
        <v>22</v>
      </c>
      <c r="D82" s="39"/>
      <c r="E82" s="39"/>
      <c r="F82" s="29" t="str">
        <f>F14</f>
        <v>k. ú. Kvasiny</v>
      </c>
      <c r="G82" s="39"/>
      <c r="H82" s="39"/>
      <c r="I82" s="120" t="s">
        <v>24</v>
      </c>
      <c r="J82" s="62" t="str">
        <f>IF(J14="","",J14)</f>
        <v>30. 6. 2020</v>
      </c>
      <c r="K82" s="39"/>
      <c r="L82" s="119"/>
      <c r="S82" s="37"/>
      <c r="T82" s="37"/>
      <c r="U82" s="37"/>
      <c r="V82" s="37"/>
      <c r="W82" s="37"/>
      <c r="X82" s="37"/>
      <c r="Y82" s="37"/>
      <c r="Z82" s="37"/>
      <c r="AA82" s="37"/>
      <c r="AB82" s="37"/>
      <c r="AC82" s="37"/>
      <c r="AD82" s="37"/>
      <c r="AE82" s="37"/>
    </row>
    <row r="83" spans="1:65" s="2" customFormat="1">
      <c r="A83" s="37"/>
      <c r="B83" s="38"/>
      <c r="C83" s="39"/>
      <c r="D83" s="39"/>
      <c r="E83" s="39"/>
      <c r="F83" s="39"/>
      <c r="G83" s="39"/>
      <c r="H83" s="39"/>
      <c r="I83" s="118"/>
      <c r="J83" s="39"/>
      <c r="K83" s="39"/>
      <c r="L83" s="119"/>
      <c r="S83" s="37"/>
      <c r="T83" s="37"/>
      <c r="U83" s="37"/>
      <c r="V83" s="37"/>
      <c r="W83" s="37"/>
      <c r="X83" s="37"/>
      <c r="Y83" s="37"/>
      <c r="Z83" s="37"/>
      <c r="AA83" s="37"/>
      <c r="AB83" s="37"/>
      <c r="AC83" s="37"/>
      <c r="AD83" s="37"/>
      <c r="AE83" s="37"/>
    </row>
    <row r="84" spans="1:65" s="2" customFormat="1" ht="38.25">
      <c r="A84" s="37"/>
      <c r="B84" s="38"/>
      <c r="C84" s="31" t="s">
        <v>30</v>
      </c>
      <c r="D84" s="39"/>
      <c r="E84" s="39"/>
      <c r="F84" s="29" t="str">
        <f>E17</f>
        <v>Povodí Labe, státní podnik</v>
      </c>
      <c r="G84" s="39"/>
      <c r="H84" s="39"/>
      <c r="I84" s="120" t="s">
        <v>38</v>
      </c>
      <c r="J84" s="35" t="str">
        <f>E23</f>
        <v>Vodohospodářský rozvoj a výstavba a.s.</v>
      </c>
      <c r="K84" s="39"/>
      <c r="L84" s="119"/>
      <c r="S84" s="37"/>
      <c r="T84" s="37"/>
      <c r="U84" s="37"/>
      <c r="V84" s="37"/>
      <c r="W84" s="37"/>
      <c r="X84" s="37"/>
      <c r="Y84" s="37"/>
      <c r="Z84" s="37"/>
      <c r="AA84" s="37"/>
      <c r="AB84" s="37"/>
      <c r="AC84" s="37"/>
      <c r="AD84" s="37"/>
      <c r="AE84" s="37"/>
    </row>
    <row r="85" spans="1:65" s="2" customFormat="1" ht="25.5">
      <c r="A85" s="37"/>
      <c r="B85" s="38"/>
      <c r="C85" s="31" t="s">
        <v>36</v>
      </c>
      <c r="D85" s="39"/>
      <c r="E85" s="39"/>
      <c r="F85" s="29" t="str">
        <f>IF(E20="","",E20)</f>
        <v>Vyplň údaj</v>
      </c>
      <c r="G85" s="39"/>
      <c r="H85" s="39"/>
      <c r="I85" s="120" t="s">
        <v>43</v>
      </c>
      <c r="J85" s="35" t="str">
        <f>E26</f>
        <v>Miroslav Holeček</v>
      </c>
      <c r="K85" s="39"/>
      <c r="L85" s="119"/>
      <c r="S85" s="37"/>
      <c r="T85" s="37"/>
      <c r="U85" s="37"/>
      <c r="V85" s="37"/>
      <c r="W85" s="37"/>
      <c r="X85" s="37"/>
      <c r="Y85" s="37"/>
      <c r="Z85" s="37"/>
      <c r="AA85" s="37"/>
      <c r="AB85" s="37"/>
      <c r="AC85" s="37"/>
      <c r="AD85" s="37"/>
      <c r="AE85" s="37"/>
    </row>
    <row r="86" spans="1:65" s="2" customForma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11" customFormat="1" ht="24">
      <c r="A87" s="167"/>
      <c r="B87" s="168"/>
      <c r="C87" s="169" t="s">
        <v>196</v>
      </c>
      <c r="D87" s="170" t="s">
        <v>67</v>
      </c>
      <c r="E87" s="170" t="s">
        <v>63</v>
      </c>
      <c r="F87" s="170" t="s">
        <v>64</v>
      </c>
      <c r="G87" s="170" t="s">
        <v>197</v>
      </c>
      <c r="H87" s="170" t="s">
        <v>198</v>
      </c>
      <c r="I87" s="171" t="s">
        <v>199</v>
      </c>
      <c r="J87" s="170" t="s">
        <v>187</v>
      </c>
      <c r="K87" s="172" t="s">
        <v>200</v>
      </c>
      <c r="L87" s="173"/>
      <c r="M87" s="71" t="s">
        <v>44</v>
      </c>
      <c r="N87" s="72" t="s">
        <v>52</v>
      </c>
      <c r="O87" s="72" t="s">
        <v>201</v>
      </c>
      <c r="P87" s="72" t="s">
        <v>202</v>
      </c>
      <c r="Q87" s="72" t="s">
        <v>203</v>
      </c>
      <c r="R87" s="72" t="s">
        <v>204</v>
      </c>
      <c r="S87" s="72" t="s">
        <v>205</v>
      </c>
      <c r="T87" s="73" t="s">
        <v>206</v>
      </c>
      <c r="U87" s="167"/>
      <c r="V87" s="167"/>
      <c r="W87" s="167"/>
      <c r="X87" s="167"/>
      <c r="Y87" s="167"/>
      <c r="Z87" s="167"/>
      <c r="AA87" s="167"/>
      <c r="AB87" s="167"/>
      <c r="AC87" s="167"/>
      <c r="AD87" s="167"/>
      <c r="AE87" s="167"/>
    </row>
    <row r="88" spans="1:65" s="2" customFormat="1" ht="15.75">
      <c r="A88" s="37"/>
      <c r="B88" s="38"/>
      <c r="C88" s="78" t="s">
        <v>207</v>
      </c>
      <c r="D88" s="39"/>
      <c r="E88" s="39"/>
      <c r="F88" s="39"/>
      <c r="G88" s="39"/>
      <c r="H88" s="39"/>
      <c r="I88" s="118"/>
      <c r="J88" s="174">
        <f>BK88</f>
        <v>0</v>
      </c>
      <c r="K88" s="39"/>
      <c r="L88" s="42"/>
      <c r="M88" s="74"/>
      <c r="N88" s="175"/>
      <c r="O88" s="75"/>
      <c r="P88" s="176">
        <f>P89+P104</f>
        <v>0</v>
      </c>
      <c r="Q88" s="75"/>
      <c r="R88" s="176">
        <f>R89+R104</f>
        <v>0.15538000000000002</v>
      </c>
      <c r="S88" s="75"/>
      <c r="T88" s="177">
        <f>T89+T104</f>
        <v>0</v>
      </c>
      <c r="U88" s="37"/>
      <c r="V88" s="37"/>
      <c r="W88" s="37"/>
      <c r="X88" s="37"/>
      <c r="Y88" s="37"/>
      <c r="Z88" s="37"/>
      <c r="AA88" s="37"/>
      <c r="AB88" s="37"/>
      <c r="AC88" s="37"/>
      <c r="AD88" s="37"/>
      <c r="AE88" s="37"/>
      <c r="AT88" s="19" t="s">
        <v>81</v>
      </c>
      <c r="AU88" s="19" t="s">
        <v>188</v>
      </c>
      <c r="BK88" s="178">
        <f>BK89+BK104</f>
        <v>0</v>
      </c>
    </row>
    <row r="89" spans="1:65" s="12" customFormat="1" ht="15">
      <c r="B89" s="179"/>
      <c r="C89" s="180"/>
      <c r="D89" s="181" t="s">
        <v>81</v>
      </c>
      <c r="E89" s="182" t="s">
        <v>256</v>
      </c>
      <c r="F89" s="182" t="s">
        <v>619</v>
      </c>
      <c r="G89" s="180"/>
      <c r="H89" s="180"/>
      <c r="I89" s="183"/>
      <c r="J89" s="184">
        <f>BK89</f>
        <v>0</v>
      </c>
      <c r="K89" s="180"/>
      <c r="L89" s="185"/>
      <c r="M89" s="186"/>
      <c r="N89" s="187"/>
      <c r="O89" s="187"/>
      <c r="P89" s="188">
        <f>SUM(P90:P103)</f>
        <v>0</v>
      </c>
      <c r="Q89" s="187"/>
      <c r="R89" s="188">
        <f>SUM(R90:R103)</f>
        <v>0.15538000000000002</v>
      </c>
      <c r="S89" s="187"/>
      <c r="T89" s="189">
        <f>SUM(T90:T103)</f>
        <v>0</v>
      </c>
      <c r="AR89" s="190" t="s">
        <v>88</v>
      </c>
      <c r="AT89" s="191" t="s">
        <v>81</v>
      </c>
      <c r="AU89" s="191" t="s">
        <v>82</v>
      </c>
      <c r="AY89" s="190" t="s">
        <v>211</v>
      </c>
      <c r="BK89" s="192">
        <f>SUM(BK90:BK103)</f>
        <v>0</v>
      </c>
    </row>
    <row r="90" spans="1:65" s="2" customFormat="1" ht="12">
      <c r="A90" s="37"/>
      <c r="B90" s="38"/>
      <c r="C90" s="195" t="s">
        <v>88</v>
      </c>
      <c r="D90" s="195" t="s">
        <v>214</v>
      </c>
      <c r="E90" s="196" t="s">
        <v>620</v>
      </c>
      <c r="F90" s="197" t="s">
        <v>621</v>
      </c>
      <c r="G90" s="198" t="s">
        <v>622</v>
      </c>
      <c r="H90" s="199">
        <v>1</v>
      </c>
      <c r="I90" s="200"/>
      <c r="J90" s="201">
        <f>ROUND(I90*H90,2)</f>
        <v>0</v>
      </c>
      <c r="K90" s="197" t="s">
        <v>44</v>
      </c>
      <c r="L90" s="42"/>
      <c r="M90" s="202" t="s">
        <v>44</v>
      </c>
      <c r="N90" s="203" t="s">
        <v>53</v>
      </c>
      <c r="O90" s="67"/>
      <c r="P90" s="204">
        <f>O90*H90</f>
        <v>0</v>
      </c>
      <c r="Q90" s="204">
        <v>0</v>
      </c>
      <c r="R90" s="204">
        <f>Q90*H90</f>
        <v>0</v>
      </c>
      <c r="S90" s="204">
        <v>0</v>
      </c>
      <c r="T90" s="205">
        <f>S90*H90</f>
        <v>0</v>
      </c>
      <c r="U90" s="37"/>
      <c r="V90" s="37"/>
      <c r="W90" s="37"/>
      <c r="X90" s="37"/>
      <c r="Y90" s="37"/>
      <c r="Z90" s="37"/>
      <c r="AA90" s="37"/>
      <c r="AB90" s="37"/>
      <c r="AC90" s="37"/>
      <c r="AD90" s="37"/>
      <c r="AE90" s="37"/>
      <c r="AR90" s="206" t="s">
        <v>232</v>
      </c>
      <c r="AT90" s="206" t="s">
        <v>214</v>
      </c>
      <c r="AU90" s="206" t="s">
        <v>88</v>
      </c>
      <c r="AY90" s="19" t="s">
        <v>211</v>
      </c>
      <c r="BE90" s="207">
        <f>IF(N90="základní",J90,0)</f>
        <v>0</v>
      </c>
      <c r="BF90" s="207">
        <f>IF(N90="snížená",J90,0)</f>
        <v>0</v>
      </c>
      <c r="BG90" s="207">
        <f>IF(N90="zákl. přenesená",J90,0)</f>
        <v>0</v>
      </c>
      <c r="BH90" s="207">
        <f>IF(N90="sníž. přenesená",J90,0)</f>
        <v>0</v>
      </c>
      <c r="BI90" s="207">
        <f>IF(N90="nulová",J90,0)</f>
        <v>0</v>
      </c>
      <c r="BJ90" s="19" t="s">
        <v>88</v>
      </c>
      <c r="BK90" s="207">
        <f>ROUND(I90*H90,2)</f>
        <v>0</v>
      </c>
      <c r="BL90" s="19" t="s">
        <v>232</v>
      </c>
      <c r="BM90" s="206" t="s">
        <v>623</v>
      </c>
    </row>
    <row r="91" spans="1:65" s="2" customFormat="1" ht="29.25">
      <c r="A91" s="37"/>
      <c r="B91" s="38"/>
      <c r="C91" s="39"/>
      <c r="D91" s="208" t="s">
        <v>297</v>
      </c>
      <c r="E91" s="39"/>
      <c r="F91" s="209" t="s">
        <v>624</v>
      </c>
      <c r="G91" s="39"/>
      <c r="H91" s="39"/>
      <c r="I91" s="118"/>
      <c r="J91" s="39"/>
      <c r="K91" s="39"/>
      <c r="L91" s="42"/>
      <c r="M91" s="210"/>
      <c r="N91" s="211"/>
      <c r="O91" s="67"/>
      <c r="P91" s="67"/>
      <c r="Q91" s="67"/>
      <c r="R91" s="67"/>
      <c r="S91" s="67"/>
      <c r="T91" s="68"/>
      <c r="U91" s="37"/>
      <c r="V91" s="37"/>
      <c r="W91" s="37"/>
      <c r="X91" s="37"/>
      <c r="Y91" s="37"/>
      <c r="Z91" s="37"/>
      <c r="AA91" s="37"/>
      <c r="AB91" s="37"/>
      <c r="AC91" s="37"/>
      <c r="AD91" s="37"/>
      <c r="AE91" s="37"/>
      <c r="AT91" s="19" t="s">
        <v>297</v>
      </c>
      <c r="AU91" s="19" t="s">
        <v>88</v>
      </c>
    </row>
    <row r="92" spans="1:65" s="13" customFormat="1">
      <c r="B92" s="216"/>
      <c r="C92" s="217"/>
      <c r="D92" s="208" t="s">
        <v>299</v>
      </c>
      <c r="E92" s="218" t="s">
        <v>44</v>
      </c>
      <c r="F92" s="219" t="s">
        <v>625</v>
      </c>
      <c r="G92" s="217"/>
      <c r="H92" s="220">
        <v>1</v>
      </c>
      <c r="I92" s="221"/>
      <c r="J92" s="217"/>
      <c r="K92" s="217"/>
      <c r="L92" s="222"/>
      <c r="M92" s="223"/>
      <c r="N92" s="224"/>
      <c r="O92" s="224"/>
      <c r="P92" s="224"/>
      <c r="Q92" s="224"/>
      <c r="R92" s="224"/>
      <c r="S92" s="224"/>
      <c r="T92" s="225"/>
      <c r="AT92" s="226" t="s">
        <v>299</v>
      </c>
      <c r="AU92" s="226" t="s">
        <v>88</v>
      </c>
      <c r="AV92" s="13" t="s">
        <v>91</v>
      </c>
      <c r="AW92" s="13" t="s">
        <v>42</v>
      </c>
      <c r="AX92" s="13" t="s">
        <v>88</v>
      </c>
      <c r="AY92" s="226" t="s">
        <v>211</v>
      </c>
    </row>
    <row r="93" spans="1:65" s="2" customFormat="1" ht="12">
      <c r="A93" s="37"/>
      <c r="B93" s="38"/>
      <c r="C93" s="195" t="s">
        <v>91</v>
      </c>
      <c r="D93" s="195" t="s">
        <v>214</v>
      </c>
      <c r="E93" s="196" t="s">
        <v>626</v>
      </c>
      <c r="F93" s="197" t="s">
        <v>627</v>
      </c>
      <c r="G93" s="198" t="s">
        <v>622</v>
      </c>
      <c r="H93" s="199">
        <v>1</v>
      </c>
      <c r="I93" s="200"/>
      <c r="J93" s="201">
        <f>ROUND(I93*H93,2)</f>
        <v>0</v>
      </c>
      <c r="K93" s="197" t="s">
        <v>224</v>
      </c>
      <c r="L93" s="42"/>
      <c r="M93" s="202" t="s">
        <v>44</v>
      </c>
      <c r="N93" s="203" t="s">
        <v>53</v>
      </c>
      <c r="O93" s="67"/>
      <c r="P93" s="204">
        <f>O93*H93</f>
        <v>0</v>
      </c>
      <c r="Q93" s="204">
        <v>2.8500000000000001E-3</v>
      </c>
      <c r="R93" s="204">
        <f>Q93*H93</f>
        <v>2.8500000000000001E-3</v>
      </c>
      <c r="S93" s="204">
        <v>0</v>
      </c>
      <c r="T93" s="205">
        <f>S93*H93</f>
        <v>0</v>
      </c>
      <c r="U93" s="37"/>
      <c r="V93" s="37"/>
      <c r="W93" s="37"/>
      <c r="X93" s="37"/>
      <c r="Y93" s="37"/>
      <c r="Z93" s="37"/>
      <c r="AA93" s="37"/>
      <c r="AB93" s="37"/>
      <c r="AC93" s="37"/>
      <c r="AD93" s="37"/>
      <c r="AE93" s="37"/>
      <c r="AR93" s="206" t="s">
        <v>232</v>
      </c>
      <c r="AT93" s="206" t="s">
        <v>214</v>
      </c>
      <c r="AU93" s="206" t="s">
        <v>88</v>
      </c>
      <c r="AY93" s="19" t="s">
        <v>211</v>
      </c>
      <c r="BE93" s="207">
        <f>IF(N93="základní",J93,0)</f>
        <v>0</v>
      </c>
      <c r="BF93" s="207">
        <f>IF(N93="snížená",J93,0)</f>
        <v>0</v>
      </c>
      <c r="BG93" s="207">
        <f>IF(N93="zákl. přenesená",J93,0)</f>
        <v>0</v>
      </c>
      <c r="BH93" s="207">
        <f>IF(N93="sníž. přenesená",J93,0)</f>
        <v>0</v>
      </c>
      <c r="BI93" s="207">
        <f>IF(N93="nulová",J93,0)</f>
        <v>0</v>
      </c>
      <c r="BJ93" s="19" t="s">
        <v>88</v>
      </c>
      <c r="BK93" s="207">
        <f>ROUND(I93*H93,2)</f>
        <v>0</v>
      </c>
      <c r="BL93" s="19" t="s">
        <v>232</v>
      </c>
      <c r="BM93" s="206" t="s">
        <v>628</v>
      </c>
    </row>
    <row r="94" spans="1:65" s="2" customFormat="1" ht="204.75">
      <c r="A94" s="37"/>
      <c r="B94" s="38"/>
      <c r="C94" s="39"/>
      <c r="D94" s="208" t="s">
        <v>297</v>
      </c>
      <c r="E94" s="39"/>
      <c r="F94" s="209" t="s">
        <v>629</v>
      </c>
      <c r="G94" s="39"/>
      <c r="H94" s="39"/>
      <c r="I94" s="118"/>
      <c r="J94" s="39"/>
      <c r="K94" s="39"/>
      <c r="L94" s="42"/>
      <c r="M94" s="210"/>
      <c r="N94" s="211"/>
      <c r="O94" s="67"/>
      <c r="P94" s="67"/>
      <c r="Q94" s="67"/>
      <c r="R94" s="67"/>
      <c r="S94" s="67"/>
      <c r="T94" s="68"/>
      <c r="U94" s="37"/>
      <c r="V94" s="37"/>
      <c r="W94" s="37"/>
      <c r="X94" s="37"/>
      <c r="Y94" s="37"/>
      <c r="Z94" s="37"/>
      <c r="AA94" s="37"/>
      <c r="AB94" s="37"/>
      <c r="AC94" s="37"/>
      <c r="AD94" s="37"/>
      <c r="AE94" s="37"/>
      <c r="AT94" s="19" t="s">
        <v>297</v>
      </c>
      <c r="AU94" s="19" t="s">
        <v>88</v>
      </c>
    </row>
    <row r="95" spans="1:65" s="13" customFormat="1">
      <c r="B95" s="216"/>
      <c r="C95" s="217"/>
      <c r="D95" s="208" t="s">
        <v>299</v>
      </c>
      <c r="E95" s="218" t="s">
        <v>44</v>
      </c>
      <c r="F95" s="219" t="s">
        <v>630</v>
      </c>
      <c r="G95" s="217"/>
      <c r="H95" s="220">
        <v>1</v>
      </c>
      <c r="I95" s="221"/>
      <c r="J95" s="217"/>
      <c r="K95" s="217"/>
      <c r="L95" s="222"/>
      <c r="M95" s="223"/>
      <c r="N95" s="224"/>
      <c r="O95" s="224"/>
      <c r="P95" s="224"/>
      <c r="Q95" s="224"/>
      <c r="R95" s="224"/>
      <c r="S95" s="224"/>
      <c r="T95" s="225"/>
      <c r="AT95" s="226" t="s">
        <v>299</v>
      </c>
      <c r="AU95" s="226" t="s">
        <v>88</v>
      </c>
      <c r="AV95" s="13" t="s">
        <v>91</v>
      </c>
      <c r="AW95" s="13" t="s">
        <v>42</v>
      </c>
      <c r="AX95" s="13" t="s">
        <v>88</v>
      </c>
      <c r="AY95" s="226" t="s">
        <v>211</v>
      </c>
    </row>
    <row r="96" spans="1:65" s="2" customFormat="1" ht="12">
      <c r="A96" s="37"/>
      <c r="B96" s="38"/>
      <c r="C96" s="259" t="s">
        <v>227</v>
      </c>
      <c r="D96" s="259" t="s">
        <v>507</v>
      </c>
      <c r="E96" s="260" t="s">
        <v>631</v>
      </c>
      <c r="F96" s="261" t="s">
        <v>632</v>
      </c>
      <c r="G96" s="262" t="s">
        <v>622</v>
      </c>
      <c r="H96" s="263">
        <v>1</v>
      </c>
      <c r="I96" s="264"/>
      <c r="J96" s="265">
        <f>ROUND(I96*H96,2)</f>
        <v>0</v>
      </c>
      <c r="K96" s="261" t="s">
        <v>44</v>
      </c>
      <c r="L96" s="266"/>
      <c r="M96" s="267" t="s">
        <v>44</v>
      </c>
      <c r="N96" s="268" t="s">
        <v>53</v>
      </c>
      <c r="O96" s="67"/>
      <c r="P96" s="204">
        <f>O96*H96</f>
        <v>0</v>
      </c>
      <c r="Q96" s="204">
        <v>6.0000000000000001E-3</v>
      </c>
      <c r="R96" s="204">
        <f>Q96*H96</f>
        <v>6.0000000000000001E-3</v>
      </c>
      <c r="S96" s="204">
        <v>0</v>
      </c>
      <c r="T96" s="205">
        <f>S96*H96</f>
        <v>0</v>
      </c>
      <c r="U96" s="37"/>
      <c r="V96" s="37"/>
      <c r="W96" s="37"/>
      <c r="X96" s="37"/>
      <c r="Y96" s="37"/>
      <c r="Z96" s="37"/>
      <c r="AA96" s="37"/>
      <c r="AB96" s="37"/>
      <c r="AC96" s="37"/>
      <c r="AD96" s="37"/>
      <c r="AE96" s="37"/>
      <c r="AR96" s="206" t="s">
        <v>256</v>
      </c>
      <c r="AT96" s="206" t="s">
        <v>507</v>
      </c>
      <c r="AU96" s="206" t="s">
        <v>88</v>
      </c>
      <c r="AY96" s="19" t="s">
        <v>211</v>
      </c>
      <c r="BE96" s="207">
        <f>IF(N96="základní",J96,0)</f>
        <v>0</v>
      </c>
      <c r="BF96" s="207">
        <f>IF(N96="snížená",J96,0)</f>
        <v>0</v>
      </c>
      <c r="BG96" s="207">
        <f>IF(N96="zákl. přenesená",J96,0)</f>
        <v>0</v>
      </c>
      <c r="BH96" s="207">
        <f>IF(N96="sníž. přenesená",J96,0)</f>
        <v>0</v>
      </c>
      <c r="BI96" s="207">
        <f>IF(N96="nulová",J96,0)</f>
        <v>0</v>
      </c>
      <c r="BJ96" s="19" t="s">
        <v>88</v>
      </c>
      <c r="BK96" s="207">
        <f>ROUND(I96*H96,2)</f>
        <v>0</v>
      </c>
      <c r="BL96" s="19" t="s">
        <v>232</v>
      </c>
      <c r="BM96" s="206" t="s">
        <v>633</v>
      </c>
    </row>
    <row r="97" spans="1:65" s="2" customFormat="1" ht="19.5">
      <c r="A97" s="37"/>
      <c r="B97" s="38"/>
      <c r="C97" s="39"/>
      <c r="D97" s="208" t="s">
        <v>220</v>
      </c>
      <c r="E97" s="39"/>
      <c r="F97" s="209" t="s">
        <v>634</v>
      </c>
      <c r="G97" s="39"/>
      <c r="H97" s="39"/>
      <c r="I97" s="118"/>
      <c r="J97" s="39"/>
      <c r="K97" s="39"/>
      <c r="L97" s="42"/>
      <c r="M97" s="210"/>
      <c r="N97" s="211"/>
      <c r="O97" s="67"/>
      <c r="P97" s="67"/>
      <c r="Q97" s="67"/>
      <c r="R97" s="67"/>
      <c r="S97" s="67"/>
      <c r="T97" s="68"/>
      <c r="U97" s="37"/>
      <c r="V97" s="37"/>
      <c r="W97" s="37"/>
      <c r="X97" s="37"/>
      <c r="Y97" s="37"/>
      <c r="Z97" s="37"/>
      <c r="AA97" s="37"/>
      <c r="AB97" s="37"/>
      <c r="AC97" s="37"/>
      <c r="AD97" s="37"/>
      <c r="AE97" s="37"/>
      <c r="AT97" s="19" t="s">
        <v>220</v>
      </c>
      <c r="AU97" s="19" t="s">
        <v>88</v>
      </c>
    </row>
    <row r="98" spans="1:65" s="2" customFormat="1" ht="12">
      <c r="A98" s="37"/>
      <c r="B98" s="38"/>
      <c r="C98" s="195" t="s">
        <v>232</v>
      </c>
      <c r="D98" s="195" t="s">
        <v>214</v>
      </c>
      <c r="E98" s="196" t="s">
        <v>635</v>
      </c>
      <c r="F98" s="197" t="s">
        <v>636</v>
      </c>
      <c r="G98" s="198" t="s">
        <v>622</v>
      </c>
      <c r="H98" s="199">
        <v>1</v>
      </c>
      <c r="I98" s="200"/>
      <c r="J98" s="201">
        <f>ROUND(I98*H98,2)</f>
        <v>0</v>
      </c>
      <c r="K98" s="197" t="s">
        <v>224</v>
      </c>
      <c r="L98" s="42"/>
      <c r="M98" s="202" t="s">
        <v>44</v>
      </c>
      <c r="N98" s="203" t="s">
        <v>53</v>
      </c>
      <c r="O98" s="67"/>
      <c r="P98" s="204">
        <f>O98*H98</f>
        <v>0</v>
      </c>
      <c r="Q98" s="204">
        <v>2.2530000000000001E-2</v>
      </c>
      <c r="R98" s="204">
        <f>Q98*H98</f>
        <v>2.2530000000000001E-2</v>
      </c>
      <c r="S98" s="204">
        <v>0</v>
      </c>
      <c r="T98" s="205">
        <f>S98*H98</f>
        <v>0</v>
      </c>
      <c r="U98" s="37"/>
      <c r="V98" s="37"/>
      <c r="W98" s="37"/>
      <c r="X98" s="37"/>
      <c r="Y98" s="37"/>
      <c r="Z98" s="37"/>
      <c r="AA98" s="37"/>
      <c r="AB98" s="37"/>
      <c r="AC98" s="37"/>
      <c r="AD98" s="37"/>
      <c r="AE98" s="37"/>
      <c r="AR98" s="206" t="s">
        <v>232</v>
      </c>
      <c r="AT98" s="206" t="s">
        <v>214</v>
      </c>
      <c r="AU98" s="206" t="s">
        <v>88</v>
      </c>
      <c r="AY98" s="19" t="s">
        <v>211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232</v>
      </c>
      <c r="BM98" s="206" t="s">
        <v>637</v>
      </c>
    </row>
    <row r="99" spans="1:65" s="2" customFormat="1" ht="204.75">
      <c r="A99" s="37"/>
      <c r="B99" s="38"/>
      <c r="C99" s="39"/>
      <c r="D99" s="208" t="s">
        <v>297</v>
      </c>
      <c r="E99" s="39"/>
      <c r="F99" s="209" t="s">
        <v>629</v>
      </c>
      <c r="G99" s="39"/>
      <c r="H99" s="39"/>
      <c r="I99" s="118"/>
      <c r="J99" s="39"/>
      <c r="K99" s="39"/>
      <c r="L99" s="42"/>
      <c r="M99" s="210"/>
      <c r="N99" s="211"/>
      <c r="O99" s="67"/>
      <c r="P99" s="67"/>
      <c r="Q99" s="67"/>
      <c r="R99" s="67"/>
      <c r="S99" s="67"/>
      <c r="T99" s="68"/>
      <c r="U99" s="37"/>
      <c r="V99" s="37"/>
      <c r="W99" s="37"/>
      <c r="X99" s="37"/>
      <c r="Y99" s="37"/>
      <c r="Z99" s="37"/>
      <c r="AA99" s="37"/>
      <c r="AB99" s="37"/>
      <c r="AC99" s="37"/>
      <c r="AD99" s="37"/>
      <c r="AE99" s="37"/>
      <c r="AT99" s="19" t="s">
        <v>297</v>
      </c>
      <c r="AU99" s="19" t="s">
        <v>88</v>
      </c>
    </row>
    <row r="100" spans="1:65" s="2" customFormat="1" ht="19.5">
      <c r="A100" s="37"/>
      <c r="B100" s="38"/>
      <c r="C100" s="39"/>
      <c r="D100" s="208" t="s">
        <v>220</v>
      </c>
      <c r="E100" s="39"/>
      <c r="F100" s="209" t="s">
        <v>638</v>
      </c>
      <c r="G100" s="39"/>
      <c r="H100" s="39"/>
      <c r="I100" s="118"/>
      <c r="J100" s="39"/>
      <c r="K100" s="39"/>
      <c r="L100" s="42"/>
      <c r="M100" s="210"/>
      <c r="N100" s="211"/>
      <c r="O100" s="67"/>
      <c r="P100" s="67"/>
      <c r="Q100" s="67"/>
      <c r="R100" s="67"/>
      <c r="S100" s="67"/>
      <c r="T100" s="68"/>
      <c r="U100" s="37"/>
      <c r="V100" s="37"/>
      <c r="W100" s="37"/>
      <c r="X100" s="37"/>
      <c r="Y100" s="37"/>
      <c r="Z100" s="37"/>
      <c r="AA100" s="37"/>
      <c r="AB100" s="37"/>
      <c r="AC100" s="37"/>
      <c r="AD100" s="37"/>
      <c r="AE100" s="37"/>
      <c r="AT100" s="19" t="s">
        <v>220</v>
      </c>
      <c r="AU100" s="19" t="s">
        <v>88</v>
      </c>
    </row>
    <row r="101" spans="1:65" s="13" customFormat="1">
      <c r="B101" s="216"/>
      <c r="C101" s="217"/>
      <c r="D101" s="208" t="s">
        <v>299</v>
      </c>
      <c r="E101" s="218" t="s">
        <v>44</v>
      </c>
      <c r="F101" s="219" t="s">
        <v>639</v>
      </c>
      <c r="G101" s="217"/>
      <c r="H101" s="220">
        <v>1</v>
      </c>
      <c r="I101" s="221"/>
      <c r="J101" s="217"/>
      <c r="K101" s="217"/>
      <c r="L101" s="222"/>
      <c r="M101" s="223"/>
      <c r="N101" s="224"/>
      <c r="O101" s="224"/>
      <c r="P101" s="224"/>
      <c r="Q101" s="224"/>
      <c r="R101" s="224"/>
      <c r="S101" s="224"/>
      <c r="T101" s="225"/>
      <c r="AT101" s="226" t="s">
        <v>299</v>
      </c>
      <c r="AU101" s="226" t="s">
        <v>88</v>
      </c>
      <c r="AV101" s="13" t="s">
        <v>91</v>
      </c>
      <c r="AW101" s="13" t="s">
        <v>42</v>
      </c>
      <c r="AX101" s="13" t="s">
        <v>88</v>
      </c>
      <c r="AY101" s="226" t="s">
        <v>211</v>
      </c>
    </row>
    <row r="102" spans="1:65" s="2" customFormat="1" ht="12">
      <c r="A102" s="37"/>
      <c r="B102" s="38"/>
      <c r="C102" s="259" t="s">
        <v>210</v>
      </c>
      <c r="D102" s="259" t="s">
        <v>507</v>
      </c>
      <c r="E102" s="260" t="s">
        <v>640</v>
      </c>
      <c r="F102" s="261" t="s">
        <v>641</v>
      </c>
      <c r="G102" s="262" t="s">
        <v>622</v>
      </c>
      <c r="H102" s="263">
        <v>1</v>
      </c>
      <c r="I102" s="264"/>
      <c r="J102" s="265">
        <f>ROUND(I102*H102,2)</f>
        <v>0</v>
      </c>
      <c r="K102" s="261" t="s">
        <v>44</v>
      </c>
      <c r="L102" s="266"/>
      <c r="M102" s="267" t="s">
        <v>44</v>
      </c>
      <c r="N102" s="268" t="s">
        <v>53</v>
      </c>
      <c r="O102" s="67"/>
      <c r="P102" s="204">
        <f>O102*H102</f>
        <v>0</v>
      </c>
      <c r="Q102" s="204">
        <v>0.124</v>
      </c>
      <c r="R102" s="204">
        <f>Q102*H102</f>
        <v>0.124</v>
      </c>
      <c r="S102" s="204">
        <v>0</v>
      </c>
      <c r="T102" s="205">
        <f>S102*H102</f>
        <v>0</v>
      </c>
      <c r="U102" s="37"/>
      <c r="V102" s="37"/>
      <c r="W102" s="37"/>
      <c r="X102" s="37"/>
      <c r="Y102" s="37"/>
      <c r="Z102" s="37"/>
      <c r="AA102" s="37"/>
      <c r="AB102" s="37"/>
      <c r="AC102" s="37"/>
      <c r="AD102" s="37"/>
      <c r="AE102" s="37"/>
      <c r="AR102" s="206" t="s">
        <v>256</v>
      </c>
      <c r="AT102" s="206" t="s">
        <v>507</v>
      </c>
      <c r="AU102" s="206" t="s">
        <v>88</v>
      </c>
      <c r="AY102" s="19" t="s">
        <v>211</v>
      </c>
      <c r="BE102" s="207">
        <f>IF(N102="základní",J102,0)</f>
        <v>0</v>
      </c>
      <c r="BF102" s="207">
        <f>IF(N102="snížená",J102,0)</f>
        <v>0</v>
      </c>
      <c r="BG102" s="207">
        <f>IF(N102="zákl. přenesená",J102,0)</f>
        <v>0</v>
      </c>
      <c r="BH102" s="207">
        <f>IF(N102="sníž. přenesená",J102,0)</f>
        <v>0</v>
      </c>
      <c r="BI102" s="207">
        <f>IF(N102="nulová",J102,0)</f>
        <v>0</v>
      </c>
      <c r="BJ102" s="19" t="s">
        <v>88</v>
      </c>
      <c r="BK102" s="207">
        <f>ROUND(I102*H102,2)</f>
        <v>0</v>
      </c>
      <c r="BL102" s="19" t="s">
        <v>232</v>
      </c>
      <c r="BM102" s="206" t="s">
        <v>642</v>
      </c>
    </row>
    <row r="103" spans="1:65" s="13" customFormat="1" ht="22.5">
      <c r="B103" s="216"/>
      <c r="C103" s="217"/>
      <c r="D103" s="208" t="s">
        <v>299</v>
      </c>
      <c r="E103" s="218" t="s">
        <v>44</v>
      </c>
      <c r="F103" s="219" t="s">
        <v>643</v>
      </c>
      <c r="G103" s="217"/>
      <c r="H103" s="220">
        <v>1</v>
      </c>
      <c r="I103" s="221"/>
      <c r="J103" s="217"/>
      <c r="K103" s="217"/>
      <c r="L103" s="222"/>
      <c r="M103" s="223"/>
      <c r="N103" s="224"/>
      <c r="O103" s="224"/>
      <c r="P103" s="224"/>
      <c r="Q103" s="224"/>
      <c r="R103" s="224"/>
      <c r="S103" s="224"/>
      <c r="T103" s="225"/>
      <c r="AT103" s="226" t="s">
        <v>299</v>
      </c>
      <c r="AU103" s="226" t="s">
        <v>88</v>
      </c>
      <c r="AV103" s="13" t="s">
        <v>91</v>
      </c>
      <c r="AW103" s="13" t="s">
        <v>42</v>
      </c>
      <c r="AX103" s="13" t="s">
        <v>88</v>
      </c>
      <c r="AY103" s="226" t="s">
        <v>211</v>
      </c>
    </row>
    <row r="104" spans="1:65" s="12" customFormat="1" ht="15">
      <c r="B104" s="179"/>
      <c r="C104" s="180"/>
      <c r="D104" s="181" t="s">
        <v>81</v>
      </c>
      <c r="E104" s="182" t="s">
        <v>290</v>
      </c>
      <c r="F104" s="182" t="s">
        <v>291</v>
      </c>
      <c r="G104" s="180"/>
      <c r="H104" s="180"/>
      <c r="I104" s="183"/>
      <c r="J104" s="184">
        <f>BK104</f>
        <v>0</v>
      </c>
      <c r="K104" s="180"/>
      <c r="L104" s="185"/>
      <c r="M104" s="186"/>
      <c r="N104" s="187"/>
      <c r="O104" s="187"/>
      <c r="P104" s="188">
        <f>P105</f>
        <v>0</v>
      </c>
      <c r="Q104" s="187"/>
      <c r="R104" s="188">
        <f>R105</f>
        <v>0</v>
      </c>
      <c r="S104" s="187"/>
      <c r="T104" s="189">
        <f>T105</f>
        <v>0</v>
      </c>
      <c r="AR104" s="190" t="s">
        <v>88</v>
      </c>
      <c r="AT104" s="191" t="s">
        <v>81</v>
      </c>
      <c r="AU104" s="191" t="s">
        <v>82</v>
      </c>
      <c r="AY104" s="190" t="s">
        <v>211</v>
      </c>
      <c r="BK104" s="192">
        <f>BK105</f>
        <v>0</v>
      </c>
    </row>
    <row r="105" spans="1:65" s="12" customFormat="1" ht="12.75">
      <c r="B105" s="179"/>
      <c r="C105" s="180"/>
      <c r="D105" s="181" t="s">
        <v>81</v>
      </c>
      <c r="E105" s="193" t="s">
        <v>606</v>
      </c>
      <c r="F105" s="193" t="s">
        <v>607</v>
      </c>
      <c r="G105" s="180"/>
      <c r="H105" s="180"/>
      <c r="I105" s="183"/>
      <c r="J105" s="194">
        <f>BK105</f>
        <v>0</v>
      </c>
      <c r="K105" s="180"/>
      <c r="L105" s="185"/>
      <c r="M105" s="186"/>
      <c r="N105" s="187"/>
      <c r="O105" s="187"/>
      <c r="P105" s="188">
        <f>SUM(P106:P109)</f>
        <v>0</v>
      </c>
      <c r="Q105" s="187"/>
      <c r="R105" s="188">
        <f>SUM(R106:R109)</f>
        <v>0</v>
      </c>
      <c r="S105" s="187"/>
      <c r="T105" s="189">
        <f>SUM(T106:T109)</f>
        <v>0</v>
      </c>
      <c r="AR105" s="190" t="s">
        <v>88</v>
      </c>
      <c r="AT105" s="191" t="s">
        <v>81</v>
      </c>
      <c r="AU105" s="191" t="s">
        <v>88</v>
      </c>
      <c r="AY105" s="190" t="s">
        <v>211</v>
      </c>
      <c r="BK105" s="192">
        <f>SUM(BK106:BK109)</f>
        <v>0</v>
      </c>
    </row>
    <row r="106" spans="1:65" s="2" customFormat="1" ht="24">
      <c r="A106" s="37"/>
      <c r="B106" s="38"/>
      <c r="C106" s="195" t="s">
        <v>243</v>
      </c>
      <c r="D106" s="195" t="s">
        <v>214</v>
      </c>
      <c r="E106" s="196" t="s">
        <v>609</v>
      </c>
      <c r="F106" s="197" t="s">
        <v>610</v>
      </c>
      <c r="G106" s="198" t="s">
        <v>510</v>
      </c>
      <c r="H106" s="199">
        <v>0.155</v>
      </c>
      <c r="I106" s="200"/>
      <c r="J106" s="201">
        <f>ROUND(I106*H106,2)</f>
        <v>0</v>
      </c>
      <c r="K106" s="197" t="s">
        <v>224</v>
      </c>
      <c r="L106" s="42"/>
      <c r="M106" s="202" t="s">
        <v>44</v>
      </c>
      <c r="N106" s="203" t="s">
        <v>53</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232</v>
      </c>
      <c r="AT106" s="206" t="s">
        <v>214</v>
      </c>
      <c r="AU106" s="206" t="s">
        <v>91</v>
      </c>
      <c r="AY106" s="19" t="s">
        <v>211</v>
      </c>
      <c r="BE106" s="207">
        <f>IF(N106="základní",J106,0)</f>
        <v>0</v>
      </c>
      <c r="BF106" s="207">
        <f>IF(N106="snížená",J106,0)</f>
        <v>0</v>
      </c>
      <c r="BG106" s="207">
        <f>IF(N106="zákl. přenesená",J106,0)</f>
        <v>0</v>
      </c>
      <c r="BH106" s="207">
        <f>IF(N106="sníž. přenesená",J106,0)</f>
        <v>0</v>
      </c>
      <c r="BI106" s="207">
        <f>IF(N106="nulová",J106,0)</f>
        <v>0</v>
      </c>
      <c r="BJ106" s="19" t="s">
        <v>88</v>
      </c>
      <c r="BK106" s="207">
        <f>ROUND(I106*H106,2)</f>
        <v>0</v>
      </c>
      <c r="BL106" s="19" t="s">
        <v>232</v>
      </c>
      <c r="BM106" s="206" t="s">
        <v>644</v>
      </c>
    </row>
    <row r="107" spans="1:65" s="2" customFormat="1" ht="29.25">
      <c r="A107" s="37"/>
      <c r="B107" s="38"/>
      <c r="C107" s="39"/>
      <c r="D107" s="208" t="s">
        <v>297</v>
      </c>
      <c r="E107" s="39"/>
      <c r="F107" s="209" t="s">
        <v>612</v>
      </c>
      <c r="G107" s="39"/>
      <c r="H107" s="39"/>
      <c r="I107" s="118"/>
      <c r="J107" s="39"/>
      <c r="K107" s="39"/>
      <c r="L107" s="42"/>
      <c r="M107" s="210"/>
      <c r="N107" s="211"/>
      <c r="O107" s="67"/>
      <c r="P107" s="67"/>
      <c r="Q107" s="67"/>
      <c r="R107" s="67"/>
      <c r="S107" s="67"/>
      <c r="T107" s="68"/>
      <c r="U107" s="37"/>
      <c r="V107" s="37"/>
      <c r="W107" s="37"/>
      <c r="X107" s="37"/>
      <c r="Y107" s="37"/>
      <c r="Z107" s="37"/>
      <c r="AA107" s="37"/>
      <c r="AB107" s="37"/>
      <c r="AC107" s="37"/>
      <c r="AD107" s="37"/>
      <c r="AE107" s="37"/>
      <c r="AT107" s="19" t="s">
        <v>297</v>
      </c>
      <c r="AU107" s="19" t="s">
        <v>91</v>
      </c>
    </row>
    <row r="108" spans="1:65" s="2" customFormat="1" ht="24">
      <c r="A108" s="37"/>
      <c r="B108" s="38"/>
      <c r="C108" s="195" t="s">
        <v>250</v>
      </c>
      <c r="D108" s="195" t="s">
        <v>214</v>
      </c>
      <c r="E108" s="196" t="s">
        <v>614</v>
      </c>
      <c r="F108" s="197" t="s">
        <v>615</v>
      </c>
      <c r="G108" s="198" t="s">
        <v>510</v>
      </c>
      <c r="H108" s="199">
        <v>0.155</v>
      </c>
      <c r="I108" s="200"/>
      <c r="J108" s="201">
        <f>ROUND(I108*H108,2)</f>
        <v>0</v>
      </c>
      <c r="K108" s="197" t="s">
        <v>224</v>
      </c>
      <c r="L108" s="42"/>
      <c r="M108" s="202" t="s">
        <v>44</v>
      </c>
      <c r="N108" s="203" t="s">
        <v>53</v>
      </c>
      <c r="O108" s="67"/>
      <c r="P108" s="204">
        <f>O108*H108</f>
        <v>0</v>
      </c>
      <c r="Q108" s="204">
        <v>0</v>
      </c>
      <c r="R108" s="204">
        <f>Q108*H108</f>
        <v>0</v>
      </c>
      <c r="S108" s="204">
        <v>0</v>
      </c>
      <c r="T108" s="205">
        <f>S108*H108</f>
        <v>0</v>
      </c>
      <c r="U108" s="37"/>
      <c r="V108" s="37"/>
      <c r="W108" s="37"/>
      <c r="X108" s="37"/>
      <c r="Y108" s="37"/>
      <c r="Z108" s="37"/>
      <c r="AA108" s="37"/>
      <c r="AB108" s="37"/>
      <c r="AC108" s="37"/>
      <c r="AD108" s="37"/>
      <c r="AE108" s="37"/>
      <c r="AR108" s="206" t="s">
        <v>232</v>
      </c>
      <c r="AT108" s="206" t="s">
        <v>214</v>
      </c>
      <c r="AU108" s="206" t="s">
        <v>91</v>
      </c>
      <c r="AY108" s="19" t="s">
        <v>211</v>
      </c>
      <c r="BE108" s="207">
        <f>IF(N108="základní",J108,0)</f>
        <v>0</v>
      </c>
      <c r="BF108" s="207">
        <f>IF(N108="snížená",J108,0)</f>
        <v>0</v>
      </c>
      <c r="BG108" s="207">
        <f>IF(N108="zákl. přenesená",J108,0)</f>
        <v>0</v>
      </c>
      <c r="BH108" s="207">
        <f>IF(N108="sníž. přenesená",J108,0)</f>
        <v>0</v>
      </c>
      <c r="BI108" s="207">
        <f>IF(N108="nulová",J108,0)</f>
        <v>0</v>
      </c>
      <c r="BJ108" s="19" t="s">
        <v>88</v>
      </c>
      <c r="BK108" s="207">
        <f>ROUND(I108*H108,2)</f>
        <v>0</v>
      </c>
      <c r="BL108" s="19" t="s">
        <v>232</v>
      </c>
      <c r="BM108" s="206" t="s">
        <v>645</v>
      </c>
    </row>
    <row r="109" spans="1:65" s="2" customFormat="1" ht="29.25">
      <c r="A109" s="37"/>
      <c r="B109" s="38"/>
      <c r="C109" s="39"/>
      <c r="D109" s="208" t="s">
        <v>297</v>
      </c>
      <c r="E109" s="39"/>
      <c r="F109" s="209" t="s">
        <v>612</v>
      </c>
      <c r="G109" s="39"/>
      <c r="H109" s="39"/>
      <c r="I109" s="118"/>
      <c r="J109" s="39"/>
      <c r="K109" s="39"/>
      <c r="L109" s="42"/>
      <c r="M109" s="212"/>
      <c r="N109" s="213"/>
      <c r="O109" s="214"/>
      <c r="P109" s="214"/>
      <c r="Q109" s="214"/>
      <c r="R109" s="214"/>
      <c r="S109" s="214"/>
      <c r="T109" s="215"/>
      <c r="U109" s="37"/>
      <c r="V109" s="37"/>
      <c r="W109" s="37"/>
      <c r="X109" s="37"/>
      <c r="Y109" s="37"/>
      <c r="Z109" s="37"/>
      <c r="AA109" s="37"/>
      <c r="AB109" s="37"/>
      <c r="AC109" s="37"/>
      <c r="AD109" s="37"/>
      <c r="AE109" s="37"/>
      <c r="AT109" s="19" t="s">
        <v>297</v>
      </c>
      <c r="AU109" s="19" t="s">
        <v>91</v>
      </c>
    </row>
    <row r="110" spans="1:65" s="2" customFormat="1">
      <c r="A110" s="37"/>
      <c r="B110" s="50"/>
      <c r="C110" s="51"/>
      <c r="D110" s="51"/>
      <c r="E110" s="51"/>
      <c r="F110" s="51"/>
      <c r="G110" s="51"/>
      <c r="H110" s="51"/>
      <c r="I110" s="145"/>
      <c r="J110" s="51"/>
      <c r="K110" s="51"/>
      <c r="L110" s="42"/>
      <c r="M110" s="37"/>
      <c r="O110" s="37"/>
      <c r="P110" s="37"/>
      <c r="Q110" s="37"/>
      <c r="R110" s="37"/>
      <c r="S110" s="37"/>
      <c r="T110" s="37"/>
      <c r="U110" s="37"/>
      <c r="V110" s="37"/>
      <c r="W110" s="37"/>
      <c r="X110" s="37"/>
      <c r="Y110" s="37"/>
      <c r="Z110" s="37"/>
      <c r="AA110" s="37"/>
      <c r="AB110" s="37"/>
      <c r="AC110" s="37"/>
      <c r="AD110" s="37"/>
      <c r="AE110" s="37"/>
    </row>
  </sheetData>
  <sheetProtection algorithmName="SHA-512" hashValue="YXU9w6oL30pfHnFbazuDPMZetKsby012i0BeZDNVukrx6uYLI05req9b+xZ96BxK1ILsHJmyfc1GNGS1DqQ0/g==" saltValue="IA1uuN0l7A6DCDBkXLrBuV+xJ0cJQzv+PAYqJFzhHzJy1L4s40OpdjaXLT2i5kUtPZisI84sgExejVEyiDJmhg==" spinCount="100000" sheet="1" objects="1" scenarios="1" formatColumns="0" formatRows="0" autoFilter="0"/>
  <autoFilter ref="C87:K109"/>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58"/>
  <sheetViews>
    <sheetView showGridLines="0" topLeftCell="A106" workbookViewId="0">
      <selection activeCell="F119" sqref="F11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114</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646</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647</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111</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648</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ROUND(J99,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ROUND((SUM(BE99:BE757)),  2)</f>
        <v>0</v>
      </c>
      <c r="G35" s="37"/>
      <c r="H35" s="37"/>
      <c r="I35" s="134">
        <v>0.21</v>
      </c>
      <c r="J35" s="133">
        <f>ROUND(((SUM(BE99:BE757))*I35),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ROUND((SUM(BF99:BF757)),  2)</f>
        <v>0</v>
      </c>
      <c r="G36" s="37"/>
      <c r="H36" s="37"/>
      <c r="I36" s="134">
        <v>0.15</v>
      </c>
      <c r="J36" s="133">
        <f>ROUND(((SUM(BF99:BF757))*I36),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ROUND((SUM(BG99:BG757)),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ROUND((SUM(BH99:BH757)),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ROUND((SUM(BI99:BI757)),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646</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04.1 - Soupis prací - Pravobřežní PPO zeď v DKM ř. km cca 16,65 – 16,95</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J99</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284</v>
      </c>
      <c r="E64" s="157"/>
      <c r="F64" s="157"/>
      <c r="G64" s="157"/>
      <c r="H64" s="157"/>
      <c r="I64" s="158"/>
      <c r="J64" s="159">
        <f>J100</f>
        <v>0</v>
      </c>
      <c r="K64" s="155"/>
      <c r="L64" s="160"/>
    </row>
    <row r="65" spans="1:31" s="10" customFormat="1" ht="12.75">
      <c r="B65" s="161"/>
      <c r="C65" s="100"/>
      <c r="D65" s="162" t="s">
        <v>285</v>
      </c>
      <c r="E65" s="163"/>
      <c r="F65" s="163"/>
      <c r="G65" s="163"/>
      <c r="H65" s="163"/>
      <c r="I65" s="164"/>
      <c r="J65" s="165">
        <f>J101</f>
        <v>0</v>
      </c>
      <c r="K65" s="100"/>
      <c r="L65" s="166"/>
    </row>
    <row r="66" spans="1:31" s="10" customFormat="1" ht="12.75">
      <c r="B66" s="161"/>
      <c r="C66" s="100"/>
      <c r="D66" s="162" t="s">
        <v>649</v>
      </c>
      <c r="E66" s="163"/>
      <c r="F66" s="163"/>
      <c r="G66" s="163"/>
      <c r="H66" s="163"/>
      <c r="I66" s="164"/>
      <c r="J66" s="165">
        <f>J327</f>
        <v>0</v>
      </c>
      <c r="K66" s="100"/>
      <c r="L66" s="166"/>
    </row>
    <row r="67" spans="1:31" s="10" customFormat="1" ht="12.75">
      <c r="B67" s="161"/>
      <c r="C67" s="100"/>
      <c r="D67" s="162" t="s">
        <v>650</v>
      </c>
      <c r="E67" s="163"/>
      <c r="F67" s="163"/>
      <c r="G67" s="163"/>
      <c r="H67" s="163"/>
      <c r="I67" s="164"/>
      <c r="J67" s="165">
        <f>J424</f>
        <v>0</v>
      </c>
      <c r="K67" s="100"/>
      <c r="L67" s="166"/>
    </row>
    <row r="68" spans="1:31" s="10" customFormat="1" ht="12.75">
      <c r="B68" s="161"/>
      <c r="C68" s="100"/>
      <c r="D68" s="162" t="s">
        <v>286</v>
      </c>
      <c r="E68" s="163"/>
      <c r="F68" s="163"/>
      <c r="G68" s="163"/>
      <c r="H68" s="163"/>
      <c r="I68" s="164"/>
      <c r="J68" s="165">
        <f>J492</f>
        <v>0</v>
      </c>
      <c r="K68" s="100"/>
      <c r="L68" s="166"/>
    </row>
    <row r="69" spans="1:31" s="10" customFormat="1" ht="12.75">
      <c r="B69" s="161"/>
      <c r="C69" s="100"/>
      <c r="D69" s="162" t="s">
        <v>651</v>
      </c>
      <c r="E69" s="163"/>
      <c r="F69" s="163"/>
      <c r="G69" s="163"/>
      <c r="H69" s="163"/>
      <c r="I69" s="164"/>
      <c r="J69" s="165">
        <f>J528</f>
        <v>0</v>
      </c>
      <c r="K69" s="100"/>
      <c r="L69" s="166"/>
    </row>
    <row r="70" spans="1:31" s="10" customFormat="1" ht="12.75">
      <c r="B70" s="161"/>
      <c r="C70" s="100"/>
      <c r="D70" s="162" t="s">
        <v>652</v>
      </c>
      <c r="E70" s="163"/>
      <c r="F70" s="163"/>
      <c r="G70" s="163"/>
      <c r="H70" s="163"/>
      <c r="I70" s="164"/>
      <c r="J70" s="165">
        <f>J550</f>
        <v>0</v>
      </c>
      <c r="K70" s="100"/>
      <c r="L70" s="166"/>
    </row>
    <row r="71" spans="1:31" s="10" customFormat="1" ht="12.75">
      <c r="B71" s="161"/>
      <c r="C71" s="100"/>
      <c r="D71" s="162" t="s">
        <v>653</v>
      </c>
      <c r="E71" s="163"/>
      <c r="F71" s="163"/>
      <c r="G71" s="163"/>
      <c r="H71" s="163"/>
      <c r="I71" s="164"/>
      <c r="J71" s="165">
        <f>J590</f>
        <v>0</v>
      </c>
      <c r="K71" s="100"/>
      <c r="L71" s="166"/>
    </row>
    <row r="72" spans="1:31" s="10" customFormat="1" ht="12.75">
      <c r="B72" s="161"/>
      <c r="C72" s="100"/>
      <c r="D72" s="162" t="s">
        <v>288</v>
      </c>
      <c r="E72" s="163"/>
      <c r="F72" s="163"/>
      <c r="G72" s="163"/>
      <c r="H72" s="163"/>
      <c r="I72" s="164"/>
      <c r="J72" s="165">
        <f>J690</f>
        <v>0</v>
      </c>
      <c r="K72" s="100"/>
      <c r="L72" s="166"/>
    </row>
    <row r="73" spans="1:31" s="10" customFormat="1" ht="12.75">
      <c r="B73" s="161"/>
      <c r="C73" s="100"/>
      <c r="D73" s="162" t="s">
        <v>289</v>
      </c>
      <c r="E73" s="163"/>
      <c r="F73" s="163"/>
      <c r="G73" s="163"/>
      <c r="H73" s="163"/>
      <c r="I73" s="164"/>
      <c r="J73" s="165">
        <f>J710</f>
        <v>0</v>
      </c>
      <c r="K73" s="100"/>
      <c r="L73" s="166"/>
    </row>
    <row r="74" spans="1:31" s="9" customFormat="1" ht="15">
      <c r="B74" s="154"/>
      <c r="C74" s="155"/>
      <c r="D74" s="156" t="s">
        <v>654</v>
      </c>
      <c r="E74" s="157"/>
      <c r="F74" s="157"/>
      <c r="G74" s="157"/>
      <c r="H74" s="157"/>
      <c r="I74" s="158"/>
      <c r="J74" s="159">
        <f>J713</f>
        <v>0</v>
      </c>
      <c r="K74" s="155"/>
      <c r="L74" s="160"/>
    </row>
    <row r="75" spans="1:31" s="10" customFormat="1" ht="12.75">
      <c r="B75" s="161"/>
      <c r="C75" s="100"/>
      <c r="D75" s="162" t="s">
        <v>655</v>
      </c>
      <c r="E75" s="163"/>
      <c r="F75" s="163"/>
      <c r="G75" s="163"/>
      <c r="H75" s="163"/>
      <c r="I75" s="164"/>
      <c r="J75" s="165">
        <f>J714</f>
        <v>0</v>
      </c>
      <c r="K75" s="100"/>
      <c r="L75" s="166"/>
    </row>
    <row r="76" spans="1:31" s="10" customFormat="1" ht="12.75">
      <c r="B76" s="161"/>
      <c r="C76" s="100"/>
      <c r="D76" s="162" t="s">
        <v>656</v>
      </c>
      <c r="E76" s="163"/>
      <c r="F76" s="163"/>
      <c r="G76" s="163"/>
      <c r="H76" s="163"/>
      <c r="I76" s="164"/>
      <c r="J76" s="165">
        <f>J737</f>
        <v>0</v>
      </c>
      <c r="K76" s="100"/>
      <c r="L76" s="166"/>
    </row>
    <row r="77" spans="1:31" s="10" customFormat="1" ht="12.75">
      <c r="B77" s="161"/>
      <c r="C77" s="100"/>
      <c r="D77" s="162" t="s">
        <v>657</v>
      </c>
      <c r="E77" s="163"/>
      <c r="F77" s="163"/>
      <c r="G77" s="163"/>
      <c r="H77" s="163"/>
      <c r="I77" s="164"/>
      <c r="J77" s="165">
        <f>J755</f>
        <v>0</v>
      </c>
      <c r="K77" s="100"/>
      <c r="L77" s="166"/>
    </row>
    <row r="78" spans="1:31" s="2" customFormat="1">
      <c r="A78" s="37"/>
      <c r="B78" s="38"/>
      <c r="C78" s="39"/>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c r="A79" s="37"/>
      <c r="B79" s="50"/>
      <c r="C79" s="51"/>
      <c r="D79" s="51"/>
      <c r="E79" s="51"/>
      <c r="F79" s="51"/>
      <c r="G79" s="51"/>
      <c r="H79" s="51"/>
      <c r="I79" s="145"/>
      <c r="J79" s="51"/>
      <c r="K79" s="51"/>
      <c r="L79" s="119"/>
      <c r="S79" s="37"/>
      <c r="T79" s="37"/>
      <c r="U79" s="37"/>
      <c r="V79" s="37"/>
      <c r="W79" s="37"/>
      <c r="X79" s="37"/>
      <c r="Y79" s="37"/>
      <c r="Z79" s="37"/>
      <c r="AA79" s="37"/>
      <c r="AB79" s="37"/>
      <c r="AC79" s="37"/>
      <c r="AD79" s="37"/>
      <c r="AE79" s="37"/>
    </row>
    <row r="83" spans="1:31" s="2" customFormat="1">
      <c r="A83" s="37"/>
      <c r="B83" s="52"/>
      <c r="C83" s="53"/>
      <c r="D83" s="53"/>
      <c r="E83" s="53"/>
      <c r="F83" s="53"/>
      <c r="G83" s="53"/>
      <c r="H83" s="53"/>
      <c r="I83" s="148"/>
      <c r="J83" s="53"/>
      <c r="K83" s="53"/>
      <c r="L83" s="119"/>
      <c r="S83" s="37"/>
      <c r="T83" s="37"/>
      <c r="U83" s="37"/>
      <c r="V83" s="37"/>
      <c r="W83" s="37"/>
      <c r="X83" s="37"/>
      <c r="Y83" s="37"/>
      <c r="Z83" s="37"/>
      <c r="AA83" s="37"/>
      <c r="AB83" s="37"/>
      <c r="AC83" s="37"/>
      <c r="AD83" s="37"/>
      <c r="AE83" s="37"/>
    </row>
    <row r="84" spans="1:31" s="2" customFormat="1" ht="18">
      <c r="A84" s="37"/>
      <c r="B84" s="38"/>
      <c r="C84" s="25" t="s">
        <v>195</v>
      </c>
      <c r="D84" s="39"/>
      <c r="E84" s="39"/>
      <c r="F84" s="39"/>
      <c r="G84" s="39"/>
      <c r="H84" s="39"/>
      <c r="I84" s="118"/>
      <c r="J84" s="39"/>
      <c r="K84" s="39"/>
      <c r="L84" s="119"/>
      <c r="S84" s="37"/>
      <c r="T84" s="37"/>
      <c r="U84" s="37"/>
      <c r="V84" s="37"/>
      <c r="W84" s="37"/>
      <c r="X84" s="37"/>
      <c r="Y84" s="37"/>
      <c r="Z84" s="37"/>
      <c r="AA84" s="37"/>
      <c r="AB84" s="37"/>
      <c r="AC84" s="37"/>
      <c r="AD84" s="37"/>
      <c r="AE84" s="37"/>
    </row>
    <row r="85" spans="1:31" s="2" customFormat="1">
      <c r="A85" s="37"/>
      <c r="B85" s="38"/>
      <c r="C85" s="39"/>
      <c r="D85" s="39"/>
      <c r="E85" s="39"/>
      <c r="F85" s="39"/>
      <c r="G85" s="39"/>
      <c r="H85" s="39"/>
      <c r="I85" s="118"/>
      <c r="J85" s="39"/>
      <c r="K85" s="39"/>
      <c r="L85" s="119"/>
      <c r="S85" s="37"/>
      <c r="T85" s="37"/>
      <c r="U85" s="37"/>
      <c r="V85" s="37"/>
      <c r="W85" s="37"/>
      <c r="X85" s="37"/>
      <c r="Y85" s="37"/>
      <c r="Z85" s="37"/>
      <c r="AA85" s="37"/>
      <c r="AB85" s="37"/>
      <c r="AC85" s="37"/>
      <c r="AD85" s="37"/>
      <c r="AE85" s="37"/>
    </row>
    <row r="86" spans="1:31" s="2" customFormat="1" ht="12.75">
      <c r="A86" s="37"/>
      <c r="B86" s="38"/>
      <c r="C86" s="31" t="s">
        <v>16</v>
      </c>
      <c r="D86" s="39"/>
      <c r="E86" s="39"/>
      <c r="F86" s="39"/>
      <c r="G86" s="39"/>
      <c r="H86" s="39"/>
      <c r="I86" s="118"/>
      <c r="J86" s="39"/>
      <c r="K86" s="39"/>
      <c r="L86" s="119"/>
      <c r="S86" s="37"/>
      <c r="T86" s="37"/>
      <c r="U86" s="37"/>
      <c r="V86" s="37"/>
      <c r="W86" s="37"/>
      <c r="X86" s="37"/>
      <c r="Y86" s="37"/>
      <c r="Z86" s="37"/>
      <c r="AA86" s="37"/>
      <c r="AB86" s="37"/>
      <c r="AC86" s="37"/>
      <c r="AD86" s="37"/>
      <c r="AE86" s="37"/>
    </row>
    <row r="87" spans="1:31" s="2" customFormat="1" ht="12.75">
      <c r="A87" s="37"/>
      <c r="B87" s="38"/>
      <c r="C87" s="39"/>
      <c r="D87" s="39"/>
      <c r="E87" s="402" t="str">
        <f>E7</f>
        <v>Bělá, Kvasiny, protipovodňová ochrana, č. akce 229180012 - DPS</v>
      </c>
      <c r="F87" s="403"/>
      <c r="G87" s="403"/>
      <c r="H87" s="403"/>
      <c r="I87" s="118"/>
      <c r="J87" s="39"/>
      <c r="K87" s="39"/>
      <c r="L87" s="119"/>
      <c r="S87" s="37"/>
      <c r="T87" s="37"/>
      <c r="U87" s="37"/>
      <c r="V87" s="37"/>
      <c r="W87" s="37"/>
      <c r="X87" s="37"/>
      <c r="Y87" s="37"/>
      <c r="Z87" s="37"/>
      <c r="AA87" s="37"/>
      <c r="AB87" s="37"/>
      <c r="AC87" s="37"/>
      <c r="AD87" s="37"/>
      <c r="AE87" s="37"/>
    </row>
    <row r="88" spans="1:31" s="1" customFormat="1" ht="12.75">
      <c r="B88" s="23"/>
      <c r="C88" s="31" t="s">
        <v>180</v>
      </c>
      <c r="D88" s="24"/>
      <c r="E88" s="24"/>
      <c r="F88" s="24"/>
      <c r="G88" s="24"/>
      <c r="H88" s="24"/>
      <c r="I88" s="111"/>
      <c r="J88" s="24"/>
      <c r="K88" s="24"/>
      <c r="L88" s="22"/>
    </row>
    <row r="89" spans="1:31" s="2" customFormat="1">
      <c r="A89" s="37"/>
      <c r="B89" s="38"/>
      <c r="C89" s="39"/>
      <c r="D89" s="39"/>
      <c r="E89" s="402" t="s">
        <v>646</v>
      </c>
      <c r="F89" s="401"/>
      <c r="G89" s="401"/>
      <c r="H89" s="401"/>
      <c r="I89" s="118"/>
      <c r="J89" s="39"/>
      <c r="K89" s="39"/>
      <c r="L89" s="119"/>
      <c r="S89" s="37"/>
      <c r="T89" s="37"/>
      <c r="U89" s="37"/>
      <c r="V89" s="37"/>
      <c r="W89" s="37"/>
      <c r="X89" s="37"/>
      <c r="Y89" s="37"/>
      <c r="Z89" s="37"/>
      <c r="AA89" s="37"/>
      <c r="AB89" s="37"/>
      <c r="AC89" s="37"/>
      <c r="AD89" s="37"/>
      <c r="AE89" s="37"/>
    </row>
    <row r="90" spans="1:31" s="2" customFormat="1" ht="12.75">
      <c r="A90" s="37"/>
      <c r="B90" s="38"/>
      <c r="C90" s="31" t="s">
        <v>182</v>
      </c>
      <c r="D90" s="39"/>
      <c r="E90" s="39"/>
      <c r="F90" s="39"/>
      <c r="G90" s="39"/>
      <c r="H90" s="39"/>
      <c r="I90" s="118"/>
      <c r="J90" s="39"/>
      <c r="K90" s="39"/>
      <c r="L90" s="119"/>
      <c r="S90" s="37"/>
      <c r="T90" s="37"/>
      <c r="U90" s="37"/>
      <c r="V90" s="37"/>
      <c r="W90" s="37"/>
      <c r="X90" s="37"/>
      <c r="Y90" s="37"/>
      <c r="Z90" s="37"/>
      <c r="AA90" s="37"/>
      <c r="AB90" s="37"/>
      <c r="AC90" s="37"/>
      <c r="AD90" s="37"/>
      <c r="AE90" s="37"/>
    </row>
    <row r="91" spans="1:31" s="2" customFormat="1">
      <c r="A91" s="37"/>
      <c r="B91" s="38"/>
      <c r="C91" s="39"/>
      <c r="D91" s="39"/>
      <c r="E91" s="364" t="str">
        <f>E11</f>
        <v>SO 04.1 - Soupis prací - Pravobřežní PPO zeď v DKM ř. km cca 16,65 – 16,95</v>
      </c>
      <c r="F91" s="401"/>
      <c r="G91" s="401"/>
      <c r="H91" s="401"/>
      <c r="I91" s="118"/>
      <c r="J91" s="39"/>
      <c r="K91" s="39"/>
      <c r="L91" s="119"/>
      <c r="S91" s="37"/>
      <c r="T91" s="37"/>
      <c r="U91" s="37"/>
      <c r="V91" s="37"/>
      <c r="W91" s="37"/>
      <c r="X91" s="37"/>
      <c r="Y91" s="37"/>
      <c r="Z91" s="37"/>
      <c r="AA91" s="37"/>
      <c r="AB91" s="37"/>
      <c r="AC91" s="37"/>
      <c r="AD91" s="37"/>
      <c r="AE91" s="37"/>
    </row>
    <row r="92" spans="1:31" s="2" customFormat="1">
      <c r="A92" s="37"/>
      <c r="B92" s="38"/>
      <c r="C92" s="39"/>
      <c r="D92" s="39"/>
      <c r="E92" s="39"/>
      <c r="F92" s="39"/>
      <c r="G92" s="39"/>
      <c r="H92" s="39"/>
      <c r="I92" s="118"/>
      <c r="J92" s="39"/>
      <c r="K92" s="39"/>
      <c r="L92" s="119"/>
      <c r="S92" s="37"/>
      <c r="T92" s="37"/>
      <c r="U92" s="37"/>
      <c r="V92" s="37"/>
      <c r="W92" s="37"/>
      <c r="X92" s="37"/>
      <c r="Y92" s="37"/>
      <c r="Z92" s="37"/>
      <c r="AA92" s="37"/>
      <c r="AB92" s="37"/>
      <c r="AC92" s="37"/>
      <c r="AD92" s="37"/>
      <c r="AE92" s="37"/>
    </row>
    <row r="93" spans="1:31" s="2" customFormat="1" ht="12.75">
      <c r="A93" s="37"/>
      <c r="B93" s="38"/>
      <c r="C93" s="31" t="s">
        <v>22</v>
      </c>
      <c r="D93" s="39"/>
      <c r="E93" s="39"/>
      <c r="F93" s="29" t="str">
        <f>F14</f>
        <v>k. ú. Kvasiny</v>
      </c>
      <c r="G93" s="39"/>
      <c r="H93" s="39"/>
      <c r="I93" s="120" t="s">
        <v>24</v>
      </c>
      <c r="J93" s="62" t="str">
        <f>IF(J14="","",J14)</f>
        <v>30. 6. 2020</v>
      </c>
      <c r="K93" s="39"/>
      <c r="L93" s="119"/>
      <c r="S93" s="37"/>
      <c r="T93" s="37"/>
      <c r="U93" s="37"/>
      <c r="V93" s="37"/>
      <c r="W93" s="37"/>
      <c r="X93" s="37"/>
      <c r="Y93" s="37"/>
      <c r="Z93" s="37"/>
      <c r="AA93" s="37"/>
      <c r="AB93" s="37"/>
      <c r="AC93" s="37"/>
      <c r="AD93" s="37"/>
      <c r="AE93" s="37"/>
    </row>
    <row r="94" spans="1:31" s="2" customFormat="1">
      <c r="A94" s="37"/>
      <c r="B94" s="38"/>
      <c r="C94" s="39"/>
      <c r="D94" s="39"/>
      <c r="E94" s="39"/>
      <c r="F94" s="39"/>
      <c r="G94" s="39"/>
      <c r="H94" s="39"/>
      <c r="I94" s="118"/>
      <c r="J94" s="39"/>
      <c r="K94" s="39"/>
      <c r="L94" s="119"/>
      <c r="S94" s="37"/>
      <c r="T94" s="37"/>
      <c r="U94" s="37"/>
      <c r="V94" s="37"/>
      <c r="W94" s="37"/>
      <c r="X94" s="37"/>
      <c r="Y94" s="37"/>
      <c r="Z94" s="37"/>
      <c r="AA94" s="37"/>
      <c r="AB94" s="37"/>
      <c r="AC94" s="37"/>
      <c r="AD94" s="37"/>
      <c r="AE94" s="37"/>
    </row>
    <row r="95" spans="1:31" s="2" customFormat="1" ht="38.25">
      <c r="A95" s="37"/>
      <c r="B95" s="38"/>
      <c r="C95" s="31" t="s">
        <v>30</v>
      </c>
      <c r="D95" s="39"/>
      <c r="E95" s="39"/>
      <c r="F95" s="29" t="str">
        <f>E17</f>
        <v>Povodí Labe, státní podnik</v>
      </c>
      <c r="G95" s="39"/>
      <c r="H95" s="39"/>
      <c r="I95" s="120" t="s">
        <v>38</v>
      </c>
      <c r="J95" s="35" t="str">
        <f>E23</f>
        <v>Vodohospodářský rozvoj a výstavba a.s.</v>
      </c>
      <c r="K95" s="39"/>
      <c r="L95" s="119"/>
      <c r="S95" s="37"/>
      <c r="T95" s="37"/>
      <c r="U95" s="37"/>
      <c r="V95" s="37"/>
      <c r="W95" s="37"/>
      <c r="X95" s="37"/>
      <c r="Y95" s="37"/>
      <c r="Z95" s="37"/>
      <c r="AA95" s="37"/>
      <c r="AB95" s="37"/>
      <c r="AC95" s="37"/>
      <c r="AD95" s="37"/>
      <c r="AE95" s="37"/>
    </row>
    <row r="96" spans="1:31" s="2" customFormat="1" ht="25.5">
      <c r="A96" s="37"/>
      <c r="B96" s="38"/>
      <c r="C96" s="31" t="s">
        <v>36</v>
      </c>
      <c r="D96" s="39"/>
      <c r="E96" s="39"/>
      <c r="F96" s="29" t="str">
        <f>IF(E20="","",E20)</f>
        <v>Vyplň údaj</v>
      </c>
      <c r="G96" s="39"/>
      <c r="H96" s="39"/>
      <c r="I96" s="120" t="s">
        <v>43</v>
      </c>
      <c r="J96" s="35" t="str">
        <f>E26</f>
        <v>Miroslav Holeček</v>
      </c>
      <c r="K96" s="39"/>
      <c r="L96" s="119"/>
      <c r="S96" s="37"/>
      <c r="T96" s="37"/>
      <c r="U96" s="37"/>
      <c r="V96" s="37"/>
      <c r="W96" s="37"/>
      <c r="X96" s="37"/>
      <c r="Y96" s="37"/>
      <c r="Z96" s="37"/>
      <c r="AA96" s="37"/>
      <c r="AB96" s="37"/>
      <c r="AC96" s="37"/>
      <c r="AD96" s="37"/>
      <c r="AE96" s="37"/>
    </row>
    <row r="97" spans="1:65" s="2" customFormat="1">
      <c r="A97" s="37"/>
      <c r="B97" s="38"/>
      <c r="C97" s="39"/>
      <c r="D97" s="39"/>
      <c r="E97" s="39"/>
      <c r="F97" s="39"/>
      <c r="G97" s="39"/>
      <c r="H97" s="39"/>
      <c r="I97" s="118"/>
      <c r="J97" s="39"/>
      <c r="K97" s="39"/>
      <c r="L97" s="119"/>
      <c r="S97" s="37"/>
      <c r="T97" s="37"/>
      <c r="U97" s="37"/>
      <c r="V97" s="37"/>
      <c r="W97" s="37"/>
      <c r="X97" s="37"/>
      <c r="Y97" s="37"/>
      <c r="Z97" s="37"/>
      <c r="AA97" s="37"/>
      <c r="AB97" s="37"/>
      <c r="AC97" s="37"/>
      <c r="AD97" s="37"/>
      <c r="AE97" s="37"/>
    </row>
    <row r="98" spans="1:65" s="11" customFormat="1" ht="24">
      <c r="A98" s="167"/>
      <c r="B98" s="168"/>
      <c r="C98" s="169" t="s">
        <v>196</v>
      </c>
      <c r="D98" s="170" t="s">
        <v>67</v>
      </c>
      <c r="E98" s="170" t="s">
        <v>63</v>
      </c>
      <c r="F98" s="170" t="s">
        <v>64</v>
      </c>
      <c r="G98" s="170" t="s">
        <v>197</v>
      </c>
      <c r="H98" s="170" t="s">
        <v>198</v>
      </c>
      <c r="I98" s="171" t="s">
        <v>199</v>
      </c>
      <c r="J98" s="170" t="s">
        <v>187</v>
      </c>
      <c r="K98" s="172" t="s">
        <v>200</v>
      </c>
      <c r="L98" s="173"/>
      <c r="M98" s="71" t="s">
        <v>44</v>
      </c>
      <c r="N98" s="72" t="s">
        <v>52</v>
      </c>
      <c r="O98" s="72" t="s">
        <v>201</v>
      </c>
      <c r="P98" s="72" t="s">
        <v>202</v>
      </c>
      <c r="Q98" s="72" t="s">
        <v>203</v>
      </c>
      <c r="R98" s="72" t="s">
        <v>204</v>
      </c>
      <c r="S98" s="72" t="s">
        <v>205</v>
      </c>
      <c r="T98" s="73" t="s">
        <v>206</v>
      </c>
      <c r="U98" s="167"/>
      <c r="V98" s="167"/>
      <c r="W98" s="167"/>
      <c r="X98" s="167"/>
      <c r="Y98" s="167"/>
      <c r="Z98" s="167"/>
      <c r="AA98" s="167"/>
      <c r="AB98" s="167"/>
      <c r="AC98" s="167"/>
      <c r="AD98" s="167"/>
      <c r="AE98" s="167"/>
    </row>
    <row r="99" spans="1:65" s="2" customFormat="1" ht="15.75">
      <c r="A99" s="37"/>
      <c r="B99" s="38"/>
      <c r="C99" s="78" t="s">
        <v>207</v>
      </c>
      <c r="D99" s="39"/>
      <c r="E99" s="39"/>
      <c r="F99" s="39"/>
      <c r="G99" s="39"/>
      <c r="H99" s="39"/>
      <c r="I99" s="118"/>
      <c r="J99" s="174">
        <f>BK99</f>
        <v>0</v>
      </c>
      <c r="K99" s="39"/>
      <c r="L99" s="42"/>
      <c r="M99" s="74"/>
      <c r="N99" s="175"/>
      <c r="O99" s="75"/>
      <c r="P99" s="176">
        <f>P100+P713</f>
        <v>0</v>
      </c>
      <c r="Q99" s="75"/>
      <c r="R99" s="176">
        <f>R100+R713</f>
        <v>590.25831467</v>
      </c>
      <c r="S99" s="75"/>
      <c r="T99" s="177">
        <f>T100+T713</f>
        <v>96.482800000000026</v>
      </c>
      <c r="U99" s="37"/>
      <c r="V99" s="37"/>
      <c r="W99" s="37"/>
      <c r="X99" s="37"/>
      <c r="Y99" s="37"/>
      <c r="Z99" s="37"/>
      <c r="AA99" s="37"/>
      <c r="AB99" s="37"/>
      <c r="AC99" s="37"/>
      <c r="AD99" s="37"/>
      <c r="AE99" s="37"/>
      <c r="AT99" s="19" t="s">
        <v>81</v>
      </c>
      <c r="AU99" s="19" t="s">
        <v>188</v>
      </c>
      <c r="BK99" s="178">
        <f>BK100+BK713</f>
        <v>0</v>
      </c>
    </row>
    <row r="100" spans="1:65" s="12" customFormat="1" ht="15">
      <c r="B100" s="179"/>
      <c r="C100" s="180"/>
      <c r="D100" s="181" t="s">
        <v>81</v>
      </c>
      <c r="E100" s="182" t="s">
        <v>290</v>
      </c>
      <c r="F100" s="182" t="s">
        <v>291</v>
      </c>
      <c r="G100" s="180"/>
      <c r="H100" s="180"/>
      <c r="I100" s="183"/>
      <c r="J100" s="184">
        <f>BK100</f>
        <v>0</v>
      </c>
      <c r="K100" s="180"/>
      <c r="L100" s="185"/>
      <c r="M100" s="186"/>
      <c r="N100" s="187"/>
      <c r="O100" s="187"/>
      <c r="P100" s="188">
        <f>P101+P327+P424+P492+P528+P550+P590+P690+P710</f>
        <v>0</v>
      </c>
      <c r="Q100" s="187"/>
      <c r="R100" s="188">
        <f>R101+R327+R424+R492+R528+R550+R590+R690+R710</f>
        <v>588.98021906999998</v>
      </c>
      <c r="S100" s="187"/>
      <c r="T100" s="189">
        <f>T101+T327+T424+T492+T528+T550+T590+T690+T710</f>
        <v>95.406400000000019</v>
      </c>
      <c r="AR100" s="190" t="s">
        <v>88</v>
      </c>
      <c r="AT100" s="191" t="s">
        <v>81</v>
      </c>
      <c r="AU100" s="191" t="s">
        <v>82</v>
      </c>
      <c r="AY100" s="190" t="s">
        <v>211</v>
      </c>
      <c r="BK100" s="192">
        <f>BK101+BK327+BK424+BK492+BK528+BK550+BK590+BK690+BK710</f>
        <v>0</v>
      </c>
    </row>
    <row r="101" spans="1:65" s="12" customFormat="1" ht="12.75">
      <c r="B101" s="179"/>
      <c r="C101" s="180"/>
      <c r="D101" s="181" t="s">
        <v>81</v>
      </c>
      <c r="E101" s="193" t="s">
        <v>88</v>
      </c>
      <c r="F101" s="193" t="s">
        <v>292</v>
      </c>
      <c r="G101" s="180"/>
      <c r="H101" s="180"/>
      <c r="I101" s="183"/>
      <c r="J101" s="194">
        <f>BK101</f>
        <v>0</v>
      </c>
      <c r="K101" s="180"/>
      <c r="L101" s="185"/>
      <c r="M101" s="186"/>
      <c r="N101" s="187"/>
      <c r="O101" s="187"/>
      <c r="P101" s="188">
        <f>SUM(P102:P326)</f>
        <v>0</v>
      </c>
      <c r="Q101" s="187"/>
      <c r="R101" s="188">
        <f>SUM(R102:R326)</f>
        <v>25.021791</v>
      </c>
      <c r="S101" s="187"/>
      <c r="T101" s="189">
        <f>SUM(T102:T326)</f>
        <v>92.220000000000013</v>
      </c>
      <c r="AR101" s="190" t="s">
        <v>88</v>
      </c>
      <c r="AT101" s="191" t="s">
        <v>81</v>
      </c>
      <c r="AU101" s="191" t="s">
        <v>88</v>
      </c>
      <c r="AY101" s="190" t="s">
        <v>211</v>
      </c>
      <c r="BK101" s="192">
        <f>SUM(BK102:BK326)</f>
        <v>0</v>
      </c>
    </row>
    <row r="102" spans="1:65" s="2" customFormat="1" ht="36">
      <c r="A102" s="37"/>
      <c r="B102" s="38"/>
      <c r="C102" s="195" t="s">
        <v>88</v>
      </c>
      <c r="D102" s="195" t="s">
        <v>214</v>
      </c>
      <c r="E102" s="196" t="s">
        <v>658</v>
      </c>
      <c r="F102" s="197" t="s">
        <v>659</v>
      </c>
      <c r="G102" s="198" t="s">
        <v>519</v>
      </c>
      <c r="H102" s="199">
        <v>12</v>
      </c>
      <c r="I102" s="200"/>
      <c r="J102" s="201">
        <f>ROUND(I102*H102,2)</f>
        <v>0</v>
      </c>
      <c r="K102" s="197" t="s">
        <v>224</v>
      </c>
      <c r="L102" s="42"/>
      <c r="M102" s="202" t="s">
        <v>44</v>
      </c>
      <c r="N102" s="203" t="s">
        <v>53</v>
      </c>
      <c r="O102" s="67"/>
      <c r="P102" s="204">
        <f>O102*H102</f>
        <v>0</v>
      </c>
      <c r="Q102" s="204">
        <v>0</v>
      </c>
      <c r="R102" s="204">
        <f>Q102*H102</f>
        <v>0</v>
      </c>
      <c r="S102" s="204">
        <v>0.28999999999999998</v>
      </c>
      <c r="T102" s="205">
        <f>S102*H102</f>
        <v>3.4799999999999995</v>
      </c>
      <c r="U102" s="37"/>
      <c r="V102" s="37"/>
      <c r="W102" s="37"/>
      <c r="X102" s="37"/>
      <c r="Y102" s="37"/>
      <c r="Z102" s="37"/>
      <c r="AA102" s="37"/>
      <c r="AB102" s="37"/>
      <c r="AC102" s="37"/>
      <c r="AD102" s="37"/>
      <c r="AE102" s="37"/>
      <c r="AR102" s="206" t="s">
        <v>232</v>
      </c>
      <c r="AT102" s="206" t="s">
        <v>214</v>
      </c>
      <c r="AU102" s="206" t="s">
        <v>91</v>
      </c>
      <c r="AY102" s="19" t="s">
        <v>211</v>
      </c>
      <c r="BE102" s="207">
        <f>IF(N102="základní",J102,0)</f>
        <v>0</v>
      </c>
      <c r="BF102" s="207">
        <f>IF(N102="snížená",J102,0)</f>
        <v>0</v>
      </c>
      <c r="BG102" s="207">
        <f>IF(N102="zákl. přenesená",J102,0)</f>
        <v>0</v>
      </c>
      <c r="BH102" s="207">
        <f>IF(N102="sníž. přenesená",J102,0)</f>
        <v>0</v>
      </c>
      <c r="BI102" s="207">
        <f>IF(N102="nulová",J102,0)</f>
        <v>0</v>
      </c>
      <c r="BJ102" s="19" t="s">
        <v>88</v>
      </c>
      <c r="BK102" s="207">
        <f>ROUND(I102*H102,2)</f>
        <v>0</v>
      </c>
      <c r="BL102" s="19" t="s">
        <v>232</v>
      </c>
      <c r="BM102" s="206" t="s">
        <v>660</v>
      </c>
    </row>
    <row r="103" spans="1:65" s="2" customFormat="1" ht="195">
      <c r="A103" s="37"/>
      <c r="B103" s="38"/>
      <c r="C103" s="39"/>
      <c r="D103" s="208" t="s">
        <v>297</v>
      </c>
      <c r="E103" s="39"/>
      <c r="F103" s="209" t="s">
        <v>661</v>
      </c>
      <c r="G103" s="39"/>
      <c r="H103" s="39"/>
      <c r="I103" s="118"/>
      <c r="J103" s="39"/>
      <c r="K103" s="39"/>
      <c r="L103" s="42"/>
      <c r="M103" s="210"/>
      <c r="N103" s="211"/>
      <c r="O103" s="67"/>
      <c r="P103" s="67"/>
      <c r="Q103" s="67"/>
      <c r="R103" s="67"/>
      <c r="S103" s="67"/>
      <c r="T103" s="68"/>
      <c r="U103" s="37"/>
      <c r="V103" s="37"/>
      <c r="W103" s="37"/>
      <c r="X103" s="37"/>
      <c r="Y103" s="37"/>
      <c r="Z103" s="37"/>
      <c r="AA103" s="37"/>
      <c r="AB103" s="37"/>
      <c r="AC103" s="37"/>
      <c r="AD103" s="37"/>
      <c r="AE103" s="37"/>
      <c r="AT103" s="19" t="s">
        <v>297</v>
      </c>
      <c r="AU103" s="19" t="s">
        <v>91</v>
      </c>
    </row>
    <row r="104" spans="1:65" s="13" customFormat="1">
      <c r="B104" s="216"/>
      <c r="C104" s="217"/>
      <c r="D104" s="208" t="s">
        <v>299</v>
      </c>
      <c r="E104" s="218" t="s">
        <v>44</v>
      </c>
      <c r="F104" s="219" t="s">
        <v>662</v>
      </c>
      <c r="G104" s="217"/>
      <c r="H104" s="220">
        <v>6</v>
      </c>
      <c r="I104" s="221"/>
      <c r="J104" s="217"/>
      <c r="K104" s="217"/>
      <c r="L104" s="222"/>
      <c r="M104" s="223"/>
      <c r="N104" s="224"/>
      <c r="O104" s="224"/>
      <c r="P104" s="224"/>
      <c r="Q104" s="224"/>
      <c r="R104" s="224"/>
      <c r="S104" s="224"/>
      <c r="T104" s="225"/>
      <c r="AT104" s="226" t="s">
        <v>299</v>
      </c>
      <c r="AU104" s="226" t="s">
        <v>91</v>
      </c>
      <c r="AV104" s="13" t="s">
        <v>91</v>
      </c>
      <c r="AW104" s="13" t="s">
        <v>42</v>
      </c>
      <c r="AX104" s="13" t="s">
        <v>82</v>
      </c>
      <c r="AY104" s="226" t="s">
        <v>211</v>
      </c>
    </row>
    <row r="105" spans="1:65" s="13" customFormat="1">
      <c r="B105" s="216"/>
      <c r="C105" s="217"/>
      <c r="D105" s="208" t="s">
        <v>299</v>
      </c>
      <c r="E105" s="218" t="s">
        <v>44</v>
      </c>
      <c r="F105" s="219" t="s">
        <v>663</v>
      </c>
      <c r="G105" s="217"/>
      <c r="H105" s="220">
        <v>6</v>
      </c>
      <c r="I105" s="221"/>
      <c r="J105" s="217"/>
      <c r="K105" s="217"/>
      <c r="L105" s="222"/>
      <c r="M105" s="223"/>
      <c r="N105" s="224"/>
      <c r="O105" s="224"/>
      <c r="P105" s="224"/>
      <c r="Q105" s="224"/>
      <c r="R105" s="224"/>
      <c r="S105" s="224"/>
      <c r="T105" s="225"/>
      <c r="AT105" s="226" t="s">
        <v>299</v>
      </c>
      <c r="AU105" s="226" t="s">
        <v>91</v>
      </c>
      <c r="AV105" s="13" t="s">
        <v>91</v>
      </c>
      <c r="AW105" s="13" t="s">
        <v>42</v>
      </c>
      <c r="AX105" s="13" t="s">
        <v>82</v>
      </c>
      <c r="AY105" s="226" t="s">
        <v>211</v>
      </c>
    </row>
    <row r="106" spans="1:65" s="14" customFormat="1">
      <c r="B106" s="227"/>
      <c r="C106" s="228"/>
      <c r="D106" s="208" t="s">
        <v>299</v>
      </c>
      <c r="E106" s="229" t="s">
        <v>44</v>
      </c>
      <c r="F106" s="230" t="s">
        <v>344</v>
      </c>
      <c r="G106" s="228"/>
      <c r="H106" s="231">
        <v>12</v>
      </c>
      <c r="I106" s="232"/>
      <c r="J106" s="228"/>
      <c r="K106" s="228"/>
      <c r="L106" s="233"/>
      <c r="M106" s="234"/>
      <c r="N106" s="235"/>
      <c r="O106" s="235"/>
      <c r="P106" s="235"/>
      <c r="Q106" s="235"/>
      <c r="R106" s="235"/>
      <c r="S106" s="235"/>
      <c r="T106" s="236"/>
      <c r="AT106" s="237" t="s">
        <v>299</v>
      </c>
      <c r="AU106" s="237" t="s">
        <v>91</v>
      </c>
      <c r="AV106" s="14" t="s">
        <v>232</v>
      </c>
      <c r="AW106" s="14" t="s">
        <v>42</v>
      </c>
      <c r="AX106" s="14" t="s">
        <v>88</v>
      </c>
      <c r="AY106" s="237" t="s">
        <v>211</v>
      </c>
    </row>
    <row r="107" spans="1:65" s="2" customFormat="1" ht="24">
      <c r="A107" s="37"/>
      <c r="B107" s="38"/>
      <c r="C107" s="195" t="s">
        <v>91</v>
      </c>
      <c r="D107" s="195" t="s">
        <v>214</v>
      </c>
      <c r="E107" s="196" t="s">
        <v>664</v>
      </c>
      <c r="F107" s="197" t="s">
        <v>665</v>
      </c>
      <c r="G107" s="198" t="s">
        <v>519</v>
      </c>
      <c r="H107" s="199">
        <v>6</v>
      </c>
      <c r="I107" s="200"/>
      <c r="J107" s="201">
        <f>ROUND(I107*H107,2)</f>
        <v>0</v>
      </c>
      <c r="K107" s="197" t="s">
        <v>224</v>
      </c>
      <c r="L107" s="42"/>
      <c r="M107" s="202" t="s">
        <v>44</v>
      </c>
      <c r="N107" s="203" t="s">
        <v>53</v>
      </c>
      <c r="O107" s="67"/>
      <c r="P107" s="204">
        <f>O107*H107</f>
        <v>0</v>
      </c>
      <c r="Q107" s="204">
        <v>0</v>
      </c>
      <c r="R107" s="204">
        <f>Q107*H107</f>
        <v>0</v>
      </c>
      <c r="S107" s="204">
        <v>9.8000000000000004E-2</v>
      </c>
      <c r="T107" s="205">
        <f>S107*H107</f>
        <v>0.58800000000000008</v>
      </c>
      <c r="U107" s="37"/>
      <c r="V107" s="37"/>
      <c r="W107" s="37"/>
      <c r="X107" s="37"/>
      <c r="Y107" s="37"/>
      <c r="Z107" s="37"/>
      <c r="AA107" s="37"/>
      <c r="AB107" s="37"/>
      <c r="AC107" s="37"/>
      <c r="AD107" s="37"/>
      <c r="AE107" s="37"/>
      <c r="AR107" s="206" t="s">
        <v>232</v>
      </c>
      <c r="AT107" s="206" t="s">
        <v>214</v>
      </c>
      <c r="AU107" s="206" t="s">
        <v>91</v>
      </c>
      <c r="AY107" s="19" t="s">
        <v>211</v>
      </c>
      <c r="BE107" s="207">
        <f>IF(N107="základní",J107,0)</f>
        <v>0</v>
      </c>
      <c r="BF107" s="207">
        <f>IF(N107="snížená",J107,0)</f>
        <v>0</v>
      </c>
      <c r="BG107" s="207">
        <f>IF(N107="zákl. přenesená",J107,0)</f>
        <v>0</v>
      </c>
      <c r="BH107" s="207">
        <f>IF(N107="sníž. přenesená",J107,0)</f>
        <v>0</v>
      </c>
      <c r="BI107" s="207">
        <f>IF(N107="nulová",J107,0)</f>
        <v>0</v>
      </c>
      <c r="BJ107" s="19" t="s">
        <v>88</v>
      </c>
      <c r="BK107" s="207">
        <f>ROUND(I107*H107,2)</f>
        <v>0</v>
      </c>
      <c r="BL107" s="19" t="s">
        <v>232</v>
      </c>
      <c r="BM107" s="206" t="s">
        <v>666</v>
      </c>
    </row>
    <row r="108" spans="1:65" s="2" customFormat="1" ht="195">
      <c r="A108" s="37"/>
      <c r="B108" s="38"/>
      <c r="C108" s="39"/>
      <c r="D108" s="208" t="s">
        <v>297</v>
      </c>
      <c r="E108" s="39"/>
      <c r="F108" s="209" t="s">
        <v>661</v>
      </c>
      <c r="G108" s="39"/>
      <c r="H108" s="39"/>
      <c r="I108" s="118"/>
      <c r="J108" s="39"/>
      <c r="K108" s="39"/>
      <c r="L108" s="42"/>
      <c r="M108" s="210"/>
      <c r="N108" s="211"/>
      <c r="O108" s="67"/>
      <c r="P108" s="67"/>
      <c r="Q108" s="67"/>
      <c r="R108" s="67"/>
      <c r="S108" s="67"/>
      <c r="T108" s="68"/>
      <c r="U108" s="37"/>
      <c r="V108" s="37"/>
      <c r="W108" s="37"/>
      <c r="X108" s="37"/>
      <c r="Y108" s="37"/>
      <c r="Z108" s="37"/>
      <c r="AA108" s="37"/>
      <c r="AB108" s="37"/>
      <c r="AC108" s="37"/>
      <c r="AD108" s="37"/>
      <c r="AE108" s="37"/>
      <c r="AT108" s="19" t="s">
        <v>297</v>
      </c>
      <c r="AU108" s="19" t="s">
        <v>91</v>
      </c>
    </row>
    <row r="109" spans="1:65" s="13" customFormat="1">
      <c r="B109" s="216"/>
      <c r="C109" s="217"/>
      <c r="D109" s="208" t="s">
        <v>299</v>
      </c>
      <c r="E109" s="218" t="s">
        <v>44</v>
      </c>
      <c r="F109" s="219" t="s">
        <v>667</v>
      </c>
      <c r="G109" s="217"/>
      <c r="H109" s="220">
        <v>6</v>
      </c>
      <c r="I109" s="221"/>
      <c r="J109" s="217"/>
      <c r="K109" s="217"/>
      <c r="L109" s="222"/>
      <c r="M109" s="223"/>
      <c r="N109" s="224"/>
      <c r="O109" s="224"/>
      <c r="P109" s="224"/>
      <c r="Q109" s="224"/>
      <c r="R109" s="224"/>
      <c r="S109" s="224"/>
      <c r="T109" s="225"/>
      <c r="AT109" s="226" t="s">
        <v>299</v>
      </c>
      <c r="AU109" s="226" t="s">
        <v>91</v>
      </c>
      <c r="AV109" s="13" t="s">
        <v>91</v>
      </c>
      <c r="AW109" s="13" t="s">
        <v>42</v>
      </c>
      <c r="AX109" s="13" t="s">
        <v>88</v>
      </c>
      <c r="AY109" s="226" t="s">
        <v>211</v>
      </c>
    </row>
    <row r="110" spans="1:65" s="2" customFormat="1" ht="24">
      <c r="A110" s="37"/>
      <c r="B110" s="38"/>
      <c r="C110" s="195" t="s">
        <v>227</v>
      </c>
      <c r="D110" s="195" t="s">
        <v>214</v>
      </c>
      <c r="E110" s="196" t="s">
        <v>668</v>
      </c>
      <c r="F110" s="197" t="s">
        <v>669</v>
      </c>
      <c r="G110" s="198" t="s">
        <v>519</v>
      </c>
      <c r="H110" s="199">
        <v>6</v>
      </c>
      <c r="I110" s="200"/>
      <c r="J110" s="201">
        <f>ROUND(I110*H110,2)</f>
        <v>0</v>
      </c>
      <c r="K110" s="197" t="s">
        <v>224</v>
      </c>
      <c r="L110" s="42"/>
      <c r="M110" s="202" t="s">
        <v>44</v>
      </c>
      <c r="N110" s="203" t="s">
        <v>53</v>
      </c>
      <c r="O110" s="67"/>
      <c r="P110" s="204">
        <f>O110*H110</f>
        <v>0</v>
      </c>
      <c r="Q110" s="204">
        <v>0</v>
      </c>
      <c r="R110" s="204">
        <f>Q110*H110</f>
        <v>0</v>
      </c>
      <c r="S110" s="204">
        <v>0.22</v>
      </c>
      <c r="T110" s="205">
        <f>S110*H110</f>
        <v>1.32</v>
      </c>
      <c r="U110" s="37"/>
      <c r="V110" s="37"/>
      <c r="W110" s="37"/>
      <c r="X110" s="37"/>
      <c r="Y110" s="37"/>
      <c r="Z110" s="37"/>
      <c r="AA110" s="37"/>
      <c r="AB110" s="37"/>
      <c r="AC110" s="37"/>
      <c r="AD110" s="37"/>
      <c r="AE110" s="37"/>
      <c r="AR110" s="206" t="s">
        <v>232</v>
      </c>
      <c r="AT110" s="206" t="s">
        <v>214</v>
      </c>
      <c r="AU110" s="206" t="s">
        <v>91</v>
      </c>
      <c r="AY110" s="19" t="s">
        <v>211</v>
      </c>
      <c r="BE110" s="207">
        <f>IF(N110="základní",J110,0)</f>
        <v>0</v>
      </c>
      <c r="BF110" s="207">
        <f>IF(N110="snížená",J110,0)</f>
        <v>0</v>
      </c>
      <c r="BG110" s="207">
        <f>IF(N110="zákl. přenesená",J110,0)</f>
        <v>0</v>
      </c>
      <c r="BH110" s="207">
        <f>IF(N110="sníž. přenesená",J110,0)</f>
        <v>0</v>
      </c>
      <c r="BI110" s="207">
        <f>IF(N110="nulová",J110,0)</f>
        <v>0</v>
      </c>
      <c r="BJ110" s="19" t="s">
        <v>88</v>
      </c>
      <c r="BK110" s="207">
        <f>ROUND(I110*H110,2)</f>
        <v>0</v>
      </c>
      <c r="BL110" s="19" t="s">
        <v>232</v>
      </c>
      <c r="BM110" s="206" t="s">
        <v>670</v>
      </c>
    </row>
    <row r="111" spans="1:65" s="2" customFormat="1" ht="195">
      <c r="A111" s="37"/>
      <c r="B111" s="38"/>
      <c r="C111" s="39"/>
      <c r="D111" s="208" t="s">
        <v>297</v>
      </c>
      <c r="E111" s="39"/>
      <c r="F111" s="209" t="s">
        <v>661</v>
      </c>
      <c r="G111" s="39"/>
      <c r="H111" s="39"/>
      <c r="I111" s="118"/>
      <c r="J111" s="39"/>
      <c r="K111" s="39"/>
      <c r="L111" s="42"/>
      <c r="M111" s="210"/>
      <c r="N111" s="211"/>
      <c r="O111" s="67"/>
      <c r="P111" s="67"/>
      <c r="Q111" s="67"/>
      <c r="R111" s="67"/>
      <c r="S111" s="67"/>
      <c r="T111" s="68"/>
      <c r="U111" s="37"/>
      <c r="V111" s="37"/>
      <c r="W111" s="37"/>
      <c r="X111" s="37"/>
      <c r="Y111" s="37"/>
      <c r="Z111" s="37"/>
      <c r="AA111" s="37"/>
      <c r="AB111" s="37"/>
      <c r="AC111" s="37"/>
      <c r="AD111" s="37"/>
      <c r="AE111" s="37"/>
      <c r="AT111" s="19" t="s">
        <v>297</v>
      </c>
      <c r="AU111" s="19" t="s">
        <v>91</v>
      </c>
    </row>
    <row r="112" spans="1:65" s="13" customFormat="1">
      <c r="B112" s="216"/>
      <c r="C112" s="217"/>
      <c r="D112" s="208" t="s">
        <v>299</v>
      </c>
      <c r="E112" s="218" t="s">
        <v>44</v>
      </c>
      <c r="F112" s="219" t="s">
        <v>671</v>
      </c>
      <c r="G112" s="217"/>
      <c r="H112" s="220">
        <v>6</v>
      </c>
      <c r="I112" s="221"/>
      <c r="J112" s="217"/>
      <c r="K112" s="217"/>
      <c r="L112" s="222"/>
      <c r="M112" s="223"/>
      <c r="N112" s="224"/>
      <c r="O112" s="224"/>
      <c r="P112" s="224"/>
      <c r="Q112" s="224"/>
      <c r="R112" s="224"/>
      <c r="S112" s="224"/>
      <c r="T112" s="225"/>
      <c r="AT112" s="226" t="s">
        <v>299</v>
      </c>
      <c r="AU112" s="226" t="s">
        <v>91</v>
      </c>
      <c r="AV112" s="13" t="s">
        <v>91</v>
      </c>
      <c r="AW112" s="13" t="s">
        <v>42</v>
      </c>
      <c r="AX112" s="13" t="s">
        <v>88</v>
      </c>
      <c r="AY112" s="226" t="s">
        <v>211</v>
      </c>
    </row>
    <row r="113" spans="1:65" s="2" customFormat="1" ht="36">
      <c r="A113" s="37"/>
      <c r="B113" s="38"/>
      <c r="C113" s="195" t="s">
        <v>232</v>
      </c>
      <c r="D113" s="195" t="s">
        <v>214</v>
      </c>
      <c r="E113" s="196" t="s">
        <v>672</v>
      </c>
      <c r="F113" s="197" t="s">
        <v>673</v>
      </c>
      <c r="G113" s="198" t="s">
        <v>519</v>
      </c>
      <c r="H113" s="199">
        <v>291.60000000000002</v>
      </c>
      <c r="I113" s="200"/>
      <c r="J113" s="201">
        <f>ROUND(I113*H113,2)</f>
        <v>0</v>
      </c>
      <c r="K113" s="197" t="s">
        <v>224</v>
      </c>
      <c r="L113" s="42"/>
      <c r="M113" s="202" t="s">
        <v>44</v>
      </c>
      <c r="N113" s="203" t="s">
        <v>53</v>
      </c>
      <c r="O113" s="67"/>
      <c r="P113" s="204">
        <f>O113*H113</f>
        <v>0</v>
      </c>
      <c r="Q113" s="204">
        <v>0</v>
      </c>
      <c r="R113" s="204">
        <f>Q113*H113</f>
        <v>0</v>
      </c>
      <c r="S113" s="204">
        <v>0.28999999999999998</v>
      </c>
      <c r="T113" s="205">
        <f>S113*H113</f>
        <v>84.564000000000007</v>
      </c>
      <c r="U113" s="37"/>
      <c r="V113" s="37"/>
      <c r="W113" s="37"/>
      <c r="X113" s="37"/>
      <c r="Y113" s="37"/>
      <c r="Z113" s="37"/>
      <c r="AA113" s="37"/>
      <c r="AB113" s="37"/>
      <c r="AC113" s="37"/>
      <c r="AD113" s="37"/>
      <c r="AE113" s="37"/>
      <c r="AR113" s="206" t="s">
        <v>232</v>
      </c>
      <c r="AT113" s="206" t="s">
        <v>214</v>
      </c>
      <c r="AU113" s="206" t="s">
        <v>91</v>
      </c>
      <c r="AY113" s="19" t="s">
        <v>211</v>
      </c>
      <c r="BE113" s="207">
        <f>IF(N113="základní",J113,0)</f>
        <v>0</v>
      </c>
      <c r="BF113" s="207">
        <f>IF(N113="snížená",J113,0)</f>
        <v>0</v>
      </c>
      <c r="BG113" s="207">
        <f>IF(N113="zákl. přenesená",J113,0)</f>
        <v>0</v>
      </c>
      <c r="BH113" s="207">
        <f>IF(N113="sníž. přenesená",J113,0)</f>
        <v>0</v>
      </c>
      <c r="BI113" s="207">
        <f>IF(N113="nulová",J113,0)</f>
        <v>0</v>
      </c>
      <c r="BJ113" s="19" t="s">
        <v>88</v>
      </c>
      <c r="BK113" s="207">
        <f>ROUND(I113*H113,2)</f>
        <v>0</v>
      </c>
      <c r="BL113" s="19" t="s">
        <v>232</v>
      </c>
      <c r="BM113" s="206" t="s">
        <v>674</v>
      </c>
    </row>
    <row r="114" spans="1:65" s="2" customFormat="1" ht="195">
      <c r="A114" s="37"/>
      <c r="B114" s="38"/>
      <c r="C114" s="39"/>
      <c r="D114" s="208" t="s">
        <v>297</v>
      </c>
      <c r="E114" s="39"/>
      <c r="F114" s="209" t="s">
        <v>661</v>
      </c>
      <c r="G114" s="39"/>
      <c r="H114" s="39"/>
      <c r="I114" s="118"/>
      <c r="J114" s="39"/>
      <c r="K114" s="39"/>
      <c r="L114" s="42"/>
      <c r="M114" s="210"/>
      <c r="N114" s="211"/>
      <c r="O114" s="67"/>
      <c r="P114" s="67"/>
      <c r="Q114" s="67"/>
      <c r="R114" s="67"/>
      <c r="S114" s="67"/>
      <c r="T114" s="68"/>
      <c r="U114" s="37"/>
      <c r="V114" s="37"/>
      <c r="W114" s="37"/>
      <c r="X114" s="37"/>
      <c r="Y114" s="37"/>
      <c r="Z114" s="37"/>
      <c r="AA114" s="37"/>
      <c r="AB114" s="37"/>
      <c r="AC114" s="37"/>
      <c r="AD114" s="37"/>
      <c r="AE114" s="37"/>
      <c r="AT114" s="19" t="s">
        <v>297</v>
      </c>
      <c r="AU114" s="19" t="s">
        <v>91</v>
      </c>
    </row>
    <row r="115" spans="1:65" s="13" customFormat="1">
      <c r="B115" s="216"/>
      <c r="C115" s="217"/>
      <c r="D115" s="208" t="s">
        <v>299</v>
      </c>
      <c r="E115" s="218" t="s">
        <v>44</v>
      </c>
      <c r="F115" s="219" t="s">
        <v>675</v>
      </c>
      <c r="G115" s="217"/>
      <c r="H115" s="220">
        <v>145.80000000000001</v>
      </c>
      <c r="I115" s="221"/>
      <c r="J115" s="217"/>
      <c r="K115" s="217"/>
      <c r="L115" s="222"/>
      <c r="M115" s="223"/>
      <c r="N115" s="224"/>
      <c r="O115" s="224"/>
      <c r="P115" s="224"/>
      <c r="Q115" s="224"/>
      <c r="R115" s="224"/>
      <c r="S115" s="224"/>
      <c r="T115" s="225"/>
      <c r="AT115" s="226" t="s">
        <v>299</v>
      </c>
      <c r="AU115" s="226" t="s">
        <v>91</v>
      </c>
      <c r="AV115" s="13" t="s">
        <v>91</v>
      </c>
      <c r="AW115" s="13" t="s">
        <v>42</v>
      </c>
      <c r="AX115" s="13" t="s">
        <v>82</v>
      </c>
      <c r="AY115" s="226" t="s">
        <v>211</v>
      </c>
    </row>
    <row r="116" spans="1:65" s="13" customFormat="1">
      <c r="B116" s="216"/>
      <c r="C116" s="217"/>
      <c r="D116" s="208" t="s">
        <v>299</v>
      </c>
      <c r="E116" s="218" t="s">
        <v>44</v>
      </c>
      <c r="F116" s="219" t="s">
        <v>675</v>
      </c>
      <c r="G116" s="217"/>
      <c r="H116" s="220">
        <v>145.80000000000001</v>
      </c>
      <c r="I116" s="221"/>
      <c r="J116" s="217"/>
      <c r="K116" s="217"/>
      <c r="L116" s="222"/>
      <c r="M116" s="223"/>
      <c r="N116" s="224"/>
      <c r="O116" s="224"/>
      <c r="P116" s="224"/>
      <c r="Q116" s="224"/>
      <c r="R116" s="224"/>
      <c r="S116" s="224"/>
      <c r="T116" s="225"/>
      <c r="AT116" s="226" t="s">
        <v>299</v>
      </c>
      <c r="AU116" s="226" t="s">
        <v>91</v>
      </c>
      <c r="AV116" s="13" t="s">
        <v>91</v>
      </c>
      <c r="AW116" s="13" t="s">
        <v>42</v>
      </c>
      <c r="AX116" s="13" t="s">
        <v>82</v>
      </c>
      <c r="AY116" s="226" t="s">
        <v>211</v>
      </c>
    </row>
    <row r="117" spans="1:65" s="14" customFormat="1">
      <c r="B117" s="227"/>
      <c r="C117" s="228"/>
      <c r="D117" s="208" t="s">
        <v>299</v>
      </c>
      <c r="E117" s="229" t="s">
        <v>44</v>
      </c>
      <c r="F117" s="230" t="s">
        <v>344</v>
      </c>
      <c r="G117" s="228"/>
      <c r="H117" s="231">
        <v>291.60000000000002</v>
      </c>
      <c r="I117" s="232"/>
      <c r="J117" s="228"/>
      <c r="K117" s="228"/>
      <c r="L117" s="233"/>
      <c r="M117" s="234"/>
      <c r="N117" s="235"/>
      <c r="O117" s="235"/>
      <c r="P117" s="235"/>
      <c r="Q117" s="235"/>
      <c r="R117" s="235"/>
      <c r="S117" s="235"/>
      <c r="T117" s="236"/>
      <c r="AT117" s="237" t="s">
        <v>299</v>
      </c>
      <c r="AU117" s="237" t="s">
        <v>91</v>
      </c>
      <c r="AV117" s="14" t="s">
        <v>232</v>
      </c>
      <c r="AW117" s="14" t="s">
        <v>42</v>
      </c>
      <c r="AX117" s="14" t="s">
        <v>88</v>
      </c>
      <c r="AY117" s="237" t="s">
        <v>211</v>
      </c>
    </row>
    <row r="118" spans="1:65" s="2" customFormat="1" ht="24">
      <c r="A118" s="37"/>
      <c r="B118" s="38"/>
      <c r="C118" s="195" t="s">
        <v>210</v>
      </c>
      <c r="D118" s="195" t="s">
        <v>214</v>
      </c>
      <c r="E118" s="196" t="s">
        <v>676</v>
      </c>
      <c r="F118" s="197" t="s">
        <v>677</v>
      </c>
      <c r="G118" s="198" t="s">
        <v>295</v>
      </c>
      <c r="H118" s="199">
        <v>1.26</v>
      </c>
      <c r="I118" s="200"/>
      <c r="J118" s="201">
        <f>ROUND(I118*H118,2)</f>
        <v>0</v>
      </c>
      <c r="K118" s="197" t="s">
        <v>224</v>
      </c>
      <c r="L118" s="42"/>
      <c r="M118" s="202" t="s">
        <v>44</v>
      </c>
      <c r="N118" s="203" t="s">
        <v>53</v>
      </c>
      <c r="O118" s="67"/>
      <c r="P118" s="204">
        <f>O118*H118</f>
        <v>0</v>
      </c>
      <c r="Q118" s="204">
        <v>0</v>
      </c>
      <c r="R118" s="204">
        <f>Q118*H118</f>
        <v>0</v>
      </c>
      <c r="S118" s="204">
        <v>1.8</v>
      </c>
      <c r="T118" s="205">
        <f>S118*H118</f>
        <v>2.2680000000000002</v>
      </c>
      <c r="U118" s="37"/>
      <c r="V118" s="37"/>
      <c r="W118" s="37"/>
      <c r="X118" s="37"/>
      <c r="Y118" s="37"/>
      <c r="Z118" s="37"/>
      <c r="AA118" s="37"/>
      <c r="AB118" s="37"/>
      <c r="AC118" s="37"/>
      <c r="AD118" s="37"/>
      <c r="AE118" s="37"/>
      <c r="AR118" s="206" t="s">
        <v>232</v>
      </c>
      <c r="AT118" s="206" t="s">
        <v>214</v>
      </c>
      <c r="AU118" s="206" t="s">
        <v>91</v>
      </c>
      <c r="AY118" s="19" t="s">
        <v>211</v>
      </c>
      <c r="BE118" s="207">
        <f>IF(N118="základní",J118,0)</f>
        <v>0</v>
      </c>
      <c r="BF118" s="207">
        <f>IF(N118="snížená",J118,0)</f>
        <v>0</v>
      </c>
      <c r="BG118" s="207">
        <f>IF(N118="zákl. přenesená",J118,0)</f>
        <v>0</v>
      </c>
      <c r="BH118" s="207">
        <f>IF(N118="sníž. přenesená",J118,0)</f>
        <v>0</v>
      </c>
      <c r="BI118" s="207">
        <f>IF(N118="nulová",J118,0)</f>
        <v>0</v>
      </c>
      <c r="BJ118" s="19" t="s">
        <v>88</v>
      </c>
      <c r="BK118" s="207">
        <f>ROUND(I118*H118,2)</f>
        <v>0</v>
      </c>
      <c r="BL118" s="19" t="s">
        <v>232</v>
      </c>
      <c r="BM118" s="206" t="s">
        <v>678</v>
      </c>
    </row>
    <row r="119" spans="1:65" s="2" customFormat="1" ht="282.75">
      <c r="A119" s="37"/>
      <c r="B119" s="38"/>
      <c r="C119" s="39"/>
      <c r="D119" s="208" t="s">
        <v>297</v>
      </c>
      <c r="E119" s="39"/>
      <c r="F119" s="209" t="s">
        <v>679</v>
      </c>
      <c r="G119" s="39"/>
      <c r="H119" s="39"/>
      <c r="I119" s="118"/>
      <c r="J119" s="39"/>
      <c r="K119" s="39"/>
      <c r="L119" s="42"/>
      <c r="M119" s="210"/>
      <c r="N119" s="211"/>
      <c r="O119" s="67"/>
      <c r="P119" s="67"/>
      <c r="Q119" s="67"/>
      <c r="R119" s="67"/>
      <c r="S119" s="67"/>
      <c r="T119" s="68"/>
      <c r="U119" s="37"/>
      <c r="V119" s="37"/>
      <c r="W119" s="37"/>
      <c r="X119" s="37"/>
      <c r="Y119" s="37"/>
      <c r="Z119" s="37"/>
      <c r="AA119" s="37"/>
      <c r="AB119" s="37"/>
      <c r="AC119" s="37"/>
      <c r="AD119" s="37"/>
      <c r="AE119" s="37"/>
      <c r="AT119" s="19" t="s">
        <v>297</v>
      </c>
      <c r="AU119" s="19" t="s">
        <v>91</v>
      </c>
    </row>
    <row r="120" spans="1:65" s="13" customFormat="1">
      <c r="B120" s="216"/>
      <c r="C120" s="217"/>
      <c r="D120" s="208" t="s">
        <v>299</v>
      </c>
      <c r="E120" s="218" t="s">
        <v>44</v>
      </c>
      <c r="F120" s="219" t="s">
        <v>680</v>
      </c>
      <c r="G120" s="217"/>
      <c r="H120" s="220">
        <v>1.26</v>
      </c>
      <c r="I120" s="221"/>
      <c r="J120" s="217"/>
      <c r="K120" s="217"/>
      <c r="L120" s="222"/>
      <c r="M120" s="223"/>
      <c r="N120" s="224"/>
      <c r="O120" s="224"/>
      <c r="P120" s="224"/>
      <c r="Q120" s="224"/>
      <c r="R120" s="224"/>
      <c r="S120" s="224"/>
      <c r="T120" s="225"/>
      <c r="AT120" s="226" t="s">
        <v>299</v>
      </c>
      <c r="AU120" s="226" t="s">
        <v>91</v>
      </c>
      <c r="AV120" s="13" t="s">
        <v>91</v>
      </c>
      <c r="AW120" s="13" t="s">
        <v>42</v>
      </c>
      <c r="AX120" s="13" t="s">
        <v>88</v>
      </c>
      <c r="AY120" s="226" t="s">
        <v>211</v>
      </c>
    </row>
    <row r="121" spans="1:65" s="2" customFormat="1" ht="24">
      <c r="A121" s="37"/>
      <c r="B121" s="38"/>
      <c r="C121" s="195" t="s">
        <v>243</v>
      </c>
      <c r="D121" s="195" t="s">
        <v>214</v>
      </c>
      <c r="E121" s="196" t="s">
        <v>293</v>
      </c>
      <c r="F121" s="197" t="s">
        <v>294</v>
      </c>
      <c r="G121" s="198" t="s">
        <v>295</v>
      </c>
      <c r="H121" s="199">
        <v>0.63</v>
      </c>
      <c r="I121" s="200"/>
      <c r="J121" s="201">
        <f>ROUND(I121*H121,2)</f>
        <v>0</v>
      </c>
      <c r="K121" s="197" t="s">
        <v>224</v>
      </c>
      <c r="L121" s="42"/>
      <c r="M121" s="202" t="s">
        <v>44</v>
      </c>
      <c r="N121" s="203" t="s">
        <v>53</v>
      </c>
      <c r="O121" s="67"/>
      <c r="P121" s="204">
        <f>O121*H121</f>
        <v>0</v>
      </c>
      <c r="Q121" s="204">
        <v>0</v>
      </c>
      <c r="R121" s="204">
        <f>Q121*H121</f>
        <v>0</v>
      </c>
      <c r="S121" s="204">
        <v>0</v>
      </c>
      <c r="T121" s="205">
        <f>S121*H121</f>
        <v>0</v>
      </c>
      <c r="U121" s="37"/>
      <c r="V121" s="37"/>
      <c r="W121" s="37"/>
      <c r="X121" s="37"/>
      <c r="Y121" s="37"/>
      <c r="Z121" s="37"/>
      <c r="AA121" s="37"/>
      <c r="AB121" s="37"/>
      <c r="AC121" s="37"/>
      <c r="AD121" s="37"/>
      <c r="AE121" s="37"/>
      <c r="AR121" s="206" t="s">
        <v>232</v>
      </c>
      <c r="AT121" s="206" t="s">
        <v>214</v>
      </c>
      <c r="AU121" s="206" t="s">
        <v>91</v>
      </c>
      <c r="AY121" s="19" t="s">
        <v>211</v>
      </c>
      <c r="BE121" s="207">
        <f>IF(N121="základní",J121,0)</f>
        <v>0</v>
      </c>
      <c r="BF121" s="207">
        <f>IF(N121="snížená",J121,0)</f>
        <v>0</v>
      </c>
      <c r="BG121" s="207">
        <f>IF(N121="zákl. přenesená",J121,0)</f>
        <v>0</v>
      </c>
      <c r="BH121" s="207">
        <f>IF(N121="sníž. přenesená",J121,0)</f>
        <v>0</v>
      </c>
      <c r="BI121" s="207">
        <f>IF(N121="nulová",J121,0)</f>
        <v>0</v>
      </c>
      <c r="BJ121" s="19" t="s">
        <v>88</v>
      </c>
      <c r="BK121" s="207">
        <f>ROUND(I121*H121,2)</f>
        <v>0</v>
      </c>
      <c r="BL121" s="19" t="s">
        <v>232</v>
      </c>
      <c r="BM121" s="206" t="s">
        <v>681</v>
      </c>
    </row>
    <row r="122" spans="1:65" s="2" customFormat="1" ht="117">
      <c r="A122" s="37"/>
      <c r="B122" s="38"/>
      <c r="C122" s="39"/>
      <c r="D122" s="208" t="s">
        <v>297</v>
      </c>
      <c r="E122" s="39"/>
      <c r="F122" s="209" t="s">
        <v>298</v>
      </c>
      <c r="G122" s="39"/>
      <c r="H122" s="39"/>
      <c r="I122" s="118"/>
      <c r="J122" s="39"/>
      <c r="K122" s="39"/>
      <c r="L122" s="42"/>
      <c r="M122" s="210"/>
      <c r="N122" s="211"/>
      <c r="O122" s="67"/>
      <c r="P122" s="67"/>
      <c r="Q122" s="67"/>
      <c r="R122" s="67"/>
      <c r="S122" s="67"/>
      <c r="T122" s="68"/>
      <c r="U122" s="37"/>
      <c r="V122" s="37"/>
      <c r="W122" s="37"/>
      <c r="X122" s="37"/>
      <c r="Y122" s="37"/>
      <c r="Z122" s="37"/>
      <c r="AA122" s="37"/>
      <c r="AB122" s="37"/>
      <c r="AC122" s="37"/>
      <c r="AD122" s="37"/>
      <c r="AE122" s="37"/>
      <c r="AT122" s="19" t="s">
        <v>297</v>
      </c>
      <c r="AU122" s="19" t="s">
        <v>91</v>
      </c>
    </row>
    <row r="123" spans="1:65" s="13" customFormat="1">
      <c r="B123" s="216"/>
      <c r="C123" s="217"/>
      <c r="D123" s="208" t="s">
        <v>299</v>
      </c>
      <c r="E123" s="218" t="s">
        <v>44</v>
      </c>
      <c r="F123" s="219" t="s">
        <v>682</v>
      </c>
      <c r="G123" s="217"/>
      <c r="H123" s="220">
        <v>0.63</v>
      </c>
      <c r="I123" s="221"/>
      <c r="J123" s="217"/>
      <c r="K123" s="217"/>
      <c r="L123" s="222"/>
      <c r="M123" s="223"/>
      <c r="N123" s="224"/>
      <c r="O123" s="224"/>
      <c r="P123" s="224"/>
      <c r="Q123" s="224"/>
      <c r="R123" s="224"/>
      <c r="S123" s="224"/>
      <c r="T123" s="225"/>
      <c r="AT123" s="226" t="s">
        <v>299</v>
      </c>
      <c r="AU123" s="226" t="s">
        <v>91</v>
      </c>
      <c r="AV123" s="13" t="s">
        <v>91</v>
      </c>
      <c r="AW123" s="13" t="s">
        <v>42</v>
      </c>
      <c r="AX123" s="13" t="s">
        <v>88</v>
      </c>
      <c r="AY123" s="226" t="s">
        <v>211</v>
      </c>
    </row>
    <row r="124" spans="1:65" s="2" customFormat="1" ht="24">
      <c r="A124" s="37"/>
      <c r="B124" s="38"/>
      <c r="C124" s="195" t="s">
        <v>250</v>
      </c>
      <c r="D124" s="195" t="s">
        <v>214</v>
      </c>
      <c r="E124" s="196" t="s">
        <v>301</v>
      </c>
      <c r="F124" s="197" t="s">
        <v>302</v>
      </c>
      <c r="G124" s="198" t="s">
        <v>295</v>
      </c>
      <c r="H124" s="199">
        <v>0.63</v>
      </c>
      <c r="I124" s="200"/>
      <c r="J124" s="201">
        <f>ROUND(I124*H124,2)</f>
        <v>0</v>
      </c>
      <c r="K124" s="197" t="s">
        <v>224</v>
      </c>
      <c r="L124" s="42"/>
      <c r="M124" s="202" t="s">
        <v>44</v>
      </c>
      <c r="N124" s="203" t="s">
        <v>53</v>
      </c>
      <c r="O124" s="67"/>
      <c r="P124" s="204">
        <f>O124*H124</f>
        <v>0</v>
      </c>
      <c r="Q124" s="204">
        <v>0</v>
      </c>
      <c r="R124" s="204">
        <f>Q124*H124</f>
        <v>0</v>
      </c>
      <c r="S124" s="204">
        <v>0</v>
      </c>
      <c r="T124" s="205">
        <f>S124*H124</f>
        <v>0</v>
      </c>
      <c r="U124" s="37"/>
      <c r="V124" s="37"/>
      <c r="W124" s="37"/>
      <c r="X124" s="37"/>
      <c r="Y124" s="37"/>
      <c r="Z124" s="37"/>
      <c r="AA124" s="37"/>
      <c r="AB124" s="37"/>
      <c r="AC124" s="37"/>
      <c r="AD124" s="37"/>
      <c r="AE124" s="37"/>
      <c r="AR124" s="206" t="s">
        <v>232</v>
      </c>
      <c r="AT124" s="206" t="s">
        <v>214</v>
      </c>
      <c r="AU124" s="206" t="s">
        <v>91</v>
      </c>
      <c r="AY124" s="19" t="s">
        <v>211</v>
      </c>
      <c r="BE124" s="207">
        <f>IF(N124="základní",J124,0)</f>
        <v>0</v>
      </c>
      <c r="BF124" s="207">
        <f>IF(N124="snížená",J124,0)</f>
        <v>0</v>
      </c>
      <c r="BG124" s="207">
        <f>IF(N124="zákl. přenesená",J124,0)</f>
        <v>0</v>
      </c>
      <c r="BH124" s="207">
        <f>IF(N124="sníž. přenesená",J124,0)</f>
        <v>0</v>
      </c>
      <c r="BI124" s="207">
        <f>IF(N124="nulová",J124,0)</f>
        <v>0</v>
      </c>
      <c r="BJ124" s="19" t="s">
        <v>88</v>
      </c>
      <c r="BK124" s="207">
        <f>ROUND(I124*H124,2)</f>
        <v>0</v>
      </c>
      <c r="BL124" s="19" t="s">
        <v>232</v>
      </c>
      <c r="BM124" s="206" t="s">
        <v>683</v>
      </c>
    </row>
    <row r="125" spans="1:65" s="2" customFormat="1" ht="97.5">
      <c r="A125" s="37"/>
      <c r="B125" s="38"/>
      <c r="C125" s="39"/>
      <c r="D125" s="208" t="s">
        <v>297</v>
      </c>
      <c r="E125" s="39"/>
      <c r="F125" s="209" t="s">
        <v>304</v>
      </c>
      <c r="G125" s="39"/>
      <c r="H125" s="39"/>
      <c r="I125" s="118"/>
      <c r="J125" s="39"/>
      <c r="K125" s="39"/>
      <c r="L125" s="42"/>
      <c r="M125" s="210"/>
      <c r="N125" s="211"/>
      <c r="O125" s="67"/>
      <c r="P125" s="67"/>
      <c r="Q125" s="67"/>
      <c r="R125" s="67"/>
      <c r="S125" s="67"/>
      <c r="T125" s="68"/>
      <c r="U125" s="37"/>
      <c r="V125" s="37"/>
      <c r="W125" s="37"/>
      <c r="X125" s="37"/>
      <c r="Y125" s="37"/>
      <c r="Z125" s="37"/>
      <c r="AA125" s="37"/>
      <c r="AB125" s="37"/>
      <c r="AC125" s="37"/>
      <c r="AD125" s="37"/>
      <c r="AE125" s="37"/>
      <c r="AT125" s="19" t="s">
        <v>297</v>
      </c>
      <c r="AU125" s="19" t="s">
        <v>91</v>
      </c>
    </row>
    <row r="126" spans="1:65" s="13" customFormat="1">
      <c r="B126" s="216"/>
      <c r="C126" s="217"/>
      <c r="D126" s="208" t="s">
        <v>299</v>
      </c>
      <c r="E126" s="218" t="s">
        <v>44</v>
      </c>
      <c r="F126" s="219" t="s">
        <v>682</v>
      </c>
      <c r="G126" s="217"/>
      <c r="H126" s="220">
        <v>0.63</v>
      </c>
      <c r="I126" s="221"/>
      <c r="J126" s="217"/>
      <c r="K126" s="217"/>
      <c r="L126" s="222"/>
      <c r="M126" s="223"/>
      <c r="N126" s="224"/>
      <c r="O126" s="224"/>
      <c r="P126" s="224"/>
      <c r="Q126" s="224"/>
      <c r="R126" s="224"/>
      <c r="S126" s="224"/>
      <c r="T126" s="225"/>
      <c r="AT126" s="226" t="s">
        <v>299</v>
      </c>
      <c r="AU126" s="226" t="s">
        <v>91</v>
      </c>
      <c r="AV126" s="13" t="s">
        <v>91</v>
      </c>
      <c r="AW126" s="13" t="s">
        <v>42</v>
      </c>
      <c r="AX126" s="13" t="s">
        <v>88</v>
      </c>
      <c r="AY126" s="226" t="s">
        <v>211</v>
      </c>
    </row>
    <row r="127" spans="1:65" s="2" customFormat="1" ht="24">
      <c r="A127" s="37"/>
      <c r="B127" s="38"/>
      <c r="C127" s="195" t="s">
        <v>256</v>
      </c>
      <c r="D127" s="195" t="s">
        <v>214</v>
      </c>
      <c r="E127" s="196" t="s">
        <v>305</v>
      </c>
      <c r="F127" s="197" t="s">
        <v>306</v>
      </c>
      <c r="G127" s="198" t="s">
        <v>295</v>
      </c>
      <c r="H127" s="199">
        <v>0.63</v>
      </c>
      <c r="I127" s="200"/>
      <c r="J127" s="201">
        <f>ROUND(I127*H127,2)</f>
        <v>0</v>
      </c>
      <c r="K127" s="197" t="s">
        <v>224</v>
      </c>
      <c r="L127" s="42"/>
      <c r="M127" s="202" t="s">
        <v>44</v>
      </c>
      <c r="N127" s="203" t="s">
        <v>53</v>
      </c>
      <c r="O127" s="67"/>
      <c r="P127" s="204">
        <f>O127*H127</f>
        <v>0</v>
      </c>
      <c r="Q127" s="204">
        <v>0</v>
      </c>
      <c r="R127" s="204">
        <f>Q127*H127</f>
        <v>0</v>
      </c>
      <c r="S127" s="204">
        <v>0</v>
      </c>
      <c r="T127" s="205">
        <f>S127*H127</f>
        <v>0</v>
      </c>
      <c r="U127" s="37"/>
      <c r="V127" s="37"/>
      <c r="W127" s="37"/>
      <c r="X127" s="37"/>
      <c r="Y127" s="37"/>
      <c r="Z127" s="37"/>
      <c r="AA127" s="37"/>
      <c r="AB127" s="37"/>
      <c r="AC127" s="37"/>
      <c r="AD127" s="37"/>
      <c r="AE127" s="37"/>
      <c r="AR127" s="206" t="s">
        <v>232</v>
      </c>
      <c r="AT127" s="206" t="s">
        <v>214</v>
      </c>
      <c r="AU127" s="206" t="s">
        <v>91</v>
      </c>
      <c r="AY127" s="19" t="s">
        <v>211</v>
      </c>
      <c r="BE127" s="207">
        <f>IF(N127="základní",J127,0)</f>
        <v>0</v>
      </c>
      <c r="BF127" s="207">
        <f>IF(N127="snížená",J127,0)</f>
        <v>0</v>
      </c>
      <c r="BG127" s="207">
        <f>IF(N127="zákl. přenesená",J127,0)</f>
        <v>0</v>
      </c>
      <c r="BH127" s="207">
        <f>IF(N127="sníž. přenesená",J127,0)</f>
        <v>0</v>
      </c>
      <c r="BI127" s="207">
        <f>IF(N127="nulová",J127,0)</f>
        <v>0</v>
      </c>
      <c r="BJ127" s="19" t="s">
        <v>88</v>
      </c>
      <c r="BK127" s="207">
        <f>ROUND(I127*H127,2)</f>
        <v>0</v>
      </c>
      <c r="BL127" s="19" t="s">
        <v>232</v>
      </c>
      <c r="BM127" s="206" t="s">
        <v>684</v>
      </c>
    </row>
    <row r="128" spans="1:65" s="2" customFormat="1" ht="39">
      <c r="A128" s="37"/>
      <c r="B128" s="38"/>
      <c r="C128" s="39"/>
      <c r="D128" s="208" t="s">
        <v>297</v>
      </c>
      <c r="E128" s="39"/>
      <c r="F128" s="209" t="s">
        <v>308</v>
      </c>
      <c r="G128" s="39"/>
      <c r="H128" s="39"/>
      <c r="I128" s="118"/>
      <c r="J128" s="39"/>
      <c r="K128" s="39"/>
      <c r="L128" s="42"/>
      <c r="M128" s="210"/>
      <c r="N128" s="211"/>
      <c r="O128" s="67"/>
      <c r="P128" s="67"/>
      <c r="Q128" s="67"/>
      <c r="R128" s="67"/>
      <c r="S128" s="67"/>
      <c r="T128" s="68"/>
      <c r="U128" s="37"/>
      <c r="V128" s="37"/>
      <c r="W128" s="37"/>
      <c r="X128" s="37"/>
      <c r="Y128" s="37"/>
      <c r="Z128" s="37"/>
      <c r="AA128" s="37"/>
      <c r="AB128" s="37"/>
      <c r="AC128" s="37"/>
      <c r="AD128" s="37"/>
      <c r="AE128" s="37"/>
      <c r="AT128" s="19" t="s">
        <v>297</v>
      </c>
      <c r="AU128" s="19" t="s">
        <v>91</v>
      </c>
    </row>
    <row r="129" spans="1:65" s="13" customFormat="1">
      <c r="B129" s="216"/>
      <c r="C129" s="217"/>
      <c r="D129" s="208" t="s">
        <v>299</v>
      </c>
      <c r="E129" s="218" t="s">
        <v>44</v>
      </c>
      <c r="F129" s="219" t="s">
        <v>682</v>
      </c>
      <c r="G129" s="217"/>
      <c r="H129" s="220">
        <v>0.63</v>
      </c>
      <c r="I129" s="221"/>
      <c r="J129" s="217"/>
      <c r="K129" s="217"/>
      <c r="L129" s="222"/>
      <c r="M129" s="223"/>
      <c r="N129" s="224"/>
      <c r="O129" s="224"/>
      <c r="P129" s="224"/>
      <c r="Q129" s="224"/>
      <c r="R129" s="224"/>
      <c r="S129" s="224"/>
      <c r="T129" s="225"/>
      <c r="AT129" s="226" t="s">
        <v>299</v>
      </c>
      <c r="AU129" s="226" t="s">
        <v>91</v>
      </c>
      <c r="AV129" s="13" t="s">
        <v>91</v>
      </c>
      <c r="AW129" s="13" t="s">
        <v>42</v>
      </c>
      <c r="AX129" s="13" t="s">
        <v>88</v>
      </c>
      <c r="AY129" s="226" t="s">
        <v>211</v>
      </c>
    </row>
    <row r="130" spans="1:65" s="2" customFormat="1" ht="24">
      <c r="A130" s="37"/>
      <c r="B130" s="38"/>
      <c r="C130" s="195" t="s">
        <v>261</v>
      </c>
      <c r="D130" s="195" t="s">
        <v>214</v>
      </c>
      <c r="E130" s="196" t="s">
        <v>309</v>
      </c>
      <c r="F130" s="197" t="s">
        <v>310</v>
      </c>
      <c r="G130" s="198" t="s">
        <v>295</v>
      </c>
      <c r="H130" s="199">
        <v>0.63</v>
      </c>
      <c r="I130" s="200"/>
      <c r="J130" s="201">
        <f>ROUND(I130*H130,2)</f>
        <v>0</v>
      </c>
      <c r="K130" s="197" t="s">
        <v>224</v>
      </c>
      <c r="L130" s="42"/>
      <c r="M130" s="202" t="s">
        <v>44</v>
      </c>
      <c r="N130" s="203" t="s">
        <v>53</v>
      </c>
      <c r="O130" s="67"/>
      <c r="P130" s="204">
        <f>O130*H130</f>
        <v>0</v>
      </c>
      <c r="Q130" s="204">
        <v>0</v>
      </c>
      <c r="R130" s="204">
        <f>Q130*H130</f>
        <v>0</v>
      </c>
      <c r="S130" s="204">
        <v>0</v>
      </c>
      <c r="T130" s="205">
        <f>S130*H130</f>
        <v>0</v>
      </c>
      <c r="U130" s="37"/>
      <c r="V130" s="37"/>
      <c r="W130" s="37"/>
      <c r="X130" s="37"/>
      <c r="Y130" s="37"/>
      <c r="Z130" s="37"/>
      <c r="AA130" s="37"/>
      <c r="AB130" s="37"/>
      <c r="AC130" s="37"/>
      <c r="AD130" s="37"/>
      <c r="AE130" s="37"/>
      <c r="AR130" s="206" t="s">
        <v>232</v>
      </c>
      <c r="AT130" s="206" t="s">
        <v>214</v>
      </c>
      <c r="AU130" s="206" t="s">
        <v>91</v>
      </c>
      <c r="AY130" s="19" t="s">
        <v>211</v>
      </c>
      <c r="BE130" s="207">
        <f>IF(N130="základní",J130,0)</f>
        <v>0</v>
      </c>
      <c r="BF130" s="207">
        <f>IF(N130="snížená",J130,0)</f>
        <v>0</v>
      </c>
      <c r="BG130" s="207">
        <f>IF(N130="zákl. přenesená",J130,0)</f>
        <v>0</v>
      </c>
      <c r="BH130" s="207">
        <f>IF(N130="sníž. přenesená",J130,0)</f>
        <v>0</v>
      </c>
      <c r="BI130" s="207">
        <f>IF(N130="nulová",J130,0)</f>
        <v>0</v>
      </c>
      <c r="BJ130" s="19" t="s">
        <v>88</v>
      </c>
      <c r="BK130" s="207">
        <f>ROUND(I130*H130,2)</f>
        <v>0</v>
      </c>
      <c r="BL130" s="19" t="s">
        <v>232</v>
      </c>
      <c r="BM130" s="206" t="s">
        <v>685</v>
      </c>
    </row>
    <row r="131" spans="1:65" s="2" customFormat="1" ht="39">
      <c r="A131" s="37"/>
      <c r="B131" s="38"/>
      <c r="C131" s="39"/>
      <c r="D131" s="208" t="s">
        <v>297</v>
      </c>
      <c r="E131" s="39"/>
      <c r="F131" s="209" t="s">
        <v>308</v>
      </c>
      <c r="G131" s="39"/>
      <c r="H131" s="39"/>
      <c r="I131" s="118"/>
      <c r="J131" s="39"/>
      <c r="K131" s="39"/>
      <c r="L131" s="42"/>
      <c r="M131" s="210"/>
      <c r="N131" s="211"/>
      <c r="O131" s="67"/>
      <c r="P131" s="67"/>
      <c r="Q131" s="67"/>
      <c r="R131" s="67"/>
      <c r="S131" s="67"/>
      <c r="T131" s="68"/>
      <c r="U131" s="37"/>
      <c r="V131" s="37"/>
      <c r="W131" s="37"/>
      <c r="X131" s="37"/>
      <c r="Y131" s="37"/>
      <c r="Z131" s="37"/>
      <c r="AA131" s="37"/>
      <c r="AB131" s="37"/>
      <c r="AC131" s="37"/>
      <c r="AD131" s="37"/>
      <c r="AE131" s="37"/>
      <c r="AT131" s="19" t="s">
        <v>297</v>
      </c>
      <c r="AU131" s="19" t="s">
        <v>91</v>
      </c>
    </row>
    <row r="132" spans="1:65" s="13" customFormat="1">
      <c r="B132" s="216"/>
      <c r="C132" s="217"/>
      <c r="D132" s="208" t="s">
        <v>299</v>
      </c>
      <c r="E132" s="218" t="s">
        <v>44</v>
      </c>
      <c r="F132" s="219" t="s">
        <v>686</v>
      </c>
      <c r="G132" s="217"/>
      <c r="H132" s="220">
        <v>0.63</v>
      </c>
      <c r="I132" s="221"/>
      <c r="J132" s="217"/>
      <c r="K132" s="217"/>
      <c r="L132" s="222"/>
      <c r="M132" s="223"/>
      <c r="N132" s="224"/>
      <c r="O132" s="224"/>
      <c r="P132" s="224"/>
      <c r="Q132" s="224"/>
      <c r="R132" s="224"/>
      <c r="S132" s="224"/>
      <c r="T132" s="225"/>
      <c r="AT132" s="226" t="s">
        <v>299</v>
      </c>
      <c r="AU132" s="226" t="s">
        <v>91</v>
      </c>
      <c r="AV132" s="13" t="s">
        <v>91</v>
      </c>
      <c r="AW132" s="13" t="s">
        <v>42</v>
      </c>
      <c r="AX132" s="13" t="s">
        <v>88</v>
      </c>
      <c r="AY132" s="226" t="s">
        <v>211</v>
      </c>
    </row>
    <row r="133" spans="1:65" s="2" customFormat="1" ht="12">
      <c r="A133" s="37"/>
      <c r="B133" s="38"/>
      <c r="C133" s="195" t="s">
        <v>265</v>
      </c>
      <c r="D133" s="195" t="s">
        <v>214</v>
      </c>
      <c r="E133" s="196" t="s">
        <v>319</v>
      </c>
      <c r="F133" s="197" t="s">
        <v>320</v>
      </c>
      <c r="G133" s="198" t="s">
        <v>321</v>
      </c>
      <c r="H133" s="199">
        <v>480</v>
      </c>
      <c r="I133" s="200"/>
      <c r="J133" s="201">
        <f>ROUND(I133*H133,2)</f>
        <v>0</v>
      </c>
      <c r="K133" s="197" t="s">
        <v>224</v>
      </c>
      <c r="L133" s="42"/>
      <c r="M133" s="202" t="s">
        <v>44</v>
      </c>
      <c r="N133" s="203" t="s">
        <v>53</v>
      </c>
      <c r="O133" s="67"/>
      <c r="P133" s="204">
        <f>O133*H133</f>
        <v>0</v>
      </c>
      <c r="Q133" s="204">
        <v>3.0000000000000001E-5</v>
      </c>
      <c r="R133" s="204">
        <f>Q133*H133</f>
        <v>1.44E-2</v>
      </c>
      <c r="S133" s="204">
        <v>0</v>
      </c>
      <c r="T133" s="205">
        <f>S133*H133</f>
        <v>0</v>
      </c>
      <c r="U133" s="37"/>
      <c r="V133" s="37"/>
      <c r="W133" s="37"/>
      <c r="X133" s="37"/>
      <c r="Y133" s="37"/>
      <c r="Z133" s="37"/>
      <c r="AA133" s="37"/>
      <c r="AB133" s="37"/>
      <c r="AC133" s="37"/>
      <c r="AD133" s="37"/>
      <c r="AE133" s="37"/>
      <c r="AR133" s="206" t="s">
        <v>232</v>
      </c>
      <c r="AT133" s="206" t="s">
        <v>214</v>
      </c>
      <c r="AU133" s="206" t="s">
        <v>91</v>
      </c>
      <c r="AY133" s="19" t="s">
        <v>211</v>
      </c>
      <c r="BE133" s="207">
        <f>IF(N133="základní",J133,0)</f>
        <v>0</v>
      </c>
      <c r="BF133" s="207">
        <f>IF(N133="snížená",J133,0)</f>
        <v>0</v>
      </c>
      <c r="BG133" s="207">
        <f>IF(N133="zákl. přenesená",J133,0)</f>
        <v>0</v>
      </c>
      <c r="BH133" s="207">
        <f>IF(N133="sníž. přenesená",J133,0)</f>
        <v>0</v>
      </c>
      <c r="BI133" s="207">
        <f>IF(N133="nulová",J133,0)</f>
        <v>0</v>
      </c>
      <c r="BJ133" s="19" t="s">
        <v>88</v>
      </c>
      <c r="BK133" s="207">
        <f>ROUND(I133*H133,2)</f>
        <v>0</v>
      </c>
      <c r="BL133" s="19" t="s">
        <v>232</v>
      </c>
      <c r="BM133" s="206" t="s">
        <v>687</v>
      </c>
    </row>
    <row r="134" spans="1:65" s="2" customFormat="1" ht="204.75">
      <c r="A134" s="37"/>
      <c r="B134" s="38"/>
      <c r="C134" s="39"/>
      <c r="D134" s="208" t="s">
        <v>297</v>
      </c>
      <c r="E134" s="39"/>
      <c r="F134" s="209" t="s">
        <v>323</v>
      </c>
      <c r="G134" s="39"/>
      <c r="H134" s="39"/>
      <c r="I134" s="118"/>
      <c r="J134" s="39"/>
      <c r="K134" s="39"/>
      <c r="L134" s="42"/>
      <c r="M134" s="210"/>
      <c r="N134" s="211"/>
      <c r="O134" s="67"/>
      <c r="P134" s="67"/>
      <c r="Q134" s="67"/>
      <c r="R134" s="67"/>
      <c r="S134" s="67"/>
      <c r="T134" s="68"/>
      <c r="U134" s="37"/>
      <c r="V134" s="37"/>
      <c r="W134" s="37"/>
      <c r="X134" s="37"/>
      <c r="Y134" s="37"/>
      <c r="Z134" s="37"/>
      <c r="AA134" s="37"/>
      <c r="AB134" s="37"/>
      <c r="AC134" s="37"/>
      <c r="AD134" s="37"/>
      <c r="AE134" s="37"/>
      <c r="AT134" s="19" t="s">
        <v>297</v>
      </c>
      <c r="AU134" s="19" t="s">
        <v>91</v>
      </c>
    </row>
    <row r="135" spans="1:65" s="13" customFormat="1">
      <c r="B135" s="216"/>
      <c r="C135" s="217"/>
      <c r="D135" s="208" t="s">
        <v>299</v>
      </c>
      <c r="E135" s="218" t="s">
        <v>44</v>
      </c>
      <c r="F135" s="219" t="s">
        <v>688</v>
      </c>
      <c r="G135" s="217"/>
      <c r="H135" s="220">
        <v>480</v>
      </c>
      <c r="I135" s="221"/>
      <c r="J135" s="217"/>
      <c r="K135" s="217"/>
      <c r="L135" s="222"/>
      <c r="M135" s="223"/>
      <c r="N135" s="224"/>
      <c r="O135" s="224"/>
      <c r="P135" s="224"/>
      <c r="Q135" s="224"/>
      <c r="R135" s="224"/>
      <c r="S135" s="224"/>
      <c r="T135" s="225"/>
      <c r="AT135" s="226" t="s">
        <v>299</v>
      </c>
      <c r="AU135" s="226" t="s">
        <v>91</v>
      </c>
      <c r="AV135" s="13" t="s">
        <v>91</v>
      </c>
      <c r="AW135" s="13" t="s">
        <v>42</v>
      </c>
      <c r="AX135" s="13" t="s">
        <v>88</v>
      </c>
      <c r="AY135" s="226" t="s">
        <v>211</v>
      </c>
    </row>
    <row r="136" spans="1:65" s="2" customFormat="1" ht="24">
      <c r="A136" s="37"/>
      <c r="B136" s="38"/>
      <c r="C136" s="195" t="s">
        <v>270</v>
      </c>
      <c r="D136" s="195" t="s">
        <v>214</v>
      </c>
      <c r="E136" s="196" t="s">
        <v>325</v>
      </c>
      <c r="F136" s="197" t="s">
        <v>326</v>
      </c>
      <c r="G136" s="198" t="s">
        <v>327</v>
      </c>
      <c r="H136" s="199">
        <v>120</v>
      </c>
      <c r="I136" s="200"/>
      <c r="J136" s="201">
        <f>ROUND(I136*H136,2)</f>
        <v>0</v>
      </c>
      <c r="K136" s="197" t="s">
        <v>224</v>
      </c>
      <c r="L136" s="42"/>
      <c r="M136" s="202" t="s">
        <v>44</v>
      </c>
      <c r="N136" s="203" t="s">
        <v>53</v>
      </c>
      <c r="O136" s="67"/>
      <c r="P136" s="204">
        <f>O136*H136</f>
        <v>0</v>
      </c>
      <c r="Q136" s="204">
        <v>0</v>
      </c>
      <c r="R136" s="204">
        <f>Q136*H136</f>
        <v>0</v>
      </c>
      <c r="S136" s="204">
        <v>0</v>
      </c>
      <c r="T136" s="205">
        <f>S136*H136</f>
        <v>0</v>
      </c>
      <c r="U136" s="37"/>
      <c r="V136" s="37"/>
      <c r="W136" s="37"/>
      <c r="X136" s="37"/>
      <c r="Y136" s="37"/>
      <c r="Z136" s="37"/>
      <c r="AA136" s="37"/>
      <c r="AB136" s="37"/>
      <c r="AC136" s="37"/>
      <c r="AD136" s="37"/>
      <c r="AE136" s="37"/>
      <c r="AR136" s="206" t="s">
        <v>232</v>
      </c>
      <c r="AT136" s="206" t="s">
        <v>214</v>
      </c>
      <c r="AU136" s="206" t="s">
        <v>91</v>
      </c>
      <c r="AY136" s="19" t="s">
        <v>211</v>
      </c>
      <c r="BE136" s="207">
        <f>IF(N136="základní",J136,0)</f>
        <v>0</v>
      </c>
      <c r="BF136" s="207">
        <f>IF(N136="snížená",J136,0)</f>
        <v>0</v>
      </c>
      <c r="BG136" s="207">
        <f>IF(N136="zákl. přenesená",J136,0)</f>
        <v>0</v>
      </c>
      <c r="BH136" s="207">
        <f>IF(N136="sníž. přenesená",J136,0)</f>
        <v>0</v>
      </c>
      <c r="BI136" s="207">
        <f>IF(N136="nulová",J136,0)</f>
        <v>0</v>
      </c>
      <c r="BJ136" s="19" t="s">
        <v>88</v>
      </c>
      <c r="BK136" s="207">
        <f>ROUND(I136*H136,2)</f>
        <v>0</v>
      </c>
      <c r="BL136" s="19" t="s">
        <v>232</v>
      </c>
      <c r="BM136" s="206" t="s">
        <v>689</v>
      </c>
    </row>
    <row r="137" spans="1:65" s="2" customFormat="1" ht="126.75">
      <c r="A137" s="37"/>
      <c r="B137" s="38"/>
      <c r="C137" s="39"/>
      <c r="D137" s="208" t="s">
        <v>297</v>
      </c>
      <c r="E137" s="39"/>
      <c r="F137" s="209" t="s">
        <v>329</v>
      </c>
      <c r="G137" s="39"/>
      <c r="H137" s="39"/>
      <c r="I137" s="118"/>
      <c r="J137" s="39"/>
      <c r="K137" s="39"/>
      <c r="L137" s="42"/>
      <c r="M137" s="210"/>
      <c r="N137" s="211"/>
      <c r="O137" s="67"/>
      <c r="P137" s="67"/>
      <c r="Q137" s="67"/>
      <c r="R137" s="67"/>
      <c r="S137" s="67"/>
      <c r="T137" s="68"/>
      <c r="U137" s="37"/>
      <c r="V137" s="37"/>
      <c r="W137" s="37"/>
      <c r="X137" s="37"/>
      <c r="Y137" s="37"/>
      <c r="Z137" s="37"/>
      <c r="AA137" s="37"/>
      <c r="AB137" s="37"/>
      <c r="AC137" s="37"/>
      <c r="AD137" s="37"/>
      <c r="AE137" s="37"/>
      <c r="AT137" s="19" t="s">
        <v>297</v>
      </c>
      <c r="AU137" s="19" t="s">
        <v>91</v>
      </c>
    </row>
    <row r="138" spans="1:65" s="13" customFormat="1">
      <c r="B138" s="216"/>
      <c r="C138" s="217"/>
      <c r="D138" s="208" t="s">
        <v>299</v>
      </c>
      <c r="E138" s="218" t="s">
        <v>44</v>
      </c>
      <c r="F138" s="219" t="s">
        <v>690</v>
      </c>
      <c r="G138" s="217"/>
      <c r="H138" s="220">
        <v>120</v>
      </c>
      <c r="I138" s="221"/>
      <c r="J138" s="217"/>
      <c r="K138" s="217"/>
      <c r="L138" s="222"/>
      <c r="M138" s="223"/>
      <c r="N138" s="224"/>
      <c r="O138" s="224"/>
      <c r="P138" s="224"/>
      <c r="Q138" s="224"/>
      <c r="R138" s="224"/>
      <c r="S138" s="224"/>
      <c r="T138" s="225"/>
      <c r="AT138" s="226" t="s">
        <v>299</v>
      </c>
      <c r="AU138" s="226" t="s">
        <v>91</v>
      </c>
      <c r="AV138" s="13" t="s">
        <v>91</v>
      </c>
      <c r="AW138" s="13" t="s">
        <v>42</v>
      </c>
      <c r="AX138" s="13" t="s">
        <v>88</v>
      </c>
      <c r="AY138" s="226" t="s">
        <v>211</v>
      </c>
    </row>
    <row r="139" spans="1:65" s="2" customFormat="1" ht="12">
      <c r="A139" s="37"/>
      <c r="B139" s="38"/>
      <c r="C139" s="195" t="s">
        <v>277</v>
      </c>
      <c r="D139" s="195" t="s">
        <v>214</v>
      </c>
      <c r="E139" s="196" t="s">
        <v>345</v>
      </c>
      <c r="F139" s="197" t="s">
        <v>346</v>
      </c>
      <c r="G139" s="198" t="s">
        <v>295</v>
      </c>
      <c r="H139" s="199">
        <v>171</v>
      </c>
      <c r="I139" s="200"/>
      <c r="J139" s="201">
        <f>ROUND(I139*H139,2)</f>
        <v>0</v>
      </c>
      <c r="K139" s="197" t="s">
        <v>224</v>
      </c>
      <c r="L139" s="42"/>
      <c r="M139" s="202" t="s">
        <v>44</v>
      </c>
      <c r="N139" s="203" t="s">
        <v>53</v>
      </c>
      <c r="O139" s="67"/>
      <c r="P139" s="204">
        <f>O139*H139</f>
        <v>0</v>
      </c>
      <c r="Q139" s="204">
        <v>0</v>
      </c>
      <c r="R139" s="204">
        <f>Q139*H139</f>
        <v>0</v>
      </c>
      <c r="S139" s="204">
        <v>0</v>
      </c>
      <c r="T139" s="205">
        <f>S139*H139</f>
        <v>0</v>
      </c>
      <c r="U139" s="37"/>
      <c r="V139" s="37"/>
      <c r="W139" s="37"/>
      <c r="X139" s="37"/>
      <c r="Y139" s="37"/>
      <c r="Z139" s="37"/>
      <c r="AA139" s="37"/>
      <c r="AB139" s="37"/>
      <c r="AC139" s="37"/>
      <c r="AD139" s="37"/>
      <c r="AE139" s="37"/>
      <c r="AR139" s="206" t="s">
        <v>232</v>
      </c>
      <c r="AT139" s="206" t="s">
        <v>214</v>
      </c>
      <c r="AU139" s="206" t="s">
        <v>91</v>
      </c>
      <c r="AY139" s="19" t="s">
        <v>211</v>
      </c>
      <c r="BE139" s="207">
        <f>IF(N139="základní",J139,0)</f>
        <v>0</v>
      </c>
      <c r="BF139" s="207">
        <f>IF(N139="snížená",J139,0)</f>
        <v>0</v>
      </c>
      <c r="BG139" s="207">
        <f>IF(N139="zákl. přenesená",J139,0)</f>
        <v>0</v>
      </c>
      <c r="BH139" s="207">
        <f>IF(N139="sníž. přenesená",J139,0)</f>
        <v>0</v>
      </c>
      <c r="BI139" s="207">
        <f>IF(N139="nulová",J139,0)</f>
        <v>0</v>
      </c>
      <c r="BJ139" s="19" t="s">
        <v>88</v>
      </c>
      <c r="BK139" s="207">
        <f>ROUND(I139*H139,2)</f>
        <v>0</v>
      </c>
      <c r="BL139" s="19" t="s">
        <v>232</v>
      </c>
      <c r="BM139" s="206" t="s">
        <v>691</v>
      </c>
    </row>
    <row r="140" spans="1:65" s="2" customFormat="1" ht="185.25">
      <c r="A140" s="37"/>
      <c r="B140" s="38"/>
      <c r="C140" s="39"/>
      <c r="D140" s="208" t="s">
        <v>297</v>
      </c>
      <c r="E140" s="39"/>
      <c r="F140" s="209" t="s">
        <v>342</v>
      </c>
      <c r="G140" s="39"/>
      <c r="H140" s="39"/>
      <c r="I140" s="118"/>
      <c r="J140" s="39"/>
      <c r="K140" s="39"/>
      <c r="L140" s="42"/>
      <c r="M140" s="210"/>
      <c r="N140" s="211"/>
      <c r="O140" s="67"/>
      <c r="P140" s="67"/>
      <c r="Q140" s="67"/>
      <c r="R140" s="67"/>
      <c r="S140" s="67"/>
      <c r="T140" s="68"/>
      <c r="U140" s="37"/>
      <c r="V140" s="37"/>
      <c r="W140" s="37"/>
      <c r="X140" s="37"/>
      <c r="Y140" s="37"/>
      <c r="Z140" s="37"/>
      <c r="AA140" s="37"/>
      <c r="AB140" s="37"/>
      <c r="AC140" s="37"/>
      <c r="AD140" s="37"/>
      <c r="AE140" s="37"/>
      <c r="AT140" s="19" t="s">
        <v>297</v>
      </c>
      <c r="AU140" s="19" t="s">
        <v>91</v>
      </c>
    </row>
    <row r="141" spans="1:65" s="13" customFormat="1">
      <c r="B141" s="216"/>
      <c r="C141" s="217"/>
      <c r="D141" s="208" t="s">
        <v>299</v>
      </c>
      <c r="E141" s="218" t="s">
        <v>44</v>
      </c>
      <c r="F141" s="219" t="s">
        <v>692</v>
      </c>
      <c r="G141" s="217"/>
      <c r="H141" s="220">
        <v>171</v>
      </c>
      <c r="I141" s="221"/>
      <c r="J141" s="217"/>
      <c r="K141" s="217"/>
      <c r="L141" s="222"/>
      <c r="M141" s="223"/>
      <c r="N141" s="224"/>
      <c r="O141" s="224"/>
      <c r="P141" s="224"/>
      <c r="Q141" s="224"/>
      <c r="R141" s="224"/>
      <c r="S141" s="224"/>
      <c r="T141" s="225"/>
      <c r="AT141" s="226" t="s">
        <v>299</v>
      </c>
      <c r="AU141" s="226" t="s">
        <v>91</v>
      </c>
      <c r="AV141" s="13" t="s">
        <v>91</v>
      </c>
      <c r="AW141" s="13" t="s">
        <v>42</v>
      </c>
      <c r="AX141" s="13" t="s">
        <v>88</v>
      </c>
      <c r="AY141" s="226" t="s">
        <v>211</v>
      </c>
    </row>
    <row r="142" spans="1:65" s="2" customFormat="1" ht="24">
      <c r="A142" s="37"/>
      <c r="B142" s="38"/>
      <c r="C142" s="195" t="s">
        <v>353</v>
      </c>
      <c r="D142" s="195" t="s">
        <v>214</v>
      </c>
      <c r="E142" s="196" t="s">
        <v>330</v>
      </c>
      <c r="F142" s="197" t="s">
        <v>331</v>
      </c>
      <c r="G142" s="198" t="s">
        <v>217</v>
      </c>
      <c r="H142" s="199">
        <v>1</v>
      </c>
      <c r="I142" s="200"/>
      <c r="J142" s="201">
        <f>ROUND(I142*H142,2)</f>
        <v>0</v>
      </c>
      <c r="K142" s="197" t="s">
        <v>44</v>
      </c>
      <c r="L142" s="42"/>
      <c r="M142" s="202" t="s">
        <v>44</v>
      </c>
      <c r="N142" s="203" t="s">
        <v>53</v>
      </c>
      <c r="O142" s="67"/>
      <c r="P142" s="204">
        <f>O142*H142</f>
        <v>0</v>
      </c>
      <c r="Q142" s="204">
        <v>0</v>
      </c>
      <c r="R142" s="204">
        <f>Q142*H142</f>
        <v>0</v>
      </c>
      <c r="S142" s="204">
        <v>0</v>
      </c>
      <c r="T142" s="205">
        <f>S142*H142</f>
        <v>0</v>
      </c>
      <c r="U142" s="37"/>
      <c r="V142" s="37"/>
      <c r="W142" s="37"/>
      <c r="X142" s="37"/>
      <c r="Y142" s="37"/>
      <c r="Z142" s="37"/>
      <c r="AA142" s="37"/>
      <c r="AB142" s="37"/>
      <c r="AC142" s="37"/>
      <c r="AD142" s="37"/>
      <c r="AE142" s="37"/>
      <c r="AR142" s="206" t="s">
        <v>232</v>
      </c>
      <c r="AT142" s="206" t="s">
        <v>214</v>
      </c>
      <c r="AU142" s="206" t="s">
        <v>91</v>
      </c>
      <c r="AY142" s="19" t="s">
        <v>211</v>
      </c>
      <c r="BE142" s="207">
        <f>IF(N142="základní",J142,0)</f>
        <v>0</v>
      </c>
      <c r="BF142" s="207">
        <f>IF(N142="snížená",J142,0)</f>
        <v>0</v>
      </c>
      <c r="BG142" s="207">
        <f>IF(N142="zákl. přenesená",J142,0)</f>
        <v>0</v>
      </c>
      <c r="BH142" s="207">
        <f>IF(N142="sníž. přenesená",J142,0)</f>
        <v>0</v>
      </c>
      <c r="BI142" s="207">
        <f>IF(N142="nulová",J142,0)</f>
        <v>0</v>
      </c>
      <c r="BJ142" s="19" t="s">
        <v>88</v>
      </c>
      <c r="BK142" s="207">
        <f>ROUND(I142*H142,2)</f>
        <v>0</v>
      </c>
      <c r="BL142" s="19" t="s">
        <v>232</v>
      </c>
      <c r="BM142" s="206" t="s">
        <v>693</v>
      </c>
    </row>
    <row r="143" spans="1:65" s="2" customFormat="1" ht="48.75">
      <c r="A143" s="37"/>
      <c r="B143" s="38"/>
      <c r="C143" s="39"/>
      <c r="D143" s="208" t="s">
        <v>220</v>
      </c>
      <c r="E143" s="39"/>
      <c r="F143" s="209" t="s">
        <v>694</v>
      </c>
      <c r="G143" s="39"/>
      <c r="H143" s="39"/>
      <c r="I143" s="118"/>
      <c r="J143" s="39"/>
      <c r="K143" s="39"/>
      <c r="L143" s="42"/>
      <c r="M143" s="210"/>
      <c r="N143" s="211"/>
      <c r="O143" s="67"/>
      <c r="P143" s="67"/>
      <c r="Q143" s="67"/>
      <c r="R143" s="67"/>
      <c r="S143" s="67"/>
      <c r="T143" s="68"/>
      <c r="U143" s="37"/>
      <c r="V143" s="37"/>
      <c r="W143" s="37"/>
      <c r="X143" s="37"/>
      <c r="Y143" s="37"/>
      <c r="Z143" s="37"/>
      <c r="AA143" s="37"/>
      <c r="AB143" s="37"/>
      <c r="AC143" s="37"/>
      <c r="AD143" s="37"/>
      <c r="AE143" s="37"/>
      <c r="AT143" s="19" t="s">
        <v>220</v>
      </c>
      <c r="AU143" s="19" t="s">
        <v>91</v>
      </c>
    </row>
    <row r="144" spans="1:65" s="2" customFormat="1" ht="24">
      <c r="A144" s="37"/>
      <c r="B144" s="38"/>
      <c r="C144" s="195" t="s">
        <v>358</v>
      </c>
      <c r="D144" s="195" t="s">
        <v>214</v>
      </c>
      <c r="E144" s="196" t="s">
        <v>695</v>
      </c>
      <c r="F144" s="197" t="s">
        <v>696</v>
      </c>
      <c r="G144" s="198" t="s">
        <v>295</v>
      </c>
      <c r="H144" s="199">
        <v>6.6</v>
      </c>
      <c r="I144" s="200"/>
      <c r="J144" s="201">
        <f>ROUND(I144*H144,2)</f>
        <v>0</v>
      </c>
      <c r="K144" s="197" t="s">
        <v>224</v>
      </c>
      <c r="L144" s="42"/>
      <c r="M144" s="202" t="s">
        <v>44</v>
      </c>
      <c r="N144" s="203" t="s">
        <v>53</v>
      </c>
      <c r="O144" s="67"/>
      <c r="P144" s="204">
        <f>O144*H144</f>
        <v>0</v>
      </c>
      <c r="Q144" s="204">
        <v>0</v>
      </c>
      <c r="R144" s="204">
        <f>Q144*H144</f>
        <v>0</v>
      </c>
      <c r="S144" s="204">
        <v>0</v>
      </c>
      <c r="T144" s="205">
        <f>S144*H144</f>
        <v>0</v>
      </c>
      <c r="U144" s="37"/>
      <c r="V144" s="37"/>
      <c r="W144" s="37"/>
      <c r="X144" s="37"/>
      <c r="Y144" s="37"/>
      <c r="Z144" s="37"/>
      <c r="AA144" s="37"/>
      <c r="AB144" s="37"/>
      <c r="AC144" s="37"/>
      <c r="AD144" s="37"/>
      <c r="AE144" s="37"/>
      <c r="AR144" s="206" t="s">
        <v>232</v>
      </c>
      <c r="AT144" s="206" t="s">
        <v>214</v>
      </c>
      <c r="AU144" s="206" t="s">
        <v>91</v>
      </c>
      <c r="AY144" s="19" t="s">
        <v>211</v>
      </c>
      <c r="BE144" s="207">
        <f>IF(N144="základní",J144,0)</f>
        <v>0</v>
      </c>
      <c r="BF144" s="207">
        <f>IF(N144="snížená",J144,0)</f>
        <v>0</v>
      </c>
      <c r="BG144" s="207">
        <f>IF(N144="zákl. přenesená",J144,0)</f>
        <v>0</v>
      </c>
      <c r="BH144" s="207">
        <f>IF(N144="sníž. přenesená",J144,0)</f>
        <v>0</v>
      </c>
      <c r="BI144" s="207">
        <f>IF(N144="nulová",J144,0)</f>
        <v>0</v>
      </c>
      <c r="BJ144" s="19" t="s">
        <v>88</v>
      </c>
      <c r="BK144" s="207">
        <f>ROUND(I144*H144,2)</f>
        <v>0</v>
      </c>
      <c r="BL144" s="19" t="s">
        <v>232</v>
      </c>
      <c r="BM144" s="206" t="s">
        <v>697</v>
      </c>
    </row>
    <row r="145" spans="1:65" s="2" customFormat="1" ht="48.75">
      <c r="A145" s="37"/>
      <c r="B145" s="38"/>
      <c r="C145" s="39"/>
      <c r="D145" s="208" t="s">
        <v>297</v>
      </c>
      <c r="E145" s="39"/>
      <c r="F145" s="209" t="s">
        <v>377</v>
      </c>
      <c r="G145" s="39"/>
      <c r="H145" s="39"/>
      <c r="I145" s="118"/>
      <c r="J145" s="39"/>
      <c r="K145" s="39"/>
      <c r="L145" s="42"/>
      <c r="M145" s="210"/>
      <c r="N145" s="211"/>
      <c r="O145" s="67"/>
      <c r="P145" s="67"/>
      <c r="Q145" s="67"/>
      <c r="R145" s="67"/>
      <c r="S145" s="67"/>
      <c r="T145" s="68"/>
      <c r="U145" s="37"/>
      <c r="V145" s="37"/>
      <c r="W145" s="37"/>
      <c r="X145" s="37"/>
      <c r="Y145" s="37"/>
      <c r="Z145" s="37"/>
      <c r="AA145" s="37"/>
      <c r="AB145" s="37"/>
      <c r="AC145" s="37"/>
      <c r="AD145" s="37"/>
      <c r="AE145" s="37"/>
      <c r="AT145" s="19" t="s">
        <v>297</v>
      </c>
      <c r="AU145" s="19" t="s">
        <v>91</v>
      </c>
    </row>
    <row r="146" spans="1:65" s="13" customFormat="1">
      <c r="B146" s="216"/>
      <c r="C146" s="217"/>
      <c r="D146" s="208" t="s">
        <v>299</v>
      </c>
      <c r="E146" s="218" t="s">
        <v>44</v>
      </c>
      <c r="F146" s="219" t="s">
        <v>698</v>
      </c>
      <c r="G146" s="217"/>
      <c r="H146" s="220">
        <v>6.6</v>
      </c>
      <c r="I146" s="221"/>
      <c r="J146" s="217"/>
      <c r="K146" s="217"/>
      <c r="L146" s="222"/>
      <c r="M146" s="223"/>
      <c r="N146" s="224"/>
      <c r="O146" s="224"/>
      <c r="P146" s="224"/>
      <c r="Q146" s="224"/>
      <c r="R146" s="224"/>
      <c r="S146" s="224"/>
      <c r="T146" s="225"/>
      <c r="AT146" s="226" t="s">
        <v>299</v>
      </c>
      <c r="AU146" s="226" t="s">
        <v>91</v>
      </c>
      <c r="AV146" s="13" t="s">
        <v>91</v>
      </c>
      <c r="AW146" s="13" t="s">
        <v>42</v>
      </c>
      <c r="AX146" s="13" t="s">
        <v>88</v>
      </c>
      <c r="AY146" s="226" t="s">
        <v>211</v>
      </c>
    </row>
    <row r="147" spans="1:65" s="2" customFormat="1" ht="24">
      <c r="A147" s="37"/>
      <c r="B147" s="38"/>
      <c r="C147" s="195" t="s">
        <v>8</v>
      </c>
      <c r="D147" s="195" t="s">
        <v>214</v>
      </c>
      <c r="E147" s="196" t="s">
        <v>699</v>
      </c>
      <c r="F147" s="197" t="s">
        <v>700</v>
      </c>
      <c r="G147" s="198" t="s">
        <v>295</v>
      </c>
      <c r="H147" s="199">
        <v>99</v>
      </c>
      <c r="I147" s="200"/>
      <c r="J147" s="201">
        <f>ROUND(I147*H147,2)</f>
        <v>0</v>
      </c>
      <c r="K147" s="197" t="s">
        <v>224</v>
      </c>
      <c r="L147" s="42"/>
      <c r="M147" s="202" t="s">
        <v>44</v>
      </c>
      <c r="N147" s="203" t="s">
        <v>53</v>
      </c>
      <c r="O147" s="67"/>
      <c r="P147" s="204">
        <f>O147*H147</f>
        <v>0</v>
      </c>
      <c r="Q147" s="204">
        <v>0</v>
      </c>
      <c r="R147" s="204">
        <f>Q147*H147</f>
        <v>0</v>
      </c>
      <c r="S147" s="204">
        <v>0</v>
      </c>
      <c r="T147" s="205">
        <f>S147*H147</f>
        <v>0</v>
      </c>
      <c r="U147" s="37"/>
      <c r="V147" s="37"/>
      <c r="W147" s="37"/>
      <c r="X147" s="37"/>
      <c r="Y147" s="37"/>
      <c r="Z147" s="37"/>
      <c r="AA147" s="37"/>
      <c r="AB147" s="37"/>
      <c r="AC147" s="37"/>
      <c r="AD147" s="37"/>
      <c r="AE147" s="37"/>
      <c r="AR147" s="206" t="s">
        <v>232</v>
      </c>
      <c r="AT147" s="206" t="s">
        <v>214</v>
      </c>
      <c r="AU147" s="206" t="s">
        <v>91</v>
      </c>
      <c r="AY147" s="19" t="s">
        <v>211</v>
      </c>
      <c r="BE147" s="207">
        <f>IF(N147="základní",J147,0)</f>
        <v>0</v>
      </c>
      <c r="BF147" s="207">
        <f>IF(N147="snížená",J147,0)</f>
        <v>0</v>
      </c>
      <c r="BG147" s="207">
        <f>IF(N147="zákl. přenesená",J147,0)</f>
        <v>0</v>
      </c>
      <c r="BH147" s="207">
        <f>IF(N147="sníž. přenesená",J147,0)</f>
        <v>0</v>
      </c>
      <c r="BI147" s="207">
        <f>IF(N147="nulová",J147,0)</f>
        <v>0</v>
      </c>
      <c r="BJ147" s="19" t="s">
        <v>88</v>
      </c>
      <c r="BK147" s="207">
        <f>ROUND(I147*H147,2)</f>
        <v>0</v>
      </c>
      <c r="BL147" s="19" t="s">
        <v>232</v>
      </c>
      <c r="BM147" s="206" t="s">
        <v>701</v>
      </c>
    </row>
    <row r="148" spans="1:65" s="2" customFormat="1" ht="48.75">
      <c r="A148" s="37"/>
      <c r="B148" s="38"/>
      <c r="C148" s="39"/>
      <c r="D148" s="208" t="s">
        <v>297</v>
      </c>
      <c r="E148" s="39"/>
      <c r="F148" s="209" t="s">
        <v>377</v>
      </c>
      <c r="G148" s="39"/>
      <c r="H148" s="39"/>
      <c r="I148" s="118"/>
      <c r="J148" s="39"/>
      <c r="K148" s="39"/>
      <c r="L148" s="42"/>
      <c r="M148" s="210"/>
      <c r="N148" s="211"/>
      <c r="O148" s="67"/>
      <c r="P148" s="67"/>
      <c r="Q148" s="67"/>
      <c r="R148" s="67"/>
      <c r="S148" s="67"/>
      <c r="T148" s="68"/>
      <c r="U148" s="37"/>
      <c r="V148" s="37"/>
      <c r="W148" s="37"/>
      <c r="X148" s="37"/>
      <c r="Y148" s="37"/>
      <c r="Z148" s="37"/>
      <c r="AA148" s="37"/>
      <c r="AB148" s="37"/>
      <c r="AC148" s="37"/>
      <c r="AD148" s="37"/>
      <c r="AE148" s="37"/>
      <c r="AT148" s="19" t="s">
        <v>297</v>
      </c>
      <c r="AU148" s="19" t="s">
        <v>91</v>
      </c>
    </row>
    <row r="149" spans="1:65" s="13" customFormat="1">
      <c r="B149" s="216"/>
      <c r="C149" s="217"/>
      <c r="D149" s="208" t="s">
        <v>299</v>
      </c>
      <c r="E149" s="218" t="s">
        <v>44</v>
      </c>
      <c r="F149" s="219" t="s">
        <v>702</v>
      </c>
      <c r="G149" s="217"/>
      <c r="H149" s="220">
        <v>99</v>
      </c>
      <c r="I149" s="221"/>
      <c r="J149" s="217"/>
      <c r="K149" s="217"/>
      <c r="L149" s="222"/>
      <c r="M149" s="223"/>
      <c r="N149" s="224"/>
      <c r="O149" s="224"/>
      <c r="P149" s="224"/>
      <c r="Q149" s="224"/>
      <c r="R149" s="224"/>
      <c r="S149" s="224"/>
      <c r="T149" s="225"/>
      <c r="AT149" s="226" t="s">
        <v>299</v>
      </c>
      <c r="AU149" s="226" t="s">
        <v>91</v>
      </c>
      <c r="AV149" s="13" t="s">
        <v>91</v>
      </c>
      <c r="AW149" s="13" t="s">
        <v>42</v>
      </c>
      <c r="AX149" s="13" t="s">
        <v>88</v>
      </c>
      <c r="AY149" s="226" t="s">
        <v>211</v>
      </c>
    </row>
    <row r="150" spans="1:65" s="2" customFormat="1" ht="24">
      <c r="A150" s="37"/>
      <c r="B150" s="38"/>
      <c r="C150" s="195" t="s">
        <v>368</v>
      </c>
      <c r="D150" s="195" t="s">
        <v>214</v>
      </c>
      <c r="E150" s="196" t="s">
        <v>703</v>
      </c>
      <c r="F150" s="197" t="s">
        <v>704</v>
      </c>
      <c r="G150" s="198" t="s">
        <v>295</v>
      </c>
      <c r="H150" s="199">
        <v>43.5</v>
      </c>
      <c r="I150" s="200"/>
      <c r="J150" s="201">
        <f>ROUND(I150*H150,2)</f>
        <v>0</v>
      </c>
      <c r="K150" s="197" t="s">
        <v>224</v>
      </c>
      <c r="L150" s="42"/>
      <c r="M150" s="202" t="s">
        <v>44</v>
      </c>
      <c r="N150" s="203" t="s">
        <v>53</v>
      </c>
      <c r="O150" s="67"/>
      <c r="P150" s="204">
        <f>O150*H150</f>
        <v>0</v>
      </c>
      <c r="Q150" s="204">
        <v>0</v>
      </c>
      <c r="R150" s="204">
        <f>Q150*H150</f>
        <v>0</v>
      </c>
      <c r="S150" s="204">
        <v>0</v>
      </c>
      <c r="T150" s="205">
        <f>S150*H150</f>
        <v>0</v>
      </c>
      <c r="U150" s="37"/>
      <c r="V150" s="37"/>
      <c r="W150" s="37"/>
      <c r="X150" s="37"/>
      <c r="Y150" s="37"/>
      <c r="Z150" s="37"/>
      <c r="AA150" s="37"/>
      <c r="AB150" s="37"/>
      <c r="AC150" s="37"/>
      <c r="AD150" s="37"/>
      <c r="AE150" s="37"/>
      <c r="AR150" s="206" t="s">
        <v>232</v>
      </c>
      <c r="AT150" s="206" t="s">
        <v>214</v>
      </c>
      <c r="AU150" s="206" t="s">
        <v>91</v>
      </c>
      <c r="AY150" s="19" t="s">
        <v>211</v>
      </c>
      <c r="BE150" s="207">
        <f>IF(N150="základní",J150,0)</f>
        <v>0</v>
      </c>
      <c r="BF150" s="207">
        <f>IF(N150="snížená",J150,0)</f>
        <v>0</v>
      </c>
      <c r="BG150" s="207">
        <f>IF(N150="zákl. přenesená",J150,0)</f>
        <v>0</v>
      </c>
      <c r="BH150" s="207">
        <f>IF(N150="sníž. přenesená",J150,0)</f>
        <v>0</v>
      </c>
      <c r="BI150" s="207">
        <f>IF(N150="nulová",J150,0)</f>
        <v>0</v>
      </c>
      <c r="BJ150" s="19" t="s">
        <v>88</v>
      </c>
      <c r="BK150" s="207">
        <f>ROUND(I150*H150,2)</f>
        <v>0</v>
      </c>
      <c r="BL150" s="19" t="s">
        <v>232</v>
      </c>
      <c r="BM150" s="206" t="s">
        <v>705</v>
      </c>
    </row>
    <row r="151" spans="1:65" s="2" customFormat="1" ht="48.75">
      <c r="A151" s="37"/>
      <c r="B151" s="38"/>
      <c r="C151" s="39"/>
      <c r="D151" s="208" t="s">
        <v>297</v>
      </c>
      <c r="E151" s="39"/>
      <c r="F151" s="209" t="s">
        <v>377</v>
      </c>
      <c r="G151" s="39"/>
      <c r="H151" s="39"/>
      <c r="I151" s="118"/>
      <c r="J151" s="39"/>
      <c r="K151" s="39"/>
      <c r="L151" s="42"/>
      <c r="M151" s="210"/>
      <c r="N151" s="211"/>
      <c r="O151" s="67"/>
      <c r="P151" s="67"/>
      <c r="Q151" s="67"/>
      <c r="R151" s="67"/>
      <c r="S151" s="67"/>
      <c r="T151" s="68"/>
      <c r="U151" s="37"/>
      <c r="V151" s="37"/>
      <c r="W151" s="37"/>
      <c r="X151" s="37"/>
      <c r="Y151" s="37"/>
      <c r="Z151" s="37"/>
      <c r="AA151" s="37"/>
      <c r="AB151" s="37"/>
      <c r="AC151" s="37"/>
      <c r="AD151" s="37"/>
      <c r="AE151" s="37"/>
      <c r="AT151" s="19" t="s">
        <v>297</v>
      </c>
      <c r="AU151" s="19" t="s">
        <v>91</v>
      </c>
    </row>
    <row r="152" spans="1:65" s="13" customFormat="1">
      <c r="B152" s="216"/>
      <c r="C152" s="217"/>
      <c r="D152" s="208" t="s">
        <v>299</v>
      </c>
      <c r="E152" s="218" t="s">
        <v>44</v>
      </c>
      <c r="F152" s="219" t="s">
        <v>706</v>
      </c>
      <c r="G152" s="217"/>
      <c r="H152" s="220">
        <v>43.5</v>
      </c>
      <c r="I152" s="221"/>
      <c r="J152" s="217"/>
      <c r="K152" s="217"/>
      <c r="L152" s="222"/>
      <c r="M152" s="223"/>
      <c r="N152" s="224"/>
      <c r="O152" s="224"/>
      <c r="P152" s="224"/>
      <c r="Q152" s="224"/>
      <c r="R152" s="224"/>
      <c r="S152" s="224"/>
      <c r="T152" s="225"/>
      <c r="AT152" s="226" t="s">
        <v>299</v>
      </c>
      <c r="AU152" s="226" t="s">
        <v>91</v>
      </c>
      <c r="AV152" s="13" t="s">
        <v>91</v>
      </c>
      <c r="AW152" s="13" t="s">
        <v>42</v>
      </c>
      <c r="AX152" s="13" t="s">
        <v>88</v>
      </c>
      <c r="AY152" s="226" t="s">
        <v>211</v>
      </c>
    </row>
    <row r="153" spans="1:65" s="2" customFormat="1" ht="24">
      <c r="A153" s="37"/>
      <c r="B153" s="38"/>
      <c r="C153" s="195" t="s">
        <v>373</v>
      </c>
      <c r="D153" s="195" t="s">
        <v>214</v>
      </c>
      <c r="E153" s="196" t="s">
        <v>707</v>
      </c>
      <c r="F153" s="197" t="s">
        <v>708</v>
      </c>
      <c r="G153" s="198" t="s">
        <v>295</v>
      </c>
      <c r="H153" s="199">
        <v>8.58</v>
      </c>
      <c r="I153" s="200"/>
      <c r="J153" s="201">
        <f>ROUND(I153*H153,2)</f>
        <v>0</v>
      </c>
      <c r="K153" s="197" t="s">
        <v>224</v>
      </c>
      <c r="L153" s="42"/>
      <c r="M153" s="202" t="s">
        <v>44</v>
      </c>
      <c r="N153" s="203" t="s">
        <v>53</v>
      </c>
      <c r="O153" s="67"/>
      <c r="P153" s="204">
        <f>O153*H153</f>
        <v>0</v>
      </c>
      <c r="Q153" s="204">
        <v>0</v>
      </c>
      <c r="R153" s="204">
        <f>Q153*H153</f>
        <v>0</v>
      </c>
      <c r="S153" s="204">
        <v>0</v>
      </c>
      <c r="T153" s="205">
        <f>S153*H153</f>
        <v>0</v>
      </c>
      <c r="U153" s="37"/>
      <c r="V153" s="37"/>
      <c r="W153" s="37"/>
      <c r="X153" s="37"/>
      <c r="Y153" s="37"/>
      <c r="Z153" s="37"/>
      <c r="AA153" s="37"/>
      <c r="AB153" s="37"/>
      <c r="AC153" s="37"/>
      <c r="AD153" s="37"/>
      <c r="AE153" s="37"/>
      <c r="AR153" s="206" t="s">
        <v>232</v>
      </c>
      <c r="AT153" s="206" t="s">
        <v>214</v>
      </c>
      <c r="AU153" s="206" t="s">
        <v>91</v>
      </c>
      <c r="AY153" s="19" t="s">
        <v>211</v>
      </c>
      <c r="BE153" s="207">
        <f>IF(N153="základní",J153,0)</f>
        <v>0</v>
      </c>
      <c r="BF153" s="207">
        <f>IF(N153="snížená",J153,0)</f>
        <v>0</v>
      </c>
      <c r="BG153" s="207">
        <f>IF(N153="zákl. přenesená",J153,0)</f>
        <v>0</v>
      </c>
      <c r="BH153" s="207">
        <f>IF(N153="sníž. přenesená",J153,0)</f>
        <v>0</v>
      </c>
      <c r="BI153" s="207">
        <f>IF(N153="nulová",J153,0)</f>
        <v>0</v>
      </c>
      <c r="BJ153" s="19" t="s">
        <v>88</v>
      </c>
      <c r="BK153" s="207">
        <f>ROUND(I153*H153,2)</f>
        <v>0</v>
      </c>
      <c r="BL153" s="19" t="s">
        <v>232</v>
      </c>
      <c r="BM153" s="206" t="s">
        <v>709</v>
      </c>
    </row>
    <row r="154" spans="1:65" s="2" customFormat="1" ht="39">
      <c r="A154" s="37"/>
      <c r="B154" s="38"/>
      <c r="C154" s="39"/>
      <c r="D154" s="208" t="s">
        <v>297</v>
      </c>
      <c r="E154" s="39"/>
      <c r="F154" s="209" t="s">
        <v>393</v>
      </c>
      <c r="G154" s="39"/>
      <c r="H154" s="39"/>
      <c r="I154" s="118"/>
      <c r="J154" s="39"/>
      <c r="K154" s="39"/>
      <c r="L154" s="42"/>
      <c r="M154" s="210"/>
      <c r="N154" s="211"/>
      <c r="O154" s="67"/>
      <c r="P154" s="67"/>
      <c r="Q154" s="67"/>
      <c r="R154" s="67"/>
      <c r="S154" s="67"/>
      <c r="T154" s="68"/>
      <c r="U154" s="37"/>
      <c r="V154" s="37"/>
      <c r="W154" s="37"/>
      <c r="X154" s="37"/>
      <c r="Y154" s="37"/>
      <c r="Z154" s="37"/>
      <c r="AA154" s="37"/>
      <c r="AB154" s="37"/>
      <c r="AC154" s="37"/>
      <c r="AD154" s="37"/>
      <c r="AE154" s="37"/>
      <c r="AT154" s="19" t="s">
        <v>297</v>
      </c>
      <c r="AU154" s="19" t="s">
        <v>91</v>
      </c>
    </row>
    <row r="155" spans="1:65" s="13" customFormat="1">
      <c r="B155" s="216"/>
      <c r="C155" s="217"/>
      <c r="D155" s="208" t="s">
        <v>299</v>
      </c>
      <c r="E155" s="218" t="s">
        <v>44</v>
      </c>
      <c r="F155" s="219" t="s">
        <v>710</v>
      </c>
      <c r="G155" s="217"/>
      <c r="H155" s="220">
        <v>8.58</v>
      </c>
      <c r="I155" s="221"/>
      <c r="J155" s="217"/>
      <c r="K155" s="217"/>
      <c r="L155" s="222"/>
      <c r="M155" s="223"/>
      <c r="N155" s="224"/>
      <c r="O155" s="224"/>
      <c r="P155" s="224"/>
      <c r="Q155" s="224"/>
      <c r="R155" s="224"/>
      <c r="S155" s="224"/>
      <c r="T155" s="225"/>
      <c r="AT155" s="226" t="s">
        <v>299</v>
      </c>
      <c r="AU155" s="226" t="s">
        <v>91</v>
      </c>
      <c r="AV155" s="13" t="s">
        <v>91</v>
      </c>
      <c r="AW155" s="13" t="s">
        <v>42</v>
      </c>
      <c r="AX155" s="13" t="s">
        <v>88</v>
      </c>
      <c r="AY155" s="226" t="s">
        <v>211</v>
      </c>
    </row>
    <row r="156" spans="1:65" s="2" customFormat="1" ht="24">
      <c r="A156" s="37"/>
      <c r="B156" s="38"/>
      <c r="C156" s="195" t="s">
        <v>379</v>
      </c>
      <c r="D156" s="195" t="s">
        <v>214</v>
      </c>
      <c r="E156" s="196" t="s">
        <v>711</v>
      </c>
      <c r="F156" s="197" t="s">
        <v>712</v>
      </c>
      <c r="G156" s="198" t="s">
        <v>315</v>
      </c>
      <c r="H156" s="199">
        <v>216</v>
      </c>
      <c r="I156" s="200"/>
      <c r="J156" s="201">
        <f>ROUND(I156*H156,2)</f>
        <v>0</v>
      </c>
      <c r="K156" s="197" t="s">
        <v>224</v>
      </c>
      <c r="L156" s="42"/>
      <c r="M156" s="202" t="s">
        <v>44</v>
      </c>
      <c r="N156" s="203" t="s">
        <v>53</v>
      </c>
      <c r="O156" s="67"/>
      <c r="P156" s="204">
        <f>O156*H156</f>
        <v>0</v>
      </c>
      <c r="Q156" s="204">
        <v>1.33E-3</v>
      </c>
      <c r="R156" s="204">
        <f>Q156*H156</f>
        <v>0.28727999999999998</v>
      </c>
      <c r="S156" s="204">
        <v>0</v>
      </c>
      <c r="T156" s="205">
        <f>S156*H156</f>
        <v>0</v>
      </c>
      <c r="U156" s="37"/>
      <c r="V156" s="37"/>
      <c r="W156" s="37"/>
      <c r="X156" s="37"/>
      <c r="Y156" s="37"/>
      <c r="Z156" s="37"/>
      <c r="AA156" s="37"/>
      <c r="AB156" s="37"/>
      <c r="AC156" s="37"/>
      <c r="AD156" s="37"/>
      <c r="AE156" s="37"/>
      <c r="AR156" s="206" t="s">
        <v>232</v>
      </c>
      <c r="AT156" s="206" t="s">
        <v>214</v>
      </c>
      <c r="AU156" s="206" t="s">
        <v>91</v>
      </c>
      <c r="AY156" s="19" t="s">
        <v>211</v>
      </c>
      <c r="BE156" s="207">
        <f>IF(N156="základní",J156,0)</f>
        <v>0</v>
      </c>
      <c r="BF156" s="207">
        <f>IF(N156="snížená",J156,0)</f>
        <v>0</v>
      </c>
      <c r="BG156" s="207">
        <f>IF(N156="zákl. přenesená",J156,0)</f>
        <v>0</v>
      </c>
      <c r="BH156" s="207">
        <f>IF(N156="sníž. přenesená",J156,0)</f>
        <v>0</v>
      </c>
      <c r="BI156" s="207">
        <f>IF(N156="nulová",J156,0)</f>
        <v>0</v>
      </c>
      <c r="BJ156" s="19" t="s">
        <v>88</v>
      </c>
      <c r="BK156" s="207">
        <f>ROUND(I156*H156,2)</f>
        <v>0</v>
      </c>
      <c r="BL156" s="19" t="s">
        <v>232</v>
      </c>
      <c r="BM156" s="206" t="s">
        <v>713</v>
      </c>
    </row>
    <row r="157" spans="1:65" s="2" customFormat="1" ht="117">
      <c r="A157" s="37"/>
      <c r="B157" s="38"/>
      <c r="C157" s="39"/>
      <c r="D157" s="208" t="s">
        <v>297</v>
      </c>
      <c r="E157" s="39"/>
      <c r="F157" s="209" t="s">
        <v>714</v>
      </c>
      <c r="G157" s="39"/>
      <c r="H157" s="39"/>
      <c r="I157" s="118"/>
      <c r="J157" s="39"/>
      <c r="K157" s="39"/>
      <c r="L157" s="42"/>
      <c r="M157" s="210"/>
      <c r="N157" s="211"/>
      <c r="O157" s="67"/>
      <c r="P157" s="67"/>
      <c r="Q157" s="67"/>
      <c r="R157" s="67"/>
      <c r="S157" s="67"/>
      <c r="T157" s="68"/>
      <c r="U157" s="37"/>
      <c r="V157" s="37"/>
      <c r="W157" s="37"/>
      <c r="X157" s="37"/>
      <c r="Y157" s="37"/>
      <c r="Z157" s="37"/>
      <c r="AA157" s="37"/>
      <c r="AB157" s="37"/>
      <c r="AC157" s="37"/>
      <c r="AD157" s="37"/>
      <c r="AE157" s="37"/>
      <c r="AT157" s="19" t="s">
        <v>297</v>
      </c>
      <c r="AU157" s="19" t="s">
        <v>91</v>
      </c>
    </row>
    <row r="158" spans="1:65" s="13" customFormat="1">
      <c r="B158" s="216"/>
      <c r="C158" s="217"/>
      <c r="D158" s="208" t="s">
        <v>299</v>
      </c>
      <c r="E158" s="218" t="s">
        <v>44</v>
      </c>
      <c r="F158" s="219" t="s">
        <v>715</v>
      </c>
      <c r="G158" s="217"/>
      <c r="H158" s="220">
        <v>216</v>
      </c>
      <c r="I158" s="221"/>
      <c r="J158" s="217"/>
      <c r="K158" s="217"/>
      <c r="L158" s="222"/>
      <c r="M158" s="223"/>
      <c r="N158" s="224"/>
      <c r="O158" s="224"/>
      <c r="P158" s="224"/>
      <c r="Q158" s="224"/>
      <c r="R158" s="224"/>
      <c r="S158" s="224"/>
      <c r="T158" s="225"/>
      <c r="AT158" s="226" t="s">
        <v>299</v>
      </c>
      <c r="AU158" s="226" t="s">
        <v>91</v>
      </c>
      <c r="AV158" s="13" t="s">
        <v>91</v>
      </c>
      <c r="AW158" s="13" t="s">
        <v>42</v>
      </c>
      <c r="AX158" s="13" t="s">
        <v>88</v>
      </c>
      <c r="AY158" s="226" t="s">
        <v>211</v>
      </c>
    </row>
    <row r="159" spans="1:65" s="2" customFormat="1" ht="12">
      <c r="A159" s="37"/>
      <c r="B159" s="38"/>
      <c r="C159" s="259" t="s">
        <v>384</v>
      </c>
      <c r="D159" s="259" t="s">
        <v>507</v>
      </c>
      <c r="E159" s="260" t="s">
        <v>716</v>
      </c>
      <c r="F159" s="261" t="s">
        <v>717</v>
      </c>
      <c r="G159" s="262" t="s">
        <v>510</v>
      </c>
      <c r="H159" s="263">
        <v>5.7670000000000003</v>
      </c>
      <c r="I159" s="264"/>
      <c r="J159" s="265">
        <f>ROUND(I159*H159,2)</f>
        <v>0</v>
      </c>
      <c r="K159" s="261" t="s">
        <v>224</v>
      </c>
      <c r="L159" s="266"/>
      <c r="M159" s="267" t="s">
        <v>44</v>
      </c>
      <c r="N159" s="268" t="s">
        <v>53</v>
      </c>
      <c r="O159" s="67"/>
      <c r="P159" s="204">
        <f>O159*H159</f>
        <v>0</v>
      </c>
      <c r="Q159" s="204">
        <v>1</v>
      </c>
      <c r="R159" s="204">
        <f>Q159*H159</f>
        <v>5.7670000000000003</v>
      </c>
      <c r="S159" s="204">
        <v>0</v>
      </c>
      <c r="T159" s="205">
        <f>S159*H159</f>
        <v>0</v>
      </c>
      <c r="U159" s="37"/>
      <c r="V159" s="37"/>
      <c r="W159" s="37"/>
      <c r="X159" s="37"/>
      <c r="Y159" s="37"/>
      <c r="Z159" s="37"/>
      <c r="AA159" s="37"/>
      <c r="AB159" s="37"/>
      <c r="AC159" s="37"/>
      <c r="AD159" s="37"/>
      <c r="AE159" s="37"/>
      <c r="AR159" s="206" t="s">
        <v>256</v>
      </c>
      <c r="AT159" s="206" t="s">
        <v>507</v>
      </c>
      <c r="AU159" s="206" t="s">
        <v>91</v>
      </c>
      <c r="AY159" s="19" t="s">
        <v>211</v>
      </c>
      <c r="BE159" s="207">
        <f>IF(N159="základní",J159,0)</f>
        <v>0</v>
      </c>
      <c r="BF159" s="207">
        <f>IF(N159="snížená",J159,0)</f>
        <v>0</v>
      </c>
      <c r="BG159" s="207">
        <f>IF(N159="zákl. přenesená",J159,0)</f>
        <v>0</v>
      </c>
      <c r="BH159" s="207">
        <f>IF(N159="sníž. přenesená",J159,0)</f>
        <v>0</v>
      </c>
      <c r="BI159" s="207">
        <f>IF(N159="nulová",J159,0)</f>
        <v>0</v>
      </c>
      <c r="BJ159" s="19" t="s">
        <v>88</v>
      </c>
      <c r="BK159" s="207">
        <f>ROUND(I159*H159,2)</f>
        <v>0</v>
      </c>
      <c r="BL159" s="19" t="s">
        <v>232</v>
      </c>
      <c r="BM159" s="206" t="s">
        <v>718</v>
      </c>
    </row>
    <row r="160" spans="1:65" s="13" customFormat="1">
      <c r="B160" s="216"/>
      <c r="C160" s="217"/>
      <c r="D160" s="208" t="s">
        <v>299</v>
      </c>
      <c r="E160" s="218" t="s">
        <v>44</v>
      </c>
      <c r="F160" s="219" t="s">
        <v>719</v>
      </c>
      <c r="G160" s="217"/>
      <c r="H160" s="220">
        <v>5.7670000000000003</v>
      </c>
      <c r="I160" s="221"/>
      <c r="J160" s="217"/>
      <c r="K160" s="217"/>
      <c r="L160" s="222"/>
      <c r="M160" s="223"/>
      <c r="N160" s="224"/>
      <c r="O160" s="224"/>
      <c r="P160" s="224"/>
      <c r="Q160" s="224"/>
      <c r="R160" s="224"/>
      <c r="S160" s="224"/>
      <c r="T160" s="225"/>
      <c r="AT160" s="226" t="s">
        <v>299</v>
      </c>
      <c r="AU160" s="226" t="s">
        <v>91</v>
      </c>
      <c r="AV160" s="13" t="s">
        <v>91</v>
      </c>
      <c r="AW160" s="13" t="s">
        <v>42</v>
      </c>
      <c r="AX160" s="13" t="s">
        <v>88</v>
      </c>
      <c r="AY160" s="226" t="s">
        <v>211</v>
      </c>
    </row>
    <row r="161" spans="1:65" s="2" customFormat="1" ht="12">
      <c r="A161" s="37"/>
      <c r="B161" s="38"/>
      <c r="C161" s="195" t="s">
        <v>389</v>
      </c>
      <c r="D161" s="195" t="s">
        <v>214</v>
      </c>
      <c r="E161" s="196" t="s">
        <v>720</v>
      </c>
      <c r="F161" s="197" t="s">
        <v>721</v>
      </c>
      <c r="G161" s="198" t="s">
        <v>315</v>
      </c>
      <c r="H161" s="199">
        <v>44.4</v>
      </c>
      <c r="I161" s="200"/>
      <c r="J161" s="201">
        <f>ROUND(I161*H161,2)</f>
        <v>0</v>
      </c>
      <c r="K161" s="197" t="s">
        <v>224</v>
      </c>
      <c r="L161" s="42"/>
      <c r="M161" s="202" t="s">
        <v>44</v>
      </c>
      <c r="N161" s="203" t="s">
        <v>53</v>
      </c>
      <c r="O161" s="67"/>
      <c r="P161" s="204">
        <f>O161*H161</f>
        <v>0</v>
      </c>
      <c r="Q161" s="204">
        <v>0.15478</v>
      </c>
      <c r="R161" s="204">
        <f>Q161*H161</f>
        <v>6.8722319999999995</v>
      </c>
      <c r="S161" s="204">
        <v>0</v>
      </c>
      <c r="T161" s="205">
        <f>S161*H161</f>
        <v>0</v>
      </c>
      <c r="U161" s="37"/>
      <c r="V161" s="37"/>
      <c r="W161" s="37"/>
      <c r="X161" s="37"/>
      <c r="Y161" s="37"/>
      <c r="Z161" s="37"/>
      <c r="AA161" s="37"/>
      <c r="AB161" s="37"/>
      <c r="AC161" s="37"/>
      <c r="AD161" s="37"/>
      <c r="AE161" s="37"/>
      <c r="AR161" s="206" t="s">
        <v>232</v>
      </c>
      <c r="AT161" s="206" t="s">
        <v>214</v>
      </c>
      <c r="AU161" s="206" t="s">
        <v>91</v>
      </c>
      <c r="AY161" s="19" t="s">
        <v>211</v>
      </c>
      <c r="BE161" s="207">
        <f>IF(N161="základní",J161,0)</f>
        <v>0</v>
      </c>
      <c r="BF161" s="207">
        <f>IF(N161="snížená",J161,0)</f>
        <v>0</v>
      </c>
      <c r="BG161" s="207">
        <f>IF(N161="zákl. přenesená",J161,0)</f>
        <v>0</v>
      </c>
      <c r="BH161" s="207">
        <f>IF(N161="sníž. přenesená",J161,0)</f>
        <v>0</v>
      </c>
      <c r="BI161" s="207">
        <f>IF(N161="nulová",J161,0)</f>
        <v>0</v>
      </c>
      <c r="BJ161" s="19" t="s">
        <v>88</v>
      </c>
      <c r="BK161" s="207">
        <f>ROUND(I161*H161,2)</f>
        <v>0</v>
      </c>
      <c r="BL161" s="19" t="s">
        <v>232</v>
      </c>
      <c r="BM161" s="206" t="s">
        <v>722</v>
      </c>
    </row>
    <row r="162" spans="1:65" s="2" customFormat="1" ht="39">
      <c r="A162" s="37"/>
      <c r="B162" s="38"/>
      <c r="C162" s="39"/>
      <c r="D162" s="208" t="s">
        <v>297</v>
      </c>
      <c r="E162" s="39"/>
      <c r="F162" s="209" t="s">
        <v>723</v>
      </c>
      <c r="G162" s="39"/>
      <c r="H162" s="39"/>
      <c r="I162" s="118"/>
      <c r="J162" s="39"/>
      <c r="K162" s="39"/>
      <c r="L162" s="42"/>
      <c r="M162" s="210"/>
      <c r="N162" s="211"/>
      <c r="O162" s="67"/>
      <c r="P162" s="67"/>
      <c r="Q162" s="67"/>
      <c r="R162" s="67"/>
      <c r="S162" s="67"/>
      <c r="T162" s="68"/>
      <c r="U162" s="37"/>
      <c r="V162" s="37"/>
      <c r="W162" s="37"/>
      <c r="X162" s="37"/>
      <c r="Y162" s="37"/>
      <c r="Z162" s="37"/>
      <c r="AA162" s="37"/>
      <c r="AB162" s="37"/>
      <c r="AC162" s="37"/>
      <c r="AD162" s="37"/>
      <c r="AE162" s="37"/>
      <c r="AT162" s="19" t="s">
        <v>297</v>
      </c>
      <c r="AU162" s="19" t="s">
        <v>91</v>
      </c>
    </row>
    <row r="163" spans="1:65" s="13" customFormat="1">
      <c r="B163" s="216"/>
      <c r="C163" s="217"/>
      <c r="D163" s="208" t="s">
        <v>299</v>
      </c>
      <c r="E163" s="218" t="s">
        <v>44</v>
      </c>
      <c r="F163" s="219" t="s">
        <v>724</v>
      </c>
      <c r="G163" s="217"/>
      <c r="H163" s="220">
        <v>44.4</v>
      </c>
      <c r="I163" s="221"/>
      <c r="J163" s="217"/>
      <c r="K163" s="217"/>
      <c r="L163" s="222"/>
      <c r="M163" s="223"/>
      <c r="N163" s="224"/>
      <c r="O163" s="224"/>
      <c r="P163" s="224"/>
      <c r="Q163" s="224"/>
      <c r="R163" s="224"/>
      <c r="S163" s="224"/>
      <c r="T163" s="225"/>
      <c r="AT163" s="226" t="s">
        <v>299</v>
      </c>
      <c r="AU163" s="226" t="s">
        <v>91</v>
      </c>
      <c r="AV163" s="13" t="s">
        <v>91</v>
      </c>
      <c r="AW163" s="13" t="s">
        <v>42</v>
      </c>
      <c r="AX163" s="13" t="s">
        <v>88</v>
      </c>
      <c r="AY163" s="226" t="s">
        <v>211</v>
      </c>
    </row>
    <row r="164" spans="1:65" s="2" customFormat="1" ht="24">
      <c r="A164" s="37"/>
      <c r="B164" s="38"/>
      <c r="C164" s="195" t="s">
        <v>7</v>
      </c>
      <c r="D164" s="195" t="s">
        <v>214</v>
      </c>
      <c r="E164" s="196" t="s">
        <v>725</v>
      </c>
      <c r="F164" s="197" t="s">
        <v>726</v>
      </c>
      <c r="G164" s="198" t="s">
        <v>315</v>
      </c>
      <c r="H164" s="199">
        <v>44.4</v>
      </c>
      <c r="I164" s="200"/>
      <c r="J164" s="201">
        <f>ROUND(I164*H164,2)</f>
        <v>0</v>
      </c>
      <c r="K164" s="197" t="s">
        <v>224</v>
      </c>
      <c r="L164" s="42"/>
      <c r="M164" s="202" t="s">
        <v>44</v>
      </c>
      <c r="N164" s="203" t="s">
        <v>53</v>
      </c>
      <c r="O164" s="67"/>
      <c r="P164" s="204">
        <f>O164*H164</f>
        <v>0</v>
      </c>
      <c r="Q164" s="204">
        <v>0</v>
      </c>
      <c r="R164" s="204">
        <f>Q164*H164</f>
        <v>0</v>
      </c>
      <c r="S164" s="204">
        <v>0</v>
      </c>
      <c r="T164" s="205">
        <f>S164*H164</f>
        <v>0</v>
      </c>
      <c r="U164" s="37"/>
      <c r="V164" s="37"/>
      <c r="W164" s="37"/>
      <c r="X164" s="37"/>
      <c r="Y164" s="37"/>
      <c r="Z164" s="37"/>
      <c r="AA164" s="37"/>
      <c r="AB164" s="37"/>
      <c r="AC164" s="37"/>
      <c r="AD164" s="37"/>
      <c r="AE164" s="37"/>
      <c r="AR164" s="206" t="s">
        <v>232</v>
      </c>
      <c r="AT164" s="206" t="s">
        <v>214</v>
      </c>
      <c r="AU164" s="206" t="s">
        <v>91</v>
      </c>
      <c r="AY164" s="19" t="s">
        <v>211</v>
      </c>
      <c r="BE164" s="207">
        <f>IF(N164="základní",J164,0)</f>
        <v>0</v>
      </c>
      <c r="BF164" s="207">
        <f>IF(N164="snížená",J164,0)</f>
        <v>0</v>
      </c>
      <c r="BG164" s="207">
        <f>IF(N164="zákl. přenesená",J164,0)</f>
        <v>0</v>
      </c>
      <c r="BH164" s="207">
        <f>IF(N164="sníž. přenesená",J164,0)</f>
        <v>0</v>
      </c>
      <c r="BI164" s="207">
        <f>IF(N164="nulová",J164,0)</f>
        <v>0</v>
      </c>
      <c r="BJ164" s="19" t="s">
        <v>88</v>
      </c>
      <c r="BK164" s="207">
        <f>ROUND(I164*H164,2)</f>
        <v>0</v>
      </c>
      <c r="BL164" s="19" t="s">
        <v>232</v>
      </c>
      <c r="BM164" s="206" t="s">
        <v>727</v>
      </c>
    </row>
    <row r="165" spans="1:65" s="2" customFormat="1" ht="24">
      <c r="A165" s="37"/>
      <c r="B165" s="38"/>
      <c r="C165" s="195" t="s">
        <v>399</v>
      </c>
      <c r="D165" s="195" t="s">
        <v>214</v>
      </c>
      <c r="E165" s="196" t="s">
        <v>728</v>
      </c>
      <c r="F165" s="197" t="s">
        <v>729</v>
      </c>
      <c r="G165" s="198" t="s">
        <v>519</v>
      </c>
      <c r="H165" s="199">
        <v>81.599999999999994</v>
      </c>
      <c r="I165" s="200"/>
      <c r="J165" s="201">
        <f>ROUND(I165*H165,2)</f>
        <v>0</v>
      </c>
      <c r="K165" s="197" t="s">
        <v>224</v>
      </c>
      <c r="L165" s="42"/>
      <c r="M165" s="202" t="s">
        <v>44</v>
      </c>
      <c r="N165" s="203" t="s">
        <v>53</v>
      </c>
      <c r="O165" s="67"/>
      <c r="P165" s="204">
        <f>O165*H165</f>
        <v>0</v>
      </c>
      <c r="Q165" s="204">
        <v>2.64E-2</v>
      </c>
      <c r="R165" s="204">
        <f>Q165*H165</f>
        <v>2.1542399999999997</v>
      </c>
      <c r="S165" s="204">
        <v>0</v>
      </c>
      <c r="T165" s="205">
        <f>S165*H165</f>
        <v>0</v>
      </c>
      <c r="U165" s="37"/>
      <c r="V165" s="37"/>
      <c r="W165" s="37"/>
      <c r="X165" s="37"/>
      <c r="Y165" s="37"/>
      <c r="Z165" s="37"/>
      <c r="AA165" s="37"/>
      <c r="AB165" s="37"/>
      <c r="AC165" s="37"/>
      <c r="AD165" s="37"/>
      <c r="AE165" s="37"/>
      <c r="AR165" s="206" t="s">
        <v>232</v>
      </c>
      <c r="AT165" s="206" t="s">
        <v>214</v>
      </c>
      <c r="AU165" s="206" t="s">
        <v>91</v>
      </c>
      <c r="AY165" s="19" t="s">
        <v>211</v>
      </c>
      <c r="BE165" s="207">
        <f>IF(N165="základní",J165,0)</f>
        <v>0</v>
      </c>
      <c r="BF165" s="207">
        <f>IF(N165="snížená",J165,0)</f>
        <v>0</v>
      </c>
      <c r="BG165" s="207">
        <f>IF(N165="zákl. přenesená",J165,0)</f>
        <v>0</v>
      </c>
      <c r="BH165" s="207">
        <f>IF(N165="sníž. přenesená",J165,0)</f>
        <v>0</v>
      </c>
      <c r="BI165" s="207">
        <f>IF(N165="nulová",J165,0)</f>
        <v>0</v>
      </c>
      <c r="BJ165" s="19" t="s">
        <v>88</v>
      </c>
      <c r="BK165" s="207">
        <f>ROUND(I165*H165,2)</f>
        <v>0</v>
      </c>
      <c r="BL165" s="19" t="s">
        <v>232</v>
      </c>
      <c r="BM165" s="206" t="s">
        <v>730</v>
      </c>
    </row>
    <row r="166" spans="1:65" s="2" customFormat="1" ht="78">
      <c r="A166" s="37"/>
      <c r="B166" s="38"/>
      <c r="C166" s="39"/>
      <c r="D166" s="208" t="s">
        <v>297</v>
      </c>
      <c r="E166" s="39"/>
      <c r="F166" s="209" t="s">
        <v>731</v>
      </c>
      <c r="G166" s="39"/>
      <c r="H166" s="39"/>
      <c r="I166" s="118"/>
      <c r="J166" s="39"/>
      <c r="K166" s="39"/>
      <c r="L166" s="42"/>
      <c r="M166" s="210"/>
      <c r="N166" s="211"/>
      <c r="O166" s="67"/>
      <c r="P166" s="67"/>
      <c r="Q166" s="67"/>
      <c r="R166" s="67"/>
      <c r="S166" s="67"/>
      <c r="T166" s="68"/>
      <c r="U166" s="37"/>
      <c r="V166" s="37"/>
      <c r="W166" s="37"/>
      <c r="X166" s="37"/>
      <c r="Y166" s="37"/>
      <c r="Z166" s="37"/>
      <c r="AA166" s="37"/>
      <c r="AB166" s="37"/>
      <c r="AC166" s="37"/>
      <c r="AD166" s="37"/>
      <c r="AE166" s="37"/>
      <c r="AT166" s="19" t="s">
        <v>297</v>
      </c>
      <c r="AU166" s="19" t="s">
        <v>91</v>
      </c>
    </row>
    <row r="167" spans="1:65" s="13" customFormat="1">
      <c r="B167" s="216"/>
      <c r="C167" s="217"/>
      <c r="D167" s="208" t="s">
        <v>299</v>
      </c>
      <c r="E167" s="218" t="s">
        <v>44</v>
      </c>
      <c r="F167" s="219" t="s">
        <v>732</v>
      </c>
      <c r="G167" s="217"/>
      <c r="H167" s="220">
        <v>81.599999999999994</v>
      </c>
      <c r="I167" s="221"/>
      <c r="J167" s="217"/>
      <c r="K167" s="217"/>
      <c r="L167" s="222"/>
      <c r="M167" s="223"/>
      <c r="N167" s="224"/>
      <c r="O167" s="224"/>
      <c r="P167" s="224"/>
      <c r="Q167" s="224"/>
      <c r="R167" s="224"/>
      <c r="S167" s="224"/>
      <c r="T167" s="225"/>
      <c r="AT167" s="226" t="s">
        <v>299</v>
      </c>
      <c r="AU167" s="226" t="s">
        <v>91</v>
      </c>
      <c r="AV167" s="13" t="s">
        <v>91</v>
      </c>
      <c r="AW167" s="13" t="s">
        <v>42</v>
      </c>
      <c r="AX167" s="13" t="s">
        <v>88</v>
      </c>
      <c r="AY167" s="226" t="s">
        <v>211</v>
      </c>
    </row>
    <row r="168" spans="1:65" s="2" customFormat="1" ht="24">
      <c r="A168" s="37"/>
      <c r="B168" s="38"/>
      <c r="C168" s="195" t="s">
        <v>405</v>
      </c>
      <c r="D168" s="195" t="s">
        <v>214</v>
      </c>
      <c r="E168" s="196" t="s">
        <v>733</v>
      </c>
      <c r="F168" s="197" t="s">
        <v>734</v>
      </c>
      <c r="G168" s="198" t="s">
        <v>315</v>
      </c>
      <c r="H168" s="199">
        <v>240</v>
      </c>
      <c r="I168" s="200"/>
      <c r="J168" s="201">
        <f>ROUND(I168*H168,2)</f>
        <v>0</v>
      </c>
      <c r="K168" s="197" t="s">
        <v>224</v>
      </c>
      <c r="L168" s="42"/>
      <c r="M168" s="202" t="s">
        <v>44</v>
      </c>
      <c r="N168" s="203" t="s">
        <v>53</v>
      </c>
      <c r="O168" s="67"/>
      <c r="P168" s="204">
        <f>O168*H168</f>
        <v>0</v>
      </c>
      <c r="Q168" s="204">
        <v>3.363E-2</v>
      </c>
      <c r="R168" s="204">
        <f>Q168*H168</f>
        <v>8.0711999999999993</v>
      </c>
      <c r="S168" s="204">
        <v>0</v>
      </c>
      <c r="T168" s="205">
        <f>S168*H168</f>
        <v>0</v>
      </c>
      <c r="U168" s="37"/>
      <c r="V168" s="37"/>
      <c r="W168" s="37"/>
      <c r="X168" s="37"/>
      <c r="Y168" s="37"/>
      <c r="Z168" s="37"/>
      <c r="AA168" s="37"/>
      <c r="AB168" s="37"/>
      <c r="AC168" s="37"/>
      <c r="AD168" s="37"/>
      <c r="AE168" s="37"/>
      <c r="AR168" s="206" t="s">
        <v>232</v>
      </c>
      <c r="AT168" s="206" t="s">
        <v>214</v>
      </c>
      <c r="AU168" s="206" t="s">
        <v>91</v>
      </c>
      <c r="AY168" s="19" t="s">
        <v>211</v>
      </c>
      <c r="BE168" s="207">
        <f>IF(N168="základní",J168,0)</f>
        <v>0</v>
      </c>
      <c r="BF168" s="207">
        <f>IF(N168="snížená",J168,0)</f>
        <v>0</v>
      </c>
      <c r="BG168" s="207">
        <f>IF(N168="zákl. přenesená",J168,0)</f>
        <v>0</v>
      </c>
      <c r="BH168" s="207">
        <f>IF(N168="sníž. přenesená",J168,0)</f>
        <v>0</v>
      </c>
      <c r="BI168" s="207">
        <f>IF(N168="nulová",J168,0)</f>
        <v>0</v>
      </c>
      <c r="BJ168" s="19" t="s">
        <v>88</v>
      </c>
      <c r="BK168" s="207">
        <f>ROUND(I168*H168,2)</f>
        <v>0</v>
      </c>
      <c r="BL168" s="19" t="s">
        <v>232</v>
      </c>
      <c r="BM168" s="206" t="s">
        <v>735</v>
      </c>
    </row>
    <row r="169" spans="1:65" s="2" customFormat="1" ht="117">
      <c r="A169" s="37"/>
      <c r="B169" s="38"/>
      <c r="C169" s="39"/>
      <c r="D169" s="208" t="s">
        <v>297</v>
      </c>
      <c r="E169" s="39"/>
      <c r="F169" s="209" t="s">
        <v>736</v>
      </c>
      <c r="G169" s="39"/>
      <c r="H169" s="39"/>
      <c r="I169" s="118"/>
      <c r="J169" s="39"/>
      <c r="K169" s="39"/>
      <c r="L169" s="42"/>
      <c r="M169" s="210"/>
      <c r="N169" s="211"/>
      <c r="O169" s="67"/>
      <c r="P169" s="67"/>
      <c r="Q169" s="67"/>
      <c r="R169" s="67"/>
      <c r="S169" s="67"/>
      <c r="T169" s="68"/>
      <c r="U169" s="37"/>
      <c r="V169" s="37"/>
      <c r="W169" s="37"/>
      <c r="X169" s="37"/>
      <c r="Y169" s="37"/>
      <c r="Z169" s="37"/>
      <c r="AA169" s="37"/>
      <c r="AB169" s="37"/>
      <c r="AC169" s="37"/>
      <c r="AD169" s="37"/>
      <c r="AE169" s="37"/>
      <c r="AT169" s="19" t="s">
        <v>297</v>
      </c>
      <c r="AU169" s="19" t="s">
        <v>91</v>
      </c>
    </row>
    <row r="170" spans="1:65" s="13" customFormat="1">
      <c r="B170" s="216"/>
      <c r="C170" s="217"/>
      <c r="D170" s="208" t="s">
        <v>299</v>
      </c>
      <c r="E170" s="218" t="s">
        <v>44</v>
      </c>
      <c r="F170" s="219" t="s">
        <v>737</v>
      </c>
      <c r="G170" s="217"/>
      <c r="H170" s="220">
        <v>240</v>
      </c>
      <c r="I170" s="221"/>
      <c r="J170" s="217"/>
      <c r="K170" s="217"/>
      <c r="L170" s="222"/>
      <c r="M170" s="223"/>
      <c r="N170" s="224"/>
      <c r="O170" s="224"/>
      <c r="P170" s="224"/>
      <c r="Q170" s="224"/>
      <c r="R170" s="224"/>
      <c r="S170" s="224"/>
      <c r="T170" s="225"/>
      <c r="AT170" s="226" t="s">
        <v>299</v>
      </c>
      <c r="AU170" s="226" t="s">
        <v>91</v>
      </c>
      <c r="AV170" s="13" t="s">
        <v>91</v>
      </c>
      <c r="AW170" s="13" t="s">
        <v>42</v>
      </c>
      <c r="AX170" s="13" t="s">
        <v>88</v>
      </c>
      <c r="AY170" s="226" t="s">
        <v>211</v>
      </c>
    </row>
    <row r="171" spans="1:65" s="2" customFormat="1" ht="12">
      <c r="A171" s="37"/>
      <c r="B171" s="38"/>
      <c r="C171" s="259" t="s">
        <v>410</v>
      </c>
      <c r="D171" s="259" t="s">
        <v>507</v>
      </c>
      <c r="E171" s="260" t="s">
        <v>738</v>
      </c>
      <c r="F171" s="261" t="s">
        <v>739</v>
      </c>
      <c r="G171" s="262" t="s">
        <v>315</v>
      </c>
      <c r="H171" s="263">
        <v>240</v>
      </c>
      <c r="I171" s="264"/>
      <c r="J171" s="265">
        <f>ROUND(I171*H171,2)</f>
        <v>0</v>
      </c>
      <c r="K171" s="261" t="s">
        <v>224</v>
      </c>
      <c r="L171" s="266"/>
      <c r="M171" s="267" t="s">
        <v>44</v>
      </c>
      <c r="N171" s="268" t="s">
        <v>53</v>
      </c>
      <c r="O171" s="67"/>
      <c r="P171" s="204">
        <f>O171*H171</f>
        <v>0</v>
      </c>
      <c r="Q171" s="204">
        <v>6.3099999999999996E-3</v>
      </c>
      <c r="R171" s="204">
        <f>Q171*H171</f>
        <v>1.5144</v>
      </c>
      <c r="S171" s="204">
        <v>0</v>
      </c>
      <c r="T171" s="205">
        <f>S171*H171</f>
        <v>0</v>
      </c>
      <c r="U171" s="37"/>
      <c r="V171" s="37"/>
      <c r="W171" s="37"/>
      <c r="X171" s="37"/>
      <c r="Y171" s="37"/>
      <c r="Z171" s="37"/>
      <c r="AA171" s="37"/>
      <c r="AB171" s="37"/>
      <c r="AC171" s="37"/>
      <c r="AD171" s="37"/>
      <c r="AE171" s="37"/>
      <c r="AR171" s="206" t="s">
        <v>256</v>
      </c>
      <c r="AT171" s="206" t="s">
        <v>507</v>
      </c>
      <c r="AU171" s="206" t="s">
        <v>91</v>
      </c>
      <c r="AY171" s="19" t="s">
        <v>211</v>
      </c>
      <c r="BE171" s="207">
        <f>IF(N171="základní",J171,0)</f>
        <v>0</v>
      </c>
      <c r="BF171" s="207">
        <f>IF(N171="snížená",J171,0)</f>
        <v>0</v>
      </c>
      <c r="BG171" s="207">
        <f>IF(N171="zákl. přenesená",J171,0)</f>
        <v>0</v>
      </c>
      <c r="BH171" s="207">
        <f>IF(N171="sníž. přenesená",J171,0)</f>
        <v>0</v>
      </c>
      <c r="BI171" s="207">
        <f>IF(N171="nulová",J171,0)</f>
        <v>0</v>
      </c>
      <c r="BJ171" s="19" t="s">
        <v>88</v>
      </c>
      <c r="BK171" s="207">
        <f>ROUND(I171*H171,2)</f>
        <v>0</v>
      </c>
      <c r="BL171" s="19" t="s">
        <v>232</v>
      </c>
      <c r="BM171" s="206" t="s">
        <v>740</v>
      </c>
    </row>
    <row r="172" spans="1:65" s="2" customFormat="1" ht="19.5">
      <c r="A172" s="37"/>
      <c r="B172" s="38"/>
      <c r="C172" s="39"/>
      <c r="D172" s="208" t="s">
        <v>220</v>
      </c>
      <c r="E172" s="39"/>
      <c r="F172" s="209" t="s">
        <v>741</v>
      </c>
      <c r="G172" s="39"/>
      <c r="H172" s="39"/>
      <c r="I172" s="118"/>
      <c r="J172" s="39"/>
      <c r="K172" s="39"/>
      <c r="L172" s="42"/>
      <c r="M172" s="210"/>
      <c r="N172" s="211"/>
      <c r="O172" s="67"/>
      <c r="P172" s="67"/>
      <c r="Q172" s="67"/>
      <c r="R172" s="67"/>
      <c r="S172" s="67"/>
      <c r="T172" s="68"/>
      <c r="U172" s="37"/>
      <c r="V172" s="37"/>
      <c r="W172" s="37"/>
      <c r="X172" s="37"/>
      <c r="Y172" s="37"/>
      <c r="Z172" s="37"/>
      <c r="AA172" s="37"/>
      <c r="AB172" s="37"/>
      <c r="AC172" s="37"/>
      <c r="AD172" s="37"/>
      <c r="AE172" s="37"/>
      <c r="AT172" s="19" t="s">
        <v>220</v>
      </c>
      <c r="AU172" s="19" t="s">
        <v>91</v>
      </c>
    </row>
    <row r="173" spans="1:65" s="2" customFormat="1" ht="12">
      <c r="A173" s="37"/>
      <c r="B173" s="38"/>
      <c r="C173" s="259" t="s">
        <v>417</v>
      </c>
      <c r="D173" s="259" t="s">
        <v>507</v>
      </c>
      <c r="E173" s="260" t="s">
        <v>742</v>
      </c>
      <c r="F173" s="261" t="s">
        <v>743</v>
      </c>
      <c r="G173" s="262" t="s">
        <v>622</v>
      </c>
      <c r="H173" s="263">
        <v>24</v>
      </c>
      <c r="I173" s="264"/>
      <c r="J173" s="265">
        <f>ROUND(I173*H173,2)</f>
        <v>0</v>
      </c>
      <c r="K173" s="261" t="s">
        <v>224</v>
      </c>
      <c r="L173" s="266"/>
      <c r="M173" s="267" t="s">
        <v>44</v>
      </c>
      <c r="N173" s="268" t="s">
        <v>53</v>
      </c>
      <c r="O173" s="67"/>
      <c r="P173" s="204">
        <f>O173*H173</f>
        <v>0</v>
      </c>
      <c r="Q173" s="204">
        <v>7.7999999999999999E-4</v>
      </c>
      <c r="R173" s="204">
        <f>Q173*H173</f>
        <v>1.8720000000000001E-2</v>
      </c>
      <c r="S173" s="204">
        <v>0</v>
      </c>
      <c r="T173" s="205">
        <f>S173*H173</f>
        <v>0</v>
      </c>
      <c r="U173" s="37"/>
      <c r="V173" s="37"/>
      <c r="W173" s="37"/>
      <c r="X173" s="37"/>
      <c r="Y173" s="37"/>
      <c r="Z173" s="37"/>
      <c r="AA173" s="37"/>
      <c r="AB173" s="37"/>
      <c r="AC173" s="37"/>
      <c r="AD173" s="37"/>
      <c r="AE173" s="37"/>
      <c r="AR173" s="206" t="s">
        <v>256</v>
      </c>
      <c r="AT173" s="206" t="s">
        <v>507</v>
      </c>
      <c r="AU173" s="206" t="s">
        <v>91</v>
      </c>
      <c r="AY173" s="19" t="s">
        <v>211</v>
      </c>
      <c r="BE173" s="207">
        <f>IF(N173="základní",J173,0)</f>
        <v>0</v>
      </c>
      <c r="BF173" s="207">
        <f>IF(N173="snížená",J173,0)</f>
        <v>0</v>
      </c>
      <c r="BG173" s="207">
        <f>IF(N173="zákl. přenesená",J173,0)</f>
        <v>0</v>
      </c>
      <c r="BH173" s="207">
        <f>IF(N173="sníž. přenesená",J173,0)</f>
        <v>0</v>
      </c>
      <c r="BI173" s="207">
        <f>IF(N173="nulová",J173,0)</f>
        <v>0</v>
      </c>
      <c r="BJ173" s="19" t="s">
        <v>88</v>
      </c>
      <c r="BK173" s="207">
        <f>ROUND(I173*H173,2)</f>
        <v>0</v>
      </c>
      <c r="BL173" s="19" t="s">
        <v>232</v>
      </c>
      <c r="BM173" s="206" t="s">
        <v>744</v>
      </c>
    </row>
    <row r="174" spans="1:65" s="13" customFormat="1">
      <c r="B174" s="216"/>
      <c r="C174" s="217"/>
      <c r="D174" s="208" t="s">
        <v>299</v>
      </c>
      <c r="E174" s="218" t="s">
        <v>44</v>
      </c>
      <c r="F174" s="219" t="s">
        <v>745</v>
      </c>
      <c r="G174" s="217"/>
      <c r="H174" s="220">
        <v>24</v>
      </c>
      <c r="I174" s="221"/>
      <c r="J174" s="217"/>
      <c r="K174" s="217"/>
      <c r="L174" s="222"/>
      <c r="M174" s="223"/>
      <c r="N174" s="224"/>
      <c r="O174" s="224"/>
      <c r="P174" s="224"/>
      <c r="Q174" s="224"/>
      <c r="R174" s="224"/>
      <c r="S174" s="224"/>
      <c r="T174" s="225"/>
      <c r="AT174" s="226" t="s">
        <v>299</v>
      </c>
      <c r="AU174" s="226" t="s">
        <v>91</v>
      </c>
      <c r="AV174" s="13" t="s">
        <v>91</v>
      </c>
      <c r="AW174" s="13" t="s">
        <v>42</v>
      </c>
      <c r="AX174" s="13" t="s">
        <v>88</v>
      </c>
      <c r="AY174" s="226" t="s">
        <v>211</v>
      </c>
    </row>
    <row r="175" spans="1:65" s="2" customFormat="1" ht="12">
      <c r="A175" s="37"/>
      <c r="B175" s="38"/>
      <c r="C175" s="259" t="s">
        <v>425</v>
      </c>
      <c r="D175" s="259" t="s">
        <v>507</v>
      </c>
      <c r="E175" s="260" t="s">
        <v>746</v>
      </c>
      <c r="F175" s="261" t="s">
        <v>747</v>
      </c>
      <c r="G175" s="262" t="s">
        <v>622</v>
      </c>
      <c r="H175" s="263">
        <v>24</v>
      </c>
      <c r="I175" s="264"/>
      <c r="J175" s="265">
        <f>ROUND(I175*H175,2)</f>
        <v>0</v>
      </c>
      <c r="K175" s="261" t="s">
        <v>224</v>
      </c>
      <c r="L175" s="266"/>
      <c r="M175" s="267" t="s">
        <v>44</v>
      </c>
      <c r="N175" s="268" t="s">
        <v>53</v>
      </c>
      <c r="O175" s="67"/>
      <c r="P175" s="204">
        <f>O175*H175</f>
        <v>0</v>
      </c>
      <c r="Q175" s="204">
        <v>4.0000000000000001E-3</v>
      </c>
      <c r="R175" s="204">
        <f>Q175*H175</f>
        <v>9.6000000000000002E-2</v>
      </c>
      <c r="S175" s="204">
        <v>0</v>
      </c>
      <c r="T175" s="205">
        <f>S175*H175</f>
        <v>0</v>
      </c>
      <c r="U175" s="37"/>
      <c r="V175" s="37"/>
      <c r="W175" s="37"/>
      <c r="X175" s="37"/>
      <c r="Y175" s="37"/>
      <c r="Z175" s="37"/>
      <c r="AA175" s="37"/>
      <c r="AB175" s="37"/>
      <c r="AC175" s="37"/>
      <c r="AD175" s="37"/>
      <c r="AE175" s="37"/>
      <c r="AR175" s="206" t="s">
        <v>256</v>
      </c>
      <c r="AT175" s="206" t="s">
        <v>507</v>
      </c>
      <c r="AU175" s="206" t="s">
        <v>91</v>
      </c>
      <c r="AY175" s="19" t="s">
        <v>211</v>
      </c>
      <c r="BE175" s="207">
        <f>IF(N175="základní",J175,0)</f>
        <v>0</v>
      </c>
      <c r="BF175" s="207">
        <f>IF(N175="snížená",J175,0)</f>
        <v>0</v>
      </c>
      <c r="BG175" s="207">
        <f>IF(N175="zákl. přenesená",J175,0)</f>
        <v>0</v>
      </c>
      <c r="BH175" s="207">
        <f>IF(N175="sníž. přenesená",J175,0)</f>
        <v>0</v>
      </c>
      <c r="BI175" s="207">
        <f>IF(N175="nulová",J175,0)</f>
        <v>0</v>
      </c>
      <c r="BJ175" s="19" t="s">
        <v>88</v>
      </c>
      <c r="BK175" s="207">
        <f>ROUND(I175*H175,2)</f>
        <v>0</v>
      </c>
      <c r="BL175" s="19" t="s">
        <v>232</v>
      </c>
      <c r="BM175" s="206" t="s">
        <v>748</v>
      </c>
    </row>
    <row r="176" spans="1:65" s="2" customFormat="1" ht="12">
      <c r="A176" s="37"/>
      <c r="B176" s="38"/>
      <c r="C176" s="259" t="s">
        <v>434</v>
      </c>
      <c r="D176" s="259" t="s">
        <v>507</v>
      </c>
      <c r="E176" s="260" t="s">
        <v>749</v>
      </c>
      <c r="F176" s="261" t="s">
        <v>750</v>
      </c>
      <c r="G176" s="262" t="s">
        <v>622</v>
      </c>
      <c r="H176" s="263">
        <v>24</v>
      </c>
      <c r="I176" s="264"/>
      <c r="J176" s="265">
        <f>ROUND(I176*H176,2)</f>
        <v>0</v>
      </c>
      <c r="K176" s="261" t="s">
        <v>224</v>
      </c>
      <c r="L176" s="266"/>
      <c r="M176" s="267" t="s">
        <v>44</v>
      </c>
      <c r="N176" s="268" t="s">
        <v>53</v>
      </c>
      <c r="O176" s="67"/>
      <c r="P176" s="204">
        <f>O176*H176</f>
        <v>0</v>
      </c>
      <c r="Q176" s="204">
        <v>1.32E-3</v>
      </c>
      <c r="R176" s="204">
        <f>Q176*H176</f>
        <v>3.168E-2</v>
      </c>
      <c r="S176" s="204">
        <v>0</v>
      </c>
      <c r="T176" s="205">
        <f>S176*H176</f>
        <v>0</v>
      </c>
      <c r="U176" s="37"/>
      <c r="V176" s="37"/>
      <c r="W176" s="37"/>
      <c r="X176" s="37"/>
      <c r="Y176" s="37"/>
      <c r="Z176" s="37"/>
      <c r="AA176" s="37"/>
      <c r="AB176" s="37"/>
      <c r="AC176" s="37"/>
      <c r="AD176" s="37"/>
      <c r="AE176" s="37"/>
      <c r="AR176" s="206" t="s">
        <v>256</v>
      </c>
      <c r="AT176" s="206" t="s">
        <v>507</v>
      </c>
      <c r="AU176" s="206" t="s">
        <v>91</v>
      </c>
      <c r="AY176" s="19" t="s">
        <v>211</v>
      </c>
      <c r="BE176" s="207">
        <f>IF(N176="základní",J176,0)</f>
        <v>0</v>
      </c>
      <c r="BF176" s="207">
        <f>IF(N176="snížená",J176,0)</f>
        <v>0</v>
      </c>
      <c r="BG176" s="207">
        <f>IF(N176="zákl. přenesená",J176,0)</f>
        <v>0</v>
      </c>
      <c r="BH176" s="207">
        <f>IF(N176="sníž. přenesená",J176,0)</f>
        <v>0</v>
      </c>
      <c r="BI176" s="207">
        <f>IF(N176="nulová",J176,0)</f>
        <v>0</v>
      </c>
      <c r="BJ176" s="19" t="s">
        <v>88</v>
      </c>
      <c r="BK176" s="207">
        <f>ROUND(I176*H176,2)</f>
        <v>0</v>
      </c>
      <c r="BL176" s="19" t="s">
        <v>232</v>
      </c>
      <c r="BM176" s="206" t="s">
        <v>751</v>
      </c>
    </row>
    <row r="177" spans="1:65" s="2" customFormat="1" ht="12">
      <c r="A177" s="37"/>
      <c r="B177" s="38"/>
      <c r="C177" s="195" t="s">
        <v>439</v>
      </c>
      <c r="D177" s="195" t="s">
        <v>214</v>
      </c>
      <c r="E177" s="196" t="s">
        <v>752</v>
      </c>
      <c r="F177" s="197" t="s">
        <v>753</v>
      </c>
      <c r="G177" s="198" t="s">
        <v>622</v>
      </c>
      <c r="H177" s="199">
        <v>24</v>
      </c>
      <c r="I177" s="200"/>
      <c r="J177" s="201">
        <f>ROUND(I177*H177,2)</f>
        <v>0</v>
      </c>
      <c r="K177" s="197" t="s">
        <v>224</v>
      </c>
      <c r="L177" s="42"/>
      <c r="M177" s="202" t="s">
        <v>44</v>
      </c>
      <c r="N177" s="203" t="s">
        <v>53</v>
      </c>
      <c r="O177" s="67"/>
      <c r="P177" s="204">
        <f>O177*H177</f>
        <v>0</v>
      </c>
      <c r="Q177" s="204">
        <v>3.6900000000000001E-3</v>
      </c>
      <c r="R177" s="204">
        <f>Q177*H177</f>
        <v>8.856E-2</v>
      </c>
      <c r="S177" s="204">
        <v>0</v>
      </c>
      <c r="T177" s="205">
        <f>S177*H177</f>
        <v>0</v>
      </c>
      <c r="U177" s="37"/>
      <c r="V177" s="37"/>
      <c r="W177" s="37"/>
      <c r="X177" s="37"/>
      <c r="Y177" s="37"/>
      <c r="Z177" s="37"/>
      <c r="AA177" s="37"/>
      <c r="AB177" s="37"/>
      <c r="AC177" s="37"/>
      <c r="AD177" s="37"/>
      <c r="AE177" s="37"/>
      <c r="AR177" s="206" t="s">
        <v>232</v>
      </c>
      <c r="AT177" s="206" t="s">
        <v>214</v>
      </c>
      <c r="AU177" s="206" t="s">
        <v>91</v>
      </c>
      <c r="AY177" s="19" t="s">
        <v>211</v>
      </c>
      <c r="BE177" s="207">
        <f>IF(N177="základní",J177,0)</f>
        <v>0</v>
      </c>
      <c r="BF177" s="207">
        <f>IF(N177="snížená",J177,0)</f>
        <v>0</v>
      </c>
      <c r="BG177" s="207">
        <f>IF(N177="zákl. přenesená",J177,0)</f>
        <v>0</v>
      </c>
      <c r="BH177" s="207">
        <f>IF(N177="sníž. přenesená",J177,0)</f>
        <v>0</v>
      </c>
      <c r="BI177" s="207">
        <f>IF(N177="nulová",J177,0)</f>
        <v>0</v>
      </c>
      <c r="BJ177" s="19" t="s">
        <v>88</v>
      </c>
      <c r="BK177" s="207">
        <f>ROUND(I177*H177,2)</f>
        <v>0</v>
      </c>
      <c r="BL177" s="19" t="s">
        <v>232</v>
      </c>
      <c r="BM177" s="206" t="s">
        <v>754</v>
      </c>
    </row>
    <row r="178" spans="1:65" s="2" customFormat="1" ht="39">
      <c r="A178" s="37"/>
      <c r="B178" s="38"/>
      <c r="C178" s="39"/>
      <c r="D178" s="208" t="s">
        <v>297</v>
      </c>
      <c r="E178" s="39"/>
      <c r="F178" s="209" t="s">
        <v>755</v>
      </c>
      <c r="G178" s="39"/>
      <c r="H178" s="39"/>
      <c r="I178" s="118"/>
      <c r="J178" s="39"/>
      <c r="K178" s="39"/>
      <c r="L178" s="42"/>
      <c r="M178" s="210"/>
      <c r="N178" s="211"/>
      <c r="O178" s="67"/>
      <c r="P178" s="67"/>
      <c r="Q178" s="67"/>
      <c r="R178" s="67"/>
      <c r="S178" s="67"/>
      <c r="T178" s="68"/>
      <c r="U178" s="37"/>
      <c r="V178" s="37"/>
      <c r="W178" s="37"/>
      <c r="X178" s="37"/>
      <c r="Y178" s="37"/>
      <c r="Z178" s="37"/>
      <c r="AA178" s="37"/>
      <c r="AB178" s="37"/>
      <c r="AC178" s="37"/>
      <c r="AD178" s="37"/>
      <c r="AE178" s="37"/>
      <c r="AT178" s="19" t="s">
        <v>297</v>
      </c>
      <c r="AU178" s="19" t="s">
        <v>91</v>
      </c>
    </row>
    <row r="179" spans="1:65" s="13" customFormat="1">
      <c r="B179" s="216"/>
      <c r="C179" s="217"/>
      <c r="D179" s="208" t="s">
        <v>299</v>
      </c>
      <c r="E179" s="218" t="s">
        <v>44</v>
      </c>
      <c r="F179" s="219" t="s">
        <v>745</v>
      </c>
      <c r="G179" s="217"/>
      <c r="H179" s="220">
        <v>24</v>
      </c>
      <c r="I179" s="221"/>
      <c r="J179" s="217"/>
      <c r="K179" s="217"/>
      <c r="L179" s="222"/>
      <c r="M179" s="223"/>
      <c r="N179" s="224"/>
      <c r="O179" s="224"/>
      <c r="P179" s="224"/>
      <c r="Q179" s="224"/>
      <c r="R179" s="224"/>
      <c r="S179" s="224"/>
      <c r="T179" s="225"/>
      <c r="AT179" s="226" t="s">
        <v>299</v>
      </c>
      <c r="AU179" s="226" t="s">
        <v>91</v>
      </c>
      <c r="AV179" s="13" t="s">
        <v>91</v>
      </c>
      <c r="AW179" s="13" t="s">
        <v>42</v>
      </c>
      <c r="AX179" s="13" t="s">
        <v>88</v>
      </c>
      <c r="AY179" s="226" t="s">
        <v>211</v>
      </c>
    </row>
    <row r="180" spans="1:65" s="2" customFormat="1" ht="36">
      <c r="A180" s="37"/>
      <c r="B180" s="38"/>
      <c r="C180" s="195" t="s">
        <v>454</v>
      </c>
      <c r="D180" s="195" t="s">
        <v>214</v>
      </c>
      <c r="E180" s="196" t="s">
        <v>756</v>
      </c>
      <c r="F180" s="197" t="s">
        <v>757</v>
      </c>
      <c r="G180" s="198" t="s">
        <v>295</v>
      </c>
      <c r="H180" s="199">
        <v>2298.41</v>
      </c>
      <c r="I180" s="200"/>
      <c r="J180" s="201">
        <f>ROUND(I180*H180,2)</f>
        <v>0</v>
      </c>
      <c r="K180" s="197" t="s">
        <v>224</v>
      </c>
      <c r="L180" s="42"/>
      <c r="M180" s="202" t="s">
        <v>44</v>
      </c>
      <c r="N180" s="203" t="s">
        <v>53</v>
      </c>
      <c r="O180" s="67"/>
      <c r="P180" s="204">
        <f>O180*H180</f>
        <v>0</v>
      </c>
      <c r="Q180" s="204">
        <v>0</v>
      </c>
      <c r="R180" s="204">
        <f>Q180*H180</f>
        <v>0</v>
      </c>
      <c r="S180" s="204">
        <v>0</v>
      </c>
      <c r="T180" s="205">
        <f>S180*H180</f>
        <v>0</v>
      </c>
      <c r="U180" s="37"/>
      <c r="V180" s="37"/>
      <c r="W180" s="37"/>
      <c r="X180" s="37"/>
      <c r="Y180" s="37"/>
      <c r="Z180" s="37"/>
      <c r="AA180" s="37"/>
      <c r="AB180" s="37"/>
      <c r="AC180" s="37"/>
      <c r="AD180" s="37"/>
      <c r="AE180" s="37"/>
      <c r="AR180" s="206" t="s">
        <v>232</v>
      </c>
      <c r="AT180" s="206" t="s">
        <v>214</v>
      </c>
      <c r="AU180" s="206" t="s">
        <v>91</v>
      </c>
      <c r="AY180" s="19" t="s">
        <v>211</v>
      </c>
      <c r="BE180" s="207">
        <f>IF(N180="základní",J180,0)</f>
        <v>0</v>
      </c>
      <c r="BF180" s="207">
        <f>IF(N180="snížená",J180,0)</f>
        <v>0</v>
      </c>
      <c r="BG180" s="207">
        <f>IF(N180="zákl. přenesená",J180,0)</f>
        <v>0</v>
      </c>
      <c r="BH180" s="207">
        <f>IF(N180="sníž. přenesená",J180,0)</f>
        <v>0</v>
      </c>
      <c r="BI180" s="207">
        <f>IF(N180="nulová",J180,0)</f>
        <v>0</v>
      </c>
      <c r="BJ180" s="19" t="s">
        <v>88</v>
      </c>
      <c r="BK180" s="207">
        <f>ROUND(I180*H180,2)</f>
        <v>0</v>
      </c>
      <c r="BL180" s="19" t="s">
        <v>232</v>
      </c>
      <c r="BM180" s="206" t="s">
        <v>758</v>
      </c>
    </row>
    <row r="181" spans="1:65" s="2" customFormat="1" ht="58.5">
      <c r="A181" s="37"/>
      <c r="B181" s="38"/>
      <c r="C181" s="39"/>
      <c r="D181" s="208" t="s">
        <v>297</v>
      </c>
      <c r="E181" s="39"/>
      <c r="F181" s="209" t="s">
        <v>421</v>
      </c>
      <c r="G181" s="39"/>
      <c r="H181" s="39"/>
      <c r="I181" s="118"/>
      <c r="J181" s="39"/>
      <c r="K181" s="39"/>
      <c r="L181" s="42"/>
      <c r="M181" s="210"/>
      <c r="N181" s="211"/>
      <c r="O181" s="67"/>
      <c r="P181" s="67"/>
      <c r="Q181" s="67"/>
      <c r="R181" s="67"/>
      <c r="S181" s="67"/>
      <c r="T181" s="68"/>
      <c r="U181" s="37"/>
      <c r="V181" s="37"/>
      <c r="W181" s="37"/>
      <c r="X181" s="37"/>
      <c r="Y181" s="37"/>
      <c r="Z181" s="37"/>
      <c r="AA181" s="37"/>
      <c r="AB181" s="37"/>
      <c r="AC181" s="37"/>
      <c r="AD181" s="37"/>
      <c r="AE181" s="37"/>
      <c r="AT181" s="19" t="s">
        <v>297</v>
      </c>
      <c r="AU181" s="19" t="s">
        <v>91</v>
      </c>
    </row>
    <row r="182" spans="1:65" s="15" customFormat="1" ht="22.5">
      <c r="B182" s="238"/>
      <c r="C182" s="239"/>
      <c r="D182" s="208" t="s">
        <v>299</v>
      </c>
      <c r="E182" s="240" t="s">
        <v>44</v>
      </c>
      <c r="F182" s="241" t="s">
        <v>759</v>
      </c>
      <c r="G182" s="239"/>
      <c r="H182" s="240" t="s">
        <v>44</v>
      </c>
      <c r="I182" s="242"/>
      <c r="J182" s="239"/>
      <c r="K182" s="239"/>
      <c r="L182" s="243"/>
      <c r="M182" s="244"/>
      <c r="N182" s="245"/>
      <c r="O182" s="245"/>
      <c r="P182" s="245"/>
      <c r="Q182" s="245"/>
      <c r="R182" s="245"/>
      <c r="S182" s="245"/>
      <c r="T182" s="246"/>
      <c r="AT182" s="247" t="s">
        <v>299</v>
      </c>
      <c r="AU182" s="247" t="s">
        <v>91</v>
      </c>
      <c r="AV182" s="15" t="s">
        <v>88</v>
      </c>
      <c r="AW182" s="15" t="s">
        <v>42</v>
      </c>
      <c r="AX182" s="15" t="s">
        <v>82</v>
      </c>
      <c r="AY182" s="247" t="s">
        <v>211</v>
      </c>
    </row>
    <row r="183" spans="1:65" s="13" customFormat="1">
      <c r="B183" s="216"/>
      <c r="C183" s="217"/>
      <c r="D183" s="208" t="s">
        <v>299</v>
      </c>
      <c r="E183" s="218" t="s">
        <v>44</v>
      </c>
      <c r="F183" s="219" t="s">
        <v>760</v>
      </c>
      <c r="G183" s="217"/>
      <c r="H183" s="220">
        <v>40.32</v>
      </c>
      <c r="I183" s="221"/>
      <c r="J183" s="217"/>
      <c r="K183" s="217"/>
      <c r="L183" s="222"/>
      <c r="M183" s="223"/>
      <c r="N183" s="224"/>
      <c r="O183" s="224"/>
      <c r="P183" s="224"/>
      <c r="Q183" s="224"/>
      <c r="R183" s="224"/>
      <c r="S183" s="224"/>
      <c r="T183" s="225"/>
      <c r="AT183" s="226" t="s">
        <v>299</v>
      </c>
      <c r="AU183" s="226" t="s">
        <v>91</v>
      </c>
      <c r="AV183" s="13" t="s">
        <v>91</v>
      </c>
      <c r="AW183" s="13" t="s">
        <v>42</v>
      </c>
      <c r="AX183" s="13" t="s">
        <v>82</v>
      </c>
      <c r="AY183" s="226" t="s">
        <v>211</v>
      </c>
    </row>
    <row r="184" spans="1:65" s="13" customFormat="1">
      <c r="B184" s="216"/>
      <c r="C184" s="217"/>
      <c r="D184" s="208" t="s">
        <v>299</v>
      </c>
      <c r="E184" s="218" t="s">
        <v>44</v>
      </c>
      <c r="F184" s="219" t="s">
        <v>761</v>
      </c>
      <c r="G184" s="217"/>
      <c r="H184" s="220">
        <v>21.33</v>
      </c>
      <c r="I184" s="221"/>
      <c r="J184" s="217"/>
      <c r="K184" s="217"/>
      <c r="L184" s="222"/>
      <c r="M184" s="223"/>
      <c r="N184" s="224"/>
      <c r="O184" s="224"/>
      <c r="P184" s="224"/>
      <c r="Q184" s="224"/>
      <c r="R184" s="224"/>
      <c r="S184" s="224"/>
      <c r="T184" s="225"/>
      <c r="AT184" s="226" t="s">
        <v>299</v>
      </c>
      <c r="AU184" s="226" t="s">
        <v>91</v>
      </c>
      <c r="AV184" s="13" t="s">
        <v>91</v>
      </c>
      <c r="AW184" s="13" t="s">
        <v>42</v>
      </c>
      <c r="AX184" s="13" t="s">
        <v>82</v>
      </c>
      <c r="AY184" s="226" t="s">
        <v>211</v>
      </c>
    </row>
    <row r="185" spans="1:65" s="16" customFormat="1">
      <c r="B185" s="248"/>
      <c r="C185" s="249"/>
      <c r="D185" s="208" t="s">
        <v>299</v>
      </c>
      <c r="E185" s="250" t="s">
        <v>44</v>
      </c>
      <c r="F185" s="251" t="s">
        <v>500</v>
      </c>
      <c r="G185" s="249"/>
      <c r="H185" s="252">
        <v>61.65</v>
      </c>
      <c r="I185" s="253"/>
      <c r="J185" s="249"/>
      <c r="K185" s="249"/>
      <c r="L185" s="254"/>
      <c r="M185" s="255"/>
      <c r="N185" s="256"/>
      <c r="O185" s="256"/>
      <c r="P185" s="256"/>
      <c r="Q185" s="256"/>
      <c r="R185" s="256"/>
      <c r="S185" s="256"/>
      <c r="T185" s="257"/>
      <c r="AT185" s="258" t="s">
        <v>299</v>
      </c>
      <c r="AU185" s="258" t="s">
        <v>91</v>
      </c>
      <c r="AV185" s="16" t="s">
        <v>227</v>
      </c>
      <c r="AW185" s="16" t="s">
        <v>42</v>
      </c>
      <c r="AX185" s="16" t="s">
        <v>82</v>
      </c>
      <c r="AY185" s="258" t="s">
        <v>211</v>
      </c>
    </row>
    <row r="186" spans="1:65" s="13" customFormat="1" ht="22.5">
      <c r="B186" s="216"/>
      <c r="C186" s="217"/>
      <c r="D186" s="208" t="s">
        <v>299</v>
      </c>
      <c r="E186" s="218" t="s">
        <v>44</v>
      </c>
      <c r="F186" s="219" t="s">
        <v>762</v>
      </c>
      <c r="G186" s="217"/>
      <c r="H186" s="220">
        <v>726.13</v>
      </c>
      <c r="I186" s="221"/>
      <c r="J186" s="217"/>
      <c r="K186" s="217"/>
      <c r="L186" s="222"/>
      <c r="M186" s="223"/>
      <c r="N186" s="224"/>
      <c r="O186" s="224"/>
      <c r="P186" s="224"/>
      <c r="Q186" s="224"/>
      <c r="R186" s="224"/>
      <c r="S186" s="224"/>
      <c r="T186" s="225"/>
      <c r="AT186" s="226" t="s">
        <v>299</v>
      </c>
      <c r="AU186" s="226" t="s">
        <v>91</v>
      </c>
      <c r="AV186" s="13" t="s">
        <v>91</v>
      </c>
      <c r="AW186" s="13" t="s">
        <v>42</v>
      </c>
      <c r="AX186" s="13" t="s">
        <v>82</v>
      </c>
      <c r="AY186" s="226" t="s">
        <v>211</v>
      </c>
    </row>
    <row r="187" spans="1:65" s="13" customFormat="1">
      <c r="B187" s="216"/>
      <c r="C187" s="217"/>
      <c r="D187" s="208" t="s">
        <v>299</v>
      </c>
      <c r="E187" s="218" t="s">
        <v>44</v>
      </c>
      <c r="F187" s="219" t="s">
        <v>763</v>
      </c>
      <c r="G187" s="217"/>
      <c r="H187" s="220">
        <v>5.28</v>
      </c>
      <c r="I187" s="221"/>
      <c r="J187" s="217"/>
      <c r="K187" s="217"/>
      <c r="L187" s="222"/>
      <c r="M187" s="223"/>
      <c r="N187" s="224"/>
      <c r="O187" s="224"/>
      <c r="P187" s="224"/>
      <c r="Q187" s="224"/>
      <c r="R187" s="224"/>
      <c r="S187" s="224"/>
      <c r="T187" s="225"/>
      <c r="AT187" s="226" t="s">
        <v>299</v>
      </c>
      <c r="AU187" s="226" t="s">
        <v>91</v>
      </c>
      <c r="AV187" s="13" t="s">
        <v>91</v>
      </c>
      <c r="AW187" s="13" t="s">
        <v>42</v>
      </c>
      <c r="AX187" s="13" t="s">
        <v>82</v>
      </c>
      <c r="AY187" s="226" t="s">
        <v>211</v>
      </c>
    </row>
    <row r="188" spans="1:65" s="13" customFormat="1">
      <c r="B188" s="216"/>
      <c r="C188" s="217"/>
      <c r="D188" s="208" t="s">
        <v>299</v>
      </c>
      <c r="E188" s="218" t="s">
        <v>44</v>
      </c>
      <c r="F188" s="219" t="s">
        <v>764</v>
      </c>
      <c r="G188" s="217"/>
      <c r="H188" s="220">
        <v>2.8</v>
      </c>
      <c r="I188" s="221"/>
      <c r="J188" s="217"/>
      <c r="K188" s="217"/>
      <c r="L188" s="222"/>
      <c r="M188" s="223"/>
      <c r="N188" s="224"/>
      <c r="O188" s="224"/>
      <c r="P188" s="224"/>
      <c r="Q188" s="224"/>
      <c r="R188" s="224"/>
      <c r="S188" s="224"/>
      <c r="T188" s="225"/>
      <c r="AT188" s="226" t="s">
        <v>299</v>
      </c>
      <c r="AU188" s="226" t="s">
        <v>91</v>
      </c>
      <c r="AV188" s="13" t="s">
        <v>91</v>
      </c>
      <c r="AW188" s="13" t="s">
        <v>42</v>
      </c>
      <c r="AX188" s="13" t="s">
        <v>82</v>
      </c>
      <c r="AY188" s="226" t="s">
        <v>211</v>
      </c>
    </row>
    <row r="189" spans="1:65" s="16" customFormat="1">
      <c r="B189" s="248"/>
      <c r="C189" s="249"/>
      <c r="D189" s="208" t="s">
        <v>299</v>
      </c>
      <c r="E189" s="250" t="s">
        <v>44</v>
      </c>
      <c r="F189" s="251" t="s">
        <v>500</v>
      </c>
      <c r="G189" s="249"/>
      <c r="H189" s="252">
        <v>734.20999999999992</v>
      </c>
      <c r="I189" s="253"/>
      <c r="J189" s="249"/>
      <c r="K189" s="249"/>
      <c r="L189" s="254"/>
      <c r="M189" s="255"/>
      <c r="N189" s="256"/>
      <c r="O189" s="256"/>
      <c r="P189" s="256"/>
      <c r="Q189" s="256"/>
      <c r="R189" s="256"/>
      <c r="S189" s="256"/>
      <c r="T189" s="257"/>
      <c r="AT189" s="258" t="s">
        <v>299</v>
      </c>
      <c r="AU189" s="258" t="s">
        <v>91</v>
      </c>
      <c r="AV189" s="16" t="s">
        <v>227</v>
      </c>
      <c r="AW189" s="16" t="s">
        <v>42</v>
      </c>
      <c r="AX189" s="16" t="s">
        <v>82</v>
      </c>
      <c r="AY189" s="258" t="s">
        <v>211</v>
      </c>
    </row>
    <row r="190" spans="1:65" s="13" customFormat="1">
      <c r="B190" s="216"/>
      <c r="C190" s="217"/>
      <c r="D190" s="208" t="s">
        <v>299</v>
      </c>
      <c r="E190" s="218" t="s">
        <v>44</v>
      </c>
      <c r="F190" s="219" t="s">
        <v>765</v>
      </c>
      <c r="G190" s="217"/>
      <c r="H190" s="220">
        <v>40.32</v>
      </c>
      <c r="I190" s="221"/>
      <c r="J190" s="217"/>
      <c r="K190" s="217"/>
      <c r="L190" s="222"/>
      <c r="M190" s="223"/>
      <c r="N190" s="224"/>
      <c r="O190" s="224"/>
      <c r="P190" s="224"/>
      <c r="Q190" s="224"/>
      <c r="R190" s="224"/>
      <c r="S190" s="224"/>
      <c r="T190" s="225"/>
      <c r="AT190" s="226" t="s">
        <v>299</v>
      </c>
      <c r="AU190" s="226" t="s">
        <v>91</v>
      </c>
      <c r="AV190" s="13" t="s">
        <v>91</v>
      </c>
      <c r="AW190" s="13" t="s">
        <v>42</v>
      </c>
      <c r="AX190" s="13" t="s">
        <v>82</v>
      </c>
      <c r="AY190" s="226" t="s">
        <v>211</v>
      </c>
    </row>
    <row r="191" spans="1:65" s="16" customFormat="1">
      <c r="B191" s="248"/>
      <c r="C191" s="249"/>
      <c r="D191" s="208" t="s">
        <v>299</v>
      </c>
      <c r="E191" s="250" t="s">
        <v>44</v>
      </c>
      <c r="F191" s="251" t="s">
        <v>500</v>
      </c>
      <c r="G191" s="249"/>
      <c r="H191" s="252">
        <v>40.32</v>
      </c>
      <c r="I191" s="253"/>
      <c r="J191" s="249"/>
      <c r="K191" s="249"/>
      <c r="L191" s="254"/>
      <c r="M191" s="255"/>
      <c r="N191" s="256"/>
      <c r="O191" s="256"/>
      <c r="P191" s="256"/>
      <c r="Q191" s="256"/>
      <c r="R191" s="256"/>
      <c r="S191" s="256"/>
      <c r="T191" s="257"/>
      <c r="AT191" s="258" t="s">
        <v>299</v>
      </c>
      <c r="AU191" s="258" t="s">
        <v>91</v>
      </c>
      <c r="AV191" s="16" t="s">
        <v>227</v>
      </c>
      <c r="AW191" s="16" t="s">
        <v>42</v>
      </c>
      <c r="AX191" s="16" t="s">
        <v>82</v>
      </c>
      <c r="AY191" s="258" t="s">
        <v>211</v>
      </c>
    </row>
    <row r="192" spans="1:65" s="13" customFormat="1" ht="22.5">
      <c r="B192" s="216"/>
      <c r="C192" s="217"/>
      <c r="D192" s="208" t="s">
        <v>299</v>
      </c>
      <c r="E192" s="218" t="s">
        <v>44</v>
      </c>
      <c r="F192" s="219" t="s">
        <v>766</v>
      </c>
      <c r="G192" s="217"/>
      <c r="H192" s="220">
        <v>726.13</v>
      </c>
      <c r="I192" s="221"/>
      <c r="J192" s="217"/>
      <c r="K192" s="217"/>
      <c r="L192" s="222"/>
      <c r="M192" s="223"/>
      <c r="N192" s="224"/>
      <c r="O192" s="224"/>
      <c r="P192" s="224"/>
      <c r="Q192" s="224"/>
      <c r="R192" s="224"/>
      <c r="S192" s="224"/>
      <c r="T192" s="225"/>
      <c r="AT192" s="226" t="s">
        <v>299</v>
      </c>
      <c r="AU192" s="226" t="s">
        <v>91</v>
      </c>
      <c r="AV192" s="13" t="s">
        <v>91</v>
      </c>
      <c r="AW192" s="13" t="s">
        <v>42</v>
      </c>
      <c r="AX192" s="13" t="s">
        <v>82</v>
      </c>
      <c r="AY192" s="226" t="s">
        <v>211</v>
      </c>
    </row>
    <row r="193" spans="1:65" s="13" customFormat="1">
      <c r="B193" s="216"/>
      <c r="C193" s="217"/>
      <c r="D193" s="208" t="s">
        <v>299</v>
      </c>
      <c r="E193" s="218" t="s">
        <v>44</v>
      </c>
      <c r="F193" s="219" t="s">
        <v>767</v>
      </c>
      <c r="G193" s="217"/>
      <c r="H193" s="220">
        <v>5.28</v>
      </c>
      <c r="I193" s="221"/>
      <c r="J193" s="217"/>
      <c r="K193" s="217"/>
      <c r="L193" s="222"/>
      <c r="M193" s="223"/>
      <c r="N193" s="224"/>
      <c r="O193" s="224"/>
      <c r="P193" s="224"/>
      <c r="Q193" s="224"/>
      <c r="R193" s="224"/>
      <c r="S193" s="224"/>
      <c r="T193" s="225"/>
      <c r="AT193" s="226" t="s">
        <v>299</v>
      </c>
      <c r="AU193" s="226" t="s">
        <v>91</v>
      </c>
      <c r="AV193" s="13" t="s">
        <v>91</v>
      </c>
      <c r="AW193" s="13" t="s">
        <v>42</v>
      </c>
      <c r="AX193" s="13" t="s">
        <v>82</v>
      </c>
      <c r="AY193" s="226" t="s">
        <v>211</v>
      </c>
    </row>
    <row r="194" spans="1:65" s="13" customFormat="1">
      <c r="B194" s="216"/>
      <c r="C194" s="217"/>
      <c r="D194" s="208" t="s">
        <v>299</v>
      </c>
      <c r="E194" s="218" t="s">
        <v>44</v>
      </c>
      <c r="F194" s="219" t="s">
        <v>768</v>
      </c>
      <c r="G194" s="217"/>
      <c r="H194" s="220">
        <v>2.8</v>
      </c>
      <c r="I194" s="221"/>
      <c r="J194" s="217"/>
      <c r="K194" s="217"/>
      <c r="L194" s="222"/>
      <c r="M194" s="223"/>
      <c r="N194" s="224"/>
      <c r="O194" s="224"/>
      <c r="P194" s="224"/>
      <c r="Q194" s="224"/>
      <c r="R194" s="224"/>
      <c r="S194" s="224"/>
      <c r="T194" s="225"/>
      <c r="AT194" s="226" t="s">
        <v>299</v>
      </c>
      <c r="AU194" s="226" t="s">
        <v>91</v>
      </c>
      <c r="AV194" s="13" t="s">
        <v>91</v>
      </c>
      <c r="AW194" s="13" t="s">
        <v>42</v>
      </c>
      <c r="AX194" s="13" t="s">
        <v>82</v>
      </c>
      <c r="AY194" s="226" t="s">
        <v>211</v>
      </c>
    </row>
    <row r="195" spans="1:65" s="16" customFormat="1">
      <c r="B195" s="248"/>
      <c r="C195" s="249"/>
      <c r="D195" s="208" t="s">
        <v>299</v>
      </c>
      <c r="E195" s="250" t="s">
        <v>44</v>
      </c>
      <c r="F195" s="251" t="s">
        <v>500</v>
      </c>
      <c r="G195" s="249"/>
      <c r="H195" s="252">
        <v>734.20999999999992</v>
      </c>
      <c r="I195" s="253"/>
      <c r="J195" s="249"/>
      <c r="K195" s="249"/>
      <c r="L195" s="254"/>
      <c r="M195" s="255"/>
      <c r="N195" s="256"/>
      <c r="O195" s="256"/>
      <c r="P195" s="256"/>
      <c r="Q195" s="256"/>
      <c r="R195" s="256"/>
      <c r="S195" s="256"/>
      <c r="T195" s="257"/>
      <c r="AT195" s="258" t="s">
        <v>299</v>
      </c>
      <c r="AU195" s="258" t="s">
        <v>91</v>
      </c>
      <c r="AV195" s="16" t="s">
        <v>227</v>
      </c>
      <c r="AW195" s="16" t="s">
        <v>42</v>
      </c>
      <c r="AX195" s="16" t="s">
        <v>82</v>
      </c>
      <c r="AY195" s="258" t="s">
        <v>211</v>
      </c>
    </row>
    <row r="196" spans="1:65" s="15" customFormat="1">
      <c r="B196" s="238"/>
      <c r="C196" s="239"/>
      <c r="D196" s="208" t="s">
        <v>299</v>
      </c>
      <c r="E196" s="240" t="s">
        <v>44</v>
      </c>
      <c r="F196" s="241" t="s">
        <v>769</v>
      </c>
      <c r="G196" s="239"/>
      <c r="H196" s="240" t="s">
        <v>44</v>
      </c>
      <c r="I196" s="242"/>
      <c r="J196" s="239"/>
      <c r="K196" s="239"/>
      <c r="L196" s="243"/>
      <c r="M196" s="244"/>
      <c r="N196" s="245"/>
      <c r="O196" s="245"/>
      <c r="P196" s="245"/>
      <c r="Q196" s="245"/>
      <c r="R196" s="245"/>
      <c r="S196" s="245"/>
      <c r="T196" s="246"/>
      <c r="AT196" s="247" t="s">
        <v>299</v>
      </c>
      <c r="AU196" s="247" t="s">
        <v>91</v>
      </c>
      <c r="AV196" s="15" t="s">
        <v>88</v>
      </c>
      <c r="AW196" s="15" t="s">
        <v>42</v>
      </c>
      <c r="AX196" s="15" t="s">
        <v>82</v>
      </c>
      <c r="AY196" s="247" t="s">
        <v>211</v>
      </c>
    </row>
    <row r="197" spans="1:65" s="13" customFormat="1" ht="22.5">
      <c r="B197" s="216"/>
      <c r="C197" s="217"/>
      <c r="D197" s="208" t="s">
        <v>299</v>
      </c>
      <c r="E197" s="218" t="s">
        <v>44</v>
      </c>
      <c r="F197" s="219" t="s">
        <v>770</v>
      </c>
      <c r="G197" s="217"/>
      <c r="H197" s="220">
        <v>728.02</v>
      </c>
      <c r="I197" s="221"/>
      <c r="J197" s="217"/>
      <c r="K197" s="217"/>
      <c r="L197" s="222"/>
      <c r="M197" s="223"/>
      <c r="N197" s="224"/>
      <c r="O197" s="224"/>
      <c r="P197" s="224"/>
      <c r="Q197" s="224"/>
      <c r="R197" s="224"/>
      <c r="S197" s="224"/>
      <c r="T197" s="225"/>
      <c r="AT197" s="226" t="s">
        <v>299</v>
      </c>
      <c r="AU197" s="226" t="s">
        <v>91</v>
      </c>
      <c r="AV197" s="13" t="s">
        <v>91</v>
      </c>
      <c r="AW197" s="13" t="s">
        <v>42</v>
      </c>
      <c r="AX197" s="13" t="s">
        <v>82</v>
      </c>
      <c r="AY197" s="226" t="s">
        <v>211</v>
      </c>
    </row>
    <row r="198" spans="1:65" s="14" customFormat="1">
      <c r="B198" s="227"/>
      <c r="C198" s="228"/>
      <c r="D198" s="208" t="s">
        <v>299</v>
      </c>
      <c r="E198" s="229" t="s">
        <v>44</v>
      </c>
      <c r="F198" s="230" t="s">
        <v>344</v>
      </c>
      <c r="G198" s="228"/>
      <c r="H198" s="231">
        <v>2298.41</v>
      </c>
      <c r="I198" s="232"/>
      <c r="J198" s="228"/>
      <c r="K198" s="228"/>
      <c r="L198" s="233"/>
      <c r="M198" s="234"/>
      <c r="N198" s="235"/>
      <c r="O198" s="235"/>
      <c r="P198" s="235"/>
      <c r="Q198" s="235"/>
      <c r="R198" s="235"/>
      <c r="S198" s="235"/>
      <c r="T198" s="236"/>
      <c r="AT198" s="237" t="s">
        <v>299</v>
      </c>
      <c r="AU198" s="237" t="s">
        <v>91</v>
      </c>
      <c r="AV198" s="14" t="s">
        <v>232</v>
      </c>
      <c r="AW198" s="14" t="s">
        <v>42</v>
      </c>
      <c r="AX198" s="14" t="s">
        <v>88</v>
      </c>
      <c r="AY198" s="237" t="s">
        <v>211</v>
      </c>
    </row>
    <row r="199" spans="1:65" s="2" customFormat="1" ht="36">
      <c r="A199" s="37"/>
      <c r="B199" s="38"/>
      <c r="C199" s="195" t="s">
        <v>459</v>
      </c>
      <c r="D199" s="195" t="s">
        <v>214</v>
      </c>
      <c r="E199" s="196" t="s">
        <v>426</v>
      </c>
      <c r="F199" s="197" t="s">
        <v>427</v>
      </c>
      <c r="G199" s="198" t="s">
        <v>295</v>
      </c>
      <c r="H199" s="199">
        <v>268.14</v>
      </c>
      <c r="I199" s="200"/>
      <c r="J199" s="201">
        <f>ROUND(I199*H199,2)</f>
        <v>0</v>
      </c>
      <c r="K199" s="197" t="s">
        <v>224</v>
      </c>
      <c r="L199" s="42"/>
      <c r="M199" s="202" t="s">
        <v>44</v>
      </c>
      <c r="N199" s="203" t="s">
        <v>53</v>
      </c>
      <c r="O199" s="67"/>
      <c r="P199" s="204">
        <f>O199*H199</f>
        <v>0</v>
      </c>
      <c r="Q199" s="204">
        <v>0</v>
      </c>
      <c r="R199" s="204">
        <f>Q199*H199</f>
        <v>0</v>
      </c>
      <c r="S199" s="204">
        <v>0</v>
      </c>
      <c r="T199" s="205">
        <f>S199*H199</f>
        <v>0</v>
      </c>
      <c r="U199" s="37"/>
      <c r="V199" s="37"/>
      <c r="W199" s="37"/>
      <c r="X199" s="37"/>
      <c r="Y199" s="37"/>
      <c r="Z199" s="37"/>
      <c r="AA199" s="37"/>
      <c r="AB199" s="37"/>
      <c r="AC199" s="37"/>
      <c r="AD199" s="37"/>
      <c r="AE199" s="37"/>
      <c r="AR199" s="206" t="s">
        <v>232</v>
      </c>
      <c r="AT199" s="206" t="s">
        <v>214</v>
      </c>
      <c r="AU199" s="206" t="s">
        <v>91</v>
      </c>
      <c r="AY199" s="19" t="s">
        <v>211</v>
      </c>
      <c r="BE199" s="207">
        <f>IF(N199="základní",J199,0)</f>
        <v>0</v>
      </c>
      <c r="BF199" s="207">
        <f>IF(N199="snížená",J199,0)</f>
        <v>0</v>
      </c>
      <c r="BG199" s="207">
        <f>IF(N199="zákl. přenesená",J199,0)</f>
        <v>0</v>
      </c>
      <c r="BH199" s="207">
        <f>IF(N199="sníž. přenesená",J199,0)</f>
        <v>0</v>
      </c>
      <c r="BI199" s="207">
        <f>IF(N199="nulová",J199,0)</f>
        <v>0</v>
      </c>
      <c r="BJ199" s="19" t="s">
        <v>88</v>
      </c>
      <c r="BK199" s="207">
        <f>ROUND(I199*H199,2)</f>
        <v>0</v>
      </c>
      <c r="BL199" s="19" t="s">
        <v>232</v>
      </c>
      <c r="BM199" s="206" t="s">
        <v>771</v>
      </c>
    </row>
    <row r="200" spans="1:65" s="2" customFormat="1" ht="58.5">
      <c r="A200" s="37"/>
      <c r="B200" s="38"/>
      <c r="C200" s="39"/>
      <c r="D200" s="208" t="s">
        <v>297</v>
      </c>
      <c r="E200" s="39"/>
      <c r="F200" s="209" t="s">
        <v>421</v>
      </c>
      <c r="G200" s="39"/>
      <c r="H200" s="39"/>
      <c r="I200" s="118"/>
      <c r="J200" s="39"/>
      <c r="K200" s="39"/>
      <c r="L200" s="42"/>
      <c r="M200" s="210"/>
      <c r="N200" s="211"/>
      <c r="O200" s="67"/>
      <c r="P200" s="67"/>
      <c r="Q200" s="67"/>
      <c r="R200" s="67"/>
      <c r="S200" s="67"/>
      <c r="T200" s="68"/>
      <c r="U200" s="37"/>
      <c r="V200" s="37"/>
      <c r="W200" s="37"/>
      <c r="X200" s="37"/>
      <c r="Y200" s="37"/>
      <c r="Z200" s="37"/>
      <c r="AA200" s="37"/>
      <c r="AB200" s="37"/>
      <c r="AC200" s="37"/>
      <c r="AD200" s="37"/>
      <c r="AE200" s="37"/>
      <c r="AT200" s="19" t="s">
        <v>297</v>
      </c>
      <c r="AU200" s="19" t="s">
        <v>91</v>
      </c>
    </row>
    <row r="201" spans="1:65" s="15" customFormat="1">
      <c r="B201" s="238"/>
      <c r="C201" s="239"/>
      <c r="D201" s="208" t="s">
        <v>299</v>
      </c>
      <c r="E201" s="240" t="s">
        <v>44</v>
      </c>
      <c r="F201" s="241" t="s">
        <v>429</v>
      </c>
      <c r="G201" s="239"/>
      <c r="H201" s="240" t="s">
        <v>44</v>
      </c>
      <c r="I201" s="242"/>
      <c r="J201" s="239"/>
      <c r="K201" s="239"/>
      <c r="L201" s="243"/>
      <c r="M201" s="244"/>
      <c r="N201" s="245"/>
      <c r="O201" s="245"/>
      <c r="P201" s="245"/>
      <c r="Q201" s="245"/>
      <c r="R201" s="245"/>
      <c r="S201" s="245"/>
      <c r="T201" s="246"/>
      <c r="AT201" s="247" t="s">
        <v>299</v>
      </c>
      <c r="AU201" s="247" t="s">
        <v>91</v>
      </c>
      <c r="AV201" s="15" t="s">
        <v>88</v>
      </c>
      <c r="AW201" s="15" t="s">
        <v>42</v>
      </c>
      <c r="AX201" s="15" t="s">
        <v>82</v>
      </c>
      <c r="AY201" s="247" t="s">
        <v>211</v>
      </c>
    </row>
    <row r="202" spans="1:65" s="15" customFormat="1">
      <c r="B202" s="238"/>
      <c r="C202" s="239"/>
      <c r="D202" s="208" t="s">
        <v>299</v>
      </c>
      <c r="E202" s="240" t="s">
        <v>44</v>
      </c>
      <c r="F202" s="241" t="s">
        <v>772</v>
      </c>
      <c r="G202" s="239"/>
      <c r="H202" s="240" t="s">
        <v>44</v>
      </c>
      <c r="I202" s="242"/>
      <c r="J202" s="239"/>
      <c r="K202" s="239"/>
      <c r="L202" s="243"/>
      <c r="M202" s="244"/>
      <c r="N202" s="245"/>
      <c r="O202" s="245"/>
      <c r="P202" s="245"/>
      <c r="Q202" s="245"/>
      <c r="R202" s="245"/>
      <c r="S202" s="245"/>
      <c r="T202" s="246"/>
      <c r="AT202" s="247" t="s">
        <v>299</v>
      </c>
      <c r="AU202" s="247" t="s">
        <v>91</v>
      </c>
      <c r="AV202" s="15" t="s">
        <v>88</v>
      </c>
      <c r="AW202" s="15" t="s">
        <v>42</v>
      </c>
      <c r="AX202" s="15" t="s">
        <v>82</v>
      </c>
      <c r="AY202" s="247" t="s">
        <v>211</v>
      </c>
    </row>
    <row r="203" spans="1:65" s="13" customFormat="1">
      <c r="B203" s="216"/>
      <c r="C203" s="217"/>
      <c r="D203" s="208" t="s">
        <v>299</v>
      </c>
      <c r="E203" s="218" t="s">
        <v>44</v>
      </c>
      <c r="F203" s="219" t="s">
        <v>773</v>
      </c>
      <c r="G203" s="217"/>
      <c r="H203" s="220">
        <v>9.74</v>
      </c>
      <c r="I203" s="221"/>
      <c r="J203" s="217"/>
      <c r="K203" s="217"/>
      <c r="L203" s="222"/>
      <c r="M203" s="223"/>
      <c r="N203" s="224"/>
      <c r="O203" s="224"/>
      <c r="P203" s="224"/>
      <c r="Q203" s="224"/>
      <c r="R203" s="224"/>
      <c r="S203" s="224"/>
      <c r="T203" s="225"/>
      <c r="AT203" s="226" t="s">
        <v>299</v>
      </c>
      <c r="AU203" s="226" t="s">
        <v>91</v>
      </c>
      <c r="AV203" s="13" t="s">
        <v>91</v>
      </c>
      <c r="AW203" s="13" t="s">
        <v>42</v>
      </c>
      <c r="AX203" s="13" t="s">
        <v>82</v>
      </c>
      <c r="AY203" s="226" t="s">
        <v>211</v>
      </c>
    </row>
    <row r="204" spans="1:65" s="16" customFormat="1">
      <c r="B204" s="248"/>
      <c r="C204" s="249"/>
      <c r="D204" s="208" t="s">
        <v>299</v>
      </c>
      <c r="E204" s="250" t="s">
        <v>44</v>
      </c>
      <c r="F204" s="251" t="s">
        <v>500</v>
      </c>
      <c r="G204" s="249"/>
      <c r="H204" s="252">
        <v>9.74</v>
      </c>
      <c r="I204" s="253"/>
      <c r="J204" s="249"/>
      <c r="K204" s="249"/>
      <c r="L204" s="254"/>
      <c r="M204" s="255"/>
      <c r="N204" s="256"/>
      <c r="O204" s="256"/>
      <c r="P204" s="256"/>
      <c r="Q204" s="256"/>
      <c r="R204" s="256"/>
      <c r="S204" s="256"/>
      <c r="T204" s="257"/>
      <c r="AT204" s="258" t="s">
        <v>299</v>
      </c>
      <c r="AU204" s="258" t="s">
        <v>91</v>
      </c>
      <c r="AV204" s="16" t="s">
        <v>227</v>
      </c>
      <c r="AW204" s="16" t="s">
        <v>42</v>
      </c>
      <c r="AX204" s="16" t="s">
        <v>82</v>
      </c>
      <c r="AY204" s="258" t="s">
        <v>211</v>
      </c>
    </row>
    <row r="205" spans="1:65" s="15" customFormat="1">
      <c r="B205" s="238"/>
      <c r="C205" s="239"/>
      <c r="D205" s="208" t="s">
        <v>299</v>
      </c>
      <c r="E205" s="240" t="s">
        <v>44</v>
      </c>
      <c r="F205" s="241" t="s">
        <v>432</v>
      </c>
      <c r="G205" s="239"/>
      <c r="H205" s="240" t="s">
        <v>44</v>
      </c>
      <c r="I205" s="242"/>
      <c r="J205" s="239"/>
      <c r="K205" s="239"/>
      <c r="L205" s="243"/>
      <c r="M205" s="244"/>
      <c r="N205" s="245"/>
      <c r="O205" s="245"/>
      <c r="P205" s="245"/>
      <c r="Q205" s="245"/>
      <c r="R205" s="245"/>
      <c r="S205" s="245"/>
      <c r="T205" s="246"/>
      <c r="AT205" s="247" t="s">
        <v>299</v>
      </c>
      <c r="AU205" s="247" t="s">
        <v>91</v>
      </c>
      <c r="AV205" s="15" t="s">
        <v>88</v>
      </c>
      <c r="AW205" s="15" t="s">
        <v>42</v>
      </c>
      <c r="AX205" s="15" t="s">
        <v>82</v>
      </c>
      <c r="AY205" s="247" t="s">
        <v>211</v>
      </c>
    </row>
    <row r="206" spans="1:65" s="13" customFormat="1">
      <c r="B206" s="216"/>
      <c r="C206" s="217"/>
      <c r="D206" s="208" t="s">
        <v>299</v>
      </c>
      <c r="E206" s="218" t="s">
        <v>44</v>
      </c>
      <c r="F206" s="219" t="s">
        <v>774</v>
      </c>
      <c r="G206" s="217"/>
      <c r="H206" s="220">
        <v>1.02</v>
      </c>
      <c r="I206" s="221"/>
      <c r="J206" s="217"/>
      <c r="K206" s="217"/>
      <c r="L206" s="222"/>
      <c r="M206" s="223"/>
      <c r="N206" s="224"/>
      <c r="O206" s="224"/>
      <c r="P206" s="224"/>
      <c r="Q206" s="224"/>
      <c r="R206" s="224"/>
      <c r="S206" s="224"/>
      <c r="T206" s="225"/>
      <c r="AT206" s="226" t="s">
        <v>299</v>
      </c>
      <c r="AU206" s="226" t="s">
        <v>91</v>
      </c>
      <c r="AV206" s="13" t="s">
        <v>91</v>
      </c>
      <c r="AW206" s="13" t="s">
        <v>42</v>
      </c>
      <c r="AX206" s="13" t="s">
        <v>82</v>
      </c>
      <c r="AY206" s="226" t="s">
        <v>211</v>
      </c>
    </row>
    <row r="207" spans="1:65" s="13" customFormat="1">
      <c r="B207" s="216"/>
      <c r="C207" s="217"/>
      <c r="D207" s="208" t="s">
        <v>299</v>
      </c>
      <c r="E207" s="218" t="s">
        <v>44</v>
      </c>
      <c r="F207" s="219" t="s">
        <v>775</v>
      </c>
      <c r="G207" s="217"/>
      <c r="H207" s="220">
        <v>1.2</v>
      </c>
      <c r="I207" s="221"/>
      <c r="J207" s="217"/>
      <c r="K207" s="217"/>
      <c r="L207" s="222"/>
      <c r="M207" s="223"/>
      <c r="N207" s="224"/>
      <c r="O207" s="224"/>
      <c r="P207" s="224"/>
      <c r="Q207" s="224"/>
      <c r="R207" s="224"/>
      <c r="S207" s="224"/>
      <c r="T207" s="225"/>
      <c r="AT207" s="226" t="s">
        <v>299</v>
      </c>
      <c r="AU207" s="226" t="s">
        <v>91</v>
      </c>
      <c r="AV207" s="13" t="s">
        <v>91</v>
      </c>
      <c r="AW207" s="13" t="s">
        <v>42</v>
      </c>
      <c r="AX207" s="13" t="s">
        <v>82</v>
      </c>
      <c r="AY207" s="226" t="s">
        <v>211</v>
      </c>
    </row>
    <row r="208" spans="1:65" s="13" customFormat="1" ht="22.5">
      <c r="B208" s="216"/>
      <c r="C208" s="217"/>
      <c r="D208" s="208" t="s">
        <v>299</v>
      </c>
      <c r="E208" s="218" t="s">
        <v>44</v>
      </c>
      <c r="F208" s="219" t="s">
        <v>776</v>
      </c>
      <c r="G208" s="217"/>
      <c r="H208" s="220">
        <v>29.16</v>
      </c>
      <c r="I208" s="221"/>
      <c r="J208" s="217"/>
      <c r="K208" s="217"/>
      <c r="L208" s="222"/>
      <c r="M208" s="223"/>
      <c r="N208" s="224"/>
      <c r="O208" s="224"/>
      <c r="P208" s="224"/>
      <c r="Q208" s="224"/>
      <c r="R208" s="224"/>
      <c r="S208" s="224"/>
      <c r="T208" s="225"/>
      <c r="AT208" s="226" t="s">
        <v>299</v>
      </c>
      <c r="AU208" s="226" t="s">
        <v>91</v>
      </c>
      <c r="AV208" s="13" t="s">
        <v>91</v>
      </c>
      <c r="AW208" s="13" t="s">
        <v>42</v>
      </c>
      <c r="AX208" s="13" t="s">
        <v>82</v>
      </c>
      <c r="AY208" s="226" t="s">
        <v>211</v>
      </c>
    </row>
    <row r="209" spans="2:51" s="13" customFormat="1" ht="22.5">
      <c r="B209" s="216"/>
      <c r="C209" s="217"/>
      <c r="D209" s="208" t="s">
        <v>299</v>
      </c>
      <c r="E209" s="218" t="s">
        <v>44</v>
      </c>
      <c r="F209" s="219" t="s">
        <v>777</v>
      </c>
      <c r="G209" s="217"/>
      <c r="H209" s="220">
        <v>29.16</v>
      </c>
      <c r="I209" s="221"/>
      <c r="J209" s="217"/>
      <c r="K209" s="217"/>
      <c r="L209" s="222"/>
      <c r="M209" s="223"/>
      <c r="N209" s="224"/>
      <c r="O209" s="224"/>
      <c r="P209" s="224"/>
      <c r="Q209" s="224"/>
      <c r="R209" s="224"/>
      <c r="S209" s="224"/>
      <c r="T209" s="225"/>
      <c r="AT209" s="226" t="s">
        <v>299</v>
      </c>
      <c r="AU209" s="226" t="s">
        <v>91</v>
      </c>
      <c r="AV209" s="13" t="s">
        <v>91</v>
      </c>
      <c r="AW209" s="13" t="s">
        <v>42</v>
      </c>
      <c r="AX209" s="13" t="s">
        <v>82</v>
      </c>
      <c r="AY209" s="226" t="s">
        <v>211</v>
      </c>
    </row>
    <row r="210" spans="2:51" s="13" customFormat="1">
      <c r="B210" s="216"/>
      <c r="C210" s="217"/>
      <c r="D210" s="208" t="s">
        <v>299</v>
      </c>
      <c r="E210" s="218" t="s">
        <v>44</v>
      </c>
      <c r="F210" s="219" t="s">
        <v>778</v>
      </c>
      <c r="G210" s="217"/>
      <c r="H210" s="220">
        <v>1109.54</v>
      </c>
      <c r="I210" s="221"/>
      <c r="J210" s="217"/>
      <c r="K210" s="217"/>
      <c r="L210" s="222"/>
      <c r="M210" s="223"/>
      <c r="N210" s="224"/>
      <c r="O210" s="224"/>
      <c r="P210" s="224"/>
      <c r="Q210" s="224"/>
      <c r="R210" s="224"/>
      <c r="S210" s="224"/>
      <c r="T210" s="225"/>
      <c r="AT210" s="226" t="s">
        <v>299</v>
      </c>
      <c r="AU210" s="226" t="s">
        <v>91</v>
      </c>
      <c r="AV210" s="13" t="s">
        <v>91</v>
      </c>
      <c r="AW210" s="13" t="s">
        <v>42</v>
      </c>
      <c r="AX210" s="13" t="s">
        <v>82</v>
      </c>
      <c r="AY210" s="226" t="s">
        <v>211</v>
      </c>
    </row>
    <row r="211" spans="2:51" s="13" customFormat="1">
      <c r="B211" s="216"/>
      <c r="C211" s="217"/>
      <c r="D211" s="208" t="s">
        <v>299</v>
      </c>
      <c r="E211" s="218" t="s">
        <v>44</v>
      </c>
      <c r="F211" s="219" t="s">
        <v>779</v>
      </c>
      <c r="G211" s="217"/>
      <c r="H211" s="220">
        <v>475.52</v>
      </c>
      <c r="I211" s="221"/>
      <c r="J211" s="217"/>
      <c r="K211" s="217"/>
      <c r="L211" s="222"/>
      <c r="M211" s="223"/>
      <c r="N211" s="224"/>
      <c r="O211" s="224"/>
      <c r="P211" s="224"/>
      <c r="Q211" s="224"/>
      <c r="R211" s="224"/>
      <c r="S211" s="224"/>
      <c r="T211" s="225"/>
      <c r="AT211" s="226" t="s">
        <v>299</v>
      </c>
      <c r="AU211" s="226" t="s">
        <v>91</v>
      </c>
      <c r="AV211" s="13" t="s">
        <v>91</v>
      </c>
      <c r="AW211" s="13" t="s">
        <v>42</v>
      </c>
      <c r="AX211" s="13" t="s">
        <v>82</v>
      </c>
      <c r="AY211" s="226" t="s">
        <v>211</v>
      </c>
    </row>
    <row r="212" spans="2:51" s="13" customFormat="1">
      <c r="B212" s="216"/>
      <c r="C212" s="217"/>
      <c r="D212" s="208" t="s">
        <v>299</v>
      </c>
      <c r="E212" s="218" t="s">
        <v>44</v>
      </c>
      <c r="F212" s="219" t="s">
        <v>780</v>
      </c>
      <c r="G212" s="217"/>
      <c r="H212" s="220">
        <v>8.58</v>
      </c>
      <c r="I212" s="221"/>
      <c r="J212" s="217"/>
      <c r="K212" s="217"/>
      <c r="L212" s="222"/>
      <c r="M212" s="223"/>
      <c r="N212" s="224"/>
      <c r="O212" s="224"/>
      <c r="P212" s="224"/>
      <c r="Q212" s="224"/>
      <c r="R212" s="224"/>
      <c r="S212" s="224"/>
      <c r="T212" s="225"/>
      <c r="AT212" s="226" t="s">
        <v>299</v>
      </c>
      <c r="AU212" s="226" t="s">
        <v>91</v>
      </c>
      <c r="AV212" s="13" t="s">
        <v>91</v>
      </c>
      <c r="AW212" s="13" t="s">
        <v>42</v>
      </c>
      <c r="AX212" s="13" t="s">
        <v>82</v>
      </c>
      <c r="AY212" s="226" t="s">
        <v>211</v>
      </c>
    </row>
    <row r="213" spans="2:51" s="13" customFormat="1">
      <c r="B213" s="216"/>
      <c r="C213" s="217"/>
      <c r="D213" s="208" t="s">
        <v>299</v>
      </c>
      <c r="E213" s="218" t="s">
        <v>44</v>
      </c>
      <c r="F213" s="219" t="s">
        <v>781</v>
      </c>
      <c r="G213" s="217"/>
      <c r="H213" s="220">
        <v>6.6</v>
      </c>
      <c r="I213" s="221"/>
      <c r="J213" s="217"/>
      <c r="K213" s="217"/>
      <c r="L213" s="222"/>
      <c r="M213" s="223"/>
      <c r="N213" s="224"/>
      <c r="O213" s="224"/>
      <c r="P213" s="224"/>
      <c r="Q213" s="224"/>
      <c r="R213" s="224"/>
      <c r="S213" s="224"/>
      <c r="T213" s="225"/>
      <c r="AT213" s="226" t="s">
        <v>299</v>
      </c>
      <c r="AU213" s="226" t="s">
        <v>91</v>
      </c>
      <c r="AV213" s="13" t="s">
        <v>91</v>
      </c>
      <c r="AW213" s="13" t="s">
        <v>42</v>
      </c>
      <c r="AX213" s="13" t="s">
        <v>82</v>
      </c>
      <c r="AY213" s="226" t="s">
        <v>211</v>
      </c>
    </row>
    <row r="214" spans="2:51" s="13" customFormat="1">
      <c r="B214" s="216"/>
      <c r="C214" s="217"/>
      <c r="D214" s="208" t="s">
        <v>299</v>
      </c>
      <c r="E214" s="218" t="s">
        <v>44</v>
      </c>
      <c r="F214" s="219" t="s">
        <v>782</v>
      </c>
      <c r="G214" s="217"/>
      <c r="H214" s="220">
        <v>49.08</v>
      </c>
      <c r="I214" s="221"/>
      <c r="J214" s="217"/>
      <c r="K214" s="217"/>
      <c r="L214" s="222"/>
      <c r="M214" s="223"/>
      <c r="N214" s="224"/>
      <c r="O214" s="224"/>
      <c r="P214" s="224"/>
      <c r="Q214" s="224"/>
      <c r="R214" s="224"/>
      <c r="S214" s="224"/>
      <c r="T214" s="225"/>
      <c r="AT214" s="226" t="s">
        <v>299</v>
      </c>
      <c r="AU214" s="226" t="s">
        <v>91</v>
      </c>
      <c r="AV214" s="13" t="s">
        <v>91</v>
      </c>
      <c r="AW214" s="13" t="s">
        <v>42</v>
      </c>
      <c r="AX214" s="13" t="s">
        <v>82</v>
      </c>
      <c r="AY214" s="226" t="s">
        <v>211</v>
      </c>
    </row>
    <row r="215" spans="2:51" s="13" customFormat="1">
      <c r="B215" s="216"/>
      <c r="C215" s="217"/>
      <c r="D215" s="208" t="s">
        <v>299</v>
      </c>
      <c r="E215" s="218" t="s">
        <v>44</v>
      </c>
      <c r="F215" s="219" t="s">
        <v>783</v>
      </c>
      <c r="G215" s="217"/>
      <c r="H215" s="220">
        <v>10.18</v>
      </c>
      <c r="I215" s="221"/>
      <c r="J215" s="217"/>
      <c r="K215" s="217"/>
      <c r="L215" s="222"/>
      <c r="M215" s="223"/>
      <c r="N215" s="224"/>
      <c r="O215" s="224"/>
      <c r="P215" s="224"/>
      <c r="Q215" s="224"/>
      <c r="R215" s="224"/>
      <c r="S215" s="224"/>
      <c r="T215" s="225"/>
      <c r="AT215" s="226" t="s">
        <v>299</v>
      </c>
      <c r="AU215" s="226" t="s">
        <v>91</v>
      </c>
      <c r="AV215" s="13" t="s">
        <v>91</v>
      </c>
      <c r="AW215" s="13" t="s">
        <v>42</v>
      </c>
      <c r="AX215" s="13" t="s">
        <v>82</v>
      </c>
      <c r="AY215" s="226" t="s">
        <v>211</v>
      </c>
    </row>
    <row r="216" spans="2:51" s="13" customFormat="1">
      <c r="B216" s="216"/>
      <c r="C216" s="217"/>
      <c r="D216" s="208" t="s">
        <v>299</v>
      </c>
      <c r="E216" s="218" t="s">
        <v>44</v>
      </c>
      <c r="F216" s="219" t="s">
        <v>784</v>
      </c>
      <c r="G216" s="217"/>
      <c r="H216" s="220">
        <v>0.59</v>
      </c>
      <c r="I216" s="221"/>
      <c r="J216" s="217"/>
      <c r="K216" s="217"/>
      <c r="L216" s="222"/>
      <c r="M216" s="223"/>
      <c r="N216" s="224"/>
      <c r="O216" s="224"/>
      <c r="P216" s="224"/>
      <c r="Q216" s="224"/>
      <c r="R216" s="224"/>
      <c r="S216" s="224"/>
      <c r="T216" s="225"/>
      <c r="AT216" s="226" t="s">
        <v>299</v>
      </c>
      <c r="AU216" s="226" t="s">
        <v>91</v>
      </c>
      <c r="AV216" s="13" t="s">
        <v>91</v>
      </c>
      <c r="AW216" s="13" t="s">
        <v>42</v>
      </c>
      <c r="AX216" s="13" t="s">
        <v>82</v>
      </c>
      <c r="AY216" s="226" t="s">
        <v>211</v>
      </c>
    </row>
    <row r="217" spans="2:51" s="16" customFormat="1">
      <c r="B217" s="248"/>
      <c r="C217" s="249"/>
      <c r="D217" s="208" t="s">
        <v>299</v>
      </c>
      <c r="E217" s="250" t="s">
        <v>44</v>
      </c>
      <c r="F217" s="251" t="s">
        <v>500</v>
      </c>
      <c r="G217" s="249"/>
      <c r="H217" s="252">
        <v>1720.6299999999997</v>
      </c>
      <c r="I217" s="253"/>
      <c r="J217" s="249"/>
      <c r="K217" s="249"/>
      <c r="L217" s="254"/>
      <c r="M217" s="255"/>
      <c r="N217" s="256"/>
      <c r="O217" s="256"/>
      <c r="P217" s="256"/>
      <c r="Q217" s="256"/>
      <c r="R217" s="256"/>
      <c r="S217" s="256"/>
      <c r="T217" s="257"/>
      <c r="AT217" s="258" t="s">
        <v>299</v>
      </c>
      <c r="AU217" s="258" t="s">
        <v>91</v>
      </c>
      <c r="AV217" s="16" t="s">
        <v>227</v>
      </c>
      <c r="AW217" s="16" t="s">
        <v>42</v>
      </c>
      <c r="AX217" s="16" t="s">
        <v>82</v>
      </c>
      <c r="AY217" s="258" t="s">
        <v>211</v>
      </c>
    </row>
    <row r="218" spans="2:51" s="15" customFormat="1">
      <c r="B218" s="238"/>
      <c r="C218" s="239"/>
      <c r="D218" s="208" t="s">
        <v>299</v>
      </c>
      <c r="E218" s="240" t="s">
        <v>44</v>
      </c>
      <c r="F218" s="241" t="s">
        <v>785</v>
      </c>
      <c r="G218" s="239"/>
      <c r="H218" s="240" t="s">
        <v>44</v>
      </c>
      <c r="I218" s="242"/>
      <c r="J218" s="239"/>
      <c r="K218" s="239"/>
      <c r="L218" s="243"/>
      <c r="M218" s="244"/>
      <c r="N218" s="245"/>
      <c r="O218" s="245"/>
      <c r="P218" s="245"/>
      <c r="Q218" s="245"/>
      <c r="R218" s="245"/>
      <c r="S218" s="245"/>
      <c r="T218" s="246"/>
      <c r="AT218" s="247" t="s">
        <v>299</v>
      </c>
      <c r="AU218" s="247" t="s">
        <v>91</v>
      </c>
      <c r="AV218" s="15" t="s">
        <v>88</v>
      </c>
      <c r="AW218" s="15" t="s">
        <v>42</v>
      </c>
      <c r="AX218" s="15" t="s">
        <v>82</v>
      </c>
      <c r="AY218" s="247" t="s">
        <v>211</v>
      </c>
    </row>
    <row r="219" spans="2:51" s="13" customFormat="1">
      <c r="B219" s="216"/>
      <c r="C219" s="217"/>
      <c r="D219" s="208" t="s">
        <v>299</v>
      </c>
      <c r="E219" s="218" t="s">
        <v>44</v>
      </c>
      <c r="F219" s="219" t="s">
        <v>786</v>
      </c>
      <c r="G219" s="217"/>
      <c r="H219" s="220">
        <v>-726.13</v>
      </c>
      <c r="I219" s="221"/>
      <c r="J219" s="217"/>
      <c r="K219" s="217"/>
      <c r="L219" s="222"/>
      <c r="M219" s="223"/>
      <c r="N219" s="224"/>
      <c r="O219" s="224"/>
      <c r="P219" s="224"/>
      <c r="Q219" s="224"/>
      <c r="R219" s="224"/>
      <c r="S219" s="224"/>
      <c r="T219" s="225"/>
      <c r="AT219" s="226" t="s">
        <v>299</v>
      </c>
      <c r="AU219" s="226" t="s">
        <v>91</v>
      </c>
      <c r="AV219" s="13" t="s">
        <v>91</v>
      </c>
      <c r="AW219" s="13" t="s">
        <v>42</v>
      </c>
      <c r="AX219" s="13" t="s">
        <v>82</v>
      </c>
      <c r="AY219" s="226" t="s">
        <v>211</v>
      </c>
    </row>
    <row r="220" spans="2:51" s="13" customFormat="1">
      <c r="B220" s="216"/>
      <c r="C220" s="217"/>
      <c r="D220" s="208" t="s">
        <v>299</v>
      </c>
      <c r="E220" s="218" t="s">
        <v>44</v>
      </c>
      <c r="F220" s="219" t="s">
        <v>787</v>
      </c>
      <c r="G220" s="217"/>
      <c r="H220" s="220">
        <v>-5.28</v>
      </c>
      <c r="I220" s="221"/>
      <c r="J220" s="217"/>
      <c r="K220" s="217"/>
      <c r="L220" s="222"/>
      <c r="M220" s="223"/>
      <c r="N220" s="224"/>
      <c r="O220" s="224"/>
      <c r="P220" s="224"/>
      <c r="Q220" s="224"/>
      <c r="R220" s="224"/>
      <c r="S220" s="224"/>
      <c r="T220" s="225"/>
      <c r="AT220" s="226" t="s">
        <v>299</v>
      </c>
      <c r="AU220" s="226" t="s">
        <v>91</v>
      </c>
      <c r="AV220" s="13" t="s">
        <v>91</v>
      </c>
      <c r="AW220" s="13" t="s">
        <v>42</v>
      </c>
      <c r="AX220" s="13" t="s">
        <v>82</v>
      </c>
      <c r="AY220" s="226" t="s">
        <v>211</v>
      </c>
    </row>
    <row r="221" spans="2:51" s="13" customFormat="1">
      <c r="B221" s="216"/>
      <c r="C221" s="217"/>
      <c r="D221" s="208" t="s">
        <v>299</v>
      </c>
      <c r="E221" s="218" t="s">
        <v>44</v>
      </c>
      <c r="F221" s="219" t="s">
        <v>788</v>
      </c>
      <c r="G221" s="217"/>
      <c r="H221" s="220">
        <v>-2.8</v>
      </c>
      <c r="I221" s="221"/>
      <c r="J221" s="217"/>
      <c r="K221" s="217"/>
      <c r="L221" s="222"/>
      <c r="M221" s="223"/>
      <c r="N221" s="224"/>
      <c r="O221" s="224"/>
      <c r="P221" s="224"/>
      <c r="Q221" s="224"/>
      <c r="R221" s="224"/>
      <c r="S221" s="224"/>
      <c r="T221" s="225"/>
      <c r="AT221" s="226" t="s">
        <v>299</v>
      </c>
      <c r="AU221" s="226" t="s">
        <v>91</v>
      </c>
      <c r="AV221" s="13" t="s">
        <v>91</v>
      </c>
      <c r="AW221" s="13" t="s">
        <v>42</v>
      </c>
      <c r="AX221" s="13" t="s">
        <v>82</v>
      </c>
      <c r="AY221" s="226" t="s">
        <v>211</v>
      </c>
    </row>
    <row r="222" spans="2:51" s="13" customFormat="1">
      <c r="B222" s="216"/>
      <c r="C222" s="217"/>
      <c r="D222" s="208" t="s">
        <v>299</v>
      </c>
      <c r="E222" s="218" t="s">
        <v>44</v>
      </c>
      <c r="F222" s="219" t="s">
        <v>789</v>
      </c>
      <c r="G222" s="217"/>
      <c r="H222" s="220">
        <v>-728.02</v>
      </c>
      <c r="I222" s="221"/>
      <c r="J222" s="217"/>
      <c r="K222" s="217"/>
      <c r="L222" s="222"/>
      <c r="M222" s="223"/>
      <c r="N222" s="224"/>
      <c r="O222" s="224"/>
      <c r="P222" s="224"/>
      <c r="Q222" s="224"/>
      <c r="R222" s="224"/>
      <c r="S222" s="224"/>
      <c r="T222" s="225"/>
      <c r="AT222" s="226" t="s">
        <v>299</v>
      </c>
      <c r="AU222" s="226" t="s">
        <v>91</v>
      </c>
      <c r="AV222" s="13" t="s">
        <v>91</v>
      </c>
      <c r="AW222" s="13" t="s">
        <v>42</v>
      </c>
      <c r="AX222" s="13" t="s">
        <v>82</v>
      </c>
      <c r="AY222" s="226" t="s">
        <v>211</v>
      </c>
    </row>
    <row r="223" spans="2:51" s="16" customFormat="1">
      <c r="B223" s="248"/>
      <c r="C223" s="249"/>
      <c r="D223" s="208" t="s">
        <v>299</v>
      </c>
      <c r="E223" s="250" t="s">
        <v>44</v>
      </c>
      <c r="F223" s="251" t="s">
        <v>500</v>
      </c>
      <c r="G223" s="249"/>
      <c r="H223" s="252">
        <v>-1462.23</v>
      </c>
      <c r="I223" s="253"/>
      <c r="J223" s="249"/>
      <c r="K223" s="249"/>
      <c r="L223" s="254"/>
      <c r="M223" s="255"/>
      <c r="N223" s="256"/>
      <c r="O223" s="256"/>
      <c r="P223" s="256"/>
      <c r="Q223" s="256"/>
      <c r="R223" s="256"/>
      <c r="S223" s="256"/>
      <c r="T223" s="257"/>
      <c r="AT223" s="258" t="s">
        <v>299</v>
      </c>
      <c r="AU223" s="258" t="s">
        <v>91</v>
      </c>
      <c r="AV223" s="16" t="s">
        <v>227</v>
      </c>
      <c r="AW223" s="16" t="s">
        <v>42</v>
      </c>
      <c r="AX223" s="16" t="s">
        <v>82</v>
      </c>
      <c r="AY223" s="258" t="s">
        <v>211</v>
      </c>
    </row>
    <row r="224" spans="2:51" s="14" customFormat="1">
      <c r="B224" s="227"/>
      <c r="C224" s="228"/>
      <c r="D224" s="208" t="s">
        <v>299</v>
      </c>
      <c r="E224" s="229" t="s">
        <v>44</v>
      </c>
      <c r="F224" s="230" t="s">
        <v>344</v>
      </c>
      <c r="G224" s="228"/>
      <c r="H224" s="231">
        <v>268.13999999999976</v>
      </c>
      <c r="I224" s="232"/>
      <c r="J224" s="228"/>
      <c r="K224" s="228"/>
      <c r="L224" s="233"/>
      <c r="M224" s="234"/>
      <c r="N224" s="235"/>
      <c r="O224" s="235"/>
      <c r="P224" s="235"/>
      <c r="Q224" s="235"/>
      <c r="R224" s="235"/>
      <c r="S224" s="235"/>
      <c r="T224" s="236"/>
      <c r="AT224" s="237" t="s">
        <v>299</v>
      </c>
      <c r="AU224" s="237" t="s">
        <v>91</v>
      </c>
      <c r="AV224" s="14" t="s">
        <v>232</v>
      </c>
      <c r="AW224" s="14" t="s">
        <v>42</v>
      </c>
      <c r="AX224" s="14" t="s">
        <v>88</v>
      </c>
      <c r="AY224" s="237" t="s">
        <v>211</v>
      </c>
    </row>
    <row r="225" spans="1:65" s="2" customFormat="1" ht="48">
      <c r="A225" s="37"/>
      <c r="B225" s="38"/>
      <c r="C225" s="195" t="s">
        <v>467</v>
      </c>
      <c r="D225" s="195" t="s">
        <v>214</v>
      </c>
      <c r="E225" s="196" t="s">
        <v>435</v>
      </c>
      <c r="F225" s="197" t="s">
        <v>436</v>
      </c>
      <c r="G225" s="198" t="s">
        <v>295</v>
      </c>
      <c r="H225" s="199">
        <v>1340.7</v>
      </c>
      <c r="I225" s="200"/>
      <c r="J225" s="201">
        <f>ROUND(I225*H225,2)</f>
        <v>0</v>
      </c>
      <c r="K225" s="197" t="s">
        <v>224</v>
      </c>
      <c r="L225" s="42"/>
      <c r="M225" s="202" t="s">
        <v>44</v>
      </c>
      <c r="N225" s="203" t="s">
        <v>53</v>
      </c>
      <c r="O225" s="67"/>
      <c r="P225" s="204">
        <f>O225*H225</f>
        <v>0</v>
      </c>
      <c r="Q225" s="204">
        <v>0</v>
      </c>
      <c r="R225" s="204">
        <f>Q225*H225</f>
        <v>0</v>
      </c>
      <c r="S225" s="204">
        <v>0</v>
      </c>
      <c r="T225" s="205">
        <f>S225*H225</f>
        <v>0</v>
      </c>
      <c r="U225" s="37"/>
      <c r="V225" s="37"/>
      <c r="W225" s="37"/>
      <c r="X225" s="37"/>
      <c r="Y225" s="37"/>
      <c r="Z225" s="37"/>
      <c r="AA225" s="37"/>
      <c r="AB225" s="37"/>
      <c r="AC225" s="37"/>
      <c r="AD225" s="37"/>
      <c r="AE225" s="37"/>
      <c r="AR225" s="206" t="s">
        <v>232</v>
      </c>
      <c r="AT225" s="206" t="s">
        <v>214</v>
      </c>
      <c r="AU225" s="206" t="s">
        <v>91</v>
      </c>
      <c r="AY225" s="19" t="s">
        <v>211</v>
      </c>
      <c r="BE225" s="207">
        <f>IF(N225="základní",J225,0)</f>
        <v>0</v>
      </c>
      <c r="BF225" s="207">
        <f>IF(N225="snížená",J225,0)</f>
        <v>0</v>
      </c>
      <c r="BG225" s="207">
        <f>IF(N225="zákl. přenesená",J225,0)</f>
        <v>0</v>
      </c>
      <c r="BH225" s="207">
        <f>IF(N225="sníž. přenesená",J225,0)</f>
        <v>0</v>
      </c>
      <c r="BI225" s="207">
        <f>IF(N225="nulová",J225,0)</f>
        <v>0</v>
      </c>
      <c r="BJ225" s="19" t="s">
        <v>88</v>
      </c>
      <c r="BK225" s="207">
        <f>ROUND(I225*H225,2)</f>
        <v>0</v>
      </c>
      <c r="BL225" s="19" t="s">
        <v>232</v>
      </c>
      <c r="BM225" s="206" t="s">
        <v>790</v>
      </c>
    </row>
    <row r="226" spans="1:65" s="2" customFormat="1" ht="58.5">
      <c r="A226" s="37"/>
      <c r="B226" s="38"/>
      <c r="C226" s="39"/>
      <c r="D226" s="208" t="s">
        <v>297</v>
      </c>
      <c r="E226" s="39"/>
      <c r="F226" s="209" t="s">
        <v>421</v>
      </c>
      <c r="G226" s="39"/>
      <c r="H226" s="39"/>
      <c r="I226" s="118"/>
      <c r="J226" s="39"/>
      <c r="K226" s="39"/>
      <c r="L226" s="42"/>
      <c r="M226" s="210"/>
      <c r="N226" s="211"/>
      <c r="O226" s="67"/>
      <c r="P226" s="67"/>
      <c r="Q226" s="67"/>
      <c r="R226" s="67"/>
      <c r="S226" s="67"/>
      <c r="T226" s="68"/>
      <c r="U226" s="37"/>
      <c r="V226" s="37"/>
      <c r="W226" s="37"/>
      <c r="X226" s="37"/>
      <c r="Y226" s="37"/>
      <c r="Z226" s="37"/>
      <c r="AA226" s="37"/>
      <c r="AB226" s="37"/>
      <c r="AC226" s="37"/>
      <c r="AD226" s="37"/>
      <c r="AE226" s="37"/>
      <c r="AT226" s="19" t="s">
        <v>297</v>
      </c>
      <c r="AU226" s="19" t="s">
        <v>91</v>
      </c>
    </row>
    <row r="227" spans="1:65" s="13" customFormat="1">
      <c r="B227" s="216"/>
      <c r="C227" s="217"/>
      <c r="D227" s="208" t="s">
        <v>299</v>
      </c>
      <c r="E227" s="217"/>
      <c r="F227" s="219" t="s">
        <v>791</v>
      </c>
      <c r="G227" s="217"/>
      <c r="H227" s="220">
        <v>1340.7</v>
      </c>
      <c r="I227" s="221"/>
      <c r="J227" s="217"/>
      <c r="K227" s="217"/>
      <c r="L227" s="222"/>
      <c r="M227" s="223"/>
      <c r="N227" s="224"/>
      <c r="O227" s="224"/>
      <c r="P227" s="224"/>
      <c r="Q227" s="224"/>
      <c r="R227" s="224"/>
      <c r="S227" s="224"/>
      <c r="T227" s="225"/>
      <c r="AT227" s="226" t="s">
        <v>299</v>
      </c>
      <c r="AU227" s="226" t="s">
        <v>91</v>
      </c>
      <c r="AV227" s="13" t="s">
        <v>91</v>
      </c>
      <c r="AW227" s="13" t="s">
        <v>4</v>
      </c>
      <c r="AX227" s="13" t="s">
        <v>88</v>
      </c>
      <c r="AY227" s="226" t="s">
        <v>211</v>
      </c>
    </row>
    <row r="228" spans="1:65" s="2" customFormat="1" ht="24">
      <c r="A228" s="37"/>
      <c r="B228" s="38"/>
      <c r="C228" s="259" t="s">
        <v>474</v>
      </c>
      <c r="D228" s="259" t="s">
        <v>507</v>
      </c>
      <c r="E228" s="260" t="s">
        <v>508</v>
      </c>
      <c r="F228" s="261" t="s">
        <v>509</v>
      </c>
      <c r="G228" s="262" t="s">
        <v>510</v>
      </c>
      <c r="H228" s="263">
        <v>536.28</v>
      </c>
      <c r="I228" s="264"/>
      <c r="J228" s="265">
        <f>ROUND(I228*H228,2)</f>
        <v>0</v>
      </c>
      <c r="K228" s="261" t="s">
        <v>224</v>
      </c>
      <c r="L228" s="266"/>
      <c r="M228" s="267" t="s">
        <v>44</v>
      </c>
      <c r="N228" s="268" t="s">
        <v>53</v>
      </c>
      <c r="O228" s="67"/>
      <c r="P228" s="204">
        <f>O228*H228</f>
        <v>0</v>
      </c>
      <c r="Q228" s="204">
        <v>0</v>
      </c>
      <c r="R228" s="204">
        <f>Q228*H228</f>
        <v>0</v>
      </c>
      <c r="S228" s="204">
        <v>0</v>
      </c>
      <c r="T228" s="205">
        <f>S228*H228</f>
        <v>0</v>
      </c>
      <c r="U228" s="37"/>
      <c r="V228" s="37"/>
      <c r="W228" s="37"/>
      <c r="X228" s="37"/>
      <c r="Y228" s="37"/>
      <c r="Z228" s="37"/>
      <c r="AA228" s="37"/>
      <c r="AB228" s="37"/>
      <c r="AC228" s="37"/>
      <c r="AD228" s="37"/>
      <c r="AE228" s="37"/>
      <c r="AR228" s="206" t="s">
        <v>256</v>
      </c>
      <c r="AT228" s="206" t="s">
        <v>507</v>
      </c>
      <c r="AU228" s="206" t="s">
        <v>91</v>
      </c>
      <c r="AY228" s="19" t="s">
        <v>211</v>
      </c>
      <c r="BE228" s="207">
        <f>IF(N228="základní",J228,0)</f>
        <v>0</v>
      </c>
      <c r="BF228" s="207">
        <f>IF(N228="snížená",J228,0)</f>
        <v>0</v>
      </c>
      <c r="BG228" s="207">
        <f>IF(N228="zákl. přenesená",J228,0)</f>
        <v>0</v>
      </c>
      <c r="BH228" s="207">
        <f>IF(N228="sníž. přenesená",J228,0)</f>
        <v>0</v>
      </c>
      <c r="BI228" s="207">
        <f>IF(N228="nulová",J228,0)</f>
        <v>0</v>
      </c>
      <c r="BJ228" s="19" t="s">
        <v>88</v>
      </c>
      <c r="BK228" s="207">
        <f>ROUND(I228*H228,2)</f>
        <v>0</v>
      </c>
      <c r="BL228" s="19" t="s">
        <v>232</v>
      </c>
      <c r="BM228" s="206" t="s">
        <v>792</v>
      </c>
    </row>
    <row r="229" spans="1:65" s="15" customFormat="1">
      <c r="B229" s="238"/>
      <c r="C229" s="239"/>
      <c r="D229" s="208" t="s">
        <v>299</v>
      </c>
      <c r="E229" s="240" t="s">
        <v>44</v>
      </c>
      <c r="F229" s="241" t="s">
        <v>512</v>
      </c>
      <c r="G229" s="239"/>
      <c r="H229" s="240" t="s">
        <v>44</v>
      </c>
      <c r="I229" s="242"/>
      <c r="J229" s="239"/>
      <c r="K229" s="239"/>
      <c r="L229" s="243"/>
      <c r="M229" s="244"/>
      <c r="N229" s="245"/>
      <c r="O229" s="245"/>
      <c r="P229" s="245"/>
      <c r="Q229" s="245"/>
      <c r="R229" s="245"/>
      <c r="S229" s="245"/>
      <c r="T229" s="246"/>
      <c r="AT229" s="247" t="s">
        <v>299</v>
      </c>
      <c r="AU229" s="247" t="s">
        <v>91</v>
      </c>
      <c r="AV229" s="15" t="s">
        <v>88</v>
      </c>
      <c r="AW229" s="15" t="s">
        <v>42</v>
      </c>
      <c r="AX229" s="15" t="s">
        <v>82</v>
      </c>
      <c r="AY229" s="247" t="s">
        <v>211</v>
      </c>
    </row>
    <row r="230" spans="1:65" s="13" customFormat="1">
      <c r="B230" s="216"/>
      <c r="C230" s="217"/>
      <c r="D230" s="208" t="s">
        <v>299</v>
      </c>
      <c r="E230" s="218" t="s">
        <v>44</v>
      </c>
      <c r="F230" s="219" t="s">
        <v>793</v>
      </c>
      <c r="G230" s="217"/>
      <c r="H230" s="220">
        <v>536.28</v>
      </c>
      <c r="I230" s="221"/>
      <c r="J230" s="217"/>
      <c r="K230" s="217"/>
      <c r="L230" s="222"/>
      <c r="M230" s="223"/>
      <c r="N230" s="224"/>
      <c r="O230" s="224"/>
      <c r="P230" s="224"/>
      <c r="Q230" s="224"/>
      <c r="R230" s="224"/>
      <c r="S230" s="224"/>
      <c r="T230" s="225"/>
      <c r="AT230" s="226" t="s">
        <v>299</v>
      </c>
      <c r="AU230" s="226" t="s">
        <v>91</v>
      </c>
      <c r="AV230" s="13" t="s">
        <v>91</v>
      </c>
      <c r="AW230" s="13" t="s">
        <v>42</v>
      </c>
      <c r="AX230" s="13" t="s">
        <v>88</v>
      </c>
      <c r="AY230" s="226" t="s">
        <v>211</v>
      </c>
    </row>
    <row r="231" spans="1:65" s="2" customFormat="1" ht="24">
      <c r="A231" s="37"/>
      <c r="B231" s="38"/>
      <c r="C231" s="195" t="s">
        <v>479</v>
      </c>
      <c r="D231" s="195" t="s">
        <v>214</v>
      </c>
      <c r="E231" s="196" t="s">
        <v>468</v>
      </c>
      <c r="F231" s="197" t="s">
        <v>469</v>
      </c>
      <c r="G231" s="198" t="s">
        <v>295</v>
      </c>
      <c r="H231" s="199">
        <v>774.53</v>
      </c>
      <c r="I231" s="200"/>
      <c r="J231" s="201">
        <f>ROUND(I231*H231,2)</f>
        <v>0</v>
      </c>
      <c r="K231" s="197" t="s">
        <v>224</v>
      </c>
      <c r="L231" s="42"/>
      <c r="M231" s="202" t="s">
        <v>44</v>
      </c>
      <c r="N231" s="203" t="s">
        <v>53</v>
      </c>
      <c r="O231" s="67"/>
      <c r="P231" s="204">
        <f>O231*H231</f>
        <v>0</v>
      </c>
      <c r="Q231" s="204">
        <v>0</v>
      </c>
      <c r="R231" s="204">
        <f>Q231*H231</f>
        <v>0</v>
      </c>
      <c r="S231" s="204">
        <v>0</v>
      </c>
      <c r="T231" s="205">
        <f>S231*H231</f>
        <v>0</v>
      </c>
      <c r="U231" s="37"/>
      <c r="V231" s="37"/>
      <c r="W231" s="37"/>
      <c r="X231" s="37"/>
      <c r="Y231" s="37"/>
      <c r="Z231" s="37"/>
      <c r="AA231" s="37"/>
      <c r="AB231" s="37"/>
      <c r="AC231" s="37"/>
      <c r="AD231" s="37"/>
      <c r="AE231" s="37"/>
      <c r="AR231" s="206" t="s">
        <v>232</v>
      </c>
      <c r="AT231" s="206" t="s">
        <v>214</v>
      </c>
      <c r="AU231" s="206" t="s">
        <v>91</v>
      </c>
      <c r="AY231" s="19" t="s">
        <v>211</v>
      </c>
      <c r="BE231" s="207">
        <f>IF(N231="základní",J231,0)</f>
        <v>0</v>
      </c>
      <c r="BF231" s="207">
        <f>IF(N231="snížená",J231,0)</f>
        <v>0</v>
      </c>
      <c r="BG231" s="207">
        <f>IF(N231="zákl. přenesená",J231,0)</f>
        <v>0</v>
      </c>
      <c r="BH231" s="207">
        <f>IF(N231="sníž. přenesená",J231,0)</f>
        <v>0</v>
      </c>
      <c r="BI231" s="207">
        <f>IF(N231="nulová",J231,0)</f>
        <v>0</v>
      </c>
      <c r="BJ231" s="19" t="s">
        <v>88</v>
      </c>
      <c r="BK231" s="207">
        <f>ROUND(I231*H231,2)</f>
        <v>0</v>
      </c>
      <c r="BL231" s="19" t="s">
        <v>232</v>
      </c>
      <c r="BM231" s="206" t="s">
        <v>794</v>
      </c>
    </row>
    <row r="232" spans="1:65" s="2" customFormat="1" ht="97.5">
      <c r="A232" s="37"/>
      <c r="B232" s="38"/>
      <c r="C232" s="39"/>
      <c r="D232" s="208" t="s">
        <v>297</v>
      </c>
      <c r="E232" s="39"/>
      <c r="F232" s="209" t="s">
        <v>471</v>
      </c>
      <c r="G232" s="39"/>
      <c r="H232" s="39"/>
      <c r="I232" s="118"/>
      <c r="J232" s="39"/>
      <c r="K232" s="39"/>
      <c r="L232" s="42"/>
      <c r="M232" s="210"/>
      <c r="N232" s="211"/>
      <c r="O232" s="67"/>
      <c r="P232" s="67"/>
      <c r="Q232" s="67"/>
      <c r="R232" s="67"/>
      <c r="S232" s="67"/>
      <c r="T232" s="68"/>
      <c r="U232" s="37"/>
      <c r="V232" s="37"/>
      <c r="W232" s="37"/>
      <c r="X232" s="37"/>
      <c r="Y232" s="37"/>
      <c r="Z232" s="37"/>
      <c r="AA232" s="37"/>
      <c r="AB232" s="37"/>
      <c r="AC232" s="37"/>
      <c r="AD232" s="37"/>
      <c r="AE232" s="37"/>
      <c r="AT232" s="19" t="s">
        <v>297</v>
      </c>
      <c r="AU232" s="19" t="s">
        <v>91</v>
      </c>
    </row>
    <row r="233" spans="1:65" s="15" customFormat="1">
      <c r="B233" s="238"/>
      <c r="C233" s="239"/>
      <c r="D233" s="208" t="s">
        <v>299</v>
      </c>
      <c r="E233" s="240" t="s">
        <v>44</v>
      </c>
      <c r="F233" s="241" t="s">
        <v>795</v>
      </c>
      <c r="G233" s="239"/>
      <c r="H233" s="240" t="s">
        <v>44</v>
      </c>
      <c r="I233" s="242"/>
      <c r="J233" s="239"/>
      <c r="K233" s="239"/>
      <c r="L233" s="243"/>
      <c r="M233" s="244"/>
      <c r="N233" s="245"/>
      <c r="O233" s="245"/>
      <c r="P233" s="245"/>
      <c r="Q233" s="245"/>
      <c r="R233" s="245"/>
      <c r="S233" s="245"/>
      <c r="T233" s="246"/>
      <c r="AT233" s="247" t="s">
        <v>299</v>
      </c>
      <c r="AU233" s="247" t="s">
        <v>91</v>
      </c>
      <c r="AV233" s="15" t="s">
        <v>88</v>
      </c>
      <c r="AW233" s="15" t="s">
        <v>42</v>
      </c>
      <c r="AX233" s="15" t="s">
        <v>82</v>
      </c>
      <c r="AY233" s="247" t="s">
        <v>211</v>
      </c>
    </row>
    <row r="234" spans="1:65" s="13" customFormat="1">
      <c r="B234" s="216"/>
      <c r="C234" s="217"/>
      <c r="D234" s="208" t="s">
        <v>299</v>
      </c>
      <c r="E234" s="218" t="s">
        <v>44</v>
      </c>
      <c r="F234" s="219" t="s">
        <v>765</v>
      </c>
      <c r="G234" s="217"/>
      <c r="H234" s="220">
        <v>40.32</v>
      </c>
      <c r="I234" s="221"/>
      <c r="J234" s="217"/>
      <c r="K234" s="217"/>
      <c r="L234" s="222"/>
      <c r="M234" s="223"/>
      <c r="N234" s="224"/>
      <c r="O234" s="224"/>
      <c r="P234" s="224"/>
      <c r="Q234" s="224"/>
      <c r="R234" s="224"/>
      <c r="S234" s="224"/>
      <c r="T234" s="225"/>
      <c r="AT234" s="226" t="s">
        <v>299</v>
      </c>
      <c r="AU234" s="226" t="s">
        <v>91</v>
      </c>
      <c r="AV234" s="13" t="s">
        <v>91</v>
      </c>
      <c r="AW234" s="13" t="s">
        <v>42</v>
      </c>
      <c r="AX234" s="13" t="s">
        <v>82</v>
      </c>
      <c r="AY234" s="226" t="s">
        <v>211</v>
      </c>
    </row>
    <row r="235" spans="1:65" s="13" customFormat="1" ht="22.5">
      <c r="B235" s="216"/>
      <c r="C235" s="217"/>
      <c r="D235" s="208" t="s">
        <v>299</v>
      </c>
      <c r="E235" s="218" t="s">
        <v>44</v>
      </c>
      <c r="F235" s="219" t="s">
        <v>766</v>
      </c>
      <c r="G235" s="217"/>
      <c r="H235" s="220">
        <v>726.13</v>
      </c>
      <c r="I235" s="221"/>
      <c r="J235" s="217"/>
      <c r="K235" s="217"/>
      <c r="L235" s="222"/>
      <c r="M235" s="223"/>
      <c r="N235" s="224"/>
      <c r="O235" s="224"/>
      <c r="P235" s="224"/>
      <c r="Q235" s="224"/>
      <c r="R235" s="224"/>
      <c r="S235" s="224"/>
      <c r="T235" s="225"/>
      <c r="AT235" s="226" t="s">
        <v>299</v>
      </c>
      <c r="AU235" s="226" t="s">
        <v>91</v>
      </c>
      <c r="AV235" s="13" t="s">
        <v>91</v>
      </c>
      <c r="AW235" s="13" t="s">
        <v>42</v>
      </c>
      <c r="AX235" s="13" t="s">
        <v>82</v>
      </c>
      <c r="AY235" s="226" t="s">
        <v>211</v>
      </c>
    </row>
    <row r="236" spans="1:65" s="13" customFormat="1">
      <c r="B236" s="216"/>
      <c r="C236" s="217"/>
      <c r="D236" s="208" t="s">
        <v>299</v>
      </c>
      <c r="E236" s="218" t="s">
        <v>44</v>
      </c>
      <c r="F236" s="219" t="s">
        <v>767</v>
      </c>
      <c r="G236" s="217"/>
      <c r="H236" s="220">
        <v>5.28</v>
      </c>
      <c r="I236" s="221"/>
      <c r="J236" s="217"/>
      <c r="K236" s="217"/>
      <c r="L236" s="222"/>
      <c r="M236" s="223"/>
      <c r="N236" s="224"/>
      <c r="O236" s="224"/>
      <c r="P236" s="224"/>
      <c r="Q236" s="224"/>
      <c r="R236" s="224"/>
      <c r="S236" s="224"/>
      <c r="T236" s="225"/>
      <c r="AT236" s="226" t="s">
        <v>299</v>
      </c>
      <c r="AU236" s="226" t="s">
        <v>91</v>
      </c>
      <c r="AV236" s="13" t="s">
        <v>91</v>
      </c>
      <c r="AW236" s="13" t="s">
        <v>42</v>
      </c>
      <c r="AX236" s="13" t="s">
        <v>82</v>
      </c>
      <c r="AY236" s="226" t="s">
        <v>211</v>
      </c>
    </row>
    <row r="237" spans="1:65" s="13" customFormat="1">
      <c r="B237" s="216"/>
      <c r="C237" s="217"/>
      <c r="D237" s="208" t="s">
        <v>299</v>
      </c>
      <c r="E237" s="218" t="s">
        <v>44</v>
      </c>
      <c r="F237" s="219" t="s">
        <v>768</v>
      </c>
      <c r="G237" s="217"/>
      <c r="H237" s="220">
        <v>2.8</v>
      </c>
      <c r="I237" s="221"/>
      <c r="J237" s="217"/>
      <c r="K237" s="217"/>
      <c r="L237" s="222"/>
      <c r="M237" s="223"/>
      <c r="N237" s="224"/>
      <c r="O237" s="224"/>
      <c r="P237" s="224"/>
      <c r="Q237" s="224"/>
      <c r="R237" s="224"/>
      <c r="S237" s="224"/>
      <c r="T237" s="225"/>
      <c r="AT237" s="226" t="s">
        <v>299</v>
      </c>
      <c r="AU237" s="226" t="s">
        <v>91</v>
      </c>
      <c r="AV237" s="13" t="s">
        <v>91</v>
      </c>
      <c r="AW237" s="13" t="s">
        <v>42</v>
      </c>
      <c r="AX237" s="13" t="s">
        <v>82</v>
      </c>
      <c r="AY237" s="226" t="s">
        <v>211</v>
      </c>
    </row>
    <row r="238" spans="1:65" s="14" customFormat="1">
      <c r="B238" s="227"/>
      <c r="C238" s="228"/>
      <c r="D238" s="208" t="s">
        <v>299</v>
      </c>
      <c r="E238" s="229" t="s">
        <v>44</v>
      </c>
      <c r="F238" s="230" t="s">
        <v>344</v>
      </c>
      <c r="G238" s="228"/>
      <c r="H238" s="231">
        <v>774.53</v>
      </c>
      <c r="I238" s="232"/>
      <c r="J238" s="228"/>
      <c r="K238" s="228"/>
      <c r="L238" s="233"/>
      <c r="M238" s="234"/>
      <c r="N238" s="235"/>
      <c r="O238" s="235"/>
      <c r="P238" s="235"/>
      <c r="Q238" s="235"/>
      <c r="R238" s="235"/>
      <c r="S238" s="235"/>
      <c r="T238" s="236"/>
      <c r="AT238" s="237" t="s">
        <v>299</v>
      </c>
      <c r="AU238" s="237" t="s">
        <v>91</v>
      </c>
      <c r="AV238" s="14" t="s">
        <v>232</v>
      </c>
      <c r="AW238" s="14" t="s">
        <v>42</v>
      </c>
      <c r="AX238" s="14" t="s">
        <v>88</v>
      </c>
      <c r="AY238" s="237" t="s">
        <v>211</v>
      </c>
    </row>
    <row r="239" spans="1:65" s="2" customFormat="1" ht="24">
      <c r="A239" s="37"/>
      <c r="B239" s="38"/>
      <c r="C239" s="195" t="s">
        <v>485</v>
      </c>
      <c r="D239" s="195" t="s">
        <v>214</v>
      </c>
      <c r="E239" s="196" t="s">
        <v>475</v>
      </c>
      <c r="F239" s="197" t="s">
        <v>476</v>
      </c>
      <c r="G239" s="198" t="s">
        <v>295</v>
      </c>
      <c r="H239" s="199">
        <v>0.63</v>
      </c>
      <c r="I239" s="200"/>
      <c r="J239" s="201">
        <f>ROUND(I239*H239,2)</f>
        <v>0</v>
      </c>
      <c r="K239" s="197" t="s">
        <v>224</v>
      </c>
      <c r="L239" s="42"/>
      <c r="M239" s="202" t="s">
        <v>44</v>
      </c>
      <c r="N239" s="203" t="s">
        <v>53</v>
      </c>
      <c r="O239" s="67"/>
      <c r="P239" s="204">
        <f>O239*H239</f>
        <v>0</v>
      </c>
      <c r="Q239" s="204">
        <v>0</v>
      </c>
      <c r="R239" s="204">
        <f>Q239*H239</f>
        <v>0</v>
      </c>
      <c r="S239" s="204">
        <v>0</v>
      </c>
      <c r="T239" s="205">
        <f>S239*H239</f>
        <v>0</v>
      </c>
      <c r="U239" s="37"/>
      <c r="V239" s="37"/>
      <c r="W239" s="37"/>
      <c r="X239" s="37"/>
      <c r="Y239" s="37"/>
      <c r="Z239" s="37"/>
      <c r="AA239" s="37"/>
      <c r="AB239" s="37"/>
      <c r="AC239" s="37"/>
      <c r="AD239" s="37"/>
      <c r="AE239" s="37"/>
      <c r="AR239" s="206" t="s">
        <v>232</v>
      </c>
      <c r="AT239" s="206" t="s">
        <v>214</v>
      </c>
      <c r="AU239" s="206" t="s">
        <v>91</v>
      </c>
      <c r="AY239" s="19" t="s">
        <v>211</v>
      </c>
      <c r="BE239" s="207">
        <f>IF(N239="základní",J239,0)</f>
        <v>0</v>
      </c>
      <c r="BF239" s="207">
        <f>IF(N239="snížená",J239,0)</f>
        <v>0</v>
      </c>
      <c r="BG239" s="207">
        <f>IF(N239="zákl. přenesená",J239,0)</f>
        <v>0</v>
      </c>
      <c r="BH239" s="207">
        <f>IF(N239="sníž. přenesená",J239,0)</f>
        <v>0</v>
      </c>
      <c r="BI239" s="207">
        <f>IF(N239="nulová",J239,0)</f>
        <v>0</v>
      </c>
      <c r="BJ239" s="19" t="s">
        <v>88</v>
      </c>
      <c r="BK239" s="207">
        <f>ROUND(I239*H239,2)</f>
        <v>0</v>
      </c>
      <c r="BL239" s="19" t="s">
        <v>232</v>
      </c>
      <c r="BM239" s="206" t="s">
        <v>796</v>
      </c>
    </row>
    <row r="240" spans="1:65" s="2" customFormat="1" ht="97.5">
      <c r="A240" s="37"/>
      <c r="B240" s="38"/>
      <c r="C240" s="39"/>
      <c r="D240" s="208" t="s">
        <v>297</v>
      </c>
      <c r="E240" s="39"/>
      <c r="F240" s="209" t="s">
        <v>471</v>
      </c>
      <c r="G240" s="39"/>
      <c r="H240" s="39"/>
      <c r="I240" s="118"/>
      <c r="J240" s="39"/>
      <c r="K240" s="39"/>
      <c r="L240" s="42"/>
      <c r="M240" s="210"/>
      <c r="N240" s="211"/>
      <c r="O240" s="67"/>
      <c r="P240" s="67"/>
      <c r="Q240" s="67"/>
      <c r="R240" s="67"/>
      <c r="S240" s="67"/>
      <c r="T240" s="68"/>
      <c r="U240" s="37"/>
      <c r="V240" s="37"/>
      <c r="W240" s="37"/>
      <c r="X240" s="37"/>
      <c r="Y240" s="37"/>
      <c r="Z240" s="37"/>
      <c r="AA240" s="37"/>
      <c r="AB240" s="37"/>
      <c r="AC240" s="37"/>
      <c r="AD240" s="37"/>
      <c r="AE240" s="37"/>
      <c r="AT240" s="19" t="s">
        <v>297</v>
      </c>
      <c r="AU240" s="19" t="s">
        <v>91</v>
      </c>
    </row>
    <row r="241" spans="1:65" s="13" customFormat="1">
      <c r="B241" s="216"/>
      <c r="C241" s="217"/>
      <c r="D241" s="208" t="s">
        <v>299</v>
      </c>
      <c r="E241" s="218" t="s">
        <v>44</v>
      </c>
      <c r="F241" s="219" t="s">
        <v>682</v>
      </c>
      <c r="G241" s="217"/>
      <c r="H241" s="220">
        <v>0.63</v>
      </c>
      <c r="I241" s="221"/>
      <c r="J241" s="217"/>
      <c r="K241" s="217"/>
      <c r="L241" s="222"/>
      <c r="M241" s="223"/>
      <c r="N241" s="224"/>
      <c r="O241" s="224"/>
      <c r="P241" s="224"/>
      <c r="Q241" s="224"/>
      <c r="R241" s="224"/>
      <c r="S241" s="224"/>
      <c r="T241" s="225"/>
      <c r="AT241" s="226" t="s">
        <v>299</v>
      </c>
      <c r="AU241" s="226" t="s">
        <v>91</v>
      </c>
      <c r="AV241" s="13" t="s">
        <v>91</v>
      </c>
      <c r="AW241" s="13" t="s">
        <v>42</v>
      </c>
      <c r="AX241" s="13" t="s">
        <v>88</v>
      </c>
      <c r="AY241" s="226" t="s">
        <v>211</v>
      </c>
    </row>
    <row r="242" spans="1:65" s="2" customFormat="1" ht="12">
      <c r="A242" s="37"/>
      <c r="B242" s="38"/>
      <c r="C242" s="195" t="s">
        <v>493</v>
      </c>
      <c r="D242" s="195" t="s">
        <v>214</v>
      </c>
      <c r="E242" s="196" t="s">
        <v>334</v>
      </c>
      <c r="F242" s="197" t="s">
        <v>335</v>
      </c>
      <c r="G242" s="198" t="s">
        <v>295</v>
      </c>
      <c r="H242" s="199">
        <v>71.394000000000005</v>
      </c>
      <c r="I242" s="200"/>
      <c r="J242" s="201">
        <f>ROUND(I242*H242,2)</f>
        <v>0</v>
      </c>
      <c r="K242" s="197" t="s">
        <v>224</v>
      </c>
      <c r="L242" s="42"/>
      <c r="M242" s="202" t="s">
        <v>44</v>
      </c>
      <c r="N242" s="203" t="s">
        <v>53</v>
      </c>
      <c r="O242" s="67"/>
      <c r="P242" s="204">
        <f>O242*H242</f>
        <v>0</v>
      </c>
      <c r="Q242" s="204">
        <v>0</v>
      </c>
      <c r="R242" s="204">
        <f>Q242*H242</f>
        <v>0</v>
      </c>
      <c r="S242" s="204">
        <v>0</v>
      </c>
      <c r="T242" s="205">
        <f>S242*H242</f>
        <v>0</v>
      </c>
      <c r="U242" s="37"/>
      <c r="V242" s="37"/>
      <c r="W242" s="37"/>
      <c r="X242" s="37"/>
      <c r="Y242" s="37"/>
      <c r="Z242" s="37"/>
      <c r="AA242" s="37"/>
      <c r="AB242" s="37"/>
      <c r="AC242" s="37"/>
      <c r="AD242" s="37"/>
      <c r="AE242" s="37"/>
      <c r="AR242" s="206" t="s">
        <v>232</v>
      </c>
      <c r="AT242" s="206" t="s">
        <v>214</v>
      </c>
      <c r="AU242" s="206" t="s">
        <v>91</v>
      </c>
      <c r="AY242" s="19" t="s">
        <v>211</v>
      </c>
      <c r="BE242" s="207">
        <f>IF(N242="základní",J242,0)</f>
        <v>0</v>
      </c>
      <c r="BF242" s="207">
        <f>IF(N242="snížená",J242,0)</f>
        <v>0</v>
      </c>
      <c r="BG242" s="207">
        <f>IF(N242="zákl. přenesená",J242,0)</f>
        <v>0</v>
      </c>
      <c r="BH242" s="207">
        <f>IF(N242="sníž. přenesená",J242,0)</f>
        <v>0</v>
      </c>
      <c r="BI242" s="207">
        <f>IF(N242="nulová",J242,0)</f>
        <v>0</v>
      </c>
      <c r="BJ242" s="19" t="s">
        <v>88</v>
      </c>
      <c r="BK242" s="207">
        <f>ROUND(I242*H242,2)</f>
        <v>0</v>
      </c>
      <c r="BL242" s="19" t="s">
        <v>232</v>
      </c>
      <c r="BM242" s="206" t="s">
        <v>797</v>
      </c>
    </row>
    <row r="243" spans="1:65" s="2" customFormat="1" ht="39">
      <c r="A243" s="37"/>
      <c r="B243" s="38"/>
      <c r="C243" s="39"/>
      <c r="D243" s="208" t="s">
        <v>297</v>
      </c>
      <c r="E243" s="39"/>
      <c r="F243" s="209" t="s">
        <v>337</v>
      </c>
      <c r="G243" s="39"/>
      <c r="H243" s="39"/>
      <c r="I243" s="118"/>
      <c r="J243" s="39"/>
      <c r="K243" s="39"/>
      <c r="L243" s="42"/>
      <c r="M243" s="210"/>
      <c r="N243" s="211"/>
      <c r="O243" s="67"/>
      <c r="P243" s="67"/>
      <c r="Q243" s="67"/>
      <c r="R243" s="67"/>
      <c r="S243" s="67"/>
      <c r="T243" s="68"/>
      <c r="U243" s="37"/>
      <c r="V243" s="37"/>
      <c r="W243" s="37"/>
      <c r="X243" s="37"/>
      <c r="Y243" s="37"/>
      <c r="Z243" s="37"/>
      <c r="AA243" s="37"/>
      <c r="AB243" s="37"/>
      <c r="AC243" s="37"/>
      <c r="AD243" s="37"/>
      <c r="AE243" s="37"/>
      <c r="AT243" s="19" t="s">
        <v>297</v>
      </c>
      <c r="AU243" s="19" t="s">
        <v>91</v>
      </c>
    </row>
    <row r="244" spans="1:65" s="13" customFormat="1">
      <c r="B244" s="216"/>
      <c r="C244" s="217"/>
      <c r="D244" s="208" t="s">
        <v>299</v>
      </c>
      <c r="E244" s="218" t="s">
        <v>44</v>
      </c>
      <c r="F244" s="219" t="s">
        <v>798</v>
      </c>
      <c r="G244" s="217"/>
      <c r="H244" s="220">
        <v>71.394000000000005</v>
      </c>
      <c r="I244" s="221"/>
      <c r="J244" s="217"/>
      <c r="K244" s="217"/>
      <c r="L244" s="222"/>
      <c r="M244" s="223"/>
      <c r="N244" s="224"/>
      <c r="O244" s="224"/>
      <c r="P244" s="224"/>
      <c r="Q244" s="224"/>
      <c r="R244" s="224"/>
      <c r="S244" s="224"/>
      <c r="T244" s="225"/>
      <c r="AT244" s="226" t="s">
        <v>299</v>
      </c>
      <c r="AU244" s="226" t="s">
        <v>91</v>
      </c>
      <c r="AV244" s="13" t="s">
        <v>91</v>
      </c>
      <c r="AW244" s="13" t="s">
        <v>42</v>
      </c>
      <c r="AX244" s="13" t="s">
        <v>88</v>
      </c>
      <c r="AY244" s="226" t="s">
        <v>211</v>
      </c>
    </row>
    <row r="245" spans="1:65" s="2" customFormat="1" ht="24">
      <c r="A245" s="37"/>
      <c r="B245" s="38"/>
      <c r="C245" s="195" t="s">
        <v>506</v>
      </c>
      <c r="D245" s="195" t="s">
        <v>214</v>
      </c>
      <c r="E245" s="196" t="s">
        <v>799</v>
      </c>
      <c r="F245" s="197" t="s">
        <v>800</v>
      </c>
      <c r="G245" s="198" t="s">
        <v>295</v>
      </c>
      <c r="H245" s="199">
        <v>63</v>
      </c>
      <c r="I245" s="200"/>
      <c r="J245" s="201">
        <f>ROUND(I245*H245,2)</f>
        <v>0</v>
      </c>
      <c r="K245" s="197" t="s">
        <v>224</v>
      </c>
      <c r="L245" s="42"/>
      <c r="M245" s="202" t="s">
        <v>44</v>
      </c>
      <c r="N245" s="203" t="s">
        <v>53</v>
      </c>
      <c r="O245" s="67"/>
      <c r="P245" s="204">
        <f>O245*H245</f>
        <v>0</v>
      </c>
      <c r="Q245" s="204">
        <v>0</v>
      </c>
      <c r="R245" s="204">
        <f>Q245*H245</f>
        <v>0</v>
      </c>
      <c r="S245" s="204">
        <v>0</v>
      </c>
      <c r="T245" s="205">
        <f>S245*H245</f>
        <v>0</v>
      </c>
      <c r="U245" s="37"/>
      <c r="V245" s="37"/>
      <c r="W245" s="37"/>
      <c r="X245" s="37"/>
      <c r="Y245" s="37"/>
      <c r="Z245" s="37"/>
      <c r="AA245" s="37"/>
      <c r="AB245" s="37"/>
      <c r="AC245" s="37"/>
      <c r="AD245" s="37"/>
      <c r="AE245" s="37"/>
      <c r="AR245" s="206" t="s">
        <v>232</v>
      </c>
      <c r="AT245" s="206" t="s">
        <v>214</v>
      </c>
      <c r="AU245" s="206" t="s">
        <v>91</v>
      </c>
      <c r="AY245" s="19" t="s">
        <v>211</v>
      </c>
      <c r="BE245" s="207">
        <f>IF(N245="základní",J245,0)</f>
        <v>0</v>
      </c>
      <c r="BF245" s="207">
        <f>IF(N245="snížená",J245,0)</f>
        <v>0</v>
      </c>
      <c r="BG245" s="207">
        <f>IF(N245="zákl. přenesená",J245,0)</f>
        <v>0</v>
      </c>
      <c r="BH245" s="207">
        <f>IF(N245="sníž. přenesená",J245,0)</f>
        <v>0</v>
      </c>
      <c r="BI245" s="207">
        <f>IF(N245="nulová",J245,0)</f>
        <v>0</v>
      </c>
      <c r="BJ245" s="19" t="s">
        <v>88</v>
      </c>
      <c r="BK245" s="207">
        <f>ROUND(I245*H245,2)</f>
        <v>0</v>
      </c>
      <c r="BL245" s="19" t="s">
        <v>232</v>
      </c>
      <c r="BM245" s="206" t="s">
        <v>801</v>
      </c>
    </row>
    <row r="246" spans="1:65" s="2" customFormat="1" ht="282.75">
      <c r="A246" s="37"/>
      <c r="B246" s="38"/>
      <c r="C246" s="39"/>
      <c r="D246" s="208" t="s">
        <v>297</v>
      </c>
      <c r="E246" s="39"/>
      <c r="F246" s="209" t="s">
        <v>802</v>
      </c>
      <c r="G246" s="39"/>
      <c r="H246" s="39"/>
      <c r="I246" s="118"/>
      <c r="J246" s="39"/>
      <c r="K246" s="39"/>
      <c r="L246" s="42"/>
      <c r="M246" s="210"/>
      <c r="N246" s="211"/>
      <c r="O246" s="67"/>
      <c r="P246" s="67"/>
      <c r="Q246" s="67"/>
      <c r="R246" s="67"/>
      <c r="S246" s="67"/>
      <c r="T246" s="68"/>
      <c r="U246" s="37"/>
      <c r="V246" s="37"/>
      <c r="W246" s="37"/>
      <c r="X246" s="37"/>
      <c r="Y246" s="37"/>
      <c r="Z246" s="37"/>
      <c r="AA246" s="37"/>
      <c r="AB246" s="37"/>
      <c r="AC246" s="37"/>
      <c r="AD246" s="37"/>
      <c r="AE246" s="37"/>
      <c r="AT246" s="19" t="s">
        <v>297</v>
      </c>
      <c r="AU246" s="19" t="s">
        <v>91</v>
      </c>
    </row>
    <row r="247" spans="1:65" s="13" customFormat="1" ht="22.5">
      <c r="B247" s="216"/>
      <c r="C247" s="217"/>
      <c r="D247" s="208" t="s">
        <v>299</v>
      </c>
      <c r="E247" s="218" t="s">
        <v>44</v>
      </c>
      <c r="F247" s="219" t="s">
        <v>803</v>
      </c>
      <c r="G247" s="217"/>
      <c r="H247" s="220">
        <v>63</v>
      </c>
      <c r="I247" s="221"/>
      <c r="J247" s="217"/>
      <c r="K247" s="217"/>
      <c r="L247" s="222"/>
      <c r="M247" s="223"/>
      <c r="N247" s="224"/>
      <c r="O247" s="224"/>
      <c r="P247" s="224"/>
      <c r="Q247" s="224"/>
      <c r="R247" s="224"/>
      <c r="S247" s="224"/>
      <c r="T247" s="225"/>
      <c r="AT247" s="226" t="s">
        <v>299</v>
      </c>
      <c r="AU247" s="226" t="s">
        <v>91</v>
      </c>
      <c r="AV247" s="13" t="s">
        <v>91</v>
      </c>
      <c r="AW247" s="13" t="s">
        <v>42</v>
      </c>
      <c r="AX247" s="13" t="s">
        <v>88</v>
      </c>
      <c r="AY247" s="226" t="s">
        <v>211</v>
      </c>
    </row>
    <row r="248" spans="1:65" s="2" customFormat="1" ht="36">
      <c r="A248" s="37"/>
      <c r="B248" s="38"/>
      <c r="C248" s="195" t="s">
        <v>516</v>
      </c>
      <c r="D248" s="195" t="s">
        <v>214</v>
      </c>
      <c r="E248" s="196" t="s">
        <v>369</v>
      </c>
      <c r="F248" s="197" t="s">
        <v>370</v>
      </c>
      <c r="G248" s="198" t="s">
        <v>295</v>
      </c>
      <c r="H248" s="199">
        <v>4</v>
      </c>
      <c r="I248" s="200"/>
      <c r="J248" s="201">
        <f>ROUND(I248*H248,2)</f>
        <v>0</v>
      </c>
      <c r="K248" s="197" t="s">
        <v>224</v>
      </c>
      <c r="L248" s="42"/>
      <c r="M248" s="202" t="s">
        <v>44</v>
      </c>
      <c r="N248" s="203" t="s">
        <v>53</v>
      </c>
      <c r="O248" s="67"/>
      <c r="P248" s="204">
        <f>O248*H248</f>
        <v>0</v>
      </c>
      <c r="Q248" s="204">
        <v>0</v>
      </c>
      <c r="R248" s="204">
        <f>Q248*H248</f>
        <v>0</v>
      </c>
      <c r="S248" s="204">
        <v>0</v>
      </c>
      <c r="T248" s="205">
        <f>S248*H248</f>
        <v>0</v>
      </c>
      <c r="U248" s="37"/>
      <c r="V248" s="37"/>
      <c r="W248" s="37"/>
      <c r="X248" s="37"/>
      <c r="Y248" s="37"/>
      <c r="Z248" s="37"/>
      <c r="AA248" s="37"/>
      <c r="AB248" s="37"/>
      <c r="AC248" s="37"/>
      <c r="AD248" s="37"/>
      <c r="AE248" s="37"/>
      <c r="AR248" s="206" t="s">
        <v>232</v>
      </c>
      <c r="AT248" s="206" t="s">
        <v>214</v>
      </c>
      <c r="AU248" s="206" t="s">
        <v>91</v>
      </c>
      <c r="AY248" s="19" t="s">
        <v>211</v>
      </c>
      <c r="BE248" s="207">
        <f>IF(N248="základní",J248,0)</f>
        <v>0</v>
      </c>
      <c r="BF248" s="207">
        <f>IF(N248="snížená",J248,0)</f>
        <v>0</v>
      </c>
      <c r="BG248" s="207">
        <f>IF(N248="zákl. přenesená",J248,0)</f>
        <v>0</v>
      </c>
      <c r="BH248" s="207">
        <f>IF(N248="sníž. přenesená",J248,0)</f>
        <v>0</v>
      </c>
      <c r="BI248" s="207">
        <f>IF(N248="nulová",J248,0)</f>
        <v>0</v>
      </c>
      <c r="BJ248" s="19" t="s">
        <v>88</v>
      </c>
      <c r="BK248" s="207">
        <f>ROUND(I248*H248,2)</f>
        <v>0</v>
      </c>
      <c r="BL248" s="19" t="s">
        <v>232</v>
      </c>
      <c r="BM248" s="206" t="s">
        <v>804</v>
      </c>
    </row>
    <row r="249" spans="1:65" s="2" customFormat="1" ht="117">
      <c r="A249" s="37"/>
      <c r="B249" s="38"/>
      <c r="C249" s="39"/>
      <c r="D249" s="208" t="s">
        <v>297</v>
      </c>
      <c r="E249" s="39"/>
      <c r="F249" s="209" t="s">
        <v>366</v>
      </c>
      <c r="G249" s="39"/>
      <c r="H249" s="39"/>
      <c r="I249" s="118"/>
      <c r="J249" s="39"/>
      <c r="K249" s="39"/>
      <c r="L249" s="42"/>
      <c r="M249" s="210"/>
      <c r="N249" s="211"/>
      <c r="O249" s="67"/>
      <c r="P249" s="67"/>
      <c r="Q249" s="67"/>
      <c r="R249" s="67"/>
      <c r="S249" s="67"/>
      <c r="T249" s="68"/>
      <c r="U249" s="37"/>
      <c r="V249" s="37"/>
      <c r="W249" s="37"/>
      <c r="X249" s="37"/>
      <c r="Y249" s="37"/>
      <c r="Z249" s="37"/>
      <c r="AA249" s="37"/>
      <c r="AB249" s="37"/>
      <c r="AC249" s="37"/>
      <c r="AD249" s="37"/>
      <c r="AE249" s="37"/>
      <c r="AT249" s="19" t="s">
        <v>297</v>
      </c>
      <c r="AU249" s="19" t="s">
        <v>91</v>
      </c>
    </row>
    <row r="250" spans="1:65" s="13" customFormat="1">
      <c r="B250" s="216"/>
      <c r="C250" s="217"/>
      <c r="D250" s="208" t="s">
        <v>299</v>
      </c>
      <c r="E250" s="218" t="s">
        <v>44</v>
      </c>
      <c r="F250" s="219" t="s">
        <v>805</v>
      </c>
      <c r="G250" s="217"/>
      <c r="H250" s="220">
        <v>4</v>
      </c>
      <c r="I250" s="221"/>
      <c r="J250" s="217"/>
      <c r="K250" s="217"/>
      <c r="L250" s="222"/>
      <c r="M250" s="223"/>
      <c r="N250" s="224"/>
      <c r="O250" s="224"/>
      <c r="P250" s="224"/>
      <c r="Q250" s="224"/>
      <c r="R250" s="224"/>
      <c r="S250" s="224"/>
      <c r="T250" s="225"/>
      <c r="AT250" s="226" t="s">
        <v>299</v>
      </c>
      <c r="AU250" s="226" t="s">
        <v>91</v>
      </c>
      <c r="AV250" s="13" t="s">
        <v>91</v>
      </c>
      <c r="AW250" s="13" t="s">
        <v>42</v>
      </c>
      <c r="AX250" s="13" t="s">
        <v>88</v>
      </c>
      <c r="AY250" s="226" t="s">
        <v>211</v>
      </c>
    </row>
    <row r="251" spans="1:65" s="2" customFormat="1" ht="24">
      <c r="A251" s="37"/>
      <c r="B251" s="38"/>
      <c r="C251" s="195" t="s">
        <v>522</v>
      </c>
      <c r="D251" s="195" t="s">
        <v>214</v>
      </c>
      <c r="E251" s="196" t="s">
        <v>806</v>
      </c>
      <c r="F251" s="197" t="s">
        <v>807</v>
      </c>
      <c r="G251" s="198" t="s">
        <v>295</v>
      </c>
      <c r="H251" s="199">
        <v>1109.5419999999999</v>
      </c>
      <c r="I251" s="200"/>
      <c r="J251" s="201">
        <f>ROUND(I251*H251,2)</f>
        <v>0</v>
      </c>
      <c r="K251" s="197" t="s">
        <v>224</v>
      </c>
      <c r="L251" s="42"/>
      <c r="M251" s="202" t="s">
        <v>44</v>
      </c>
      <c r="N251" s="203" t="s">
        <v>53</v>
      </c>
      <c r="O251" s="67"/>
      <c r="P251" s="204">
        <f>O251*H251</f>
        <v>0</v>
      </c>
      <c r="Q251" s="204">
        <v>0</v>
      </c>
      <c r="R251" s="204">
        <f>Q251*H251</f>
        <v>0</v>
      </c>
      <c r="S251" s="204">
        <v>0</v>
      </c>
      <c r="T251" s="205">
        <f>S251*H251</f>
        <v>0</v>
      </c>
      <c r="U251" s="37"/>
      <c r="V251" s="37"/>
      <c r="W251" s="37"/>
      <c r="X251" s="37"/>
      <c r="Y251" s="37"/>
      <c r="Z251" s="37"/>
      <c r="AA251" s="37"/>
      <c r="AB251" s="37"/>
      <c r="AC251" s="37"/>
      <c r="AD251" s="37"/>
      <c r="AE251" s="37"/>
      <c r="AR251" s="206" t="s">
        <v>232</v>
      </c>
      <c r="AT251" s="206" t="s">
        <v>214</v>
      </c>
      <c r="AU251" s="206" t="s">
        <v>91</v>
      </c>
      <c r="AY251" s="19" t="s">
        <v>211</v>
      </c>
      <c r="BE251" s="207">
        <f>IF(N251="základní",J251,0)</f>
        <v>0</v>
      </c>
      <c r="BF251" s="207">
        <f>IF(N251="snížená",J251,0)</f>
        <v>0</v>
      </c>
      <c r="BG251" s="207">
        <f>IF(N251="zákl. přenesená",J251,0)</f>
        <v>0</v>
      </c>
      <c r="BH251" s="207">
        <f>IF(N251="sníž. přenesená",J251,0)</f>
        <v>0</v>
      </c>
      <c r="BI251" s="207">
        <f>IF(N251="nulová",J251,0)</f>
        <v>0</v>
      </c>
      <c r="BJ251" s="19" t="s">
        <v>88</v>
      </c>
      <c r="BK251" s="207">
        <f>ROUND(I251*H251,2)</f>
        <v>0</v>
      </c>
      <c r="BL251" s="19" t="s">
        <v>232</v>
      </c>
      <c r="BM251" s="206" t="s">
        <v>808</v>
      </c>
    </row>
    <row r="252" spans="1:65" s="2" customFormat="1" ht="48.75">
      <c r="A252" s="37"/>
      <c r="B252" s="38"/>
      <c r="C252" s="39"/>
      <c r="D252" s="208" t="s">
        <v>297</v>
      </c>
      <c r="E252" s="39"/>
      <c r="F252" s="209" t="s">
        <v>377</v>
      </c>
      <c r="G252" s="39"/>
      <c r="H252" s="39"/>
      <c r="I252" s="118"/>
      <c r="J252" s="39"/>
      <c r="K252" s="39"/>
      <c r="L252" s="42"/>
      <c r="M252" s="210"/>
      <c r="N252" s="211"/>
      <c r="O252" s="67"/>
      <c r="P252" s="67"/>
      <c r="Q252" s="67"/>
      <c r="R252" s="67"/>
      <c r="S252" s="67"/>
      <c r="T252" s="68"/>
      <c r="U252" s="37"/>
      <c r="V252" s="37"/>
      <c r="W252" s="37"/>
      <c r="X252" s="37"/>
      <c r="Y252" s="37"/>
      <c r="Z252" s="37"/>
      <c r="AA252" s="37"/>
      <c r="AB252" s="37"/>
      <c r="AC252" s="37"/>
      <c r="AD252" s="37"/>
      <c r="AE252" s="37"/>
      <c r="AT252" s="19" t="s">
        <v>297</v>
      </c>
      <c r="AU252" s="19" t="s">
        <v>91</v>
      </c>
    </row>
    <row r="253" spans="1:65" s="13" customFormat="1">
      <c r="B253" s="216"/>
      <c r="C253" s="217"/>
      <c r="D253" s="208" t="s">
        <v>299</v>
      </c>
      <c r="E253" s="218" t="s">
        <v>44</v>
      </c>
      <c r="F253" s="219" t="s">
        <v>809</v>
      </c>
      <c r="G253" s="217"/>
      <c r="H253" s="220">
        <v>1109.5419999999999</v>
      </c>
      <c r="I253" s="221"/>
      <c r="J253" s="217"/>
      <c r="K253" s="217"/>
      <c r="L253" s="222"/>
      <c r="M253" s="223"/>
      <c r="N253" s="224"/>
      <c r="O253" s="224"/>
      <c r="P253" s="224"/>
      <c r="Q253" s="224"/>
      <c r="R253" s="224"/>
      <c r="S253" s="224"/>
      <c r="T253" s="225"/>
      <c r="AT253" s="226" t="s">
        <v>299</v>
      </c>
      <c r="AU253" s="226" t="s">
        <v>91</v>
      </c>
      <c r="AV253" s="13" t="s">
        <v>91</v>
      </c>
      <c r="AW253" s="13" t="s">
        <v>42</v>
      </c>
      <c r="AX253" s="13" t="s">
        <v>88</v>
      </c>
      <c r="AY253" s="226" t="s">
        <v>211</v>
      </c>
    </row>
    <row r="254" spans="1:65" s="2" customFormat="1" ht="24">
      <c r="A254" s="37"/>
      <c r="B254" s="38"/>
      <c r="C254" s="195" t="s">
        <v>528</v>
      </c>
      <c r="D254" s="195" t="s">
        <v>214</v>
      </c>
      <c r="E254" s="196" t="s">
        <v>374</v>
      </c>
      <c r="F254" s="197" t="s">
        <v>375</v>
      </c>
      <c r="G254" s="198" t="s">
        <v>295</v>
      </c>
      <c r="H254" s="199">
        <v>475.51799999999997</v>
      </c>
      <c r="I254" s="200"/>
      <c r="J254" s="201">
        <f>ROUND(I254*H254,2)</f>
        <v>0</v>
      </c>
      <c r="K254" s="197" t="s">
        <v>224</v>
      </c>
      <c r="L254" s="42"/>
      <c r="M254" s="202" t="s">
        <v>44</v>
      </c>
      <c r="N254" s="203" t="s">
        <v>53</v>
      </c>
      <c r="O254" s="67"/>
      <c r="P254" s="204">
        <f>O254*H254</f>
        <v>0</v>
      </c>
      <c r="Q254" s="204">
        <v>0</v>
      </c>
      <c r="R254" s="204">
        <f>Q254*H254</f>
        <v>0</v>
      </c>
      <c r="S254" s="204">
        <v>0</v>
      </c>
      <c r="T254" s="205">
        <f>S254*H254</f>
        <v>0</v>
      </c>
      <c r="U254" s="37"/>
      <c r="V254" s="37"/>
      <c r="W254" s="37"/>
      <c r="X254" s="37"/>
      <c r="Y254" s="37"/>
      <c r="Z254" s="37"/>
      <c r="AA254" s="37"/>
      <c r="AB254" s="37"/>
      <c r="AC254" s="37"/>
      <c r="AD254" s="37"/>
      <c r="AE254" s="37"/>
      <c r="AR254" s="206" t="s">
        <v>232</v>
      </c>
      <c r="AT254" s="206" t="s">
        <v>214</v>
      </c>
      <c r="AU254" s="206" t="s">
        <v>91</v>
      </c>
      <c r="AY254" s="19" t="s">
        <v>211</v>
      </c>
      <c r="BE254" s="207">
        <f>IF(N254="základní",J254,0)</f>
        <v>0</v>
      </c>
      <c r="BF254" s="207">
        <f>IF(N254="snížená",J254,0)</f>
        <v>0</v>
      </c>
      <c r="BG254" s="207">
        <f>IF(N254="zákl. přenesená",J254,0)</f>
        <v>0</v>
      </c>
      <c r="BH254" s="207">
        <f>IF(N254="sníž. přenesená",J254,0)</f>
        <v>0</v>
      </c>
      <c r="BI254" s="207">
        <f>IF(N254="nulová",J254,0)</f>
        <v>0</v>
      </c>
      <c r="BJ254" s="19" t="s">
        <v>88</v>
      </c>
      <c r="BK254" s="207">
        <f>ROUND(I254*H254,2)</f>
        <v>0</v>
      </c>
      <c r="BL254" s="19" t="s">
        <v>232</v>
      </c>
      <c r="BM254" s="206" t="s">
        <v>810</v>
      </c>
    </row>
    <row r="255" spans="1:65" s="2" customFormat="1" ht="48.75">
      <c r="A255" s="37"/>
      <c r="B255" s="38"/>
      <c r="C255" s="39"/>
      <c r="D255" s="208" t="s">
        <v>297</v>
      </c>
      <c r="E255" s="39"/>
      <c r="F255" s="209" t="s">
        <v>377</v>
      </c>
      <c r="G255" s="39"/>
      <c r="H255" s="39"/>
      <c r="I255" s="118"/>
      <c r="J255" s="39"/>
      <c r="K255" s="39"/>
      <c r="L255" s="42"/>
      <c r="M255" s="210"/>
      <c r="N255" s="211"/>
      <c r="O255" s="67"/>
      <c r="P255" s="67"/>
      <c r="Q255" s="67"/>
      <c r="R255" s="67"/>
      <c r="S255" s="67"/>
      <c r="T255" s="68"/>
      <c r="U255" s="37"/>
      <c r="V255" s="37"/>
      <c r="W255" s="37"/>
      <c r="X255" s="37"/>
      <c r="Y255" s="37"/>
      <c r="Z255" s="37"/>
      <c r="AA255" s="37"/>
      <c r="AB255" s="37"/>
      <c r="AC255" s="37"/>
      <c r="AD255" s="37"/>
      <c r="AE255" s="37"/>
      <c r="AT255" s="19" t="s">
        <v>297</v>
      </c>
      <c r="AU255" s="19" t="s">
        <v>91</v>
      </c>
    </row>
    <row r="256" spans="1:65" s="13" customFormat="1">
      <c r="B256" s="216"/>
      <c r="C256" s="217"/>
      <c r="D256" s="208" t="s">
        <v>299</v>
      </c>
      <c r="E256" s="218" t="s">
        <v>44</v>
      </c>
      <c r="F256" s="219" t="s">
        <v>811</v>
      </c>
      <c r="G256" s="217"/>
      <c r="H256" s="220">
        <v>475.51799999999997</v>
      </c>
      <c r="I256" s="221"/>
      <c r="J256" s="217"/>
      <c r="K256" s="217"/>
      <c r="L256" s="222"/>
      <c r="M256" s="223"/>
      <c r="N256" s="224"/>
      <c r="O256" s="224"/>
      <c r="P256" s="224"/>
      <c r="Q256" s="224"/>
      <c r="R256" s="224"/>
      <c r="S256" s="224"/>
      <c r="T256" s="225"/>
      <c r="AT256" s="226" t="s">
        <v>299</v>
      </c>
      <c r="AU256" s="226" t="s">
        <v>91</v>
      </c>
      <c r="AV256" s="13" t="s">
        <v>91</v>
      </c>
      <c r="AW256" s="13" t="s">
        <v>42</v>
      </c>
      <c r="AX256" s="13" t="s">
        <v>88</v>
      </c>
      <c r="AY256" s="226" t="s">
        <v>211</v>
      </c>
    </row>
    <row r="257" spans="1:65" s="2" customFormat="1" ht="36">
      <c r="A257" s="37"/>
      <c r="B257" s="38"/>
      <c r="C257" s="195" t="s">
        <v>535</v>
      </c>
      <c r="D257" s="195" t="s">
        <v>214</v>
      </c>
      <c r="E257" s="196" t="s">
        <v>411</v>
      </c>
      <c r="F257" s="197" t="s">
        <v>412</v>
      </c>
      <c r="G257" s="198" t="s">
        <v>295</v>
      </c>
      <c r="H257" s="199">
        <v>5.6369999999999996</v>
      </c>
      <c r="I257" s="200"/>
      <c r="J257" s="201">
        <f>ROUND(I257*H257,2)</f>
        <v>0</v>
      </c>
      <c r="K257" s="197" t="s">
        <v>224</v>
      </c>
      <c r="L257" s="42"/>
      <c r="M257" s="202" t="s">
        <v>44</v>
      </c>
      <c r="N257" s="203" t="s">
        <v>53</v>
      </c>
      <c r="O257" s="67"/>
      <c r="P257" s="204">
        <f>O257*H257</f>
        <v>0</v>
      </c>
      <c r="Q257" s="204">
        <v>0</v>
      </c>
      <c r="R257" s="204">
        <f>Q257*H257</f>
        <v>0</v>
      </c>
      <c r="S257" s="204">
        <v>0</v>
      </c>
      <c r="T257" s="205">
        <f>S257*H257</f>
        <v>0</v>
      </c>
      <c r="U257" s="37"/>
      <c r="V257" s="37"/>
      <c r="W257" s="37"/>
      <c r="X257" s="37"/>
      <c r="Y257" s="37"/>
      <c r="Z257" s="37"/>
      <c r="AA257" s="37"/>
      <c r="AB257" s="37"/>
      <c r="AC257" s="37"/>
      <c r="AD257" s="37"/>
      <c r="AE257" s="37"/>
      <c r="AR257" s="206" t="s">
        <v>232</v>
      </c>
      <c r="AT257" s="206" t="s">
        <v>214</v>
      </c>
      <c r="AU257" s="206" t="s">
        <v>91</v>
      </c>
      <c r="AY257" s="19" t="s">
        <v>211</v>
      </c>
      <c r="BE257" s="207">
        <f>IF(N257="základní",J257,0)</f>
        <v>0</v>
      </c>
      <c r="BF257" s="207">
        <f>IF(N257="snížená",J257,0)</f>
        <v>0</v>
      </c>
      <c r="BG257" s="207">
        <f>IF(N257="zákl. přenesená",J257,0)</f>
        <v>0</v>
      </c>
      <c r="BH257" s="207">
        <f>IF(N257="sníž. přenesená",J257,0)</f>
        <v>0</v>
      </c>
      <c r="BI257" s="207">
        <f>IF(N257="nulová",J257,0)</f>
        <v>0</v>
      </c>
      <c r="BJ257" s="19" t="s">
        <v>88</v>
      </c>
      <c r="BK257" s="207">
        <f>ROUND(I257*H257,2)</f>
        <v>0</v>
      </c>
      <c r="BL257" s="19" t="s">
        <v>232</v>
      </c>
      <c r="BM257" s="206" t="s">
        <v>812</v>
      </c>
    </row>
    <row r="258" spans="1:65" s="2" customFormat="1" ht="117">
      <c r="A258" s="37"/>
      <c r="B258" s="38"/>
      <c r="C258" s="39"/>
      <c r="D258" s="208" t="s">
        <v>297</v>
      </c>
      <c r="E258" s="39"/>
      <c r="F258" s="209" t="s">
        <v>414</v>
      </c>
      <c r="G258" s="39"/>
      <c r="H258" s="39"/>
      <c r="I258" s="118"/>
      <c r="J258" s="39"/>
      <c r="K258" s="39"/>
      <c r="L258" s="42"/>
      <c r="M258" s="210"/>
      <c r="N258" s="211"/>
      <c r="O258" s="67"/>
      <c r="P258" s="67"/>
      <c r="Q258" s="67"/>
      <c r="R258" s="67"/>
      <c r="S258" s="67"/>
      <c r="T258" s="68"/>
      <c r="U258" s="37"/>
      <c r="V258" s="37"/>
      <c r="W258" s="37"/>
      <c r="X258" s="37"/>
      <c r="Y258" s="37"/>
      <c r="Z258" s="37"/>
      <c r="AA258" s="37"/>
      <c r="AB258" s="37"/>
      <c r="AC258" s="37"/>
      <c r="AD258" s="37"/>
      <c r="AE258" s="37"/>
      <c r="AT258" s="19" t="s">
        <v>297</v>
      </c>
      <c r="AU258" s="19" t="s">
        <v>91</v>
      </c>
    </row>
    <row r="259" spans="1:65" s="13" customFormat="1">
      <c r="B259" s="216"/>
      <c r="C259" s="217"/>
      <c r="D259" s="208" t="s">
        <v>299</v>
      </c>
      <c r="E259" s="218" t="s">
        <v>44</v>
      </c>
      <c r="F259" s="219" t="s">
        <v>813</v>
      </c>
      <c r="G259" s="217"/>
      <c r="H259" s="220">
        <v>4</v>
      </c>
      <c r="I259" s="221"/>
      <c r="J259" s="217"/>
      <c r="K259" s="217"/>
      <c r="L259" s="222"/>
      <c r="M259" s="223"/>
      <c r="N259" s="224"/>
      <c r="O259" s="224"/>
      <c r="P259" s="224"/>
      <c r="Q259" s="224"/>
      <c r="R259" s="224"/>
      <c r="S259" s="224"/>
      <c r="T259" s="225"/>
      <c r="AT259" s="226" t="s">
        <v>299</v>
      </c>
      <c r="AU259" s="226" t="s">
        <v>91</v>
      </c>
      <c r="AV259" s="13" t="s">
        <v>91</v>
      </c>
      <c r="AW259" s="13" t="s">
        <v>42</v>
      </c>
      <c r="AX259" s="13" t="s">
        <v>82</v>
      </c>
      <c r="AY259" s="226" t="s">
        <v>211</v>
      </c>
    </row>
    <row r="260" spans="1:65" s="13" customFormat="1">
      <c r="B260" s="216"/>
      <c r="C260" s="217"/>
      <c r="D260" s="208" t="s">
        <v>299</v>
      </c>
      <c r="E260" s="218" t="s">
        <v>44</v>
      </c>
      <c r="F260" s="219" t="s">
        <v>814</v>
      </c>
      <c r="G260" s="217"/>
      <c r="H260" s="220">
        <v>1.637</v>
      </c>
      <c r="I260" s="221"/>
      <c r="J260" s="217"/>
      <c r="K260" s="217"/>
      <c r="L260" s="222"/>
      <c r="M260" s="223"/>
      <c r="N260" s="224"/>
      <c r="O260" s="224"/>
      <c r="P260" s="224"/>
      <c r="Q260" s="224"/>
      <c r="R260" s="224"/>
      <c r="S260" s="224"/>
      <c r="T260" s="225"/>
      <c r="AT260" s="226" t="s">
        <v>299</v>
      </c>
      <c r="AU260" s="226" t="s">
        <v>91</v>
      </c>
      <c r="AV260" s="13" t="s">
        <v>91</v>
      </c>
      <c r="AW260" s="13" t="s">
        <v>42</v>
      </c>
      <c r="AX260" s="13" t="s">
        <v>82</v>
      </c>
      <c r="AY260" s="226" t="s">
        <v>211</v>
      </c>
    </row>
    <row r="261" spans="1:65" s="14" customFormat="1">
      <c r="B261" s="227"/>
      <c r="C261" s="228"/>
      <c r="D261" s="208" t="s">
        <v>299</v>
      </c>
      <c r="E261" s="229" t="s">
        <v>44</v>
      </c>
      <c r="F261" s="230" t="s">
        <v>344</v>
      </c>
      <c r="G261" s="228"/>
      <c r="H261" s="231">
        <v>5.6369999999999996</v>
      </c>
      <c r="I261" s="232"/>
      <c r="J261" s="228"/>
      <c r="K261" s="228"/>
      <c r="L261" s="233"/>
      <c r="M261" s="234"/>
      <c r="N261" s="235"/>
      <c r="O261" s="235"/>
      <c r="P261" s="235"/>
      <c r="Q261" s="235"/>
      <c r="R261" s="235"/>
      <c r="S261" s="235"/>
      <c r="T261" s="236"/>
      <c r="AT261" s="237" t="s">
        <v>299</v>
      </c>
      <c r="AU261" s="237" t="s">
        <v>91</v>
      </c>
      <c r="AV261" s="14" t="s">
        <v>232</v>
      </c>
      <c r="AW261" s="14" t="s">
        <v>42</v>
      </c>
      <c r="AX261" s="14" t="s">
        <v>88</v>
      </c>
      <c r="AY261" s="237" t="s">
        <v>211</v>
      </c>
    </row>
    <row r="262" spans="1:65" s="2" customFormat="1" ht="36">
      <c r="A262" s="37"/>
      <c r="B262" s="38"/>
      <c r="C262" s="195" t="s">
        <v>541</v>
      </c>
      <c r="D262" s="195" t="s">
        <v>214</v>
      </c>
      <c r="E262" s="196" t="s">
        <v>460</v>
      </c>
      <c r="F262" s="197" t="s">
        <v>461</v>
      </c>
      <c r="G262" s="198" t="s">
        <v>295</v>
      </c>
      <c r="H262" s="199">
        <v>5.6369999999999996</v>
      </c>
      <c r="I262" s="200"/>
      <c r="J262" s="201">
        <f>ROUND(I262*H262,2)</f>
        <v>0</v>
      </c>
      <c r="K262" s="197" t="s">
        <v>224</v>
      </c>
      <c r="L262" s="42"/>
      <c r="M262" s="202" t="s">
        <v>44</v>
      </c>
      <c r="N262" s="203" t="s">
        <v>53</v>
      </c>
      <c r="O262" s="67"/>
      <c r="P262" s="204">
        <f>O262*H262</f>
        <v>0</v>
      </c>
      <c r="Q262" s="204">
        <v>0</v>
      </c>
      <c r="R262" s="204">
        <f>Q262*H262</f>
        <v>0</v>
      </c>
      <c r="S262" s="204">
        <v>0</v>
      </c>
      <c r="T262" s="205">
        <f>S262*H262</f>
        <v>0</v>
      </c>
      <c r="U262" s="37"/>
      <c r="V262" s="37"/>
      <c r="W262" s="37"/>
      <c r="X262" s="37"/>
      <c r="Y262" s="37"/>
      <c r="Z262" s="37"/>
      <c r="AA262" s="37"/>
      <c r="AB262" s="37"/>
      <c r="AC262" s="37"/>
      <c r="AD262" s="37"/>
      <c r="AE262" s="37"/>
      <c r="AR262" s="206" t="s">
        <v>232</v>
      </c>
      <c r="AT262" s="206" t="s">
        <v>214</v>
      </c>
      <c r="AU262" s="206" t="s">
        <v>91</v>
      </c>
      <c r="AY262" s="19" t="s">
        <v>211</v>
      </c>
      <c r="BE262" s="207">
        <f>IF(N262="základní",J262,0)</f>
        <v>0</v>
      </c>
      <c r="BF262" s="207">
        <f>IF(N262="snížená",J262,0)</f>
        <v>0</v>
      </c>
      <c r="BG262" s="207">
        <f>IF(N262="zákl. přenesená",J262,0)</f>
        <v>0</v>
      </c>
      <c r="BH262" s="207">
        <f>IF(N262="sníž. přenesená",J262,0)</f>
        <v>0</v>
      </c>
      <c r="BI262" s="207">
        <f>IF(N262="nulová",J262,0)</f>
        <v>0</v>
      </c>
      <c r="BJ262" s="19" t="s">
        <v>88</v>
      </c>
      <c r="BK262" s="207">
        <f>ROUND(I262*H262,2)</f>
        <v>0</v>
      </c>
      <c r="BL262" s="19" t="s">
        <v>232</v>
      </c>
      <c r="BM262" s="206" t="s">
        <v>815</v>
      </c>
    </row>
    <row r="263" spans="1:65" s="2" customFormat="1" ht="58.5">
      <c r="A263" s="37"/>
      <c r="B263" s="38"/>
      <c r="C263" s="39"/>
      <c r="D263" s="208" t="s">
        <v>297</v>
      </c>
      <c r="E263" s="39"/>
      <c r="F263" s="209" t="s">
        <v>421</v>
      </c>
      <c r="G263" s="39"/>
      <c r="H263" s="39"/>
      <c r="I263" s="118"/>
      <c r="J263" s="39"/>
      <c r="K263" s="39"/>
      <c r="L263" s="42"/>
      <c r="M263" s="210"/>
      <c r="N263" s="211"/>
      <c r="O263" s="67"/>
      <c r="P263" s="67"/>
      <c r="Q263" s="67"/>
      <c r="R263" s="67"/>
      <c r="S263" s="67"/>
      <c r="T263" s="68"/>
      <c r="U263" s="37"/>
      <c r="V263" s="37"/>
      <c r="W263" s="37"/>
      <c r="X263" s="37"/>
      <c r="Y263" s="37"/>
      <c r="Z263" s="37"/>
      <c r="AA263" s="37"/>
      <c r="AB263" s="37"/>
      <c r="AC263" s="37"/>
      <c r="AD263" s="37"/>
      <c r="AE263" s="37"/>
      <c r="AT263" s="19" t="s">
        <v>297</v>
      </c>
      <c r="AU263" s="19" t="s">
        <v>91</v>
      </c>
    </row>
    <row r="264" spans="1:65" s="2" customFormat="1" ht="19.5">
      <c r="A264" s="37"/>
      <c r="B264" s="38"/>
      <c r="C264" s="39"/>
      <c r="D264" s="208" t="s">
        <v>220</v>
      </c>
      <c r="E264" s="39"/>
      <c r="F264" s="209" t="s">
        <v>463</v>
      </c>
      <c r="G264" s="39"/>
      <c r="H264" s="39"/>
      <c r="I264" s="118"/>
      <c r="J264" s="39"/>
      <c r="K264" s="39"/>
      <c r="L264" s="42"/>
      <c r="M264" s="210"/>
      <c r="N264" s="211"/>
      <c r="O264" s="67"/>
      <c r="P264" s="67"/>
      <c r="Q264" s="67"/>
      <c r="R264" s="67"/>
      <c r="S264" s="67"/>
      <c r="T264" s="68"/>
      <c r="U264" s="37"/>
      <c r="V264" s="37"/>
      <c r="W264" s="37"/>
      <c r="X264" s="37"/>
      <c r="Y264" s="37"/>
      <c r="Z264" s="37"/>
      <c r="AA264" s="37"/>
      <c r="AB264" s="37"/>
      <c r="AC264" s="37"/>
      <c r="AD264" s="37"/>
      <c r="AE264" s="37"/>
      <c r="AT264" s="19" t="s">
        <v>220</v>
      </c>
      <c r="AU264" s="19" t="s">
        <v>91</v>
      </c>
    </row>
    <row r="265" spans="1:65" s="13" customFormat="1">
      <c r="B265" s="216"/>
      <c r="C265" s="217"/>
      <c r="D265" s="208" t="s">
        <v>299</v>
      </c>
      <c r="E265" s="218" t="s">
        <v>44</v>
      </c>
      <c r="F265" s="219" t="s">
        <v>816</v>
      </c>
      <c r="G265" s="217"/>
      <c r="H265" s="220">
        <v>4</v>
      </c>
      <c r="I265" s="221"/>
      <c r="J265" s="217"/>
      <c r="K265" s="217"/>
      <c r="L265" s="222"/>
      <c r="M265" s="223"/>
      <c r="N265" s="224"/>
      <c r="O265" s="224"/>
      <c r="P265" s="224"/>
      <c r="Q265" s="224"/>
      <c r="R265" s="224"/>
      <c r="S265" s="224"/>
      <c r="T265" s="225"/>
      <c r="AT265" s="226" t="s">
        <v>299</v>
      </c>
      <c r="AU265" s="226" t="s">
        <v>91</v>
      </c>
      <c r="AV265" s="13" t="s">
        <v>91</v>
      </c>
      <c r="AW265" s="13" t="s">
        <v>42</v>
      </c>
      <c r="AX265" s="13" t="s">
        <v>82</v>
      </c>
      <c r="AY265" s="226" t="s">
        <v>211</v>
      </c>
    </row>
    <row r="266" spans="1:65" s="13" customFormat="1">
      <c r="B266" s="216"/>
      <c r="C266" s="217"/>
      <c r="D266" s="208" t="s">
        <v>299</v>
      </c>
      <c r="E266" s="218" t="s">
        <v>44</v>
      </c>
      <c r="F266" s="219" t="s">
        <v>814</v>
      </c>
      <c r="G266" s="217"/>
      <c r="H266" s="220">
        <v>1.637</v>
      </c>
      <c r="I266" s="221"/>
      <c r="J266" s="217"/>
      <c r="K266" s="217"/>
      <c r="L266" s="222"/>
      <c r="M266" s="223"/>
      <c r="N266" s="224"/>
      <c r="O266" s="224"/>
      <c r="P266" s="224"/>
      <c r="Q266" s="224"/>
      <c r="R266" s="224"/>
      <c r="S266" s="224"/>
      <c r="T266" s="225"/>
      <c r="AT266" s="226" t="s">
        <v>299</v>
      </c>
      <c r="AU266" s="226" t="s">
        <v>91</v>
      </c>
      <c r="AV266" s="13" t="s">
        <v>91</v>
      </c>
      <c r="AW266" s="13" t="s">
        <v>42</v>
      </c>
      <c r="AX266" s="13" t="s">
        <v>82</v>
      </c>
      <c r="AY266" s="226" t="s">
        <v>211</v>
      </c>
    </row>
    <row r="267" spans="1:65" s="14" customFormat="1">
      <c r="B267" s="227"/>
      <c r="C267" s="228"/>
      <c r="D267" s="208" t="s">
        <v>299</v>
      </c>
      <c r="E267" s="229" t="s">
        <v>44</v>
      </c>
      <c r="F267" s="230" t="s">
        <v>344</v>
      </c>
      <c r="G267" s="228"/>
      <c r="H267" s="231">
        <v>5.6369999999999996</v>
      </c>
      <c r="I267" s="232"/>
      <c r="J267" s="228"/>
      <c r="K267" s="228"/>
      <c r="L267" s="233"/>
      <c r="M267" s="234"/>
      <c r="N267" s="235"/>
      <c r="O267" s="235"/>
      <c r="P267" s="235"/>
      <c r="Q267" s="235"/>
      <c r="R267" s="235"/>
      <c r="S267" s="235"/>
      <c r="T267" s="236"/>
      <c r="AT267" s="237" t="s">
        <v>299</v>
      </c>
      <c r="AU267" s="237" t="s">
        <v>91</v>
      </c>
      <c r="AV267" s="14" t="s">
        <v>232</v>
      </c>
      <c r="AW267" s="14" t="s">
        <v>42</v>
      </c>
      <c r="AX267" s="14" t="s">
        <v>88</v>
      </c>
      <c r="AY267" s="237" t="s">
        <v>211</v>
      </c>
    </row>
    <row r="268" spans="1:65" s="2" customFormat="1" ht="24">
      <c r="A268" s="37"/>
      <c r="B268" s="38"/>
      <c r="C268" s="195" t="s">
        <v>547</v>
      </c>
      <c r="D268" s="195" t="s">
        <v>214</v>
      </c>
      <c r="E268" s="196" t="s">
        <v>817</v>
      </c>
      <c r="F268" s="197" t="s">
        <v>818</v>
      </c>
      <c r="G268" s="198" t="s">
        <v>295</v>
      </c>
      <c r="H268" s="199">
        <v>2.8</v>
      </c>
      <c r="I268" s="200"/>
      <c r="J268" s="201">
        <f>ROUND(I268*H268,2)</f>
        <v>0</v>
      </c>
      <c r="K268" s="197" t="s">
        <v>224</v>
      </c>
      <c r="L268" s="42"/>
      <c r="M268" s="202" t="s">
        <v>44</v>
      </c>
      <c r="N268" s="203" t="s">
        <v>53</v>
      </c>
      <c r="O268" s="67"/>
      <c r="P268" s="204">
        <f>O268*H268</f>
        <v>0</v>
      </c>
      <c r="Q268" s="204">
        <v>0</v>
      </c>
      <c r="R268" s="204">
        <f>Q268*H268</f>
        <v>0</v>
      </c>
      <c r="S268" s="204">
        <v>0</v>
      </c>
      <c r="T268" s="205">
        <f>S268*H268</f>
        <v>0</v>
      </c>
      <c r="U268" s="37"/>
      <c r="V268" s="37"/>
      <c r="W268" s="37"/>
      <c r="X268" s="37"/>
      <c r="Y268" s="37"/>
      <c r="Z268" s="37"/>
      <c r="AA268" s="37"/>
      <c r="AB268" s="37"/>
      <c r="AC268" s="37"/>
      <c r="AD268" s="37"/>
      <c r="AE268" s="37"/>
      <c r="AR268" s="206" t="s">
        <v>232</v>
      </c>
      <c r="AT268" s="206" t="s">
        <v>214</v>
      </c>
      <c r="AU268" s="206" t="s">
        <v>91</v>
      </c>
      <c r="AY268" s="19" t="s">
        <v>211</v>
      </c>
      <c r="BE268" s="207">
        <f>IF(N268="základní",J268,0)</f>
        <v>0</v>
      </c>
      <c r="BF268" s="207">
        <f>IF(N268="snížená",J268,0)</f>
        <v>0</v>
      </c>
      <c r="BG268" s="207">
        <f>IF(N268="zákl. přenesená",J268,0)</f>
        <v>0</v>
      </c>
      <c r="BH268" s="207">
        <f>IF(N268="sníž. přenesená",J268,0)</f>
        <v>0</v>
      </c>
      <c r="BI268" s="207">
        <f>IF(N268="nulová",J268,0)</f>
        <v>0</v>
      </c>
      <c r="BJ268" s="19" t="s">
        <v>88</v>
      </c>
      <c r="BK268" s="207">
        <f>ROUND(I268*H268,2)</f>
        <v>0</v>
      </c>
      <c r="BL268" s="19" t="s">
        <v>232</v>
      </c>
      <c r="BM268" s="206" t="s">
        <v>819</v>
      </c>
    </row>
    <row r="269" spans="1:65" s="2" customFormat="1" ht="126.75">
      <c r="A269" s="37"/>
      <c r="B269" s="38"/>
      <c r="C269" s="39"/>
      <c r="D269" s="208" t="s">
        <v>297</v>
      </c>
      <c r="E269" s="39"/>
      <c r="F269" s="209" t="s">
        <v>483</v>
      </c>
      <c r="G269" s="39"/>
      <c r="H269" s="39"/>
      <c r="I269" s="118"/>
      <c r="J269" s="39"/>
      <c r="K269" s="39"/>
      <c r="L269" s="42"/>
      <c r="M269" s="210"/>
      <c r="N269" s="211"/>
      <c r="O269" s="67"/>
      <c r="P269" s="67"/>
      <c r="Q269" s="67"/>
      <c r="R269" s="67"/>
      <c r="S269" s="67"/>
      <c r="T269" s="68"/>
      <c r="U269" s="37"/>
      <c r="V269" s="37"/>
      <c r="W269" s="37"/>
      <c r="X269" s="37"/>
      <c r="Y269" s="37"/>
      <c r="Z269" s="37"/>
      <c r="AA269" s="37"/>
      <c r="AB269" s="37"/>
      <c r="AC269" s="37"/>
      <c r="AD269" s="37"/>
      <c r="AE269" s="37"/>
      <c r="AT269" s="19" t="s">
        <v>297</v>
      </c>
      <c r="AU269" s="19" t="s">
        <v>91</v>
      </c>
    </row>
    <row r="270" spans="1:65" s="13" customFormat="1">
      <c r="B270" s="216"/>
      <c r="C270" s="217"/>
      <c r="D270" s="208" t="s">
        <v>299</v>
      </c>
      <c r="E270" s="218" t="s">
        <v>44</v>
      </c>
      <c r="F270" s="219" t="s">
        <v>820</v>
      </c>
      <c r="G270" s="217"/>
      <c r="H270" s="220">
        <v>2.8</v>
      </c>
      <c r="I270" s="221"/>
      <c r="J270" s="217"/>
      <c r="K270" s="217"/>
      <c r="L270" s="222"/>
      <c r="M270" s="223"/>
      <c r="N270" s="224"/>
      <c r="O270" s="224"/>
      <c r="P270" s="224"/>
      <c r="Q270" s="224"/>
      <c r="R270" s="224"/>
      <c r="S270" s="224"/>
      <c r="T270" s="225"/>
      <c r="AT270" s="226" t="s">
        <v>299</v>
      </c>
      <c r="AU270" s="226" t="s">
        <v>91</v>
      </c>
      <c r="AV270" s="13" t="s">
        <v>91</v>
      </c>
      <c r="AW270" s="13" t="s">
        <v>42</v>
      </c>
      <c r="AX270" s="13" t="s">
        <v>88</v>
      </c>
      <c r="AY270" s="226" t="s">
        <v>211</v>
      </c>
    </row>
    <row r="271" spans="1:65" s="2" customFormat="1" ht="24">
      <c r="A271" s="37"/>
      <c r="B271" s="38"/>
      <c r="C271" s="195" t="s">
        <v>552</v>
      </c>
      <c r="D271" s="195" t="s">
        <v>214</v>
      </c>
      <c r="E271" s="196" t="s">
        <v>480</v>
      </c>
      <c r="F271" s="197" t="s">
        <v>481</v>
      </c>
      <c r="G271" s="198" t="s">
        <v>295</v>
      </c>
      <c r="H271" s="199">
        <v>99</v>
      </c>
      <c r="I271" s="200"/>
      <c r="J271" s="201">
        <f>ROUND(I271*H271,2)</f>
        <v>0</v>
      </c>
      <c r="K271" s="197" t="s">
        <v>224</v>
      </c>
      <c r="L271" s="42"/>
      <c r="M271" s="202" t="s">
        <v>44</v>
      </c>
      <c r="N271" s="203" t="s">
        <v>53</v>
      </c>
      <c r="O271" s="67"/>
      <c r="P271" s="204">
        <f>O271*H271</f>
        <v>0</v>
      </c>
      <c r="Q271" s="204">
        <v>0</v>
      </c>
      <c r="R271" s="204">
        <f>Q271*H271</f>
        <v>0</v>
      </c>
      <c r="S271" s="204">
        <v>0</v>
      </c>
      <c r="T271" s="205">
        <f>S271*H271</f>
        <v>0</v>
      </c>
      <c r="U271" s="37"/>
      <c r="V271" s="37"/>
      <c r="W271" s="37"/>
      <c r="X271" s="37"/>
      <c r="Y271" s="37"/>
      <c r="Z271" s="37"/>
      <c r="AA271" s="37"/>
      <c r="AB271" s="37"/>
      <c r="AC271" s="37"/>
      <c r="AD271" s="37"/>
      <c r="AE271" s="37"/>
      <c r="AR271" s="206" t="s">
        <v>232</v>
      </c>
      <c r="AT271" s="206" t="s">
        <v>214</v>
      </c>
      <c r="AU271" s="206" t="s">
        <v>91</v>
      </c>
      <c r="AY271" s="19" t="s">
        <v>211</v>
      </c>
      <c r="BE271" s="207">
        <f>IF(N271="základní",J271,0)</f>
        <v>0</v>
      </c>
      <c r="BF271" s="207">
        <f>IF(N271="snížená",J271,0)</f>
        <v>0</v>
      </c>
      <c r="BG271" s="207">
        <f>IF(N271="zákl. přenesená",J271,0)</f>
        <v>0</v>
      </c>
      <c r="BH271" s="207">
        <f>IF(N271="sníž. přenesená",J271,0)</f>
        <v>0</v>
      </c>
      <c r="BI271" s="207">
        <f>IF(N271="nulová",J271,0)</f>
        <v>0</v>
      </c>
      <c r="BJ271" s="19" t="s">
        <v>88</v>
      </c>
      <c r="BK271" s="207">
        <f>ROUND(I271*H271,2)</f>
        <v>0</v>
      </c>
      <c r="BL271" s="19" t="s">
        <v>232</v>
      </c>
      <c r="BM271" s="206" t="s">
        <v>821</v>
      </c>
    </row>
    <row r="272" spans="1:65" s="2" customFormat="1" ht="126.75">
      <c r="A272" s="37"/>
      <c r="B272" s="38"/>
      <c r="C272" s="39"/>
      <c r="D272" s="208" t="s">
        <v>297</v>
      </c>
      <c r="E272" s="39"/>
      <c r="F272" s="209" t="s">
        <v>483</v>
      </c>
      <c r="G272" s="39"/>
      <c r="H272" s="39"/>
      <c r="I272" s="118"/>
      <c r="J272" s="39"/>
      <c r="K272" s="39"/>
      <c r="L272" s="42"/>
      <c r="M272" s="210"/>
      <c r="N272" s="211"/>
      <c r="O272" s="67"/>
      <c r="P272" s="67"/>
      <c r="Q272" s="67"/>
      <c r="R272" s="67"/>
      <c r="S272" s="67"/>
      <c r="T272" s="68"/>
      <c r="U272" s="37"/>
      <c r="V272" s="37"/>
      <c r="W272" s="37"/>
      <c r="X272" s="37"/>
      <c r="Y272" s="37"/>
      <c r="Z272" s="37"/>
      <c r="AA272" s="37"/>
      <c r="AB272" s="37"/>
      <c r="AC272" s="37"/>
      <c r="AD272" s="37"/>
      <c r="AE272" s="37"/>
      <c r="AT272" s="19" t="s">
        <v>297</v>
      </c>
      <c r="AU272" s="19" t="s">
        <v>91</v>
      </c>
    </row>
    <row r="273" spans="1:65" s="13" customFormat="1" ht="22.5">
      <c r="B273" s="216"/>
      <c r="C273" s="217"/>
      <c r="D273" s="208" t="s">
        <v>299</v>
      </c>
      <c r="E273" s="218" t="s">
        <v>44</v>
      </c>
      <c r="F273" s="219" t="s">
        <v>822</v>
      </c>
      <c r="G273" s="217"/>
      <c r="H273" s="220">
        <v>99</v>
      </c>
      <c r="I273" s="221"/>
      <c r="J273" s="217"/>
      <c r="K273" s="217"/>
      <c r="L273" s="222"/>
      <c r="M273" s="223"/>
      <c r="N273" s="224"/>
      <c r="O273" s="224"/>
      <c r="P273" s="224"/>
      <c r="Q273" s="224"/>
      <c r="R273" s="224"/>
      <c r="S273" s="224"/>
      <c r="T273" s="225"/>
      <c r="AT273" s="226" t="s">
        <v>299</v>
      </c>
      <c r="AU273" s="226" t="s">
        <v>91</v>
      </c>
      <c r="AV273" s="13" t="s">
        <v>91</v>
      </c>
      <c r="AW273" s="13" t="s">
        <v>42</v>
      </c>
      <c r="AX273" s="13" t="s">
        <v>88</v>
      </c>
      <c r="AY273" s="226" t="s">
        <v>211</v>
      </c>
    </row>
    <row r="274" spans="1:65" s="2" customFormat="1" ht="36">
      <c r="A274" s="37"/>
      <c r="B274" s="38"/>
      <c r="C274" s="195" t="s">
        <v>558</v>
      </c>
      <c r="D274" s="195" t="s">
        <v>214</v>
      </c>
      <c r="E274" s="196" t="s">
        <v>486</v>
      </c>
      <c r="F274" s="197" t="s">
        <v>487</v>
      </c>
      <c r="G274" s="198" t="s">
        <v>295</v>
      </c>
      <c r="H274" s="199">
        <v>171</v>
      </c>
      <c r="I274" s="200"/>
      <c r="J274" s="201">
        <f>ROUND(I274*H274,2)</f>
        <v>0</v>
      </c>
      <c r="K274" s="197" t="s">
        <v>224</v>
      </c>
      <c r="L274" s="42"/>
      <c r="M274" s="202" t="s">
        <v>44</v>
      </c>
      <c r="N274" s="203" t="s">
        <v>53</v>
      </c>
      <c r="O274" s="67"/>
      <c r="P274" s="204">
        <f>O274*H274</f>
        <v>0</v>
      </c>
      <c r="Q274" s="204">
        <v>0</v>
      </c>
      <c r="R274" s="204">
        <f>Q274*H274</f>
        <v>0</v>
      </c>
      <c r="S274" s="204">
        <v>0</v>
      </c>
      <c r="T274" s="205">
        <f>S274*H274</f>
        <v>0</v>
      </c>
      <c r="U274" s="37"/>
      <c r="V274" s="37"/>
      <c r="W274" s="37"/>
      <c r="X274" s="37"/>
      <c r="Y274" s="37"/>
      <c r="Z274" s="37"/>
      <c r="AA274" s="37"/>
      <c r="AB274" s="37"/>
      <c r="AC274" s="37"/>
      <c r="AD274" s="37"/>
      <c r="AE274" s="37"/>
      <c r="AR274" s="206" t="s">
        <v>232</v>
      </c>
      <c r="AT274" s="206" t="s">
        <v>214</v>
      </c>
      <c r="AU274" s="206" t="s">
        <v>91</v>
      </c>
      <c r="AY274" s="19" t="s">
        <v>211</v>
      </c>
      <c r="BE274" s="207">
        <f>IF(N274="základní",J274,0)</f>
        <v>0</v>
      </c>
      <c r="BF274" s="207">
        <f>IF(N274="snížená",J274,0)</f>
        <v>0</v>
      </c>
      <c r="BG274" s="207">
        <f>IF(N274="zákl. přenesená",J274,0)</f>
        <v>0</v>
      </c>
      <c r="BH274" s="207">
        <f>IF(N274="sníž. přenesená",J274,0)</f>
        <v>0</v>
      </c>
      <c r="BI274" s="207">
        <f>IF(N274="nulová",J274,0)</f>
        <v>0</v>
      </c>
      <c r="BJ274" s="19" t="s">
        <v>88</v>
      </c>
      <c r="BK274" s="207">
        <f>ROUND(I274*H274,2)</f>
        <v>0</v>
      </c>
      <c r="BL274" s="19" t="s">
        <v>232</v>
      </c>
      <c r="BM274" s="206" t="s">
        <v>823</v>
      </c>
    </row>
    <row r="275" spans="1:65" s="2" customFormat="1" ht="48.75">
      <c r="A275" s="37"/>
      <c r="B275" s="38"/>
      <c r="C275" s="39"/>
      <c r="D275" s="208" t="s">
        <v>297</v>
      </c>
      <c r="E275" s="39"/>
      <c r="F275" s="209" t="s">
        <v>489</v>
      </c>
      <c r="G275" s="39"/>
      <c r="H275" s="39"/>
      <c r="I275" s="118"/>
      <c r="J275" s="39"/>
      <c r="K275" s="39"/>
      <c r="L275" s="42"/>
      <c r="M275" s="210"/>
      <c r="N275" s="211"/>
      <c r="O275" s="67"/>
      <c r="P275" s="67"/>
      <c r="Q275" s="67"/>
      <c r="R275" s="67"/>
      <c r="S275" s="67"/>
      <c r="T275" s="68"/>
      <c r="U275" s="37"/>
      <c r="V275" s="37"/>
      <c r="W275" s="37"/>
      <c r="X275" s="37"/>
      <c r="Y275" s="37"/>
      <c r="Z275" s="37"/>
      <c r="AA275" s="37"/>
      <c r="AB275" s="37"/>
      <c r="AC275" s="37"/>
      <c r="AD275" s="37"/>
      <c r="AE275" s="37"/>
      <c r="AT275" s="19" t="s">
        <v>297</v>
      </c>
      <c r="AU275" s="19" t="s">
        <v>91</v>
      </c>
    </row>
    <row r="276" spans="1:65" s="2" customFormat="1" ht="29.25">
      <c r="A276" s="37"/>
      <c r="B276" s="38"/>
      <c r="C276" s="39"/>
      <c r="D276" s="208" t="s">
        <v>220</v>
      </c>
      <c r="E276" s="39"/>
      <c r="F276" s="209" t="s">
        <v>490</v>
      </c>
      <c r="G276" s="39"/>
      <c r="H276" s="39"/>
      <c r="I276" s="118"/>
      <c r="J276" s="39"/>
      <c r="K276" s="39"/>
      <c r="L276" s="42"/>
      <c r="M276" s="210"/>
      <c r="N276" s="211"/>
      <c r="O276" s="67"/>
      <c r="P276" s="67"/>
      <c r="Q276" s="67"/>
      <c r="R276" s="67"/>
      <c r="S276" s="67"/>
      <c r="T276" s="68"/>
      <c r="U276" s="37"/>
      <c r="V276" s="37"/>
      <c r="W276" s="37"/>
      <c r="X276" s="37"/>
      <c r="Y276" s="37"/>
      <c r="Z276" s="37"/>
      <c r="AA276" s="37"/>
      <c r="AB276" s="37"/>
      <c r="AC276" s="37"/>
      <c r="AD276" s="37"/>
      <c r="AE276" s="37"/>
      <c r="AT276" s="19" t="s">
        <v>220</v>
      </c>
      <c r="AU276" s="19" t="s">
        <v>91</v>
      </c>
    </row>
    <row r="277" spans="1:65" s="13" customFormat="1">
      <c r="B277" s="216"/>
      <c r="C277" s="217"/>
      <c r="D277" s="208" t="s">
        <v>299</v>
      </c>
      <c r="E277" s="218" t="s">
        <v>44</v>
      </c>
      <c r="F277" s="219" t="s">
        <v>824</v>
      </c>
      <c r="G277" s="217"/>
      <c r="H277" s="220">
        <v>171</v>
      </c>
      <c r="I277" s="221"/>
      <c r="J277" s="217"/>
      <c r="K277" s="217"/>
      <c r="L277" s="222"/>
      <c r="M277" s="223"/>
      <c r="N277" s="224"/>
      <c r="O277" s="224"/>
      <c r="P277" s="224"/>
      <c r="Q277" s="224"/>
      <c r="R277" s="224"/>
      <c r="S277" s="224"/>
      <c r="T277" s="225"/>
      <c r="AT277" s="226" t="s">
        <v>299</v>
      </c>
      <c r="AU277" s="226" t="s">
        <v>91</v>
      </c>
      <c r="AV277" s="13" t="s">
        <v>91</v>
      </c>
      <c r="AW277" s="13" t="s">
        <v>42</v>
      </c>
      <c r="AX277" s="13" t="s">
        <v>88</v>
      </c>
      <c r="AY277" s="226" t="s">
        <v>211</v>
      </c>
    </row>
    <row r="278" spans="1:65" s="2" customFormat="1" ht="24">
      <c r="A278" s="37"/>
      <c r="B278" s="38"/>
      <c r="C278" s="195" t="s">
        <v>564</v>
      </c>
      <c r="D278" s="195" t="s">
        <v>214</v>
      </c>
      <c r="E278" s="196" t="s">
        <v>494</v>
      </c>
      <c r="F278" s="197" t="s">
        <v>495</v>
      </c>
      <c r="G278" s="198" t="s">
        <v>295</v>
      </c>
      <c r="H278" s="199">
        <v>1069.6369999999999</v>
      </c>
      <c r="I278" s="200"/>
      <c r="J278" s="201">
        <f>ROUND(I278*H278,2)</f>
        <v>0</v>
      </c>
      <c r="K278" s="197" t="s">
        <v>224</v>
      </c>
      <c r="L278" s="42"/>
      <c r="M278" s="202" t="s">
        <v>44</v>
      </c>
      <c r="N278" s="203" t="s">
        <v>53</v>
      </c>
      <c r="O278" s="67"/>
      <c r="P278" s="204">
        <f>O278*H278</f>
        <v>0</v>
      </c>
      <c r="Q278" s="204">
        <v>0</v>
      </c>
      <c r="R278" s="204">
        <f>Q278*H278</f>
        <v>0</v>
      </c>
      <c r="S278" s="204">
        <v>0</v>
      </c>
      <c r="T278" s="205">
        <f>S278*H278</f>
        <v>0</v>
      </c>
      <c r="U278" s="37"/>
      <c r="V278" s="37"/>
      <c r="W278" s="37"/>
      <c r="X278" s="37"/>
      <c r="Y278" s="37"/>
      <c r="Z278" s="37"/>
      <c r="AA278" s="37"/>
      <c r="AB278" s="37"/>
      <c r="AC278" s="37"/>
      <c r="AD278" s="37"/>
      <c r="AE278" s="37"/>
      <c r="AR278" s="206" t="s">
        <v>232</v>
      </c>
      <c r="AT278" s="206" t="s">
        <v>214</v>
      </c>
      <c r="AU278" s="206" t="s">
        <v>91</v>
      </c>
      <c r="AY278" s="19" t="s">
        <v>211</v>
      </c>
      <c r="BE278" s="207">
        <f>IF(N278="základní",J278,0)</f>
        <v>0</v>
      </c>
      <c r="BF278" s="207">
        <f>IF(N278="snížená",J278,0)</f>
        <v>0</v>
      </c>
      <c r="BG278" s="207">
        <f>IF(N278="zákl. přenesená",J278,0)</f>
        <v>0</v>
      </c>
      <c r="BH278" s="207">
        <f>IF(N278="sníž. přenesená",J278,0)</f>
        <v>0</v>
      </c>
      <c r="BI278" s="207">
        <f>IF(N278="nulová",J278,0)</f>
        <v>0</v>
      </c>
      <c r="BJ278" s="19" t="s">
        <v>88</v>
      </c>
      <c r="BK278" s="207">
        <f>ROUND(I278*H278,2)</f>
        <v>0</v>
      </c>
      <c r="BL278" s="19" t="s">
        <v>232</v>
      </c>
      <c r="BM278" s="206" t="s">
        <v>825</v>
      </c>
    </row>
    <row r="279" spans="1:65" s="2" customFormat="1" ht="107.25">
      <c r="A279" s="37"/>
      <c r="B279" s="38"/>
      <c r="C279" s="39"/>
      <c r="D279" s="208" t="s">
        <v>297</v>
      </c>
      <c r="E279" s="39"/>
      <c r="F279" s="209" t="s">
        <v>497</v>
      </c>
      <c r="G279" s="39"/>
      <c r="H279" s="39"/>
      <c r="I279" s="118"/>
      <c r="J279" s="39"/>
      <c r="K279" s="39"/>
      <c r="L279" s="42"/>
      <c r="M279" s="210"/>
      <c r="N279" s="211"/>
      <c r="O279" s="67"/>
      <c r="P279" s="67"/>
      <c r="Q279" s="67"/>
      <c r="R279" s="67"/>
      <c r="S279" s="67"/>
      <c r="T279" s="68"/>
      <c r="U279" s="37"/>
      <c r="V279" s="37"/>
      <c r="W279" s="37"/>
      <c r="X279" s="37"/>
      <c r="Y279" s="37"/>
      <c r="Z279" s="37"/>
      <c r="AA279" s="37"/>
      <c r="AB279" s="37"/>
      <c r="AC279" s="37"/>
      <c r="AD279" s="37"/>
      <c r="AE279" s="37"/>
      <c r="AT279" s="19" t="s">
        <v>297</v>
      </c>
      <c r="AU279" s="19" t="s">
        <v>91</v>
      </c>
    </row>
    <row r="280" spans="1:65" s="15" customFormat="1">
      <c r="B280" s="238"/>
      <c r="C280" s="239"/>
      <c r="D280" s="208" t="s">
        <v>299</v>
      </c>
      <c r="E280" s="240" t="s">
        <v>44</v>
      </c>
      <c r="F280" s="241" t="s">
        <v>464</v>
      </c>
      <c r="G280" s="239"/>
      <c r="H280" s="240" t="s">
        <v>44</v>
      </c>
      <c r="I280" s="242"/>
      <c r="J280" s="239"/>
      <c r="K280" s="239"/>
      <c r="L280" s="243"/>
      <c r="M280" s="244"/>
      <c r="N280" s="245"/>
      <c r="O280" s="245"/>
      <c r="P280" s="245"/>
      <c r="Q280" s="245"/>
      <c r="R280" s="245"/>
      <c r="S280" s="245"/>
      <c r="T280" s="246"/>
      <c r="AT280" s="247" t="s">
        <v>299</v>
      </c>
      <c r="AU280" s="247" t="s">
        <v>91</v>
      </c>
      <c r="AV280" s="15" t="s">
        <v>88</v>
      </c>
      <c r="AW280" s="15" t="s">
        <v>42</v>
      </c>
      <c r="AX280" s="15" t="s">
        <v>82</v>
      </c>
      <c r="AY280" s="247" t="s">
        <v>211</v>
      </c>
    </row>
    <row r="281" spans="1:65" s="13" customFormat="1">
      <c r="B281" s="216"/>
      <c r="C281" s="217"/>
      <c r="D281" s="208" t="s">
        <v>299</v>
      </c>
      <c r="E281" s="218" t="s">
        <v>44</v>
      </c>
      <c r="F281" s="219" t="s">
        <v>816</v>
      </c>
      <c r="G281" s="217"/>
      <c r="H281" s="220">
        <v>4</v>
      </c>
      <c r="I281" s="221"/>
      <c r="J281" s="217"/>
      <c r="K281" s="217"/>
      <c r="L281" s="222"/>
      <c r="M281" s="223"/>
      <c r="N281" s="224"/>
      <c r="O281" s="224"/>
      <c r="P281" s="224"/>
      <c r="Q281" s="224"/>
      <c r="R281" s="224"/>
      <c r="S281" s="224"/>
      <c r="T281" s="225"/>
      <c r="AT281" s="226" t="s">
        <v>299</v>
      </c>
      <c r="AU281" s="226" t="s">
        <v>91</v>
      </c>
      <c r="AV281" s="13" t="s">
        <v>91</v>
      </c>
      <c r="AW281" s="13" t="s">
        <v>42</v>
      </c>
      <c r="AX281" s="13" t="s">
        <v>82</v>
      </c>
      <c r="AY281" s="226" t="s">
        <v>211</v>
      </c>
    </row>
    <row r="282" spans="1:65" s="13" customFormat="1">
      <c r="B282" s="216"/>
      <c r="C282" s="217"/>
      <c r="D282" s="208" t="s">
        <v>299</v>
      </c>
      <c r="E282" s="218" t="s">
        <v>44</v>
      </c>
      <c r="F282" s="219" t="s">
        <v>814</v>
      </c>
      <c r="G282" s="217"/>
      <c r="H282" s="220">
        <v>1.637</v>
      </c>
      <c r="I282" s="221"/>
      <c r="J282" s="217"/>
      <c r="K282" s="217"/>
      <c r="L282" s="222"/>
      <c r="M282" s="223"/>
      <c r="N282" s="224"/>
      <c r="O282" s="224"/>
      <c r="P282" s="224"/>
      <c r="Q282" s="224"/>
      <c r="R282" s="224"/>
      <c r="S282" s="224"/>
      <c r="T282" s="225"/>
      <c r="AT282" s="226" t="s">
        <v>299</v>
      </c>
      <c r="AU282" s="226" t="s">
        <v>91</v>
      </c>
      <c r="AV282" s="13" t="s">
        <v>91</v>
      </c>
      <c r="AW282" s="13" t="s">
        <v>42</v>
      </c>
      <c r="AX282" s="13" t="s">
        <v>82</v>
      </c>
      <c r="AY282" s="226" t="s">
        <v>211</v>
      </c>
    </row>
    <row r="283" spans="1:65" s="16" customFormat="1">
      <c r="B283" s="248"/>
      <c r="C283" s="249"/>
      <c r="D283" s="208" t="s">
        <v>299</v>
      </c>
      <c r="E283" s="250" t="s">
        <v>44</v>
      </c>
      <c r="F283" s="251" t="s">
        <v>500</v>
      </c>
      <c r="G283" s="249"/>
      <c r="H283" s="252">
        <v>5.6370000000000005</v>
      </c>
      <c r="I283" s="253"/>
      <c r="J283" s="249"/>
      <c r="K283" s="249"/>
      <c r="L283" s="254"/>
      <c r="M283" s="255"/>
      <c r="N283" s="256"/>
      <c r="O283" s="256"/>
      <c r="P283" s="256"/>
      <c r="Q283" s="256"/>
      <c r="R283" s="256"/>
      <c r="S283" s="256"/>
      <c r="T283" s="257"/>
      <c r="AT283" s="258" t="s">
        <v>299</v>
      </c>
      <c r="AU283" s="258" t="s">
        <v>91</v>
      </c>
      <c r="AV283" s="16" t="s">
        <v>227</v>
      </c>
      <c r="AW283" s="16" t="s">
        <v>42</v>
      </c>
      <c r="AX283" s="16" t="s">
        <v>82</v>
      </c>
      <c r="AY283" s="258" t="s">
        <v>211</v>
      </c>
    </row>
    <row r="284" spans="1:65" s="15" customFormat="1">
      <c r="B284" s="238"/>
      <c r="C284" s="239"/>
      <c r="D284" s="208" t="s">
        <v>299</v>
      </c>
      <c r="E284" s="240" t="s">
        <v>44</v>
      </c>
      <c r="F284" s="241" t="s">
        <v>501</v>
      </c>
      <c r="G284" s="239"/>
      <c r="H284" s="240" t="s">
        <v>44</v>
      </c>
      <c r="I284" s="242"/>
      <c r="J284" s="239"/>
      <c r="K284" s="239"/>
      <c r="L284" s="243"/>
      <c r="M284" s="244"/>
      <c r="N284" s="245"/>
      <c r="O284" s="245"/>
      <c r="P284" s="245"/>
      <c r="Q284" s="245"/>
      <c r="R284" s="245"/>
      <c r="S284" s="245"/>
      <c r="T284" s="246"/>
      <c r="AT284" s="247" t="s">
        <v>299</v>
      </c>
      <c r="AU284" s="247" t="s">
        <v>91</v>
      </c>
      <c r="AV284" s="15" t="s">
        <v>88</v>
      </c>
      <c r="AW284" s="15" t="s">
        <v>42</v>
      </c>
      <c r="AX284" s="15" t="s">
        <v>82</v>
      </c>
      <c r="AY284" s="247" t="s">
        <v>211</v>
      </c>
    </row>
    <row r="285" spans="1:65" s="13" customFormat="1">
      <c r="B285" s="216"/>
      <c r="C285" s="217"/>
      <c r="D285" s="208" t="s">
        <v>299</v>
      </c>
      <c r="E285" s="218" t="s">
        <v>44</v>
      </c>
      <c r="F285" s="219" t="s">
        <v>760</v>
      </c>
      <c r="G285" s="217"/>
      <c r="H285" s="220">
        <v>40.32</v>
      </c>
      <c r="I285" s="221"/>
      <c r="J285" s="217"/>
      <c r="K285" s="217"/>
      <c r="L285" s="222"/>
      <c r="M285" s="223"/>
      <c r="N285" s="224"/>
      <c r="O285" s="224"/>
      <c r="P285" s="224"/>
      <c r="Q285" s="224"/>
      <c r="R285" s="224"/>
      <c r="S285" s="224"/>
      <c r="T285" s="225"/>
      <c r="AT285" s="226" t="s">
        <v>299</v>
      </c>
      <c r="AU285" s="226" t="s">
        <v>91</v>
      </c>
      <c r="AV285" s="13" t="s">
        <v>91</v>
      </c>
      <c r="AW285" s="13" t="s">
        <v>42</v>
      </c>
      <c r="AX285" s="13" t="s">
        <v>82</v>
      </c>
      <c r="AY285" s="226" t="s">
        <v>211</v>
      </c>
    </row>
    <row r="286" spans="1:65" s="13" customFormat="1">
      <c r="B286" s="216"/>
      <c r="C286" s="217"/>
      <c r="D286" s="208" t="s">
        <v>299</v>
      </c>
      <c r="E286" s="218" t="s">
        <v>44</v>
      </c>
      <c r="F286" s="219" t="s">
        <v>761</v>
      </c>
      <c r="G286" s="217"/>
      <c r="H286" s="220">
        <v>21.33</v>
      </c>
      <c r="I286" s="221"/>
      <c r="J286" s="217"/>
      <c r="K286" s="217"/>
      <c r="L286" s="222"/>
      <c r="M286" s="223"/>
      <c r="N286" s="224"/>
      <c r="O286" s="224"/>
      <c r="P286" s="224"/>
      <c r="Q286" s="224"/>
      <c r="R286" s="224"/>
      <c r="S286" s="224"/>
      <c r="T286" s="225"/>
      <c r="AT286" s="226" t="s">
        <v>299</v>
      </c>
      <c r="AU286" s="226" t="s">
        <v>91</v>
      </c>
      <c r="AV286" s="13" t="s">
        <v>91</v>
      </c>
      <c r="AW286" s="13" t="s">
        <v>42</v>
      </c>
      <c r="AX286" s="13" t="s">
        <v>82</v>
      </c>
      <c r="AY286" s="226" t="s">
        <v>211</v>
      </c>
    </row>
    <row r="287" spans="1:65" s="13" customFormat="1" ht="22.5">
      <c r="B287" s="216"/>
      <c r="C287" s="217"/>
      <c r="D287" s="208" t="s">
        <v>299</v>
      </c>
      <c r="E287" s="218" t="s">
        <v>44</v>
      </c>
      <c r="F287" s="219" t="s">
        <v>762</v>
      </c>
      <c r="G287" s="217"/>
      <c r="H287" s="220">
        <v>726.13</v>
      </c>
      <c r="I287" s="221"/>
      <c r="J287" s="217"/>
      <c r="K287" s="217"/>
      <c r="L287" s="222"/>
      <c r="M287" s="223"/>
      <c r="N287" s="224"/>
      <c r="O287" s="224"/>
      <c r="P287" s="224"/>
      <c r="Q287" s="224"/>
      <c r="R287" s="224"/>
      <c r="S287" s="224"/>
      <c r="T287" s="225"/>
      <c r="AT287" s="226" t="s">
        <v>299</v>
      </c>
      <c r="AU287" s="226" t="s">
        <v>91</v>
      </c>
      <c r="AV287" s="13" t="s">
        <v>91</v>
      </c>
      <c r="AW287" s="13" t="s">
        <v>42</v>
      </c>
      <c r="AX287" s="13" t="s">
        <v>82</v>
      </c>
      <c r="AY287" s="226" t="s">
        <v>211</v>
      </c>
    </row>
    <row r="288" spans="1:65" s="13" customFormat="1">
      <c r="B288" s="216"/>
      <c r="C288" s="217"/>
      <c r="D288" s="208" t="s">
        <v>299</v>
      </c>
      <c r="E288" s="218" t="s">
        <v>44</v>
      </c>
      <c r="F288" s="219" t="s">
        <v>763</v>
      </c>
      <c r="G288" s="217"/>
      <c r="H288" s="220">
        <v>5.28</v>
      </c>
      <c r="I288" s="221"/>
      <c r="J288" s="217"/>
      <c r="K288" s="217"/>
      <c r="L288" s="222"/>
      <c r="M288" s="223"/>
      <c r="N288" s="224"/>
      <c r="O288" s="224"/>
      <c r="P288" s="224"/>
      <c r="Q288" s="224"/>
      <c r="R288" s="224"/>
      <c r="S288" s="224"/>
      <c r="T288" s="225"/>
      <c r="AT288" s="226" t="s">
        <v>299</v>
      </c>
      <c r="AU288" s="226" t="s">
        <v>91</v>
      </c>
      <c r="AV288" s="13" t="s">
        <v>91</v>
      </c>
      <c r="AW288" s="13" t="s">
        <v>42</v>
      </c>
      <c r="AX288" s="13" t="s">
        <v>82</v>
      </c>
      <c r="AY288" s="226" t="s">
        <v>211</v>
      </c>
    </row>
    <row r="289" spans="1:65" s="13" customFormat="1">
      <c r="B289" s="216"/>
      <c r="C289" s="217"/>
      <c r="D289" s="208" t="s">
        <v>299</v>
      </c>
      <c r="E289" s="218" t="s">
        <v>44</v>
      </c>
      <c r="F289" s="219" t="s">
        <v>764</v>
      </c>
      <c r="G289" s="217"/>
      <c r="H289" s="220">
        <v>2.8</v>
      </c>
      <c r="I289" s="221"/>
      <c r="J289" s="217"/>
      <c r="K289" s="217"/>
      <c r="L289" s="222"/>
      <c r="M289" s="223"/>
      <c r="N289" s="224"/>
      <c r="O289" s="224"/>
      <c r="P289" s="224"/>
      <c r="Q289" s="224"/>
      <c r="R289" s="224"/>
      <c r="S289" s="224"/>
      <c r="T289" s="225"/>
      <c r="AT289" s="226" t="s">
        <v>299</v>
      </c>
      <c r="AU289" s="226" t="s">
        <v>91</v>
      </c>
      <c r="AV289" s="13" t="s">
        <v>91</v>
      </c>
      <c r="AW289" s="13" t="s">
        <v>42</v>
      </c>
      <c r="AX289" s="13" t="s">
        <v>82</v>
      </c>
      <c r="AY289" s="226" t="s">
        <v>211</v>
      </c>
    </row>
    <row r="290" spans="1:65" s="16" customFormat="1">
      <c r="B290" s="248"/>
      <c r="C290" s="249"/>
      <c r="D290" s="208" t="s">
        <v>299</v>
      </c>
      <c r="E290" s="250" t="s">
        <v>44</v>
      </c>
      <c r="F290" s="251" t="s">
        <v>500</v>
      </c>
      <c r="G290" s="249"/>
      <c r="H290" s="252">
        <v>795.8599999999999</v>
      </c>
      <c r="I290" s="253"/>
      <c r="J290" s="249"/>
      <c r="K290" s="249"/>
      <c r="L290" s="254"/>
      <c r="M290" s="255"/>
      <c r="N290" s="256"/>
      <c r="O290" s="256"/>
      <c r="P290" s="256"/>
      <c r="Q290" s="256"/>
      <c r="R290" s="256"/>
      <c r="S290" s="256"/>
      <c r="T290" s="257"/>
      <c r="AT290" s="258" t="s">
        <v>299</v>
      </c>
      <c r="AU290" s="258" t="s">
        <v>91</v>
      </c>
      <c r="AV290" s="16" t="s">
        <v>227</v>
      </c>
      <c r="AW290" s="16" t="s">
        <v>42</v>
      </c>
      <c r="AX290" s="16" t="s">
        <v>82</v>
      </c>
      <c r="AY290" s="258" t="s">
        <v>211</v>
      </c>
    </row>
    <row r="291" spans="1:65" s="15" customFormat="1">
      <c r="B291" s="238"/>
      <c r="C291" s="239"/>
      <c r="D291" s="208" t="s">
        <v>299</v>
      </c>
      <c r="E291" s="240" t="s">
        <v>44</v>
      </c>
      <c r="F291" s="241" t="s">
        <v>503</v>
      </c>
      <c r="G291" s="239"/>
      <c r="H291" s="240" t="s">
        <v>44</v>
      </c>
      <c r="I291" s="242"/>
      <c r="J291" s="239"/>
      <c r="K291" s="239"/>
      <c r="L291" s="243"/>
      <c r="M291" s="244"/>
      <c r="N291" s="245"/>
      <c r="O291" s="245"/>
      <c r="P291" s="245"/>
      <c r="Q291" s="245"/>
      <c r="R291" s="245"/>
      <c r="S291" s="245"/>
      <c r="T291" s="246"/>
      <c r="AT291" s="247" t="s">
        <v>299</v>
      </c>
      <c r="AU291" s="247" t="s">
        <v>91</v>
      </c>
      <c r="AV291" s="15" t="s">
        <v>88</v>
      </c>
      <c r="AW291" s="15" t="s">
        <v>42</v>
      </c>
      <c r="AX291" s="15" t="s">
        <v>82</v>
      </c>
      <c r="AY291" s="247" t="s">
        <v>211</v>
      </c>
    </row>
    <row r="292" spans="1:65" s="13" customFormat="1">
      <c r="B292" s="216"/>
      <c r="C292" s="217"/>
      <c r="D292" s="208" t="s">
        <v>299</v>
      </c>
      <c r="E292" s="218" t="s">
        <v>44</v>
      </c>
      <c r="F292" s="219" t="s">
        <v>826</v>
      </c>
      <c r="G292" s="217"/>
      <c r="H292" s="220">
        <v>268.14</v>
      </c>
      <c r="I292" s="221"/>
      <c r="J292" s="217"/>
      <c r="K292" s="217"/>
      <c r="L292" s="222"/>
      <c r="M292" s="223"/>
      <c r="N292" s="224"/>
      <c r="O292" s="224"/>
      <c r="P292" s="224"/>
      <c r="Q292" s="224"/>
      <c r="R292" s="224"/>
      <c r="S292" s="224"/>
      <c r="T292" s="225"/>
      <c r="AT292" s="226" t="s">
        <v>299</v>
      </c>
      <c r="AU292" s="226" t="s">
        <v>91</v>
      </c>
      <c r="AV292" s="13" t="s">
        <v>91</v>
      </c>
      <c r="AW292" s="13" t="s">
        <v>42</v>
      </c>
      <c r="AX292" s="13" t="s">
        <v>82</v>
      </c>
      <c r="AY292" s="226" t="s">
        <v>211</v>
      </c>
    </row>
    <row r="293" spans="1:65" s="14" customFormat="1">
      <c r="B293" s="227"/>
      <c r="C293" s="228"/>
      <c r="D293" s="208" t="s">
        <v>299</v>
      </c>
      <c r="E293" s="229" t="s">
        <v>44</v>
      </c>
      <c r="F293" s="230" t="s">
        <v>344</v>
      </c>
      <c r="G293" s="228"/>
      <c r="H293" s="231">
        <v>1069.6369999999999</v>
      </c>
      <c r="I293" s="232"/>
      <c r="J293" s="228"/>
      <c r="K293" s="228"/>
      <c r="L293" s="233"/>
      <c r="M293" s="234"/>
      <c r="N293" s="235"/>
      <c r="O293" s="235"/>
      <c r="P293" s="235"/>
      <c r="Q293" s="235"/>
      <c r="R293" s="235"/>
      <c r="S293" s="235"/>
      <c r="T293" s="236"/>
      <c r="AT293" s="237" t="s">
        <v>299</v>
      </c>
      <c r="AU293" s="237" t="s">
        <v>91</v>
      </c>
      <c r="AV293" s="14" t="s">
        <v>232</v>
      </c>
      <c r="AW293" s="14" t="s">
        <v>42</v>
      </c>
      <c r="AX293" s="14" t="s">
        <v>88</v>
      </c>
      <c r="AY293" s="237" t="s">
        <v>211</v>
      </c>
    </row>
    <row r="294" spans="1:65" s="2" customFormat="1" ht="24">
      <c r="A294" s="37"/>
      <c r="B294" s="38"/>
      <c r="C294" s="195" t="s">
        <v>571</v>
      </c>
      <c r="D294" s="195" t="s">
        <v>214</v>
      </c>
      <c r="E294" s="196" t="s">
        <v>827</v>
      </c>
      <c r="F294" s="197" t="s">
        <v>828</v>
      </c>
      <c r="G294" s="198" t="s">
        <v>295</v>
      </c>
      <c r="H294" s="199">
        <v>731.41</v>
      </c>
      <c r="I294" s="200"/>
      <c r="J294" s="201">
        <f>ROUND(I294*H294,2)</f>
        <v>0</v>
      </c>
      <c r="K294" s="197" t="s">
        <v>224</v>
      </c>
      <c r="L294" s="42"/>
      <c r="M294" s="202" t="s">
        <v>44</v>
      </c>
      <c r="N294" s="203" t="s">
        <v>53</v>
      </c>
      <c r="O294" s="67"/>
      <c r="P294" s="204">
        <f>O294*H294</f>
        <v>0</v>
      </c>
      <c r="Q294" s="204">
        <v>0</v>
      </c>
      <c r="R294" s="204">
        <f>Q294*H294</f>
        <v>0</v>
      </c>
      <c r="S294" s="204">
        <v>0</v>
      </c>
      <c r="T294" s="205">
        <f>S294*H294</f>
        <v>0</v>
      </c>
      <c r="U294" s="37"/>
      <c r="V294" s="37"/>
      <c r="W294" s="37"/>
      <c r="X294" s="37"/>
      <c r="Y294" s="37"/>
      <c r="Z294" s="37"/>
      <c r="AA294" s="37"/>
      <c r="AB294" s="37"/>
      <c r="AC294" s="37"/>
      <c r="AD294" s="37"/>
      <c r="AE294" s="37"/>
      <c r="AR294" s="206" t="s">
        <v>232</v>
      </c>
      <c r="AT294" s="206" t="s">
        <v>214</v>
      </c>
      <c r="AU294" s="206" t="s">
        <v>91</v>
      </c>
      <c r="AY294" s="19" t="s">
        <v>211</v>
      </c>
      <c r="BE294" s="207">
        <f>IF(N294="základní",J294,0)</f>
        <v>0</v>
      </c>
      <c r="BF294" s="207">
        <f>IF(N294="snížená",J294,0)</f>
        <v>0</v>
      </c>
      <c r="BG294" s="207">
        <f>IF(N294="zákl. přenesená",J294,0)</f>
        <v>0</v>
      </c>
      <c r="BH294" s="207">
        <f>IF(N294="sníž. přenesená",J294,0)</f>
        <v>0</v>
      </c>
      <c r="BI294" s="207">
        <f>IF(N294="nulová",J294,0)</f>
        <v>0</v>
      </c>
      <c r="BJ294" s="19" t="s">
        <v>88</v>
      </c>
      <c r="BK294" s="207">
        <f>ROUND(I294*H294,2)</f>
        <v>0</v>
      </c>
      <c r="BL294" s="19" t="s">
        <v>232</v>
      </c>
      <c r="BM294" s="206" t="s">
        <v>829</v>
      </c>
    </row>
    <row r="295" spans="1:65" s="2" customFormat="1" ht="175.5">
      <c r="A295" s="37"/>
      <c r="B295" s="38"/>
      <c r="C295" s="39"/>
      <c r="D295" s="208" t="s">
        <v>297</v>
      </c>
      <c r="E295" s="39"/>
      <c r="F295" s="209" t="s">
        <v>830</v>
      </c>
      <c r="G295" s="39"/>
      <c r="H295" s="39"/>
      <c r="I295" s="118"/>
      <c r="J295" s="39"/>
      <c r="K295" s="39"/>
      <c r="L295" s="42"/>
      <c r="M295" s="210"/>
      <c r="N295" s="211"/>
      <c r="O295" s="67"/>
      <c r="P295" s="67"/>
      <c r="Q295" s="67"/>
      <c r="R295" s="67"/>
      <c r="S295" s="67"/>
      <c r="T295" s="68"/>
      <c r="U295" s="37"/>
      <c r="V295" s="37"/>
      <c r="W295" s="37"/>
      <c r="X295" s="37"/>
      <c r="Y295" s="37"/>
      <c r="Z295" s="37"/>
      <c r="AA295" s="37"/>
      <c r="AB295" s="37"/>
      <c r="AC295" s="37"/>
      <c r="AD295" s="37"/>
      <c r="AE295" s="37"/>
      <c r="AT295" s="19" t="s">
        <v>297</v>
      </c>
      <c r="AU295" s="19" t="s">
        <v>91</v>
      </c>
    </row>
    <row r="296" spans="1:65" s="13" customFormat="1">
      <c r="B296" s="216"/>
      <c r="C296" s="217"/>
      <c r="D296" s="208" t="s">
        <v>299</v>
      </c>
      <c r="E296" s="218" t="s">
        <v>44</v>
      </c>
      <c r="F296" s="219" t="s">
        <v>831</v>
      </c>
      <c r="G296" s="217"/>
      <c r="H296" s="220">
        <v>726.13</v>
      </c>
      <c r="I296" s="221"/>
      <c r="J296" s="217"/>
      <c r="K296" s="217"/>
      <c r="L296" s="222"/>
      <c r="M296" s="223"/>
      <c r="N296" s="224"/>
      <c r="O296" s="224"/>
      <c r="P296" s="224"/>
      <c r="Q296" s="224"/>
      <c r="R296" s="224"/>
      <c r="S296" s="224"/>
      <c r="T296" s="225"/>
      <c r="AT296" s="226" t="s">
        <v>299</v>
      </c>
      <c r="AU296" s="226" t="s">
        <v>91</v>
      </c>
      <c r="AV296" s="13" t="s">
        <v>91</v>
      </c>
      <c r="AW296" s="13" t="s">
        <v>42</v>
      </c>
      <c r="AX296" s="13" t="s">
        <v>82</v>
      </c>
      <c r="AY296" s="226" t="s">
        <v>211</v>
      </c>
    </row>
    <row r="297" spans="1:65" s="13" customFormat="1">
      <c r="B297" s="216"/>
      <c r="C297" s="217"/>
      <c r="D297" s="208" t="s">
        <v>299</v>
      </c>
      <c r="E297" s="218" t="s">
        <v>44</v>
      </c>
      <c r="F297" s="219" t="s">
        <v>832</v>
      </c>
      <c r="G297" s="217"/>
      <c r="H297" s="220">
        <v>5.28</v>
      </c>
      <c r="I297" s="221"/>
      <c r="J297" s="217"/>
      <c r="K297" s="217"/>
      <c r="L297" s="222"/>
      <c r="M297" s="223"/>
      <c r="N297" s="224"/>
      <c r="O297" s="224"/>
      <c r="P297" s="224"/>
      <c r="Q297" s="224"/>
      <c r="R297" s="224"/>
      <c r="S297" s="224"/>
      <c r="T297" s="225"/>
      <c r="AT297" s="226" t="s">
        <v>299</v>
      </c>
      <c r="AU297" s="226" t="s">
        <v>91</v>
      </c>
      <c r="AV297" s="13" t="s">
        <v>91</v>
      </c>
      <c r="AW297" s="13" t="s">
        <v>42</v>
      </c>
      <c r="AX297" s="13" t="s">
        <v>82</v>
      </c>
      <c r="AY297" s="226" t="s">
        <v>211</v>
      </c>
    </row>
    <row r="298" spans="1:65" s="14" customFormat="1">
      <c r="B298" s="227"/>
      <c r="C298" s="228"/>
      <c r="D298" s="208" t="s">
        <v>299</v>
      </c>
      <c r="E298" s="229" t="s">
        <v>44</v>
      </c>
      <c r="F298" s="230" t="s">
        <v>344</v>
      </c>
      <c r="G298" s="228"/>
      <c r="H298" s="231">
        <v>731.41</v>
      </c>
      <c r="I298" s="232"/>
      <c r="J298" s="228"/>
      <c r="K298" s="228"/>
      <c r="L298" s="233"/>
      <c r="M298" s="234"/>
      <c r="N298" s="235"/>
      <c r="O298" s="235"/>
      <c r="P298" s="235"/>
      <c r="Q298" s="235"/>
      <c r="R298" s="235"/>
      <c r="S298" s="235"/>
      <c r="T298" s="236"/>
      <c r="AT298" s="237" t="s">
        <v>299</v>
      </c>
      <c r="AU298" s="237" t="s">
        <v>91</v>
      </c>
      <c r="AV298" s="14" t="s">
        <v>232</v>
      </c>
      <c r="AW298" s="14" t="s">
        <v>42</v>
      </c>
      <c r="AX298" s="14" t="s">
        <v>88</v>
      </c>
      <c r="AY298" s="237" t="s">
        <v>211</v>
      </c>
    </row>
    <row r="299" spans="1:65" s="2" customFormat="1" ht="12">
      <c r="A299" s="37"/>
      <c r="B299" s="38"/>
      <c r="C299" s="195" t="s">
        <v>576</v>
      </c>
      <c r="D299" s="195" t="s">
        <v>214</v>
      </c>
      <c r="E299" s="196" t="s">
        <v>517</v>
      </c>
      <c r="F299" s="197" t="s">
        <v>518</v>
      </c>
      <c r="G299" s="198" t="s">
        <v>519</v>
      </c>
      <c r="H299" s="199">
        <v>403.16</v>
      </c>
      <c r="I299" s="200"/>
      <c r="J299" s="201">
        <f>ROUND(I299*H299,2)</f>
        <v>0</v>
      </c>
      <c r="K299" s="197" t="s">
        <v>224</v>
      </c>
      <c r="L299" s="42"/>
      <c r="M299" s="202" t="s">
        <v>44</v>
      </c>
      <c r="N299" s="203" t="s">
        <v>53</v>
      </c>
      <c r="O299" s="67"/>
      <c r="P299" s="204">
        <f>O299*H299</f>
        <v>0</v>
      </c>
      <c r="Q299" s="204">
        <v>0</v>
      </c>
      <c r="R299" s="204">
        <f>Q299*H299</f>
        <v>0</v>
      </c>
      <c r="S299" s="204">
        <v>0</v>
      </c>
      <c r="T299" s="205">
        <f>S299*H299</f>
        <v>0</v>
      </c>
      <c r="U299" s="37"/>
      <c r="V299" s="37"/>
      <c r="W299" s="37"/>
      <c r="X299" s="37"/>
      <c r="Y299" s="37"/>
      <c r="Z299" s="37"/>
      <c r="AA299" s="37"/>
      <c r="AB299" s="37"/>
      <c r="AC299" s="37"/>
      <c r="AD299" s="37"/>
      <c r="AE299" s="37"/>
      <c r="AR299" s="206" t="s">
        <v>232</v>
      </c>
      <c r="AT299" s="206" t="s">
        <v>214</v>
      </c>
      <c r="AU299" s="206" t="s">
        <v>91</v>
      </c>
      <c r="AY299" s="19" t="s">
        <v>211</v>
      </c>
      <c r="BE299" s="207">
        <f>IF(N299="základní",J299,0)</f>
        <v>0</v>
      </c>
      <c r="BF299" s="207">
        <f>IF(N299="snížená",J299,0)</f>
        <v>0</v>
      </c>
      <c r="BG299" s="207">
        <f>IF(N299="zákl. přenesená",J299,0)</f>
        <v>0</v>
      </c>
      <c r="BH299" s="207">
        <f>IF(N299="sníž. přenesená",J299,0)</f>
        <v>0</v>
      </c>
      <c r="BI299" s="207">
        <f>IF(N299="nulová",J299,0)</f>
        <v>0</v>
      </c>
      <c r="BJ299" s="19" t="s">
        <v>88</v>
      </c>
      <c r="BK299" s="207">
        <f>ROUND(I299*H299,2)</f>
        <v>0</v>
      </c>
      <c r="BL299" s="19" t="s">
        <v>232</v>
      </c>
      <c r="BM299" s="206" t="s">
        <v>833</v>
      </c>
    </row>
    <row r="300" spans="1:65" s="13" customFormat="1">
      <c r="B300" s="216"/>
      <c r="C300" s="217"/>
      <c r="D300" s="208" t="s">
        <v>299</v>
      </c>
      <c r="E300" s="218" t="s">
        <v>44</v>
      </c>
      <c r="F300" s="219" t="s">
        <v>834</v>
      </c>
      <c r="G300" s="217"/>
      <c r="H300" s="220">
        <v>403.16</v>
      </c>
      <c r="I300" s="221"/>
      <c r="J300" s="217"/>
      <c r="K300" s="217"/>
      <c r="L300" s="222"/>
      <c r="M300" s="223"/>
      <c r="N300" s="224"/>
      <c r="O300" s="224"/>
      <c r="P300" s="224"/>
      <c r="Q300" s="224"/>
      <c r="R300" s="224"/>
      <c r="S300" s="224"/>
      <c r="T300" s="225"/>
      <c r="AT300" s="226" t="s">
        <v>299</v>
      </c>
      <c r="AU300" s="226" t="s">
        <v>91</v>
      </c>
      <c r="AV300" s="13" t="s">
        <v>91</v>
      </c>
      <c r="AW300" s="13" t="s">
        <v>42</v>
      </c>
      <c r="AX300" s="13" t="s">
        <v>88</v>
      </c>
      <c r="AY300" s="226" t="s">
        <v>211</v>
      </c>
    </row>
    <row r="301" spans="1:65" s="2" customFormat="1" ht="12">
      <c r="A301" s="37"/>
      <c r="B301" s="38"/>
      <c r="C301" s="195" t="s">
        <v>581</v>
      </c>
      <c r="D301" s="195" t="s">
        <v>214</v>
      </c>
      <c r="E301" s="196" t="s">
        <v>835</v>
      </c>
      <c r="F301" s="197" t="s">
        <v>836</v>
      </c>
      <c r="G301" s="198" t="s">
        <v>519</v>
      </c>
      <c r="H301" s="199">
        <v>226</v>
      </c>
      <c r="I301" s="200"/>
      <c r="J301" s="201">
        <f>ROUND(I301*H301,2)</f>
        <v>0</v>
      </c>
      <c r="K301" s="197" t="s">
        <v>224</v>
      </c>
      <c r="L301" s="42"/>
      <c r="M301" s="202" t="s">
        <v>44</v>
      </c>
      <c r="N301" s="203" t="s">
        <v>53</v>
      </c>
      <c r="O301" s="67"/>
      <c r="P301" s="204">
        <f>O301*H301</f>
        <v>0</v>
      </c>
      <c r="Q301" s="204">
        <v>0</v>
      </c>
      <c r="R301" s="204">
        <f>Q301*H301</f>
        <v>0</v>
      </c>
      <c r="S301" s="204">
        <v>0</v>
      </c>
      <c r="T301" s="205">
        <f>S301*H301</f>
        <v>0</v>
      </c>
      <c r="U301" s="37"/>
      <c r="V301" s="37"/>
      <c r="W301" s="37"/>
      <c r="X301" s="37"/>
      <c r="Y301" s="37"/>
      <c r="Z301" s="37"/>
      <c r="AA301" s="37"/>
      <c r="AB301" s="37"/>
      <c r="AC301" s="37"/>
      <c r="AD301" s="37"/>
      <c r="AE301" s="37"/>
      <c r="AR301" s="206" t="s">
        <v>232</v>
      </c>
      <c r="AT301" s="206" t="s">
        <v>214</v>
      </c>
      <c r="AU301" s="206" t="s">
        <v>91</v>
      </c>
      <c r="AY301" s="19" t="s">
        <v>211</v>
      </c>
      <c r="BE301" s="207">
        <f>IF(N301="základní",J301,0)</f>
        <v>0</v>
      </c>
      <c r="BF301" s="207">
        <f>IF(N301="snížená",J301,0)</f>
        <v>0</v>
      </c>
      <c r="BG301" s="207">
        <f>IF(N301="zákl. přenesená",J301,0)</f>
        <v>0</v>
      </c>
      <c r="BH301" s="207">
        <f>IF(N301="sníž. přenesená",J301,0)</f>
        <v>0</v>
      </c>
      <c r="BI301" s="207">
        <f>IF(N301="nulová",J301,0)</f>
        <v>0</v>
      </c>
      <c r="BJ301" s="19" t="s">
        <v>88</v>
      </c>
      <c r="BK301" s="207">
        <f>ROUND(I301*H301,2)</f>
        <v>0</v>
      </c>
      <c r="BL301" s="19" t="s">
        <v>232</v>
      </c>
      <c r="BM301" s="206" t="s">
        <v>837</v>
      </c>
    </row>
    <row r="302" spans="1:65" s="2" customFormat="1" ht="146.25">
      <c r="A302" s="37"/>
      <c r="B302" s="38"/>
      <c r="C302" s="39"/>
      <c r="D302" s="208" t="s">
        <v>297</v>
      </c>
      <c r="E302" s="39"/>
      <c r="F302" s="209" t="s">
        <v>838</v>
      </c>
      <c r="G302" s="39"/>
      <c r="H302" s="39"/>
      <c r="I302" s="118"/>
      <c r="J302" s="39"/>
      <c r="K302" s="39"/>
      <c r="L302" s="42"/>
      <c r="M302" s="210"/>
      <c r="N302" s="211"/>
      <c r="O302" s="67"/>
      <c r="P302" s="67"/>
      <c r="Q302" s="67"/>
      <c r="R302" s="67"/>
      <c r="S302" s="67"/>
      <c r="T302" s="68"/>
      <c r="U302" s="37"/>
      <c r="V302" s="37"/>
      <c r="W302" s="37"/>
      <c r="X302" s="37"/>
      <c r="Y302" s="37"/>
      <c r="Z302" s="37"/>
      <c r="AA302" s="37"/>
      <c r="AB302" s="37"/>
      <c r="AC302" s="37"/>
      <c r="AD302" s="37"/>
      <c r="AE302" s="37"/>
      <c r="AT302" s="19" t="s">
        <v>297</v>
      </c>
      <c r="AU302" s="19" t="s">
        <v>91</v>
      </c>
    </row>
    <row r="303" spans="1:65" s="2" customFormat="1" ht="19.5">
      <c r="A303" s="37"/>
      <c r="B303" s="38"/>
      <c r="C303" s="39"/>
      <c r="D303" s="208" t="s">
        <v>220</v>
      </c>
      <c r="E303" s="39"/>
      <c r="F303" s="209" t="s">
        <v>839</v>
      </c>
      <c r="G303" s="39"/>
      <c r="H303" s="39"/>
      <c r="I303" s="118"/>
      <c r="J303" s="39"/>
      <c r="K303" s="39"/>
      <c r="L303" s="42"/>
      <c r="M303" s="210"/>
      <c r="N303" s="211"/>
      <c r="O303" s="67"/>
      <c r="P303" s="67"/>
      <c r="Q303" s="67"/>
      <c r="R303" s="67"/>
      <c r="S303" s="67"/>
      <c r="T303" s="68"/>
      <c r="U303" s="37"/>
      <c r="V303" s="37"/>
      <c r="W303" s="37"/>
      <c r="X303" s="37"/>
      <c r="Y303" s="37"/>
      <c r="Z303" s="37"/>
      <c r="AA303" s="37"/>
      <c r="AB303" s="37"/>
      <c r="AC303" s="37"/>
      <c r="AD303" s="37"/>
      <c r="AE303" s="37"/>
      <c r="AT303" s="19" t="s">
        <v>220</v>
      </c>
      <c r="AU303" s="19" t="s">
        <v>91</v>
      </c>
    </row>
    <row r="304" spans="1:65" s="13" customFormat="1">
      <c r="B304" s="216"/>
      <c r="C304" s="217"/>
      <c r="D304" s="208" t="s">
        <v>299</v>
      </c>
      <c r="E304" s="218" t="s">
        <v>44</v>
      </c>
      <c r="F304" s="219" t="s">
        <v>840</v>
      </c>
      <c r="G304" s="217"/>
      <c r="H304" s="220">
        <v>6</v>
      </c>
      <c r="I304" s="221"/>
      <c r="J304" s="217"/>
      <c r="K304" s="217"/>
      <c r="L304" s="222"/>
      <c r="M304" s="223"/>
      <c r="N304" s="224"/>
      <c r="O304" s="224"/>
      <c r="P304" s="224"/>
      <c r="Q304" s="224"/>
      <c r="R304" s="224"/>
      <c r="S304" s="224"/>
      <c r="T304" s="225"/>
      <c r="AT304" s="226" t="s">
        <v>299</v>
      </c>
      <c r="AU304" s="226" t="s">
        <v>91</v>
      </c>
      <c r="AV304" s="13" t="s">
        <v>91</v>
      </c>
      <c r="AW304" s="13" t="s">
        <v>42</v>
      </c>
      <c r="AX304" s="13" t="s">
        <v>82</v>
      </c>
      <c r="AY304" s="226" t="s">
        <v>211</v>
      </c>
    </row>
    <row r="305" spans="1:65" s="13" customFormat="1">
      <c r="B305" s="216"/>
      <c r="C305" s="217"/>
      <c r="D305" s="208" t="s">
        <v>299</v>
      </c>
      <c r="E305" s="218" t="s">
        <v>44</v>
      </c>
      <c r="F305" s="219" t="s">
        <v>841</v>
      </c>
      <c r="G305" s="217"/>
      <c r="H305" s="220">
        <v>220</v>
      </c>
      <c r="I305" s="221"/>
      <c r="J305" s="217"/>
      <c r="K305" s="217"/>
      <c r="L305" s="222"/>
      <c r="M305" s="223"/>
      <c r="N305" s="224"/>
      <c r="O305" s="224"/>
      <c r="P305" s="224"/>
      <c r="Q305" s="224"/>
      <c r="R305" s="224"/>
      <c r="S305" s="224"/>
      <c r="T305" s="225"/>
      <c r="AT305" s="226" t="s">
        <v>299</v>
      </c>
      <c r="AU305" s="226" t="s">
        <v>91</v>
      </c>
      <c r="AV305" s="13" t="s">
        <v>91</v>
      </c>
      <c r="AW305" s="13" t="s">
        <v>42</v>
      </c>
      <c r="AX305" s="13" t="s">
        <v>82</v>
      </c>
      <c r="AY305" s="226" t="s">
        <v>211</v>
      </c>
    </row>
    <row r="306" spans="1:65" s="14" customFormat="1">
      <c r="B306" s="227"/>
      <c r="C306" s="228"/>
      <c r="D306" s="208" t="s">
        <v>299</v>
      </c>
      <c r="E306" s="229" t="s">
        <v>44</v>
      </c>
      <c r="F306" s="230" t="s">
        <v>344</v>
      </c>
      <c r="G306" s="228"/>
      <c r="H306" s="231">
        <v>226</v>
      </c>
      <c r="I306" s="232"/>
      <c r="J306" s="228"/>
      <c r="K306" s="228"/>
      <c r="L306" s="233"/>
      <c r="M306" s="234"/>
      <c r="N306" s="235"/>
      <c r="O306" s="235"/>
      <c r="P306" s="235"/>
      <c r="Q306" s="235"/>
      <c r="R306" s="235"/>
      <c r="S306" s="235"/>
      <c r="T306" s="236"/>
      <c r="AT306" s="237" t="s">
        <v>299</v>
      </c>
      <c r="AU306" s="237" t="s">
        <v>91</v>
      </c>
      <c r="AV306" s="14" t="s">
        <v>232</v>
      </c>
      <c r="AW306" s="14" t="s">
        <v>42</v>
      </c>
      <c r="AX306" s="14" t="s">
        <v>88</v>
      </c>
      <c r="AY306" s="237" t="s">
        <v>211</v>
      </c>
    </row>
    <row r="307" spans="1:65" s="2" customFormat="1" ht="24">
      <c r="A307" s="37"/>
      <c r="B307" s="38"/>
      <c r="C307" s="195" t="s">
        <v>586</v>
      </c>
      <c r="D307" s="195" t="s">
        <v>214</v>
      </c>
      <c r="E307" s="196" t="s">
        <v>523</v>
      </c>
      <c r="F307" s="197" t="s">
        <v>524</v>
      </c>
      <c r="G307" s="198" t="s">
        <v>519</v>
      </c>
      <c r="H307" s="199">
        <v>403.16</v>
      </c>
      <c r="I307" s="200"/>
      <c r="J307" s="201">
        <f>ROUND(I307*H307,2)</f>
        <v>0</v>
      </c>
      <c r="K307" s="197" t="s">
        <v>224</v>
      </c>
      <c r="L307" s="42"/>
      <c r="M307" s="202" t="s">
        <v>44</v>
      </c>
      <c r="N307" s="203" t="s">
        <v>53</v>
      </c>
      <c r="O307" s="67"/>
      <c r="P307" s="204">
        <f>O307*H307</f>
        <v>0</v>
      </c>
      <c r="Q307" s="204">
        <v>0</v>
      </c>
      <c r="R307" s="204">
        <f>Q307*H307</f>
        <v>0</v>
      </c>
      <c r="S307" s="204">
        <v>0</v>
      </c>
      <c r="T307" s="205">
        <f>S307*H307</f>
        <v>0</v>
      </c>
      <c r="U307" s="37"/>
      <c r="V307" s="37"/>
      <c r="W307" s="37"/>
      <c r="X307" s="37"/>
      <c r="Y307" s="37"/>
      <c r="Z307" s="37"/>
      <c r="AA307" s="37"/>
      <c r="AB307" s="37"/>
      <c r="AC307" s="37"/>
      <c r="AD307" s="37"/>
      <c r="AE307" s="37"/>
      <c r="AR307" s="206" t="s">
        <v>232</v>
      </c>
      <c r="AT307" s="206" t="s">
        <v>214</v>
      </c>
      <c r="AU307" s="206" t="s">
        <v>91</v>
      </c>
      <c r="AY307" s="19" t="s">
        <v>211</v>
      </c>
      <c r="BE307" s="207">
        <f>IF(N307="základní",J307,0)</f>
        <v>0</v>
      </c>
      <c r="BF307" s="207">
        <f>IF(N307="snížená",J307,0)</f>
        <v>0</v>
      </c>
      <c r="BG307" s="207">
        <f>IF(N307="zákl. přenesená",J307,0)</f>
        <v>0</v>
      </c>
      <c r="BH307" s="207">
        <f>IF(N307="sníž. přenesená",J307,0)</f>
        <v>0</v>
      </c>
      <c r="BI307" s="207">
        <f>IF(N307="nulová",J307,0)</f>
        <v>0</v>
      </c>
      <c r="BJ307" s="19" t="s">
        <v>88</v>
      </c>
      <c r="BK307" s="207">
        <f>ROUND(I307*H307,2)</f>
        <v>0</v>
      </c>
      <c r="BL307" s="19" t="s">
        <v>232</v>
      </c>
      <c r="BM307" s="206" t="s">
        <v>842</v>
      </c>
    </row>
    <row r="308" spans="1:65" s="2" customFormat="1" ht="117">
      <c r="A308" s="37"/>
      <c r="B308" s="38"/>
      <c r="C308" s="39"/>
      <c r="D308" s="208" t="s">
        <v>297</v>
      </c>
      <c r="E308" s="39"/>
      <c r="F308" s="209" t="s">
        <v>526</v>
      </c>
      <c r="G308" s="39"/>
      <c r="H308" s="39"/>
      <c r="I308" s="118"/>
      <c r="J308" s="39"/>
      <c r="K308" s="39"/>
      <c r="L308" s="42"/>
      <c r="M308" s="210"/>
      <c r="N308" s="211"/>
      <c r="O308" s="67"/>
      <c r="P308" s="67"/>
      <c r="Q308" s="67"/>
      <c r="R308" s="67"/>
      <c r="S308" s="67"/>
      <c r="T308" s="68"/>
      <c r="U308" s="37"/>
      <c r="V308" s="37"/>
      <c r="W308" s="37"/>
      <c r="X308" s="37"/>
      <c r="Y308" s="37"/>
      <c r="Z308" s="37"/>
      <c r="AA308" s="37"/>
      <c r="AB308" s="37"/>
      <c r="AC308" s="37"/>
      <c r="AD308" s="37"/>
      <c r="AE308" s="37"/>
      <c r="AT308" s="19" t="s">
        <v>297</v>
      </c>
      <c r="AU308" s="19" t="s">
        <v>91</v>
      </c>
    </row>
    <row r="309" spans="1:65" s="13" customFormat="1">
      <c r="B309" s="216"/>
      <c r="C309" s="217"/>
      <c r="D309" s="208" t="s">
        <v>299</v>
      </c>
      <c r="E309" s="218" t="s">
        <v>44</v>
      </c>
      <c r="F309" s="219" t="s">
        <v>843</v>
      </c>
      <c r="G309" s="217"/>
      <c r="H309" s="220">
        <v>403.16</v>
      </c>
      <c r="I309" s="221"/>
      <c r="J309" s="217"/>
      <c r="K309" s="217"/>
      <c r="L309" s="222"/>
      <c r="M309" s="223"/>
      <c r="N309" s="224"/>
      <c r="O309" s="224"/>
      <c r="P309" s="224"/>
      <c r="Q309" s="224"/>
      <c r="R309" s="224"/>
      <c r="S309" s="224"/>
      <c r="T309" s="225"/>
      <c r="AT309" s="226" t="s">
        <v>299</v>
      </c>
      <c r="AU309" s="226" t="s">
        <v>91</v>
      </c>
      <c r="AV309" s="13" t="s">
        <v>91</v>
      </c>
      <c r="AW309" s="13" t="s">
        <v>42</v>
      </c>
      <c r="AX309" s="13" t="s">
        <v>88</v>
      </c>
      <c r="AY309" s="226" t="s">
        <v>211</v>
      </c>
    </row>
    <row r="310" spans="1:65" s="2" customFormat="1" ht="12">
      <c r="A310" s="37"/>
      <c r="B310" s="38"/>
      <c r="C310" s="259" t="s">
        <v>596</v>
      </c>
      <c r="D310" s="259" t="s">
        <v>507</v>
      </c>
      <c r="E310" s="260" t="s">
        <v>844</v>
      </c>
      <c r="F310" s="261" t="s">
        <v>845</v>
      </c>
      <c r="G310" s="262" t="s">
        <v>531</v>
      </c>
      <c r="H310" s="263">
        <v>10.079000000000001</v>
      </c>
      <c r="I310" s="264"/>
      <c r="J310" s="265">
        <f>ROUND(I310*H310,2)</f>
        <v>0</v>
      </c>
      <c r="K310" s="261" t="s">
        <v>224</v>
      </c>
      <c r="L310" s="266"/>
      <c r="M310" s="267" t="s">
        <v>44</v>
      </c>
      <c r="N310" s="268" t="s">
        <v>53</v>
      </c>
      <c r="O310" s="67"/>
      <c r="P310" s="204">
        <f>O310*H310</f>
        <v>0</v>
      </c>
      <c r="Q310" s="204">
        <v>1E-3</v>
      </c>
      <c r="R310" s="204">
        <f>Q310*H310</f>
        <v>1.0079000000000001E-2</v>
      </c>
      <c r="S310" s="204">
        <v>0</v>
      </c>
      <c r="T310" s="205">
        <f>S310*H310</f>
        <v>0</v>
      </c>
      <c r="U310" s="37"/>
      <c r="V310" s="37"/>
      <c r="W310" s="37"/>
      <c r="X310" s="37"/>
      <c r="Y310" s="37"/>
      <c r="Z310" s="37"/>
      <c r="AA310" s="37"/>
      <c r="AB310" s="37"/>
      <c r="AC310" s="37"/>
      <c r="AD310" s="37"/>
      <c r="AE310" s="37"/>
      <c r="AR310" s="206" t="s">
        <v>256</v>
      </c>
      <c r="AT310" s="206" t="s">
        <v>507</v>
      </c>
      <c r="AU310" s="206" t="s">
        <v>91</v>
      </c>
      <c r="AY310" s="19" t="s">
        <v>211</v>
      </c>
      <c r="BE310" s="207">
        <f>IF(N310="základní",J310,0)</f>
        <v>0</v>
      </c>
      <c r="BF310" s="207">
        <f>IF(N310="snížená",J310,0)</f>
        <v>0</v>
      </c>
      <c r="BG310" s="207">
        <f>IF(N310="zákl. přenesená",J310,0)</f>
        <v>0</v>
      </c>
      <c r="BH310" s="207">
        <f>IF(N310="sníž. přenesená",J310,0)</f>
        <v>0</v>
      </c>
      <c r="BI310" s="207">
        <f>IF(N310="nulová",J310,0)</f>
        <v>0</v>
      </c>
      <c r="BJ310" s="19" t="s">
        <v>88</v>
      </c>
      <c r="BK310" s="207">
        <f>ROUND(I310*H310,2)</f>
        <v>0</v>
      </c>
      <c r="BL310" s="19" t="s">
        <v>232</v>
      </c>
      <c r="BM310" s="206" t="s">
        <v>846</v>
      </c>
    </row>
    <row r="311" spans="1:65" s="13" customFormat="1">
      <c r="B311" s="216"/>
      <c r="C311" s="217"/>
      <c r="D311" s="208" t="s">
        <v>299</v>
      </c>
      <c r="E311" s="218" t="s">
        <v>44</v>
      </c>
      <c r="F311" s="219" t="s">
        <v>847</v>
      </c>
      <c r="G311" s="217"/>
      <c r="H311" s="220">
        <v>10.079000000000001</v>
      </c>
      <c r="I311" s="221"/>
      <c r="J311" s="217"/>
      <c r="K311" s="217"/>
      <c r="L311" s="222"/>
      <c r="M311" s="223"/>
      <c r="N311" s="224"/>
      <c r="O311" s="224"/>
      <c r="P311" s="224"/>
      <c r="Q311" s="224"/>
      <c r="R311" s="224"/>
      <c r="S311" s="224"/>
      <c r="T311" s="225"/>
      <c r="AT311" s="226" t="s">
        <v>299</v>
      </c>
      <c r="AU311" s="226" t="s">
        <v>91</v>
      </c>
      <c r="AV311" s="13" t="s">
        <v>91</v>
      </c>
      <c r="AW311" s="13" t="s">
        <v>42</v>
      </c>
      <c r="AX311" s="13" t="s">
        <v>88</v>
      </c>
      <c r="AY311" s="226" t="s">
        <v>211</v>
      </c>
    </row>
    <row r="312" spans="1:65" s="2" customFormat="1" ht="24">
      <c r="A312" s="37"/>
      <c r="B312" s="38"/>
      <c r="C312" s="195" t="s">
        <v>601</v>
      </c>
      <c r="D312" s="195" t="s">
        <v>214</v>
      </c>
      <c r="E312" s="196" t="s">
        <v>848</v>
      </c>
      <c r="F312" s="197" t="s">
        <v>849</v>
      </c>
      <c r="G312" s="198" t="s">
        <v>519</v>
      </c>
      <c r="H312" s="199">
        <v>571.08100000000002</v>
      </c>
      <c r="I312" s="200"/>
      <c r="J312" s="201">
        <f>ROUND(I312*H312,2)</f>
        <v>0</v>
      </c>
      <c r="K312" s="197" t="s">
        <v>224</v>
      </c>
      <c r="L312" s="42"/>
      <c r="M312" s="202" t="s">
        <v>44</v>
      </c>
      <c r="N312" s="203" t="s">
        <v>53</v>
      </c>
      <c r="O312" s="67"/>
      <c r="P312" s="204">
        <f>O312*H312</f>
        <v>0</v>
      </c>
      <c r="Q312" s="204">
        <v>0</v>
      </c>
      <c r="R312" s="204">
        <f>Q312*H312</f>
        <v>0</v>
      </c>
      <c r="S312" s="204">
        <v>0</v>
      </c>
      <c r="T312" s="205">
        <f>S312*H312</f>
        <v>0</v>
      </c>
      <c r="U312" s="37"/>
      <c r="V312" s="37"/>
      <c r="W312" s="37"/>
      <c r="X312" s="37"/>
      <c r="Y312" s="37"/>
      <c r="Z312" s="37"/>
      <c r="AA312" s="37"/>
      <c r="AB312" s="37"/>
      <c r="AC312" s="37"/>
      <c r="AD312" s="37"/>
      <c r="AE312" s="37"/>
      <c r="AR312" s="206" t="s">
        <v>232</v>
      </c>
      <c r="AT312" s="206" t="s">
        <v>214</v>
      </c>
      <c r="AU312" s="206" t="s">
        <v>91</v>
      </c>
      <c r="AY312" s="19" t="s">
        <v>211</v>
      </c>
      <c r="BE312" s="207">
        <f>IF(N312="základní",J312,0)</f>
        <v>0</v>
      </c>
      <c r="BF312" s="207">
        <f>IF(N312="snížená",J312,0)</f>
        <v>0</v>
      </c>
      <c r="BG312" s="207">
        <f>IF(N312="zákl. přenesená",J312,0)</f>
        <v>0</v>
      </c>
      <c r="BH312" s="207">
        <f>IF(N312="sníž. přenesená",J312,0)</f>
        <v>0</v>
      </c>
      <c r="BI312" s="207">
        <f>IF(N312="nulová",J312,0)</f>
        <v>0</v>
      </c>
      <c r="BJ312" s="19" t="s">
        <v>88</v>
      </c>
      <c r="BK312" s="207">
        <f>ROUND(I312*H312,2)</f>
        <v>0</v>
      </c>
      <c r="BL312" s="19" t="s">
        <v>232</v>
      </c>
      <c r="BM312" s="206" t="s">
        <v>850</v>
      </c>
    </row>
    <row r="313" spans="1:65" s="2" customFormat="1" ht="97.5">
      <c r="A313" s="37"/>
      <c r="B313" s="38"/>
      <c r="C313" s="39"/>
      <c r="D313" s="208" t="s">
        <v>297</v>
      </c>
      <c r="E313" s="39"/>
      <c r="F313" s="209" t="s">
        <v>539</v>
      </c>
      <c r="G313" s="39"/>
      <c r="H313" s="39"/>
      <c r="I313" s="118"/>
      <c r="J313" s="39"/>
      <c r="K313" s="39"/>
      <c r="L313" s="42"/>
      <c r="M313" s="210"/>
      <c r="N313" s="211"/>
      <c r="O313" s="67"/>
      <c r="P313" s="67"/>
      <c r="Q313" s="67"/>
      <c r="R313" s="67"/>
      <c r="S313" s="67"/>
      <c r="T313" s="68"/>
      <c r="U313" s="37"/>
      <c r="V313" s="37"/>
      <c r="W313" s="37"/>
      <c r="X313" s="37"/>
      <c r="Y313" s="37"/>
      <c r="Z313" s="37"/>
      <c r="AA313" s="37"/>
      <c r="AB313" s="37"/>
      <c r="AC313" s="37"/>
      <c r="AD313" s="37"/>
      <c r="AE313" s="37"/>
      <c r="AT313" s="19" t="s">
        <v>297</v>
      </c>
      <c r="AU313" s="19" t="s">
        <v>91</v>
      </c>
    </row>
    <row r="314" spans="1:65" s="13" customFormat="1">
      <c r="B314" s="216"/>
      <c r="C314" s="217"/>
      <c r="D314" s="208" t="s">
        <v>299</v>
      </c>
      <c r="E314" s="218" t="s">
        <v>44</v>
      </c>
      <c r="F314" s="219" t="s">
        <v>851</v>
      </c>
      <c r="G314" s="217"/>
      <c r="H314" s="220">
        <v>571.08100000000002</v>
      </c>
      <c r="I314" s="221"/>
      <c r="J314" s="217"/>
      <c r="K314" s="217"/>
      <c r="L314" s="222"/>
      <c r="M314" s="223"/>
      <c r="N314" s="224"/>
      <c r="O314" s="224"/>
      <c r="P314" s="224"/>
      <c r="Q314" s="224"/>
      <c r="R314" s="224"/>
      <c r="S314" s="224"/>
      <c r="T314" s="225"/>
      <c r="AT314" s="226" t="s">
        <v>299</v>
      </c>
      <c r="AU314" s="226" t="s">
        <v>91</v>
      </c>
      <c r="AV314" s="13" t="s">
        <v>91</v>
      </c>
      <c r="AW314" s="13" t="s">
        <v>42</v>
      </c>
      <c r="AX314" s="13" t="s">
        <v>88</v>
      </c>
      <c r="AY314" s="226" t="s">
        <v>211</v>
      </c>
    </row>
    <row r="315" spans="1:65" s="2" customFormat="1" ht="24">
      <c r="A315" s="37"/>
      <c r="B315" s="38"/>
      <c r="C315" s="195" t="s">
        <v>608</v>
      </c>
      <c r="D315" s="195" t="s">
        <v>214</v>
      </c>
      <c r="E315" s="196" t="s">
        <v>536</v>
      </c>
      <c r="F315" s="197" t="s">
        <v>537</v>
      </c>
      <c r="G315" s="198" t="s">
        <v>519</v>
      </c>
      <c r="H315" s="199">
        <v>244.749</v>
      </c>
      <c r="I315" s="200"/>
      <c r="J315" s="201">
        <f>ROUND(I315*H315,2)</f>
        <v>0</v>
      </c>
      <c r="K315" s="197" t="s">
        <v>224</v>
      </c>
      <c r="L315" s="42"/>
      <c r="M315" s="202" t="s">
        <v>44</v>
      </c>
      <c r="N315" s="203" t="s">
        <v>53</v>
      </c>
      <c r="O315" s="67"/>
      <c r="P315" s="204">
        <f>O315*H315</f>
        <v>0</v>
      </c>
      <c r="Q315" s="204">
        <v>0</v>
      </c>
      <c r="R315" s="204">
        <f>Q315*H315</f>
        <v>0</v>
      </c>
      <c r="S315" s="204">
        <v>0</v>
      </c>
      <c r="T315" s="205">
        <f>S315*H315</f>
        <v>0</v>
      </c>
      <c r="U315" s="37"/>
      <c r="V315" s="37"/>
      <c r="W315" s="37"/>
      <c r="X315" s="37"/>
      <c r="Y315" s="37"/>
      <c r="Z315" s="37"/>
      <c r="AA315" s="37"/>
      <c r="AB315" s="37"/>
      <c r="AC315" s="37"/>
      <c r="AD315" s="37"/>
      <c r="AE315" s="37"/>
      <c r="AR315" s="206" t="s">
        <v>232</v>
      </c>
      <c r="AT315" s="206" t="s">
        <v>214</v>
      </c>
      <c r="AU315" s="206" t="s">
        <v>91</v>
      </c>
      <c r="AY315" s="19" t="s">
        <v>211</v>
      </c>
      <c r="BE315" s="207">
        <f>IF(N315="základní",J315,0)</f>
        <v>0</v>
      </c>
      <c r="BF315" s="207">
        <f>IF(N315="snížená",J315,0)</f>
        <v>0</v>
      </c>
      <c r="BG315" s="207">
        <f>IF(N315="zákl. přenesená",J315,0)</f>
        <v>0</v>
      </c>
      <c r="BH315" s="207">
        <f>IF(N315="sníž. přenesená",J315,0)</f>
        <v>0</v>
      </c>
      <c r="BI315" s="207">
        <f>IF(N315="nulová",J315,0)</f>
        <v>0</v>
      </c>
      <c r="BJ315" s="19" t="s">
        <v>88</v>
      </c>
      <c r="BK315" s="207">
        <f>ROUND(I315*H315,2)</f>
        <v>0</v>
      </c>
      <c r="BL315" s="19" t="s">
        <v>232</v>
      </c>
      <c r="BM315" s="206" t="s">
        <v>852</v>
      </c>
    </row>
    <row r="316" spans="1:65" s="2" customFormat="1" ht="97.5">
      <c r="A316" s="37"/>
      <c r="B316" s="38"/>
      <c r="C316" s="39"/>
      <c r="D316" s="208" t="s">
        <v>297</v>
      </c>
      <c r="E316" s="39"/>
      <c r="F316" s="209" t="s">
        <v>539</v>
      </c>
      <c r="G316" s="39"/>
      <c r="H316" s="39"/>
      <c r="I316" s="118"/>
      <c r="J316" s="39"/>
      <c r="K316" s="39"/>
      <c r="L316" s="42"/>
      <c r="M316" s="210"/>
      <c r="N316" s="211"/>
      <c r="O316" s="67"/>
      <c r="P316" s="67"/>
      <c r="Q316" s="67"/>
      <c r="R316" s="67"/>
      <c r="S316" s="67"/>
      <c r="T316" s="68"/>
      <c r="U316" s="37"/>
      <c r="V316" s="37"/>
      <c r="W316" s="37"/>
      <c r="X316" s="37"/>
      <c r="Y316" s="37"/>
      <c r="Z316" s="37"/>
      <c r="AA316" s="37"/>
      <c r="AB316" s="37"/>
      <c r="AC316" s="37"/>
      <c r="AD316" s="37"/>
      <c r="AE316" s="37"/>
      <c r="AT316" s="19" t="s">
        <v>297</v>
      </c>
      <c r="AU316" s="19" t="s">
        <v>91</v>
      </c>
    </row>
    <row r="317" spans="1:65" s="13" customFormat="1">
      <c r="B317" s="216"/>
      <c r="C317" s="217"/>
      <c r="D317" s="208" t="s">
        <v>299</v>
      </c>
      <c r="E317" s="218" t="s">
        <v>44</v>
      </c>
      <c r="F317" s="219" t="s">
        <v>853</v>
      </c>
      <c r="G317" s="217"/>
      <c r="H317" s="220">
        <v>244.749</v>
      </c>
      <c r="I317" s="221"/>
      <c r="J317" s="217"/>
      <c r="K317" s="217"/>
      <c r="L317" s="222"/>
      <c r="M317" s="223"/>
      <c r="N317" s="224"/>
      <c r="O317" s="224"/>
      <c r="P317" s="224"/>
      <c r="Q317" s="224"/>
      <c r="R317" s="224"/>
      <c r="S317" s="224"/>
      <c r="T317" s="225"/>
      <c r="AT317" s="226" t="s">
        <v>299</v>
      </c>
      <c r="AU317" s="226" t="s">
        <v>91</v>
      </c>
      <c r="AV317" s="13" t="s">
        <v>91</v>
      </c>
      <c r="AW317" s="13" t="s">
        <v>42</v>
      </c>
      <c r="AX317" s="13" t="s">
        <v>88</v>
      </c>
      <c r="AY317" s="226" t="s">
        <v>211</v>
      </c>
    </row>
    <row r="318" spans="1:65" s="2" customFormat="1" ht="24">
      <c r="A318" s="37"/>
      <c r="B318" s="38"/>
      <c r="C318" s="195" t="s">
        <v>613</v>
      </c>
      <c r="D318" s="195" t="s">
        <v>214</v>
      </c>
      <c r="E318" s="196" t="s">
        <v>542</v>
      </c>
      <c r="F318" s="197" t="s">
        <v>543</v>
      </c>
      <c r="G318" s="198" t="s">
        <v>519</v>
      </c>
      <c r="H318" s="199">
        <v>1021.72</v>
      </c>
      <c r="I318" s="200"/>
      <c r="J318" s="201">
        <f>ROUND(I318*H318,2)</f>
        <v>0</v>
      </c>
      <c r="K318" s="197" t="s">
        <v>224</v>
      </c>
      <c r="L318" s="42"/>
      <c r="M318" s="202" t="s">
        <v>44</v>
      </c>
      <c r="N318" s="203" t="s">
        <v>53</v>
      </c>
      <c r="O318" s="67"/>
      <c r="P318" s="204">
        <f>O318*H318</f>
        <v>0</v>
      </c>
      <c r="Q318" s="204">
        <v>0</v>
      </c>
      <c r="R318" s="204">
        <f>Q318*H318</f>
        <v>0</v>
      </c>
      <c r="S318" s="204">
        <v>0</v>
      </c>
      <c r="T318" s="205">
        <f>S318*H318</f>
        <v>0</v>
      </c>
      <c r="U318" s="37"/>
      <c r="V318" s="37"/>
      <c r="W318" s="37"/>
      <c r="X318" s="37"/>
      <c r="Y318" s="37"/>
      <c r="Z318" s="37"/>
      <c r="AA318" s="37"/>
      <c r="AB318" s="37"/>
      <c r="AC318" s="37"/>
      <c r="AD318" s="37"/>
      <c r="AE318" s="37"/>
      <c r="AR318" s="206" t="s">
        <v>232</v>
      </c>
      <c r="AT318" s="206" t="s">
        <v>214</v>
      </c>
      <c r="AU318" s="206" t="s">
        <v>91</v>
      </c>
      <c r="AY318" s="19" t="s">
        <v>211</v>
      </c>
      <c r="BE318" s="207">
        <f>IF(N318="základní",J318,0)</f>
        <v>0</v>
      </c>
      <c r="BF318" s="207">
        <f>IF(N318="snížená",J318,0)</f>
        <v>0</v>
      </c>
      <c r="BG318" s="207">
        <f>IF(N318="zákl. přenesená",J318,0)</f>
        <v>0</v>
      </c>
      <c r="BH318" s="207">
        <f>IF(N318="sníž. přenesená",J318,0)</f>
        <v>0</v>
      </c>
      <c r="BI318" s="207">
        <f>IF(N318="nulová",J318,0)</f>
        <v>0</v>
      </c>
      <c r="BJ318" s="19" t="s">
        <v>88</v>
      </c>
      <c r="BK318" s="207">
        <f>ROUND(I318*H318,2)</f>
        <v>0</v>
      </c>
      <c r="BL318" s="19" t="s">
        <v>232</v>
      </c>
      <c r="BM318" s="206" t="s">
        <v>854</v>
      </c>
    </row>
    <row r="319" spans="1:65" s="2" customFormat="1" ht="48.75">
      <c r="A319" s="37"/>
      <c r="B319" s="38"/>
      <c r="C319" s="39"/>
      <c r="D319" s="208" t="s">
        <v>297</v>
      </c>
      <c r="E319" s="39"/>
      <c r="F319" s="209" t="s">
        <v>545</v>
      </c>
      <c r="G319" s="39"/>
      <c r="H319" s="39"/>
      <c r="I319" s="118"/>
      <c r="J319" s="39"/>
      <c r="K319" s="39"/>
      <c r="L319" s="42"/>
      <c r="M319" s="210"/>
      <c r="N319" s="211"/>
      <c r="O319" s="67"/>
      <c r="P319" s="67"/>
      <c r="Q319" s="67"/>
      <c r="R319" s="67"/>
      <c r="S319" s="67"/>
      <c r="T319" s="68"/>
      <c r="U319" s="37"/>
      <c r="V319" s="37"/>
      <c r="W319" s="37"/>
      <c r="X319" s="37"/>
      <c r="Y319" s="37"/>
      <c r="Z319" s="37"/>
      <c r="AA319" s="37"/>
      <c r="AB319" s="37"/>
      <c r="AC319" s="37"/>
      <c r="AD319" s="37"/>
      <c r="AE319" s="37"/>
      <c r="AT319" s="19" t="s">
        <v>297</v>
      </c>
      <c r="AU319" s="19" t="s">
        <v>91</v>
      </c>
    </row>
    <row r="320" spans="1:65" s="13" customFormat="1">
      <c r="B320" s="216"/>
      <c r="C320" s="217"/>
      <c r="D320" s="208" t="s">
        <v>299</v>
      </c>
      <c r="E320" s="218" t="s">
        <v>44</v>
      </c>
      <c r="F320" s="219" t="s">
        <v>855</v>
      </c>
      <c r="G320" s="217"/>
      <c r="H320" s="220">
        <v>1021.72</v>
      </c>
      <c r="I320" s="221"/>
      <c r="J320" s="217"/>
      <c r="K320" s="217"/>
      <c r="L320" s="222"/>
      <c r="M320" s="223"/>
      <c r="N320" s="224"/>
      <c r="O320" s="224"/>
      <c r="P320" s="224"/>
      <c r="Q320" s="224"/>
      <c r="R320" s="224"/>
      <c r="S320" s="224"/>
      <c r="T320" s="225"/>
      <c r="AT320" s="226" t="s">
        <v>299</v>
      </c>
      <c r="AU320" s="226" t="s">
        <v>91</v>
      </c>
      <c r="AV320" s="13" t="s">
        <v>91</v>
      </c>
      <c r="AW320" s="13" t="s">
        <v>42</v>
      </c>
      <c r="AX320" s="13" t="s">
        <v>88</v>
      </c>
      <c r="AY320" s="226" t="s">
        <v>211</v>
      </c>
    </row>
    <row r="321" spans="1:65" s="2" customFormat="1" ht="24">
      <c r="A321" s="37"/>
      <c r="B321" s="38"/>
      <c r="C321" s="195" t="s">
        <v>856</v>
      </c>
      <c r="D321" s="195" t="s">
        <v>214</v>
      </c>
      <c r="E321" s="196" t="s">
        <v>548</v>
      </c>
      <c r="F321" s="197" t="s">
        <v>549</v>
      </c>
      <c r="G321" s="198" t="s">
        <v>519</v>
      </c>
      <c r="H321" s="199">
        <v>437.88</v>
      </c>
      <c r="I321" s="200"/>
      <c r="J321" s="201">
        <f>ROUND(I321*H321,2)</f>
        <v>0</v>
      </c>
      <c r="K321" s="197" t="s">
        <v>224</v>
      </c>
      <c r="L321" s="42"/>
      <c r="M321" s="202" t="s">
        <v>44</v>
      </c>
      <c r="N321" s="203" t="s">
        <v>53</v>
      </c>
      <c r="O321" s="67"/>
      <c r="P321" s="204">
        <f>O321*H321</f>
        <v>0</v>
      </c>
      <c r="Q321" s="204">
        <v>0</v>
      </c>
      <c r="R321" s="204">
        <f>Q321*H321</f>
        <v>0</v>
      </c>
      <c r="S321" s="204">
        <v>0</v>
      </c>
      <c r="T321" s="205">
        <f>S321*H321</f>
        <v>0</v>
      </c>
      <c r="U321" s="37"/>
      <c r="V321" s="37"/>
      <c r="W321" s="37"/>
      <c r="X321" s="37"/>
      <c r="Y321" s="37"/>
      <c r="Z321" s="37"/>
      <c r="AA321" s="37"/>
      <c r="AB321" s="37"/>
      <c r="AC321" s="37"/>
      <c r="AD321" s="37"/>
      <c r="AE321" s="37"/>
      <c r="AR321" s="206" t="s">
        <v>232</v>
      </c>
      <c r="AT321" s="206" t="s">
        <v>214</v>
      </c>
      <c r="AU321" s="206" t="s">
        <v>91</v>
      </c>
      <c r="AY321" s="19" t="s">
        <v>211</v>
      </c>
      <c r="BE321" s="207">
        <f>IF(N321="základní",J321,0)</f>
        <v>0</v>
      </c>
      <c r="BF321" s="207">
        <f>IF(N321="snížená",J321,0)</f>
        <v>0</v>
      </c>
      <c r="BG321" s="207">
        <f>IF(N321="zákl. přenesená",J321,0)</f>
        <v>0</v>
      </c>
      <c r="BH321" s="207">
        <f>IF(N321="sníž. přenesená",J321,0)</f>
        <v>0</v>
      </c>
      <c r="BI321" s="207">
        <f>IF(N321="nulová",J321,0)</f>
        <v>0</v>
      </c>
      <c r="BJ321" s="19" t="s">
        <v>88</v>
      </c>
      <c r="BK321" s="207">
        <f>ROUND(I321*H321,2)</f>
        <v>0</v>
      </c>
      <c r="BL321" s="19" t="s">
        <v>232</v>
      </c>
      <c r="BM321" s="206" t="s">
        <v>857</v>
      </c>
    </row>
    <row r="322" spans="1:65" s="2" customFormat="1" ht="48.75">
      <c r="A322" s="37"/>
      <c r="B322" s="38"/>
      <c r="C322" s="39"/>
      <c r="D322" s="208" t="s">
        <v>297</v>
      </c>
      <c r="E322" s="39"/>
      <c r="F322" s="209" t="s">
        <v>545</v>
      </c>
      <c r="G322" s="39"/>
      <c r="H322" s="39"/>
      <c r="I322" s="118"/>
      <c r="J322" s="39"/>
      <c r="K322" s="39"/>
      <c r="L322" s="42"/>
      <c r="M322" s="210"/>
      <c r="N322" s="211"/>
      <c r="O322" s="67"/>
      <c r="P322" s="67"/>
      <c r="Q322" s="67"/>
      <c r="R322" s="67"/>
      <c r="S322" s="67"/>
      <c r="T322" s="68"/>
      <c r="U322" s="37"/>
      <c r="V322" s="37"/>
      <c r="W322" s="37"/>
      <c r="X322" s="37"/>
      <c r="Y322" s="37"/>
      <c r="Z322" s="37"/>
      <c r="AA322" s="37"/>
      <c r="AB322" s="37"/>
      <c r="AC322" s="37"/>
      <c r="AD322" s="37"/>
      <c r="AE322" s="37"/>
      <c r="AT322" s="19" t="s">
        <v>297</v>
      </c>
      <c r="AU322" s="19" t="s">
        <v>91</v>
      </c>
    </row>
    <row r="323" spans="1:65" s="13" customFormat="1">
      <c r="B323" s="216"/>
      <c r="C323" s="217"/>
      <c r="D323" s="208" t="s">
        <v>299</v>
      </c>
      <c r="E323" s="218" t="s">
        <v>44</v>
      </c>
      <c r="F323" s="219" t="s">
        <v>858</v>
      </c>
      <c r="G323" s="217"/>
      <c r="H323" s="220">
        <v>437.88</v>
      </c>
      <c r="I323" s="221"/>
      <c r="J323" s="217"/>
      <c r="K323" s="217"/>
      <c r="L323" s="222"/>
      <c r="M323" s="223"/>
      <c r="N323" s="224"/>
      <c r="O323" s="224"/>
      <c r="P323" s="224"/>
      <c r="Q323" s="224"/>
      <c r="R323" s="224"/>
      <c r="S323" s="224"/>
      <c r="T323" s="225"/>
      <c r="AT323" s="226" t="s">
        <v>299</v>
      </c>
      <c r="AU323" s="226" t="s">
        <v>91</v>
      </c>
      <c r="AV323" s="13" t="s">
        <v>91</v>
      </c>
      <c r="AW323" s="13" t="s">
        <v>42</v>
      </c>
      <c r="AX323" s="13" t="s">
        <v>88</v>
      </c>
      <c r="AY323" s="226" t="s">
        <v>211</v>
      </c>
    </row>
    <row r="324" spans="1:65" s="2" customFormat="1" ht="12">
      <c r="A324" s="37"/>
      <c r="B324" s="38"/>
      <c r="C324" s="259" t="s">
        <v>859</v>
      </c>
      <c r="D324" s="259" t="s">
        <v>507</v>
      </c>
      <c r="E324" s="260" t="s">
        <v>860</v>
      </c>
      <c r="F324" s="261" t="s">
        <v>861</v>
      </c>
      <c r="G324" s="262" t="s">
        <v>622</v>
      </c>
      <c r="H324" s="263">
        <v>2</v>
      </c>
      <c r="I324" s="264"/>
      <c r="J324" s="265">
        <f>ROUND(I324*H324,2)</f>
        <v>0</v>
      </c>
      <c r="K324" s="261" t="s">
        <v>44</v>
      </c>
      <c r="L324" s="266"/>
      <c r="M324" s="267" t="s">
        <v>44</v>
      </c>
      <c r="N324" s="268" t="s">
        <v>53</v>
      </c>
      <c r="O324" s="67"/>
      <c r="P324" s="204">
        <f>O324*H324</f>
        <v>0</v>
      </c>
      <c r="Q324" s="204">
        <v>4.8000000000000001E-2</v>
      </c>
      <c r="R324" s="204">
        <f>Q324*H324</f>
        <v>9.6000000000000002E-2</v>
      </c>
      <c r="S324" s="204">
        <v>0</v>
      </c>
      <c r="T324" s="205">
        <f>S324*H324</f>
        <v>0</v>
      </c>
      <c r="U324" s="37"/>
      <c r="V324" s="37"/>
      <c r="W324" s="37"/>
      <c r="X324" s="37"/>
      <c r="Y324" s="37"/>
      <c r="Z324" s="37"/>
      <c r="AA324" s="37"/>
      <c r="AB324" s="37"/>
      <c r="AC324" s="37"/>
      <c r="AD324" s="37"/>
      <c r="AE324" s="37"/>
      <c r="AR324" s="206" t="s">
        <v>256</v>
      </c>
      <c r="AT324" s="206" t="s">
        <v>507</v>
      </c>
      <c r="AU324" s="206" t="s">
        <v>91</v>
      </c>
      <c r="AY324" s="19" t="s">
        <v>211</v>
      </c>
      <c r="BE324" s="207">
        <f>IF(N324="základní",J324,0)</f>
        <v>0</v>
      </c>
      <c r="BF324" s="207">
        <f>IF(N324="snížená",J324,0)</f>
        <v>0</v>
      </c>
      <c r="BG324" s="207">
        <f>IF(N324="zákl. přenesená",J324,0)</f>
        <v>0</v>
      </c>
      <c r="BH324" s="207">
        <f>IF(N324="sníž. přenesená",J324,0)</f>
        <v>0</v>
      </c>
      <c r="BI324" s="207">
        <f>IF(N324="nulová",J324,0)</f>
        <v>0</v>
      </c>
      <c r="BJ324" s="19" t="s">
        <v>88</v>
      </c>
      <c r="BK324" s="207">
        <f>ROUND(I324*H324,2)</f>
        <v>0</v>
      </c>
      <c r="BL324" s="19" t="s">
        <v>232</v>
      </c>
      <c r="BM324" s="206" t="s">
        <v>862</v>
      </c>
    </row>
    <row r="325" spans="1:65" s="2" customFormat="1" ht="39">
      <c r="A325" s="37"/>
      <c r="B325" s="38"/>
      <c r="C325" s="39"/>
      <c r="D325" s="208" t="s">
        <v>220</v>
      </c>
      <c r="E325" s="39"/>
      <c r="F325" s="209" t="s">
        <v>863</v>
      </c>
      <c r="G325" s="39"/>
      <c r="H325" s="39"/>
      <c r="I325" s="118"/>
      <c r="J325" s="39"/>
      <c r="K325" s="39"/>
      <c r="L325" s="42"/>
      <c r="M325" s="210"/>
      <c r="N325" s="211"/>
      <c r="O325" s="67"/>
      <c r="P325" s="67"/>
      <c r="Q325" s="67"/>
      <c r="R325" s="67"/>
      <c r="S325" s="67"/>
      <c r="T325" s="68"/>
      <c r="U325" s="37"/>
      <c r="V325" s="37"/>
      <c r="W325" s="37"/>
      <c r="X325" s="37"/>
      <c r="Y325" s="37"/>
      <c r="Z325" s="37"/>
      <c r="AA325" s="37"/>
      <c r="AB325" s="37"/>
      <c r="AC325" s="37"/>
      <c r="AD325" s="37"/>
      <c r="AE325" s="37"/>
      <c r="AT325" s="19" t="s">
        <v>220</v>
      </c>
      <c r="AU325" s="19" t="s">
        <v>91</v>
      </c>
    </row>
    <row r="326" spans="1:65" s="13" customFormat="1" ht="22.5">
      <c r="B326" s="216"/>
      <c r="C326" s="217"/>
      <c r="D326" s="208" t="s">
        <v>299</v>
      </c>
      <c r="E326" s="218" t="s">
        <v>44</v>
      </c>
      <c r="F326" s="219" t="s">
        <v>864</v>
      </c>
      <c r="G326" s="217"/>
      <c r="H326" s="220">
        <v>2</v>
      </c>
      <c r="I326" s="221"/>
      <c r="J326" s="217"/>
      <c r="K326" s="217"/>
      <c r="L326" s="222"/>
      <c r="M326" s="223"/>
      <c r="N326" s="224"/>
      <c r="O326" s="224"/>
      <c r="P326" s="224"/>
      <c r="Q326" s="224"/>
      <c r="R326" s="224"/>
      <c r="S326" s="224"/>
      <c r="T326" s="225"/>
      <c r="AT326" s="226" t="s">
        <v>299</v>
      </c>
      <c r="AU326" s="226" t="s">
        <v>91</v>
      </c>
      <c r="AV326" s="13" t="s">
        <v>91</v>
      </c>
      <c r="AW326" s="13" t="s">
        <v>42</v>
      </c>
      <c r="AX326" s="13" t="s">
        <v>88</v>
      </c>
      <c r="AY326" s="226" t="s">
        <v>211</v>
      </c>
    </row>
    <row r="327" spans="1:65" s="12" customFormat="1" ht="12.75">
      <c r="B327" s="179"/>
      <c r="C327" s="180"/>
      <c r="D327" s="181" t="s">
        <v>81</v>
      </c>
      <c r="E327" s="193" t="s">
        <v>91</v>
      </c>
      <c r="F327" s="193" t="s">
        <v>865</v>
      </c>
      <c r="G327" s="180"/>
      <c r="H327" s="180"/>
      <c r="I327" s="183"/>
      <c r="J327" s="194">
        <f>BK327</f>
        <v>0</v>
      </c>
      <c r="K327" s="180"/>
      <c r="L327" s="185"/>
      <c r="M327" s="186"/>
      <c r="N327" s="187"/>
      <c r="O327" s="187"/>
      <c r="P327" s="188">
        <f>SUM(P328:P423)</f>
        <v>0</v>
      </c>
      <c r="Q327" s="187"/>
      <c r="R327" s="188">
        <f>SUM(R328:R423)</f>
        <v>175.12911900999998</v>
      </c>
      <c r="S327" s="187"/>
      <c r="T327" s="189">
        <f>SUM(T328:T423)</f>
        <v>3.1863999999999995</v>
      </c>
      <c r="AR327" s="190" t="s">
        <v>88</v>
      </c>
      <c r="AT327" s="191" t="s">
        <v>81</v>
      </c>
      <c r="AU327" s="191" t="s">
        <v>88</v>
      </c>
      <c r="AY327" s="190" t="s">
        <v>211</v>
      </c>
      <c r="BK327" s="192">
        <f>SUM(BK328:BK423)</f>
        <v>0</v>
      </c>
    </row>
    <row r="328" spans="1:65" s="2" customFormat="1" ht="24">
      <c r="A328" s="37"/>
      <c r="B328" s="38"/>
      <c r="C328" s="195" t="s">
        <v>866</v>
      </c>
      <c r="D328" s="195" t="s">
        <v>214</v>
      </c>
      <c r="E328" s="196" t="s">
        <v>867</v>
      </c>
      <c r="F328" s="197" t="s">
        <v>868</v>
      </c>
      <c r="G328" s="198" t="s">
        <v>315</v>
      </c>
      <c r="H328" s="199">
        <v>144</v>
      </c>
      <c r="I328" s="200"/>
      <c r="J328" s="201">
        <f>ROUND(I328*H328,2)</f>
        <v>0</v>
      </c>
      <c r="K328" s="197" t="s">
        <v>224</v>
      </c>
      <c r="L328" s="42"/>
      <c r="M328" s="202" t="s">
        <v>44</v>
      </c>
      <c r="N328" s="203" t="s">
        <v>53</v>
      </c>
      <c r="O328" s="67"/>
      <c r="P328" s="204">
        <f>O328*H328</f>
        <v>0</v>
      </c>
      <c r="Q328" s="204">
        <v>3.1E-4</v>
      </c>
      <c r="R328" s="204">
        <f>Q328*H328</f>
        <v>4.4639999999999999E-2</v>
      </c>
      <c r="S328" s="204">
        <v>0</v>
      </c>
      <c r="T328" s="205">
        <f>S328*H328</f>
        <v>0</v>
      </c>
      <c r="U328" s="37"/>
      <c r="V328" s="37"/>
      <c r="W328" s="37"/>
      <c r="X328" s="37"/>
      <c r="Y328" s="37"/>
      <c r="Z328" s="37"/>
      <c r="AA328" s="37"/>
      <c r="AB328" s="37"/>
      <c r="AC328" s="37"/>
      <c r="AD328" s="37"/>
      <c r="AE328" s="37"/>
      <c r="AR328" s="206" t="s">
        <v>232</v>
      </c>
      <c r="AT328" s="206" t="s">
        <v>214</v>
      </c>
      <c r="AU328" s="206" t="s">
        <v>91</v>
      </c>
      <c r="AY328" s="19" t="s">
        <v>211</v>
      </c>
      <c r="BE328" s="207">
        <f>IF(N328="základní",J328,0)</f>
        <v>0</v>
      </c>
      <c r="BF328" s="207">
        <f>IF(N328="snížená",J328,0)</f>
        <v>0</v>
      </c>
      <c r="BG328" s="207">
        <f>IF(N328="zákl. přenesená",J328,0)</f>
        <v>0</v>
      </c>
      <c r="BH328" s="207">
        <f>IF(N328="sníž. přenesená",J328,0)</f>
        <v>0</v>
      </c>
      <c r="BI328" s="207">
        <f>IF(N328="nulová",J328,0)</f>
        <v>0</v>
      </c>
      <c r="BJ328" s="19" t="s">
        <v>88</v>
      </c>
      <c r="BK328" s="207">
        <f>ROUND(I328*H328,2)</f>
        <v>0</v>
      </c>
      <c r="BL328" s="19" t="s">
        <v>232</v>
      </c>
      <c r="BM328" s="206" t="s">
        <v>869</v>
      </c>
    </row>
    <row r="329" spans="1:65" s="13" customFormat="1" ht="22.5">
      <c r="B329" s="216"/>
      <c r="C329" s="217"/>
      <c r="D329" s="208" t="s">
        <v>299</v>
      </c>
      <c r="E329" s="218" t="s">
        <v>44</v>
      </c>
      <c r="F329" s="219" t="s">
        <v>870</v>
      </c>
      <c r="G329" s="217"/>
      <c r="H329" s="220">
        <v>144</v>
      </c>
      <c r="I329" s="221"/>
      <c r="J329" s="217"/>
      <c r="K329" s="217"/>
      <c r="L329" s="222"/>
      <c r="M329" s="223"/>
      <c r="N329" s="224"/>
      <c r="O329" s="224"/>
      <c r="P329" s="224"/>
      <c r="Q329" s="224"/>
      <c r="R329" s="224"/>
      <c r="S329" s="224"/>
      <c r="T329" s="225"/>
      <c r="AT329" s="226" t="s">
        <v>299</v>
      </c>
      <c r="AU329" s="226" t="s">
        <v>91</v>
      </c>
      <c r="AV329" s="13" t="s">
        <v>91</v>
      </c>
      <c r="AW329" s="13" t="s">
        <v>42</v>
      </c>
      <c r="AX329" s="13" t="s">
        <v>88</v>
      </c>
      <c r="AY329" s="226" t="s">
        <v>211</v>
      </c>
    </row>
    <row r="330" spans="1:65" s="2" customFormat="1" ht="24">
      <c r="A330" s="37"/>
      <c r="B330" s="38"/>
      <c r="C330" s="195" t="s">
        <v>871</v>
      </c>
      <c r="D330" s="195" t="s">
        <v>214</v>
      </c>
      <c r="E330" s="196" t="s">
        <v>872</v>
      </c>
      <c r="F330" s="197" t="s">
        <v>873</v>
      </c>
      <c r="G330" s="198" t="s">
        <v>315</v>
      </c>
      <c r="H330" s="199">
        <v>96</v>
      </c>
      <c r="I330" s="200"/>
      <c r="J330" s="201">
        <f>ROUND(I330*H330,2)</f>
        <v>0</v>
      </c>
      <c r="K330" s="197" t="s">
        <v>224</v>
      </c>
      <c r="L330" s="42"/>
      <c r="M330" s="202" t="s">
        <v>44</v>
      </c>
      <c r="N330" s="203" t="s">
        <v>53</v>
      </c>
      <c r="O330" s="67"/>
      <c r="P330" s="204">
        <f>O330*H330</f>
        <v>0</v>
      </c>
      <c r="Q330" s="204">
        <v>3.6000000000000002E-4</v>
      </c>
      <c r="R330" s="204">
        <f>Q330*H330</f>
        <v>3.456E-2</v>
      </c>
      <c r="S330" s="204">
        <v>0</v>
      </c>
      <c r="T330" s="205">
        <f>S330*H330</f>
        <v>0</v>
      </c>
      <c r="U330" s="37"/>
      <c r="V330" s="37"/>
      <c r="W330" s="37"/>
      <c r="X330" s="37"/>
      <c r="Y330" s="37"/>
      <c r="Z330" s="37"/>
      <c r="AA330" s="37"/>
      <c r="AB330" s="37"/>
      <c r="AC330" s="37"/>
      <c r="AD330" s="37"/>
      <c r="AE330" s="37"/>
      <c r="AR330" s="206" t="s">
        <v>232</v>
      </c>
      <c r="AT330" s="206" t="s">
        <v>214</v>
      </c>
      <c r="AU330" s="206" t="s">
        <v>91</v>
      </c>
      <c r="AY330" s="19" t="s">
        <v>211</v>
      </c>
      <c r="BE330" s="207">
        <f>IF(N330="základní",J330,0)</f>
        <v>0</v>
      </c>
      <c r="BF330" s="207">
        <f>IF(N330="snížená",J330,0)</f>
        <v>0</v>
      </c>
      <c r="BG330" s="207">
        <f>IF(N330="zákl. přenesená",J330,0)</f>
        <v>0</v>
      </c>
      <c r="BH330" s="207">
        <f>IF(N330="sníž. přenesená",J330,0)</f>
        <v>0</v>
      </c>
      <c r="BI330" s="207">
        <f>IF(N330="nulová",J330,0)</f>
        <v>0</v>
      </c>
      <c r="BJ330" s="19" t="s">
        <v>88</v>
      </c>
      <c r="BK330" s="207">
        <f>ROUND(I330*H330,2)</f>
        <v>0</v>
      </c>
      <c r="BL330" s="19" t="s">
        <v>232</v>
      </c>
      <c r="BM330" s="206" t="s">
        <v>874</v>
      </c>
    </row>
    <row r="331" spans="1:65" s="13" customFormat="1" ht="22.5">
      <c r="B331" s="216"/>
      <c r="C331" s="217"/>
      <c r="D331" s="208" t="s">
        <v>299</v>
      </c>
      <c r="E331" s="218" t="s">
        <v>44</v>
      </c>
      <c r="F331" s="219" t="s">
        <v>875</v>
      </c>
      <c r="G331" s="217"/>
      <c r="H331" s="220">
        <v>96</v>
      </c>
      <c r="I331" s="221"/>
      <c r="J331" s="217"/>
      <c r="K331" s="217"/>
      <c r="L331" s="222"/>
      <c r="M331" s="223"/>
      <c r="N331" s="224"/>
      <c r="O331" s="224"/>
      <c r="P331" s="224"/>
      <c r="Q331" s="224"/>
      <c r="R331" s="224"/>
      <c r="S331" s="224"/>
      <c r="T331" s="225"/>
      <c r="AT331" s="226" t="s">
        <v>299</v>
      </c>
      <c r="AU331" s="226" t="s">
        <v>91</v>
      </c>
      <c r="AV331" s="13" t="s">
        <v>91</v>
      </c>
      <c r="AW331" s="13" t="s">
        <v>42</v>
      </c>
      <c r="AX331" s="13" t="s">
        <v>88</v>
      </c>
      <c r="AY331" s="226" t="s">
        <v>211</v>
      </c>
    </row>
    <row r="332" spans="1:65" s="2" customFormat="1" ht="24">
      <c r="A332" s="37"/>
      <c r="B332" s="38"/>
      <c r="C332" s="195" t="s">
        <v>876</v>
      </c>
      <c r="D332" s="195" t="s">
        <v>214</v>
      </c>
      <c r="E332" s="196" t="s">
        <v>877</v>
      </c>
      <c r="F332" s="197" t="s">
        <v>878</v>
      </c>
      <c r="G332" s="198" t="s">
        <v>315</v>
      </c>
      <c r="H332" s="199">
        <v>205.2</v>
      </c>
      <c r="I332" s="200"/>
      <c r="J332" s="201">
        <f>ROUND(I332*H332,2)</f>
        <v>0</v>
      </c>
      <c r="K332" s="197" t="s">
        <v>224</v>
      </c>
      <c r="L332" s="42"/>
      <c r="M332" s="202" t="s">
        <v>44</v>
      </c>
      <c r="N332" s="203" t="s">
        <v>53</v>
      </c>
      <c r="O332" s="67"/>
      <c r="P332" s="204">
        <f>O332*H332</f>
        <v>0</v>
      </c>
      <c r="Q332" s="204">
        <v>7.7999999999999999E-4</v>
      </c>
      <c r="R332" s="204">
        <f>Q332*H332</f>
        <v>0.16005599999999998</v>
      </c>
      <c r="S332" s="204">
        <v>0</v>
      </c>
      <c r="T332" s="205">
        <f>S332*H332</f>
        <v>0</v>
      </c>
      <c r="U332" s="37"/>
      <c r="V332" s="37"/>
      <c r="W332" s="37"/>
      <c r="X332" s="37"/>
      <c r="Y332" s="37"/>
      <c r="Z332" s="37"/>
      <c r="AA332" s="37"/>
      <c r="AB332" s="37"/>
      <c r="AC332" s="37"/>
      <c r="AD332" s="37"/>
      <c r="AE332" s="37"/>
      <c r="AR332" s="206" t="s">
        <v>232</v>
      </c>
      <c r="AT332" s="206" t="s">
        <v>214</v>
      </c>
      <c r="AU332" s="206" t="s">
        <v>91</v>
      </c>
      <c r="AY332" s="19" t="s">
        <v>211</v>
      </c>
      <c r="BE332" s="207">
        <f>IF(N332="základní",J332,0)</f>
        <v>0</v>
      </c>
      <c r="BF332" s="207">
        <f>IF(N332="snížená",J332,0)</f>
        <v>0</v>
      </c>
      <c r="BG332" s="207">
        <f>IF(N332="zákl. přenesená",J332,0)</f>
        <v>0</v>
      </c>
      <c r="BH332" s="207">
        <f>IF(N332="sníž. přenesená",J332,0)</f>
        <v>0</v>
      </c>
      <c r="BI332" s="207">
        <f>IF(N332="nulová",J332,0)</f>
        <v>0</v>
      </c>
      <c r="BJ332" s="19" t="s">
        <v>88</v>
      </c>
      <c r="BK332" s="207">
        <f>ROUND(I332*H332,2)</f>
        <v>0</v>
      </c>
      <c r="BL332" s="19" t="s">
        <v>232</v>
      </c>
      <c r="BM332" s="206" t="s">
        <v>879</v>
      </c>
    </row>
    <row r="333" spans="1:65" s="13" customFormat="1">
      <c r="B333" s="216"/>
      <c r="C333" s="217"/>
      <c r="D333" s="208" t="s">
        <v>299</v>
      </c>
      <c r="E333" s="218" t="s">
        <v>44</v>
      </c>
      <c r="F333" s="219" t="s">
        <v>880</v>
      </c>
      <c r="G333" s="217"/>
      <c r="H333" s="220">
        <v>205.2</v>
      </c>
      <c r="I333" s="221"/>
      <c r="J333" s="217"/>
      <c r="K333" s="217"/>
      <c r="L333" s="222"/>
      <c r="M333" s="223"/>
      <c r="N333" s="224"/>
      <c r="O333" s="224"/>
      <c r="P333" s="224"/>
      <c r="Q333" s="224"/>
      <c r="R333" s="224"/>
      <c r="S333" s="224"/>
      <c r="T333" s="225"/>
      <c r="AT333" s="226" t="s">
        <v>299</v>
      </c>
      <c r="AU333" s="226" t="s">
        <v>91</v>
      </c>
      <c r="AV333" s="13" t="s">
        <v>91</v>
      </c>
      <c r="AW333" s="13" t="s">
        <v>42</v>
      </c>
      <c r="AX333" s="13" t="s">
        <v>88</v>
      </c>
      <c r="AY333" s="226" t="s">
        <v>211</v>
      </c>
    </row>
    <row r="334" spans="1:65" s="2" customFormat="1" ht="24">
      <c r="A334" s="37"/>
      <c r="B334" s="38"/>
      <c r="C334" s="195" t="s">
        <v>881</v>
      </c>
      <c r="D334" s="195" t="s">
        <v>214</v>
      </c>
      <c r="E334" s="196" t="s">
        <v>882</v>
      </c>
      <c r="F334" s="197" t="s">
        <v>883</v>
      </c>
      <c r="G334" s="198" t="s">
        <v>315</v>
      </c>
      <c r="H334" s="199">
        <v>10.8</v>
      </c>
      <c r="I334" s="200"/>
      <c r="J334" s="201">
        <f>ROUND(I334*H334,2)</f>
        <v>0</v>
      </c>
      <c r="K334" s="197" t="s">
        <v>224</v>
      </c>
      <c r="L334" s="42"/>
      <c r="M334" s="202" t="s">
        <v>44</v>
      </c>
      <c r="N334" s="203" t="s">
        <v>53</v>
      </c>
      <c r="O334" s="67"/>
      <c r="P334" s="204">
        <f>O334*H334</f>
        <v>0</v>
      </c>
      <c r="Q334" s="204">
        <v>8.9999999999999998E-4</v>
      </c>
      <c r="R334" s="204">
        <f>Q334*H334</f>
        <v>9.7200000000000012E-3</v>
      </c>
      <c r="S334" s="204">
        <v>0</v>
      </c>
      <c r="T334" s="205">
        <f>S334*H334</f>
        <v>0</v>
      </c>
      <c r="U334" s="37"/>
      <c r="V334" s="37"/>
      <c r="W334" s="37"/>
      <c r="X334" s="37"/>
      <c r="Y334" s="37"/>
      <c r="Z334" s="37"/>
      <c r="AA334" s="37"/>
      <c r="AB334" s="37"/>
      <c r="AC334" s="37"/>
      <c r="AD334" s="37"/>
      <c r="AE334" s="37"/>
      <c r="AR334" s="206" t="s">
        <v>232</v>
      </c>
      <c r="AT334" s="206" t="s">
        <v>214</v>
      </c>
      <c r="AU334" s="206" t="s">
        <v>91</v>
      </c>
      <c r="AY334" s="19" t="s">
        <v>211</v>
      </c>
      <c r="BE334" s="207">
        <f>IF(N334="základní",J334,0)</f>
        <v>0</v>
      </c>
      <c r="BF334" s="207">
        <f>IF(N334="snížená",J334,0)</f>
        <v>0</v>
      </c>
      <c r="BG334" s="207">
        <f>IF(N334="zákl. přenesená",J334,0)</f>
        <v>0</v>
      </c>
      <c r="BH334" s="207">
        <f>IF(N334="sníž. přenesená",J334,0)</f>
        <v>0</v>
      </c>
      <c r="BI334" s="207">
        <f>IF(N334="nulová",J334,0)</f>
        <v>0</v>
      </c>
      <c r="BJ334" s="19" t="s">
        <v>88</v>
      </c>
      <c r="BK334" s="207">
        <f>ROUND(I334*H334,2)</f>
        <v>0</v>
      </c>
      <c r="BL334" s="19" t="s">
        <v>232</v>
      </c>
      <c r="BM334" s="206" t="s">
        <v>884</v>
      </c>
    </row>
    <row r="335" spans="1:65" s="13" customFormat="1">
      <c r="B335" s="216"/>
      <c r="C335" s="217"/>
      <c r="D335" s="208" t="s">
        <v>299</v>
      </c>
      <c r="E335" s="218" t="s">
        <v>44</v>
      </c>
      <c r="F335" s="219" t="s">
        <v>885</v>
      </c>
      <c r="G335" s="217"/>
      <c r="H335" s="220">
        <v>10.8</v>
      </c>
      <c r="I335" s="221"/>
      <c r="J335" s="217"/>
      <c r="K335" s="217"/>
      <c r="L335" s="222"/>
      <c r="M335" s="223"/>
      <c r="N335" s="224"/>
      <c r="O335" s="224"/>
      <c r="P335" s="224"/>
      <c r="Q335" s="224"/>
      <c r="R335" s="224"/>
      <c r="S335" s="224"/>
      <c r="T335" s="225"/>
      <c r="AT335" s="226" t="s">
        <v>299</v>
      </c>
      <c r="AU335" s="226" t="s">
        <v>91</v>
      </c>
      <c r="AV335" s="13" t="s">
        <v>91</v>
      </c>
      <c r="AW335" s="13" t="s">
        <v>42</v>
      </c>
      <c r="AX335" s="13" t="s">
        <v>88</v>
      </c>
      <c r="AY335" s="226" t="s">
        <v>211</v>
      </c>
    </row>
    <row r="336" spans="1:65" s="2" customFormat="1" ht="24">
      <c r="A336" s="37"/>
      <c r="B336" s="38"/>
      <c r="C336" s="195" t="s">
        <v>886</v>
      </c>
      <c r="D336" s="195" t="s">
        <v>214</v>
      </c>
      <c r="E336" s="196" t="s">
        <v>887</v>
      </c>
      <c r="F336" s="197" t="s">
        <v>888</v>
      </c>
      <c r="G336" s="198" t="s">
        <v>315</v>
      </c>
      <c r="H336" s="199">
        <v>142.80000000000001</v>
      </c>
      <c r="I336" s="200"/>
      <c r="J336" s="201">
        <f>ROUND(I336*H336,2)</f>
        <v>0</v>
      </c>
      <c r="K336" s="197" t="s">
        <v>224</v>
      </c>
      <c r="L336" s="42"/>
      <c r="M336" s="202" t="s">
        <v>44</v>
      </c>
      <c r="N336" s="203" t="s">
        <v>53</v>
      </c>
      <c r="O336" s="67"/>
      <c r="P336" s="204">
        <f>O336*H336</f>
        <v>0</v>
      </c>
      <c r="Q336" s="204">
        <v>1E-4</v>
      </c>
      <c r="R336" s="204">
        <f>Q336*H336</f>
        <v>1.4280000000000001E-2</v>
      </c>
      <c r="S336" s="204">
        <v>0</v>
      </c>
      <c r="T336" s="205">
        <f>S336*H336</f>
        <v>0</v>
      </c>
      <c r="U336" s="37"/>
      <c r="V336" s="37"/>
      <c r="W336" s="37"/>
      <c r="X336" s="37"/>
      <c r="Y336" s="37"/>
      <c r="Z336" s="37"/>
      <c r="AA336" s="37"/>
      <c r="AB336" s="37"/>
      <c r="AC336" s="37"/>
      <c r="AD336" s="37"/>
      <c r="AE336" s="37"/>
      <c r="AR336" s="206" t="s">
        <v>232</v>
      </c>
      <c r="AT336" s="206" t="s">
        <v>214</v>
      </c>
      <c r="AU336" s="206" t="s">
        <v>91</v>
      </c>
      <c r="AY336" s="19" t="s">
        <v>211</v>
      </c>
      <c r="BE336" s="207">
        <f>IF(N336="základní",J336,0)</f>
        <v>0</v>
      </c>
      <c r="BF336" s="207">
        <f>IF(N336="snížená",J336,0)</f>
        <v>0</v>
      </c>
      <c r="BG336" s="207">
        <f>IF(N336="zákl. přenesená",J336,0)</f>
        <v>0</v>
      </c>
      <c r="BH336" s="207">
        <f>IF(N336="sníž. přenesená",J336,0)</f>
        <v>0</v>
      </c>
      <c r="BI336" s="207">
        <f>IF(N336="nulová",J336,0)</f>
        <v>0</v>
      </c>
      <c r="BJ336" s="19" t="s">
        <v>88</v>
      </c>
      <c r="BK336" s="207">
        <f>ROUND(I336*H336,2)</f>
        <v>0</v>
      </c>
      <c r="BL336" s="19" t="s">
        <v>232</v>
      </c>
      <c r="BM336" s="206" t="s">
        <v>889</v>
      </c>
    </row>
    <row r="337" spans="1:65" s="15" customFormat="1">
      <c r="B337" s="238"/>
      <c r="C337" s="239"/>
      <c r="D337" s="208" t="s">
        <v>299</v>
      </c>
      <c r="E337" s="240" t="s">
        <v>44</v>
      </c>
      <c r="F337" s="241" t="s">
        <v>890</v>
      </c>
      <c r="G337" s="239"/>
      <c r="H337" s="240" t="s">
        <v>44</v>
      </c>
      <c r="I337" s="242"/>
      <c r="J337" s="239"/>
      <c r="K337" s="239"/>
      <c r="L337" s="243"/>
      <c r="M337" s="244"/>
      <c r="N337" s="245"/>
      <c r="O337" s="245"/>
      <c r="P337" s="245"/>
      <c r="Q337" s="245"/>
      <c r="R337" s="245"/>
      <c r="S337" s="245"/>
      <c r="T337" s="246"/>
      <c r="AT337" s="247" t="s">
        <v>299</v>
      </c>
      <c r="AU337" s="247" t="s">
        <v>91</v>
      </c>
      <c r="AV337" s="15" t="s">
        <v>88</v>
      </c>
      <c r="AW337" s="15" t="s">
        <v>42</v>
      </c>
      <c r="AX337" s="15" t="s">
        <v>82</v>
      </c>
      <c r="AY337" s="247" t="s">
        <v>211</v>
      </c>
    </row>
    <row r="338" spans="1:65" s="13" customFormat="1">
      <c r="B338" s="216"/>
      <c r="C338" s="217"/>
      <c r="D338" s="208" t="s">
        <v>299</v>
      </c>
      <c r="E338" s="218" t="s">
        <v>44</v>
      </c>
      <c r="F338" s="219" t="s">
        <v>891</v>
      </c>
      <c r="G338" s="217"/>
      <c r="H338" s="220">
        <v>132</v>
      </c>
      <c r="I338" s="221"/>
      <c r="J338" s="217"/>
      <c r="K338" s="217"/>
      <c r="L338" s="222"/>
      <c r="M338" s="223"/>
      <c r="N338" s="224"/>
      <c r="O338" s="224"/>
      <c r="P338" s="224"/>
      <c r="Q338" s="224"/>
      <c r="R338" s="224"/>
      <c r="S338" s="224"/>
      <c r="T338" s="225"/>
      <c r="AT338" s="226" t="s">
        <v>299</v>
      </c>
      <c r="AU338" s="226" t="s">
        <v>91</v>
      </c>
      <c r="AV338" s="13" t="s">
        <v>91</v>
      </c>
      <c r="AW338" s="13" t="s">
        <v>42</v>
      </c>
      <c r="AX338" s="13" t="s">
        <v>82</v>
      </c>
      <c r="AY338" s="226" t="s">
        <v>211</v>
      </c>
    </row>
    <row r="339" spans="1:65" s="13" customFormat="1">
      <c r="B339" s="216"/>
      <c r="C339" s="217"/>
      <c r="D339" s="208" t="s">
        <v>299</v>
      </c>
      <c r="E339" s="218" t="s">
        <v>44</v>
      </c>
      <c r="F339" s="219" t="s">
        <v>892</v>
      </c>
      <c r="G339" s="217"/>
      <c r="H339" s="220">
        <v>6</v>
      </c>
      <c r="I339" s="221"/>
      <c r="J339" s="217"/>
      <c r="K339" s="217"/>
      <c r="L339" s="222"/>
      <c r="M339" s="223"/>
      <c r="N339" s="224"/>
      <c r="O339" s="224"/>
      <c r="P339" s="224"/>
      <c r="Q339" s="224"/>
      <c r="R339" s="224"/>
      <c r="S339" s="224"/>
      <c r="T339" s="225"/>
      <c r="AT339" s="226" t="s">
        <v>299</v>
      </c>
      <c r="AU339" s="226" t="s">
        <v>91</v>
      </c>
      <c r="AV339" s="13" t="s">
        <v>91</v>
      </c>
      <c r="AW339" s="13" t="s">
        <v>42</v>
      </c>
      <c r="AX339" s="13" t="s">
        <v>82</v>
      </c>
      <c r="AY339" s="226" t="s">
        <v>211</v>
      </c>
    </row>
    <row r="340" spans="1:65" s="13" customFormat="1">
      <c r="B340" s="216"/>
      <c r="C340" s="217"/>
      <c r="D340" s="208" t="s">
        <v>299</v>
      </c>
      <c r="E340" s="218" t="s">
        <v>44</v>
      </c>
      <c r="F340" s="219" t="s">
        <v>893</v>
      </c>
      <c r="G340" s="217"/>
      <c r="H340" s="220">
        <v>6</v>
      </c>
      <c r="I340" s="221"/>
      <c r="J340" s="217"/>
      <c r="K340" s="217"/>
      <c r="L340" s="222"/>
      <c r="M340" s="223"/>
      <c r="N340" s="224"/>
      <c r="O340" s="224"/>
      <c r="P340" s="224"/>
      <c r="Q340" s="224"/>
      <c r="R340" s="224"/>
      <c r="S340" s="224"/>
      <c r="T340" s="225"/>
      <c r="AT340" s="226" t="s">
        <v>299</v>
      </c>
      <c r="AU340" s="226" t="s">
        <v>91</v>
      </c>
      <c r="AV340" s="13" t="s">
        <v>91</v>
      </c>
      <c r="AW340" s="13" t="s">
        <v>42</v>
      </c>
      <c r="AX340" s="13" t="s">
        <v>82</v>
      </c>
      <c r="AY340" s="226" t="s">
        <v>211</v>
      </c>
    </row>
    <row r="341" spans="1:65" s="13" customFormat="1">
      <c r="B341" s="216"/>
      <c r="C341" s="217"/>
      <c r="D341" s="208" t="s">
        <v>299</v>
      </c>
      <c r="E341" s="218" t="s">
        <v>44</v>
      </c>
      <c r="F341" s="219" t="s">
        <v>894</v>
      </c>
      <c r="G341" s="217"/>
      <c r="H341" s="220">
        <v>6</v>
      </c>
      <c r="I341" s="221"/>
      <c r="J341" s="217"/>
      <c r="K341" s="217"/>
      <c r="L341" s="222"/>
      <c r="M341" s="223"/>
      <c r="N341" s="224"/>
      <c r="O341" s="224"/>
      <c r="P341" s="224"/>
      <c r="Q341" s="224"/>
      <c r="R341" s="224"/>
      <c r="S341" s="224"/>
      <c r="T341" s="225"/>
      <c r="AT341" s="226" t="s">
        <v>299</v>
      </c>
      <c r="AU341" s="226" t="s">
        <v>91</v>
      </c>
      <c r="AV341" s="13" t="s">
        <v>91</v>
      </c>
      <c r="AW341" s="13" t="s">
        <v>42</v>
      </c>
      <c r="AX341" s="13" t="s">
        <v>82</v>
      </c>
      <c r="AY341" s="226" t="s">
        <v>211</v>
      </c>
    </row>
    <row r="342" spans="1:65" s="13" customFormat="1">
      <c r="B342" s="216"/>
      <c r="C342" s="217"/>
      <c r="D342" s="208" t="s">
        <v>299</v>
      </c>
      <c r="E342" s="218" t="s">
        <v>44</v>
      </c>
      <c r="F342" s="219" t="s">
        <v>895</v>
      </c>
      <c r="G342" s="217"/>
      <c r="H342" s="220">
        <v>6</v>
      </c>
      <c r="I342" s="221"/>
      <c r="J342" s="217"/>
      <c r="K342" s="217"/>
      <c r="L342" s="222"/>
      <c r="M342" s="223"/>
      <c r="N342" s="224"/>
      <c r="O342" s="224"/>
      <c r="P342" s="224"/>
      <c r="Q342" s="224"/>
      <c r="R342" s="224"/>
      <c r="S342" s="224"/>
      <c r="T342" s="225"/>
      <c r="AT342" s="226" t="s">
        <v>299</v>
      </c>
      <c r="AU342" s="226" t="s">
        <v>91</v>
      </c>
      <c r="AV342" s="13" t="s">
        <v>91</v>
      </c>
      <c r="AW342" s="13" t="s">
        <v>42</v>
      </c>
      <c r="AX342" s="13" t="s">
        <v>82</v>
      </c>
      <c r="AY342" s="226" t="s">
        <v>211</v>
      </c>
    </row>
    <row r="343" spans="1:65" s="13" customFormat="1">
      <c r="B343" s="216"/>
      <c r="C343" s="217"/>
      <c r="D343" s="208" t="s">
        <v>299</v>
      </c>
      <c r="E343" s="218" t="s">
        <v>44</v>
      </c>
      <c r="F343" s="219" t="s">
        <v>896</v>
      </c>
      <c r="G343" s="217"/>
      <c r="H343" s="220">
        <v>6</v>
      </c>
      <c r="I343" s="221"/>
      <c r="J343" s="217"/>
      <c r="K343" s="217"/>
      <c r="L343" s="222"/>
      <c r="M343" s="223"/>
      <c r="N343" s="224"/>
      <c r="O343" s="224"/>
      <c r="P343" s="224"/>
      <c r="Q343" s="224"/>
      <c r="R343" s="224"/>
      <c r="S343" s="224"/>
      <c r="T343" s="225"/>
      <c r="AT343" s="226" t="s">
        <v>299</v>
      </c>
      <c r="AU343" s="226" t="s">
        <v>91</v>
      </c>
      <c r="AV343" s="13" t="s">
        <v>91</v>
      </c>
      <c r="AW343" s="13" t="s">
        <v>42</v>
      </c>
      <c r="AX343" s="13" t="s">
        <v>82</v>
      </c>
      <c r="AY343" s="226" t="s">
        <v>211</v>
      </c>
    </row>
    <row r="344" spans="1:65" s="13" customFormat="1">
      <c r="B344" s="216"/>
      <c r="C344" s="217"/>
      <c r="D344" s="208" t="s">
        <v>299</v>
      </c>
      <c r="E344" s="218" t="s">
        <v>44</v>
      </c>
      <c r="F344" s="219" t="s">
        <v>897</v>
      </c>
      <c r="G344" s="217"/>
      <c r="H344" s="220">
        <v>0</v>
      </c>
      <c r="I344" s="221"/>
      <c r="J344" s="217"/>
      <c r="K344" s="217"/>
      <c r="L344" s="222"/>
      <c r="M344" s="223"/>
      <c r="N344" s="224"/>
      <c r="O344" s="224"/>
      <c r="P344" s="224"/>
      <c r="Q344" s="224"/>
      <c r="R344" s="224"/>
      <c r="S344" s="224"/>
      <c r="T344" s="225"/>
      <c r="AT344" s="226" t="s">
        <v>299</v>
      </c>
      <c r="AU344" s="226" t="s">
        <v>91</v>
      </c>
      <c r="AV344" s="13" t="s">
        <v>91</v>
      </c>
      <c r="AW344" s="13" t="s">
        <v>42</v>
      </c>
      <c r="AX344" s="13" t="s">
        <v>82</v>
      </c>
      <c r="AY344" s="226" t="s">
        <v>211</v>
      </c>
    </row>
    <row r="345" spans="1:65" s="13" customFormat="1">
      <c r="B345" s="216"/>
      <c r="C345" s="217"/>
      <c r="D345" s="208" t="s">
        <v>299</v>
      </c>
      <c r="E345" s="218" t="s">
        <v>44</v>
      </c>
      <c r="F345" s="219" t="s">
        <v>898</v>
      </c>
      <c r="G345" s="217"/>
      <c r="H345" s="220">
        <v>6</v>
      </c>
      <c r="I345" s="221"/>
      <c r="J345" s="217"/>
      <c r="K345" s="217"/>
      <c r="L345" s="222"/>
      <c r="M345" s="223"/>
      <c r="N345" s="224"/>
      <c r="O345" s="224"/>
      <c r="P345" s="224"/>
      <c r="Q345" s="224"/>
      <c r="R345" s="224"/>
      <c r="S345" s="224"/>
      <c r="T345" s="225"/>
      <c r="AT345" s="226" t="s">
        <v>299</v>
      </c>
      <c r="AU345" s="226" t="s">
        <v>91</v>
      </c>
      <c r="AV345" s="13" t="s">
        <v>91</v>
      </c>
      <c r="AW345" s="13" t="s">
        <v>42</v>
      </c>
      <c r="AX345" s="13" t="s">
        <v>82</v>
      </c>
      <c r="AY345" s="226" t="s">
        <v>211</v>
      </c>
    </row>
    <row r="346" spans="1:65" s="16" customFormat="1">
      <c r="B346" s="248"/>
      <c r="C346" s="249"/>
      <c r="D346" s="208" t="s">
        <v>299</v>
      </c>
      <c r="E346" s="250" t="s">
        <v>44</v>
      </c>
      <c r="F346" s="251" t="s">
        <v>500</v>
      </c>
      <c r="G346" s="249"/>
      <c r="H346" s="252">
        <v>168</v>
      </c>
      <c r="I346" s="253"/>
      <c r="J346" s="249"/>
      <c r="K346" s="249"/>
      <c r="L346" s="254"/>
      <c r="M346" s="255"/>
      <c r="N346" s="256"/>
      <c r="O346" s="256"/>
      <c r="P346" s="256"/>
      <c r="Q346" s="256"/>
      <c r="R346" s="256"/>
      <c r="S346" s="256"/>
      <c r="T346" s="257"/>
      <c r="AT346" s="258" t="s">
        <v>299</v>
      </c>
      <c r="AU346" s="258" t="s">
        <v>91</v>
      </c>
      <c r="AV346" s="16" t="s">
        <v>227</v>
      </c>
      <c r="AW346" s="16" t="s">
        <v>42</v>
      </c>
      <c r="AX346" s="16" t="s">
        <v>82</v>
      </c>
      <c r="AY346" s="258" t="s">
        <v>211</v>
      </c>
    </row>
    <row r="347" spans="1:65" s="13" customFormat="1">
      <c r="B347" s="216"/>
      <c r="C347" s="217"/>
      <c r="D347" s="208" t="s">
        <v>299</v>
      </c>
      <c r="E347" s="218" t="s">
        <v>44</v>
      </c>
      <c r="F347" s="219" t="s">
        <v>899</v>
      </c>
      <c r="G347" s="217"/>
      <c r="H347" s="220">
        <v>142.80000000000001</v>
      </c>
      <c r="I347" s="221"/>
      <c r="J347" s="217"/>
      <c r="K347" s="217"/>
      <c r="L347" s="222"/>
      <c r="M347" s="223"/>
      <c r="N347" s="224"/>
      <c r="O347" s="224"/>
      <c r="P347" s="224"/>
      <c r="Q347" s="224"/>
      <c r="R347" s="224"/>
      <c r="S347" s="224"/>
      <c r="T347" s="225"/>
      <c r="AT347" s="226" t="s">
        <v>299</v>
      </c>
      <c r="AU347" s="226" t="s">
        <v>91</v>
      </c>
      <c r="AV347" s="13" t="s">
        <v>91</v>
      </c>
      <c r="AW347" s="13" t="s">
        <v>42</v>
      </c>
      <c r="AX347" s="13" t="s">
        <v>88</v>
      </c>
      <c r="AY347" s="226" t="s">
        <v>211</v>
      </c>
    </row>
    <row r="348" spans="1:65" s="2" customFormat="1" ht="24">
      <c r="A348" s="37"/>
      <c r="B348" s="38"/>
      <c r="C348" s="195" t="s">
        <v>900</v>
      </c>
      <c r="D348" s="195" t="s">
        <v>214</v>
      </c>
      <c r="E348" s="196" t="s">
        <v>901</v>
      </c>
      <c r="F348" s="197" t="s">
        <v>902</v>
      </c>
      <c r="G348" s="198" t="s">
        <v>315</v>
      </c>
      <c r="H348" s="199">
        <v>16.8</v>
      </c>
      <c r="I348" s="200"/>
      <c r="J348" s="201">
        <f>ROUND(I348*H348,2)</f>
        <v>0</v>
      </c>
      <c r="K348" s="197" t="s">
        <v>224</v>
      </c>
      <c r="L348" s="42"/>
      <c r="M348" s="202" t="s">
        <v>44</v>
      </c>
      <c r="N348" s="203" t="s">
        <v>53</v>
      </c>
      <c r="O348" s="67"/>
      <c r="P348" s="204">
        <f>O348*H348</f>
        <v>0</v>
      </c>
      <c r="Q348" s="204">
        <v>1.1E-4</v>
      </c>
      <c r="R348" s="204">
        <f>Q348*H348</f>
        <v>1.8480000000000003E-3</v>
      </c>
      <c r="S348" s="204">
        <v>0</v>
      </c>
      <c r="T348" s="205">
        <f>S348*H348</f>
        <v>0</v>
      </c>
      <c r="U348" s="37"/>
      <c r="V348" s="37"/>
      <c r="W348" s="37"/>
      <c r="X348" s="37"/>
      <c r="Y348" s="37"/>
      <c r="Z348" s="37"/>
      <c r="AA348" s="37"/>
      <c r="AB348" s="37"/>
      <c r="AC348" s="37"/>
      <c r="AD348" s="37"/>
      <c r="AE348" s="37"/>
      <c r="AR348" s="206" t="s">
        <v>232</v>
      </c>
      <c r="AT348" s="206" t="s">
        <v>214</v>
      </c>
      <c r="AU348" s="206" t="s">
        <v>91</v>
      </c>
      <c r="AY348" s="19" t="s">
        <v>211</v>
      </c>
      <c r="BE348" s="207">
        <f>IF(N348="základní",J348,0)</f>
        <v>0</v>
      </c>
      <c r="BF348" s="207">
        <f>IF(N348="snížená",J348,0)</f>
        <v>0</v>
      </c>
      <c r="BG348" s="207">
        <f>IF(N348="zákl. přenesená",J348,0)</f>
        <v>0</v>
      </c>
      <c r="BH348" s="207">
        <f>IF(N348="sníž. přenesená",J348,0)</f>
        <v>0</v>
      </c>
      <c r="BI348" s="207">
        <f>IF(N348="nulová",J348,0)</f>
        <v>0</v>
      </c>
      <c r="BJ348" s="19" t="s">
        <v>88</v>
      </c>
      <c r="BK348" s="207">
        <f>ROUND(I348*H348,2)</f>
        <v>0</v>
      </c>
      <c r="BL348" s="19" t="s">
        <v>232</v>
      </c>
      <c r="BM348" s="206" t="s">
        <v>903</v>
      </c>
    </row>
    <row r="349" spans="1:65" s="15" customFormat="1">
      <c r="B349" s="238"/>
      <c r="C349" s="239"/>
      <c r="D349" s="208" t="s">
        <v>299</v>
      </c>
      <c r="E349" s="240" t="s">
        <v>44</v>
      </c>
      <c r="F349" s="241" t="s">
        <v>890</v>
      </c>
      <c r="G349" s="239"/>
      <c r="H349" s="240" t="s">
        <v>44</v>
      </c>
      <c r="I349" s="242"/>
      <c r="J349" s="239"/>
      <c r="K349" s="239"/>
      <c r="L349" s="243"/>
      <c r="M349" s="244"/>
      <c r="N349" s="245"/>
      <c r="O349" s="245"/>
      <c r="P349" s="245"/>
      <c r="Q349" s="245"/>
      <c r="R349" s="245"/>
      <c r="S349" s="245"/>
      <c r="T349" s="246"/>
      <c r="AT349" s="247" t="s">
        <v>299</v>
      </c>
      <c r="AU349" s="247" t="s">
        <v>91</v>
      </c>
      <c r="AV349" s="15" t="s">
        <v>88</v>
      </c>
      <c r="AW349" s="15" t="s">
        <v>42</v>
      </c>
      <c r="AX349" s="15" t="s">
        <v>82</v>
      </c>
      <c r="AY349" s="247" t="s">
        <v>211</v>
      </c>
    </row>
    <row r="350" spans="1:65" s="13" customFormat="1">
      <c r="B350" s="216"/>
      <c r="C350" s="217"/>
      <c r="D350" s="208" t="s">
        <v>299</v>
      </c>
      <c r="E350" s="218" t="s">
        <v>44</v>
      </c>
      <c r="F350" s="219" t="s">
        <v>891</v>
      </c>
      <c r="G350" s="217"/>
      <c r="H350" s="220">
        <v>132</v>
      </c>
      <c r="I350" s="221"/>
      <c r="J350" s="217"/>
      <c r="K350" s="217"/>
      <c r="L350" s="222"/>
      <c r="M350" s="223"/>
      <c r="N350" s="224"/>
      <c r="O350" s="224"/>
      <c r="P350" s="224"/>
      <c r="Q350" s="224"/>
      <c r="R350" s="224"/>
      <c r="S350" s="224"/>
      <c r="T350" s="225"/>
      <c r="AT350" s="226" t="s">
        <v>299</v>
      </c>
      <c r="AU350" s="226" t="s">
        <v>91</v>
      </c>
      <c r="AV350" s="13" t="s">
        <v>91</v>
      </c>
      <c r="AW350" s="13" t="s">
        <v>42</v>
      </c>
      <c r="AX350" s="13" t="s">
        <v>82</v>
      </c>
      <c r="AY350" s="226" t="s">
        <v>211</v>
      </c>
    </row>
    <row r="351" spans="1:65" s="13" customFormat="1">
      <c r="B351" s="216"/>
      <c r="C351" s="217"/>
      <c r="D351" s="208" t="s">
        <v>299</v>
      </c>
      <c r="E351" s="218" t="s">
        <v>44</v>
      </c>
      <c r="F351" s="219" t="s">
        <v>892</v>
      </c>
      <c r="G351" s="217"/>
      <c r="H351" s="220">
        <v>6</v>
      </c>
      <c r="I351" s="221"/>
      <c r="J351" s="217"/>
      <c r="K351" s="217"/>
      <c r="L351" s="222"/>
      <c r="M351" s="223"/>
      <c r="N351" s="224"/>
      <c r="O351" s="224"/>
      <c r="P351" s="224"/>
      <c r="Q351" s="224"/>
      <c r="R351" s="224"/>
      <c r="S351" s="224"/>
      <c r="T351" s="225"/>
      <c r="AT351" s="226" t="s">
        <v>299</v>
      </c>
      <c r="AU351" s="226" t="s">
        <v>91</v>
      </c>
      <c r="AV351" s="13" t="s">
        <v>91</v>
      </c>
      <c r="AW351" s="13" t="s">
        <v>42</v>
      </c>
      <c r="AX351" s="13" t="s">
        <v>82</v>
      </c>
      <c r="AY351" s="226" t="s">
        <v>211</v>
      </c>
    </row>
    <row r="352" spans="1:65" s="13" customFormat="1">
      <c r="B352" s="216"/>
      <c r="C352" s="217"/>
      <c r="D352" s="208" t="s">
        <v>299</v>
      </c>
      <c r="E352" s="218" t="s">
        <v>44</v>
      </c>
      <c r="F352" s="219" t="s">
        <v>893</v>
      </c>
      <c r="G352" s="217"/>
      <c r="H352" s="220">
        <v>6</v>
      </c>
      <c r="I352" s="221"/>
      <c r="J352" s="217"/>
      <c r="K352" s="217"/>
      <c r="L352" s="222"/>
      <c r="M352" s="223"/>
      <c r="N352" s="224"/>
      <c r="O352" s="224"/>
      <c r="P352" s="224"/>
      <c r="Q352" s="224"/>
      <c r="R352" s="224"/>
      <c r="S352" s="224"/>
      <c r="T352" s="225"/>
      <c r="AT352" s="226" t="s">
        <v>299</v>
      </c>
      <c r="AU352" s="226" t="s">
        <v>91</v>
      </c>
      <c r="AV352" s="13" t="s">
        <v>91</v>
      </c>
      <c r="AW352" s="13" t="s">
        <v>42</v>
      </c>
      <c r="AX352" s="13" t="s">
        <v>82</v>
      </c>
      <c r="AY352" s="226" t="s">
        <v>211</v>
      </c>
    </row>
    <row r="353" spans="1:65" s="13" customFormat="1">
      <c r="B353" s="216"/>
      <c r="C353" s="217"/>
      <c r="D353" s="208" t="s">
        <v>299</v>
      </c>
      <c r="E353" s="218" t="s">
        <v>44</v>
      </c>
      <c r="F353" s="219" t="s">
        <v>894</v>
      </c>
      <c r="G353" s="217"/>
      <c r="H353" s="220">
        <v>6</v>
      </c>
      <c r="I353" s="221"/>
      <c r="J353" s="217"/>
      <c r="K353" s="217"/>
      <c r="L353" s="222"/>
      <c r="M353" s="223"/>
      <c r="N353" s="224"/>
      <c r="O353" s="224"/>
      <c r="P353" s="224"/>
      <c r="Q353" s="224"/>
      <c r="R353" s="224"/>
      <c r="S353" s="224"/>
      <c r="T353" s="225"/>
      <c r="AT353" s="226" t="s">
        <v>299</v>
      </c>
      <c r="AU353" s="226" t="s">
        <v>91</v>
      </c>
      <c r="AV353" s="13" t="s">
        <v>91</v>
      </c>
      <c r="AW353" s="13" t="s">
        <v>42</v>
      </c>
      <c r="AX353" s="13" t="s">
        <v>82</v>
      </c>
      <c r="AY353" s="226" t="s">
        <v>211</v>
      </c>
    </row>
    <row r="354" spans="1:65" s="13" customFormat="1">
      <c r="B354" s="216"/>
      <c r="C354" s="217"/>
      <c r="D354" s="208" t="s">
        <v>299</v>
      </c>
      <c r="E354" s="218" t="s">
        <v>44</v>
      </c>
      <c r="F354" s="219" t="s">
        <v>895</v>
      </c>
      <c r="G354" s="217"/>
      <c r="H354" s="220">
        <v>6</v>
      </c>
      <c r="I354" s="221"/>
      <c r="J354" s="217"/>
      <c r="K354" s="217"/>
      <c r="L354" s="222"/>
      <c r="M354" s="223"/>
      <c r="N354" s="224"/>
      <c r="O354" s="224"/>
      <c r="P354" s="224"/>
      <c r="Q354" s="224"/>
      <c r="R354" s="224"/>
      <c r="S354" s="224"/>
      <c r="T354" s="225"/>
      <c r="AT354" s="226" t="s">
        <v>299</v>
      </c>
      <c r="AU354" s="226" t="s">
        <v>91</v>
      </c>
      <c r="AV354" s="13" t="s">
        <v>91</v>
      </c>
      <c r="AW354" s="13" t="s">
        <v>42</v>
      </c>
      <c r="AX354" s="13" t="s">
        <v>82</v>
      </c>
      <c r="AY354" s="226" t="s">
        <v>211</v>
      </c>
    </row>
    <row r="355" spans="1:65" s="13" customFormat="1">
      <c r="B355" s="216"/>
      <c r="C355" s="217"/>
      <c r="D355" s="208" t="s">
        <v>299</v>
      </c>
      <c r="E355" s="218" t="s">
        <v>44</v>
      </c>
      <c r="F355" s="219" t="s">
        <v>896</v>
      </c>
      <c r="G355" s="217"/>
      <c r="H355" s="220">
        <v>6</v>
      </c>
      <c r="I355" s="221"/>
      <c r="J355" s="217"/>
      <c r="K355" s="217"/>
      <c r="L355" s="222"/>
      <c r="M355" s="223"/>
      <c r="N355" s="224"/>
      <c r="O355" s="224"/>
      <c r="P355" s="224"/>
      <c r="Q355" s="224"/>
      <c r="R355" s="224"/>
      <c r="S355" s="224"/>
      <c r="T355" s="225"/>
      <c r="AT355" s="226" t="s">
        <v>299</v>
      </c>
      <c r="AU355" s="226" t="s">
        <v>91</v>
      </c>
      <c r="AV355" s="13" t="s">
        <v>91</v>
      </c>
      <c r="AW355" s="13" t="s">
        <v>42</v>
      </c>
      <c r="AX355" s="13" t="s">
        <v>82</v>
      </c>
      <c r="AY355" s="226" t="s">
        <v>211</v>
      </c>
    </row>
    <row r="356" spans="1:65" s="13" customFormat="1">
      <c r="B356" s="216"/>
      <c r="C356" s="217"/>
      <c r="D356" s="208" t="s">
        <v>299</v>
      </c>
      <c r="E356" s="218" t="s">
        <v>44</v>
      </c>
      <c r="F356" s="219" t="s">
        <v>897</v>
      </c>
      <c r="G356" s="217"/>
      <c r="H356" s="220">
        <v>0</v>
      </c>
      <c r="I356" s="221"/>
      <c r="J356" s="217"/>
      <c r="K356" s="217"/>
      <c r="L356" s="222"/>
      <c r="M356" s="223"/>
      <c r="N356" s="224"/>
      <c r="O356" s="224"/>
      <c r="P356" s="224"/>
      <c r="Q356" s="224"/>
      <c r="R356" s="224"/>
      <c r="S356" s="224"/>
      <c r="T356" s="225"/>
      <c r="AT356" s="226" t="s">
        <v>299</v>
      </c>
      <c r="AU356" s="226" t="s">
        <v>91</v>
      </c>
      <c r="AV356" s="13" t="s">
        <v>91</v>
      </c>
      <c r="AW356" s="13" t="s">
        <v>42</v>
      </c>
      <c r="AX356" s="13" t="s">
        <v>82</v>
      </c>
      <c r="AY356" s="226" t="s">
        <v>211</v>
      </c>
    </row>
    <row r="357" spans="1:65" s="13" customFormat="1">
      <c r="B357" s="216"/>
      <c r="C357" s="217"/>
      <c r="D357" s="208" t="s">
        <v>299</v>
      </c>
      <c r="E357" s="218" t="s">
        <v>44</v>
      </c>
      <c r="F357" s="219" t="s">
        <v>898</v>
      </c>
      <c r="G357" s="217"/>
      <c r="H357" s="220">
        <v>6</v>
      </c>
      <c r="I357" s="221"/>
      <c r="J357" s="217"/>
      <c r="K357" s="217"/>
      <c r="L357" s="222"/>
      <c r="M357" s="223"/>
      <c r="N357" s="224"/>
      <c r="O357" s="224"/>
      <c r="P357" s="224"/>
      <c r="Q357" s="224"/>
      <c r="R357" s="224"/>
      <c r="S357" s="224"/>
      <c r="T357" s="225"/>
      <c r="AT357" s="226" t="s">
        <v>299</v>
      </c>
      <c r="AU357" s="226" t="s">
        <v>91</v>
      </c>
      <c r="AV357" s="13" t="s">
        <v>91</v>
      </c>
      <c r="AW357" s="13" t="s">
        <v>42</v>
      </c>
      <c r="AX357" s="13" t="s">
        <v>82</v>
      </c>
      <c r="AY357" s="226" t="s">
        <v>211</v>
      </c>
    </row>
    <row r="358" spans="1:65" s="16" customFormat="1">
      <c r="B358" s="248"/>
      <c r="C358" s="249"/>
      <c r="D358" s="208" t="s">
        <v>299</v>
      </c>
      <c r="E358" s="250" t="s">
        <v>44</v>
      </c>
      <c r="F358" s="251" t="s">
        <v>500</v>
      </c>
      <c r="G358" s="249"/>
      <c r="H358" s="252">
        <v>168</v>
      </c>
      <c r="I358" s="253"/>
      <c r="J358" s="249"/>
      <c r="K358" s="249"/>
      <c r="L358" s="254"/>
      <c r="M358" s="255"/>
      <c r="N358" s="256"/>
      <c r="O358" s="256"/>
      <c r="P358" s="256"/>
      <c r="Q358" s="256"/>
      <c r="R358" s="256"/>
      <c r="S358" s="256"/>
      <c r="T358" s="257"/>
      <c r="AT358" s="258" t="s">
        <v>299</v>
      </c>
      <c r="AU358" s="258" t="s">
        <v>91</v>
      </c>
      <c r="AV358" s="16" t="s">
        <v>227</v>
      </c>
      <c r="AW358" s="16" t="s">
        <v>42</v>
      </c>
      <c r="AX358" s="16" t="s">
        <v>82</v>
      </c>
      <c r="AY358" s="258" t="s">
        <v>211</v>
      </c>
    </row>
    <row r="359" spans="1:65" s="13" customFormat="1">
      <c r="B359" s="216"/>
      <c r="C359" s="217"/>
      <c r="D359" s="208" t="s">
        <v>299</v>
      </c>
      <c r="E359" s="218" t="s">
        <v>44</v>
      </c>
      <c r="F359" s="219" t="s">
        <v>904</v>
      </c>
      <c r="G359" s="217"/>
      <c r="H359" s="220">
        <v>16.8</v>
      </c>
      <c r="I359" s="221"/>
      <c r="J359" s="217"/>
      <c r="K359" s="217"/>
      <c r="L359" s="222"/>
      <c r="M359" s="223"/>
      <c r="N359" s="224"/>
      <c r="O359" s="224"/>
      <c r="P359" s="224"/>
      <c r="Q359" s="224"/>
      <c r="R359" s="224"/>
      <c r="S359" s="224"/>
      <c r="T359" s="225"/>
      <c r="AT359" s="226" t="s">
        <v>299</v>
      </c>
      <c r="AU359" s="226" t="s">
        <v>91</v>
      </c>
      <c r="AV359" s="13" t="s">
        <v>91</v>
      </c>
      <c r="AW359" s="13" t="s">
        <v>42</v>
      </c>
      <c r="AX359" s="13" t="s">
        <v>88</v>
      </c>
      <c r="AY359" s="226" t="s">
        <v>211</v>
      </c>
    </row>
    <row r="360" spans="1:65" s="2" customFormat="1" ht="24">
      <c r="A360" s="37"/>
      <c r="B360" s="38"/>
      <c r="C360" s="195" t="s">
        <v>905</v>
      </c>
      <c r="D360" s="195" t="s">
        <v>214</v>
      </c>
      <c r="E360" s="196" t="s">
        <v>906</v>
      </c>
      <c r="F360" s="197" t="s">
        <v>907</v>
      </c>
      <c r="G360" s="198" t="s">
        <v>315</v>
      </c>
      <c r="H360" s="199">
        <v>8.4</v>
      </c>
      <c r="I360" s="200"/>
      <c r="J360" s="201">
        <f>ROUND(I360*H360,2)</f>
        <v>0</v>
      </c>
      <c r="K360" s="197" t="s">
        <v>224</v>
      </c>
      <c r="L360" s="42"/>
      <c r="M360" s="202" t="s">
        <v>44</v>
      </c>
      <c r="N360" s="203" t="s">
        <v>53</v>
      </c>
      <c r="O360" s="67"/>
      <c r="P360" s="204">
        <f>O360*H360</f>
        <v>0</v>
      </c>
      <c r="Q360" s="204">
        <v>1.3999999999999999E-4</v>
      </c>
      <c r="R360" s="204">
        <f>Q360*H360</f>
        <v>1.176E-3</v>
      </c>
      <c r="S360" s="204">
        <v>0</v>
      </c>
      <c r="T360" s="205">
        <f>S360*H360</f>
        <v>0</v>
      </c>
      <c r="U360" s="37"/>
      <c r="V360" s="37"/>
      <c r="W360" s="37"/>
      <c r="X360" s="37"/>
      <c r="Y360" s="37"/>
      <c r="Z360" s="37"/>
      <c r="AA360" s="37"/>
      <c r="AB360" s="37"/>
      <c r="AC360" s="37"/>
      <c r="AD360" s="37"/>
      <c r="AE360" s="37"/>
      <c r="AR360" s="206" t="s">
        <v>232</v>
      </c>
      <c r="AT360" s="206" t="s">
        <v>214</v>
      </c>
      <c r="AU360" s="206" t="s">
        <v>91</v>
      </c>
      <c r="AY360" s="19" t="s">
        <v>211</v>
      </c>
      <c r="BE360" s="207">
        <f>IF(N360="základní",J360,0)</f>
        <v>0</v>
      </c>
      <c r="BF360" s="207">
        <f>IF(N360="snížená",J360,0)</f>
        <v>0</v>
      </c>
      <c r="BG360" s="207">
        <f>IF(N360="zákl. přenesená",J360,0)</f>
        <v>0</v>
      </c>
      <c r="BH360" s="207">
        <f>IF(N360="sníž. přenesená",J360,0)</f>
        <v>0</v>
      </c>
      <c r="BI360" s="207">
        <f>IF(N360="nulová",J360,0)</f>
        <v>0</v>
      </c>
      <c r="BJ360" s="19" t="s">
        <v>88</v>
      </c>
      <c r="BK360" s="207">
        <f>ROUND(I360*H360,2)</f>
        <v>0</v>
      </c>
      <c r="BL360" s="19" t="s">
        <v>232</v>
      </c>
      <c r="BM360" s="206" t="s">
        <v>908</v>
      </c>
    </row>
    <row r="361" spans="1:65" s="15" customFormat="1">
      <c r="B361" s="238"/>
      <c r="C361" s="239"/>
      <c r="D361" s="208" t="s">
        <v>299</v>
      </c>
      <c r="E361" s="240" t="s">
        <v>44</v>
      </c>
      <c r="F361" s="241" t="s">
        <v>890</v>
      </c>
      <c r="G361" s="239"/>
      <c r="H361" s="240" t="s">
        <v>44</v>
      </c>
      <c r="I361" s="242"/>
      <c r="J361" s="239"/>
      <c r="K361" s="239"/>
      <c r="L361" s="243"/>
      <c r="M361" s="244"/>
      <c r="N361" s="245"/>
      <c r="O361" s="245"/>
      <c r="P361" s="245"/>
      <c r="Q361" s="245"/>
      <c r="R361" s="245"/>
      <c r="S361" s="245"/>
      <c r="T361" s="246"/>
      <c r="AT361" s="247" t="s">
        <v>299</v>
      </c>
      <c r="AU361" s="247" t="s">
        <v>91</v>
      </c>
      <c r="AV361" s="15" t="s">
        <v>88</v>
      </c>
      <c r="AW361" s="15" t="s">
        <v>42</v>
      </c>
      <c r="AX361" s="15" t="s">
        <v>82</v>
      </c>
      <c r="AY361" s="247" t="s">
        <v>211</v>
      </c>
    </row>
    <row r="362" spans="1:65" s="13" customFormat="1">
      <c r="B362" s="216"/>
      <c r="C362" s="217"/>
      <c r="D362" s="208" t="s">
        <v>299</v>
      </c>
      <c r="E362" s="218" t="s">
        <v>44</v>
      </c>
      <c r="F362" s="219" t="s">
        <v>891</v>
      </c>
      <c r="G362" s="217"/>
      <c r="H362" s="220">
        <v>132</v>
      </c>
      <c r="I362" s="221"/>
      <c r="J362" s="217"/>
      <c r="K362" s="217"/>
      <c r="L362" s="222"/>
      <c r="M362" s="223"/>
      <c r="N362" s="224"/>
      <c r="O362" s="224"/>
      <c r="P362" s="224"/>
      <c r="Q362" s="224"/>
      <c r="R362" s="224"/>
      <c r="S362" s="224"/>
      <c r="T362" s="225"/>
      <c r="AT362" s="226" t="s">
        <v>299</v>
      </c>
      <c r="AU362" s="226" t="s">
        <v>91</v>
      </c>
      <c r="AV362" s="13" t="s">
        <v>91</v>
      </c>
      <c r="AW362" s="13" t="s">
        <v>42</v>
      </c>
      <c r="AX362" s="13" t="s">
        <v>82</v>
      </c>
      <c r="AY362" s="226" t="s">
        <v>211</v>
      </c>
    </row>
    <row r="363" spans="1:65" s="13" customFormat="1">
      <c r="B363" s="216"/>
      <c r="C363" s="217"/>
      <c r="D363" s="208" t="s">
        <v>299</v>
      </c>
      <c r="E363" s="218" t="s">
        <v>44</v>
      </c>
      <c r="F363" s="219" t="s">
        <v>892</v>
      </c>
      <c r="G363" s="217"/>
      <c r="H363" s="220">
        <v>6</v>
      </c>
      <c r="I363" s="221"/>
      <c r="J363" s="217"/>
      <c r="K363" s="217"/>
      <c r="L363" s="222"/>
      <c r="M363" s="223"/>
      <c r="N363" s="224"/>
      <c r="O363" s="224"/>
      <c r="P363" s="224"/>
      <c r="Q363" s="224"/>
      <c r="R363" s="224"/>
      <c r="S363" s="224"/>
      <c r="T363" s="225"/>
      <c r="AT363" s="226" t="s">
        <v>299</v>
      </c>
      <c r="AU363" s="226" t="s">
        <v>91</v>
      </c>
      <c r="AV363" s="13" t="s">
        <v>91</v>
      </c>
      <c r="AW363" s="13" t="s">
        <v>42</v>
      </c>
      <c r="AX363" s="13" t="s">
        <v>82</v>
      </c>
      <c r="AY363" s="226" t="s">
        <v>211</v>
      </c>
    </row>
    <row r="364" spans="1:65" s="13" customFormat="1">
      <c r="B364" s="216"/>
      <c r="C364" s="217"/>
      <c r="D364" s="208" t="s">
        <v>299</v>
      </c>
      <c r="E364" s="218" t="s">
        <v>44</v>
      </c>
      <c r="F364" s="219" t="s">
        <v>893</v>
      </c>
      <c r="G364" s="217"/>
      <c r="H364" s="220">
        <v>6</v>
      </c>
      <c r="I364" s="221"/>
      <c r="J364" s="217"/>
      <c r="K364" s="217"/>
      <c r="L364" s="222"/>
      <c r="M364" s="223"/>
      <c r="N364" s="224"/>
      <c r="O364" s="224"/>
      <c r="P364" s="224"/>
      <c r="Q364" s="224"/>
      <c r="R364" s="224"/>
      <c r="S364" s="224"/>
      <c r="T364" s="225"/>
      <c r="AT364" s="226" t="s">
        <v>299</v>
      </c>
      <c r="AU364" s="226" t="s">
        <v>91</v>
      </c>
      <c r="AV364" s="13" t="s">
        <v>91</v>
      </c>
      <c r="AW364" s="13" t="s">
        <v>42</v>
      </c>
      <c r="AX364" s="13" t="s">
        <v>82</v>
      </c>
      <c r="AY364" s="226" t="s">
        <v>211</v>
      </c>
    </row>
    <row r="365" spans="1:65" s="13" customFormat="1">
      <c r="B365" s="216"/>
      <c r="C365" s="217"/>
      <c r="D365" s="208" t="s">
        <v>299</v>
      </c>
      <c r="E365" s="218" t="s">
        <v>44</v>
      </c>
      <c r="F365" s="219" t="s">
        <v>894</v>
      </c>
      <c r="G365" s="217"/>
      <c r="H365" s="220">
        <v>6</v>
      </c>
      <c r="I365" s="221"/>
      <c r="J365" s="217"/>
      <c r="K365" s="217"/>
      <c r="L365" s="222"/>
      <c r="M365" s="223"/>
      <c r="N365" s="224"/>
      <c r="O365" s="224"/>
      <c r="P365" s="224"/>
      <c r="Q365" s="224"/>
      <c r="R365" s="224"/>
      <c r="S365" s="224"/>
      <c r="T365" s="225"/>
      <c r="AT365" s="226" t="s">
        <v>299</v>
      </c>
      <c r="AU365" s="226" t="s">
        <v>91</v>
      </c>
      <c r="AV365" s="13" t="s">
        <v>91</v>
      </c>
      <c r="AW365" s="13" t="s">
        <v>42</v>
      </c>
      <c r="AX365" s="13" t="s">
        <v>82</v>
      </c>
      <c r="AY365" s="226" t="s">
        <v>211</v>
      </c>
    </row>
    <row r="366" spans="1:65" s="13" customFormat="1">
      <c r="B366" s="216"/>
      <c r="C366" s="217"/>
      <c r="D366" s="208" t="s">
        <v>299</v>
      </c>
      <c r="E366" s="218" t="s">
        <v>44</v>
      </c>
      <c r="F366" s="219" t="s">
        <v>895</v>
      </c>
      <c r="G366" s="217"/>
      <c r="H366" s="220">
        <v>6</v>
      </c>
      <c r="I366" s="221"/>
      <c r="J366" s="217"/>
      <c r="K366" s="217"/>
      <c r="L366" s="222"/>
      <c r="M366" s="223"/>
      <c r="N366" s="224"/>
      <c r="O366" s="224"/>
      <c r="P366" s="224"/>
      <c r="Q366" s="224"/>
      <c r="R366" s="224"/>
      <c r="S366" s="224"/>
      <c r="T366" s="225"/>
      <c r="AT366" s="226" t="s">
        <v>299</v>
      </c>
      <c r="AU366" s="226" t="s">
        <v>91</v>
      </c>
      <c r="AV366" s="13" t="s">
        <v>91</v>
      </c>
      <c r="AW366" s="13" t="s">
        <v>42</v>
      </c>
      <c r="AX366" s="13" t="s">
        <v>82</v>
      </c>
      <c r="AY366" s="226" t="s">
        <v>211</v>
      </c>
    </row>
    <row r="367" spans="1:65" s="13" customFormat="1">
      <c r="B367" s="216"/>
      <c r="C367" s="217"/>
      <c r="D367" s="208" t="s">
        <v>299</v>
      </c>
      <c r="E367" s="218" t="s">
        <v>44</v>
      </c>
      <c r="F367" s="219" t="s">
        <v>896</v>
      </c>
      <c r="G367" s="217"/>
      <c r="H367" s="220">
        <v>6</v>
      </c>
      <c r="I367" s="221"/>
      <c r="J367" s="217"/>
      <c r="K367" s="217"/>
      <c r="L367" s="222"/>
      <c r="M367" s="223"/>
      <c r="N367" s="224"/>
      <c r="O367" s="224"/>
      <c r="P367" s="224"/>
      <c r="Q367" s="224"/>
      <c r="R367" s="224"/>
      <c r="S367" s="224"/>
      <c r="T367" s="225"/>
      <c r="AT367" s="226" t="s">
        <v>299</v>
      </c>
      <c r="AU367" s="226" t="s">
        <v>91</v>
      </c>
      <c r="AV367" s="13" t="s">
        <v>91</v>
      </c>
      <c r="AW367" s="13" t="s">
        <v>42</v>
      </c>
      <c r="AX367" s="13" t="s">
        <v>82</v>
      </c>
      <c r="AY367" s="226" t="s">
        <v>211</v>
      </c>
    </row>
    <row r="368" spans="1:65" s="13" customFormat="1">
      <c r="B368" s="216"/>
      <c r="C368" s="217"/>
      <c r="D368" s="208" t="s">
        <v>299</v>
      </c>
      <c r="E368" s="218" t="s">
        <v>44</v>
      </c>
      <c r="F368" s="219" t="s">
        <v>897</v>
      </c>
      <c r="G368" s="217"/>
      <c r="H368" s="220">
        <v>0</v>
      </c>
      <c r="I368" s="221"/>
      <c r="J368" s="217"/>
      <c r="K368" s="217"/>
      <c r="L368" s="222"/>
      <c r="M368" s="223"/>
      <c r="N368" s="224"/>
      <c r="O368" s="224"/>
      <c r="P368" s="224"/>
      <c r="Q368" s="224"/>
      <c r="R368" s="224"/>
      <c r="S368" s="224"/>
      <c r="T368" s="225"/>
      <c r="AT368" s="226" t="s">
        <v>299</v>
      </c>
      <c r="AU368" s="226" t="s">
        <v>91</v>
      </c>
      <c r="AV368" s="13" t="s">
        <v>91</v>
      </c>
      <c r="AW368" s="13" t="s">
        <v>42</v>
      </c>
      <c r="AX368" s="13" t="s">
        <v>82</v>
      </c>
      <c r="AY368" s="226" t="s">
        <v>211</v>
      </c>
    </row>
    <row r="369" spans="1:65" s="13" customFormat="1">
      <c r="B369" s="216"/>
      <c r="C369" s="217"/>
      <c r="D369" s="208" t="s">
        <v>299</v>
      </c>
      <c r="E369" s="218" t="s">
        <v>44</v>
      </c>
      <c r="F369" s="219" t="s">
        <v>898</v>
      </c>
      <c r="G369" s="217"/>
      <c r="H369" s="220">
        <v>6</v>
      </c>
      <c r="I369" s="221"/>
      <c r="J369" s="217"/>
      <c r="K369" s="217"/>
      <c r="L369" s="222"/>
      <c r="M369" s="223"/>
      <c r="N369" s="224"/>
      <c r="O369" s="224"/>
      <c r="P369" s="224"/>
      <c r="Q369" s="224"/>
      <c r="R369" s="224"/>
      <c r="S369" s="224"/>
      <c r="T369" s="225"/>
      <c r="AT369" s="226" t="s">
        <v>299</v>
      </c>
      <c r="AU369" s="226" t="s">
        <v>91</v>
      </c>
      <c r="AV369" s="13" t="s">
        <v>91</v>
      </c>
      <c r="AW369" s="13" t="s">
        <v>42</v>
      </c>
      <c r="AX369" s="13" t="s">
        <v>82</v>
      </c>
      <c r="AY369" s="226" t="s">
        <v>211</v>
      </c>
    </row>
    <row r="370" spans="1:65" s="16" customFormat="1">
      <c r="B370" s="248"/>
      <c r="C370" s="249"/>
      <c r="D370" s="208" t="s">
        <v>299</v>
      </c>
      <c r="E370" s="250" t="s">
        <v>44</v>
      </c>
      <c r="F370" s="251" t="s">
        <v>500</v>
      </c>
      <c r="G370" s="249"/>
      <c r="H370" s="252">
        <v>168</v>
      </c>
      <c r="I370" s="253"/>
      <c r="J370" s="249"/>
      <c r="K370" s="249"/>
      <c r="L370" s="254"/>
      <c r="M370" s="255"/>
      <c r="N370" s="256"/>
      <c r="O370" s="256"/>
      <c r="P370" s="256"/>
      <c r="Q370" s="256"/>
      <c r="R370" s="256"/>
      <c r="S370" s="256"/>
      <c r="T370" s="257"/>
      <c r="AT370" s="258" t="s">
        <v>299</v>
      </c>
      <c r="AU370" s="258" t="s">
        <v>91</v>
      </c>
      <c r="AV370" s="16" t="s">
        <v>227</v>
      </c>
      <c r="AW370" s="16" t="s">
        <v>42</v>
      </c>
      <c r="AX370" s="16" t="s">
        <v>82</v>
      </c>
      <c r="AY370" s="258" t="s">
        <v>211</v>
      </c>
    </row>
    <row r="371" spans="1:65" s="13" customFormat="1">
      <c r="B371" s="216"/>
      <c r="C371" s="217"/>
      <c r="D371" s="208" t="s">
        <v>299</v>
      </c>
      <c r="E371" s="218" t="s">
        <v>44</v>
      </c>
      <c r="F371" s="219" t="s">
        <v>909</v>
      </c>
      <c r="G371" s="217"/>
      <c r="H371" s="220">
        <v>8.4</v>
      </c>
      <c r="I371" s="221"/>
      <c r="J371" s="217"/>
      <c r="K371" s="217"/>
      <c r="L371" s="222"/>
      <c r="M371" s="223"/>
      <c r="N371" s="224"/>
      <c r="O371" s="224"/>
      <c r="P371" s="224"/>
      <c r="Q371" s="224"/>
      <c r="R371" s="224"/>
      <c r="S371" s="224"/>
      <c r="T371" s="225"/>
      <c r="AT371" s="226" t="s">
        <v>299</v>
      </c>
      <c r="AU371" s="226" t="s">
        <v>91</v>
      </c>
      <c r="AV371" s="13" t="s">
        <v>91</v>
      </c>
      <c r="AW371" s="13" t="s">
        <v>42</v>
      </c>
      <c r="AX371" s="13" t="s">
        <v>88</v>
      </c>
      <c r="AY371" s="226" t="s">
        <v>211</v>
      </c>
    </row>
    <row r="372" spans="1:65" s="2" customFormat="1" ht="12">
      <c r="A372" s="37"/>
      <c r="B372" s="38"/>
      <c r="C372" s="195" t="s">
        <v>910</v>
      </c>
      <c r="D372" s="195" t="s">
        <v>214</v>
      </c>
      <c r="E372" s="196" t="s">
        <v>911</v>
      </c>
      <c r="F372" s="197" t="s">
        <v>912</v>
      </c>
      <c r="G372" s="198" t="s">
        <v>315</v>
      </c>
      <c r="H372" s="199">
        <v>240</v>
      </c>
      <c r="I372" s="200"/>
      <c r="J372" s="201">
        <f>ROUND(I372*H372,2)</f>
        <v>0</v>
      </c>
      <c r="K372" s="197" t="s">
        <v>224</v>
      </c>
      <c r="L372" s="42"/>
      <c r="M372" s="202" t="s">
        <v>44</v>
      </c>
      <c r="N372" s="203" t="s">
        <v>53</v>
      </c>
      <c r="O372" s="67"/>
      <c r="P372" s="204">
        <f>O372*H372</f>
        <v>0</v>
      </c>
      <c r="Q372" s="204">
        <v>0</v>
      </c>
      <c r="R372" s="204">
        <f>Q372*H372</f>
        <v>0</v>
      </c>
      <c r="S372" s="204">
        <v>0</v>
      </c>
      <c r="T372" s="205">
        <f>S372*H372</f>
        <v>0</v>
      </c>
      <c r="U372" s="37"/>
      <c r="V372" s="37"/>
      <c r="W372" s="37"/>
      <c r="X372" s="37"/>
      <c r="Y372" s="37"/>
      <c r="Z372" s="37"/>
      <c r="AA372" s="37"/>
      <c r="AB372" s="37"/>
      <c r="AC372" s="37"/>
      <c r="AD372" s="37"/>
      <c r="AE372" s="37"/>
      <c r="AR372" s="206" t="s">
        <v>232</v>
      </c>
      <c r="AT372" s="206" t="s">
        <v>214</v>
      </c>
      <c r="AU372" s="206" t="s">
        <v>91</v>
      </c>
      <c r="AY372" s="19" t="s">
        <v>211</v>
      </c>
      <c r="BE372" s="207">
        <f>IF(N372="základní",J372,0)</f>
        <v>0</v>
      </c>
      <c r="BF372" s="207">
        <f>IF(N372="snížená",J372,0)</f>
        <v>0</v>
      </c>
      <c r="BG372" s="207">
        <f>IF(N372="zákl. přenesená",J372,0)</f>
        <v>0</v>
      </c>
      <c r="BH372" s="207">
        <f>IF(N372="sníž. přenesená",J372,0)</f>
        <v>0</v>
      </c>
      <c r="BI372" s="207">
        <f>IF(N372="nulová",J372,0)</f>
        <v>0</v>
      </c>
      <c r="BJ372" s="19" t="s">
        <v>88</v>
      </c>
      <c r="BK372" s="207">
        <f>ROUND(I372*H372,2)</f>
        <v>0</v>
      </c>
      <c r="BL372" s="19" t="s">
        <v>232</v>
      </c>
      <c r="BM372" s="206" t="s">
        <v>913</v>
      </c>
    </row>
    <row r="373" spans="1:65" s="13" customFormat="1">
      <c r="B373" s="216"/>
      <c r="C373" s="217"/>
      <c r="D373" s="208" t="s">
        <v>299</v>
      </c>
      <c r="E373" s="218" t="s">
        <v>44</v>
      </c>
      <c r="F373" s="219" t="s">
        <v>914</v>
      </c>
      <c r="G373" s="217"/>
      <c r="H373" s="220">
        <v>240</v>
      </c>
      <c r="I373" s="221"/>
      <c r="J373" s="217"/>
      <c r="K373" s="217"/>
      <c r="L373" s="222"/>
      <c r="M373" s="223"/>
      <c r="N373" s="224"/>
      <c r="O373" s="224"/>
      <c r="P373" s="224"/>
      <c r="Q373" s="224"/>
      <c r="R373" s="224"/>
      <c r="S373" s="224"/>
      <c r="T373" s="225"/>
      <c r="AT373" s="226" t="s">
        <v>299</v>
      </c>
      <c r="AU373" s="226" t="s">
        <v>91</v>
      </c>
      <c r="AV373" s="13" t="s">
        <v>91</v>
      </c>
      <c r="AW373" s="13" t="s">
        <v>42</v>
      </c>
      <c r="AX373" s="13" t="s">
        <v>88</v>
      </c>
      <c r="AY373" s="226" t="s">
        <v>211</v>
      </c>
    </row>
    <row r="374" spans="1:65" s="2" customFormat="1" ht="12">
      <c r="A374" s="37"/>
      <c r="B374" s="38"/>
      <c r="C374" s="195" t="s">
        <v>915</v>
      </c>
      <c r="D374" s="195" t="s">
        <v>214</v>
      </c>
      <c r="E374" s="196" t="s">
        <v>916</v>
      </c>
      <c r="F374" s="197" t="s">
        <v>917</v>
      </c>
      <c r="G374" s="198" t="s">
        <v>315</v>
      </c>
      <c r="H374" s="199">
        <v>216</v>
      </c>
      <c r="I374" s="200"/>
      <c r="J374" s="201">
        <f>ROUND(I374*H374,2)</f>
        <v>0</v>
      </c>
      <c r="K374" s="197" t="s">
        <v>224</v>
      </c>
      <c r="L374" s="42"/>
      <c r="M374" s="202" t="s">
        <v>44</v>
      </c>
      <c r="N374" s="203" t="s">
        <v>53</v>
      </c>
      <c r="O374" s="67"/>
      <c r="P374" s="204">
        <f>O374*H374</f>
        <v>0</v>
      </c>
      <c r="Q374" s="204">
        <v>0</v>
      </c>
      <c r="R374" s="204">
        <f>Q374*H374</f>
        <v>0</v>
      </c>
      <c r="S374" s="204">
        <v>0</v>
      </c>
      <c r="T374" s="205">
        <f>S374*H374</f>
        <v>0</v>
      </c>
      <c r="U374" s="37"/>
      <c r="V374" s="37"/>
      <c r="W374" s="37"/>
      <c r="X374" s="37"/>
      <c r="Y374" s="37"/>
      <c r="Z374" s="37"/>
      <c r="AA374" s="37"/>
      <c r="AB374" s="37"/>
      <c r="AC374" s="37"/>
      <c r="AD374" s="37"/>
      <c r="AE374" s="37"/>
      <c r="AR374" s="206" t="s">
        <v>232</v>
      </c>
      <c r="AT374" s="206" t="s">
        <v>214</v>
      </c>
      <c r="AU374" s="206" t="s">
        <v>91</v>
      </c>
      <c r="AY374" s="19" t="s">
        <v>211</v>
      </c>
      <c r="BE374" s="207">
        <f>IF(N374="základní",J374,0)</f>
        <v>0</v>
      </c>
      <c r="BF374" s="207">
        <f>IF(N374="snížená",J374,0)</f>
        <v>0</v>
      </c>
      <c r="BG374" s="207">
        <f>IF(N374="zákl. přenesená",J374,0)</f>
        <v>0</v>
      </c>
      <c r="BH374" s="207">
        <f>IF(N374="sníž. přenesená",J374,0)</f>
        <v>0</v>
      </c>
      <c r="BI374" s="207">
        <f>IF(N374="nulová",J374,0)</f>
        <v>0</v>
      </c>
      <c r="BJ374" s="19" t="s">
        <v>88</v>
      </c>
      <c r="BK374" s="207">
        <f>ROUND(I374*H374,2)</f>
        <v>0</v>
      </c>
      <c r="BL374" s="19" t="s">
        <v>232</v>
      </c>
      <c r="BM374" s="206" t="s">
        <v>918</v>
      </c>
    </row>
    <row r="375" spans="1:65" s="13" customFormat="1">
      <c r="B375" s="216"/>
      <c r="C375" s="217"/>
      <c r="D375" s="208" t="s">
        <v>299</v>
      </c>
      <c r="E375" s="218" t="s">
        <v>44</v>
      </c>
      <c r="F375" s="219" t="s">
        <v>919</v>
      </c>
      <c r="G375" s="217"/>
      <c r="H375" s="220">
        <v>216</v>
      </c>
      <c r="I375" s="221"/>
      <c r="J375" s="217"/>
      <c r="K375" s="217"/>
      <c r="L375" s="222"/>
      <c r="M375" s="223"/>
      <c r="N375" s="224"/>
      <c r="O375" s="224"/>
      <c r="P375" s="224"/>
      <c r="Q375" s="224"/>
      <c r="R375" s="224"/>
      <c r="S375" s="224"/>
      <c r="T375" s="225"/>
      <c r="AT375" s="226" t="s">
        <v>299</v>
      </c>
      <c r="AU375" s="226" t="s">
        <v>91</v>
      </c>
      <c r="AV375" s="13" t="s">
        <v>91</v>
      </c>
      <c r="AW375" s="13" t="s">
        <v>42</v>
      </c>
      <c r="AX375" s="13" t="s">
        <v>88</v>
      </c>
      <c r="AY375" s="226" t="s">
        <v>211</v>
      </c>
    </row>
    <row r="376" spans="1:65" s="2" customFormat="1" ht="24">
      <c r="A376" s="37"/>
      <c r="B376" s="38"/>
      <c r="C376" s="195" t="s">
        <v>920</v>
      </c>
      <c r="D376" s="195" t="s">
        <v>214</v>
      </c>
      <c r="E376" s="196" t="s">
        <v>921</v>
      </c>
      <c r="F376" s="197" t="s">
        <v>922</v>
      </c>
      <c r="G376" s="198" t="s">
        <v>315</v>
      </c>
      <c r="H376" s="199">
        <v>173.6</v>
      </c>
      <c r="I376" s="200"/>
      <c r="J376" s="201">
        <f>ROUND(I376*H376,2)</f>
        <v>0</v>
      </c>
      <c r="K376" s="197" t="s">
        <v>224</v>
      </c>
      <c r="L376" s="42"/>
      <c r="M376" s="202" t="s">
        <v>44</v>
      </c>
      <c r="N376" s="203" t="s">
        <v>53</v>
      </c>
      <c r="O376" s="67"/>
      <c r="P376" s="204">
        <f>O376*H376</f>
        <v>0</v>
      </c>
      <c r="Q376" s="204">
        <v>0</v>
      </c>
      <c r="R376" s="204">
        <f>Q376*H376</f>
        <v>0</v>
      </c>
      <c r="S376" s="204">
        <v>0</v>
      </c>
      <c r="T376" s="205">
        <f>S376*H376</f>
        <v>0</v>
      </c>
      <c r="U376" s="37"/>
      <c r="V376" s="37"/>
      <c r="W376" s="37"/>
      <c r="X376" s="37"/>
      <c r="Y376" s="37"/>
      <c r="Z376" s="37"/>
      <c r="AA376" s="37"/>
      <c r="AB376" s="37"/>
      <c r="AC376" s="37"/>
      <c r="AD376" s="37"/>
      <c r="AE376" s="37"/>
      <c r="AR376" s="206" t="s">
        <v>232</v>
      </c>
      <c r="AT376" s="206" t="s">
        <v>214</v>
      </c>
      <c r="AU376" s="206" t="s">
        <v>91</v>
      </c>
      <c r="AY376" s="19" t="s">
        <v>211</v>
      </c>
      <c r="BE376" s="207">
        <f>IF(N376="základní",J376,0)</f>
        <v>0</v>
      </c>
      <c r="BF376" s="207">
        <f>IF(N376="snížená",J376,0)</f>
        <v>0</v>
      </c>
      <c r="BG376" s="207">
        <f>IF(N376="zákl. přenesená",J376,0)</f>
        <v>0</v>
      </c>
      <c r="BH376" s="207">
        <f>IF(N376="sníž. přenesená",J376,0)</f>
        <v>0</v>
      </c>
      <c r="BI376" s="207">
        <f>IF(N376="nulová",J376,0)</f>
        <v>0</v>
      </c>
      <c r="BJ376" s="19" t="s">
        <v>88</v>
      </c>
      <c r="BK376" s="207">
        <f>ROUND(I376*H376,2)</f>
        <v>0</v>
      </c>
      <c r="BL376" s="19" t="s">
        <v>232</v>
      </c>
      <c r="BM376" s="206" t="s">
        <v>923</v>
      </c>
    </row>
    <row r="377" spans="1:65" s="2" customFormat="1" ht="78">
      <c r="A377" s="37"/>
      <c r="B377" s="38"/>
      <c r="C377" s="39"/>
      <c r="D377" s="208" t="s">
        <v>297</v>
      </c>
      <c r="E377" s="39"/>
      <c r="F377" s="209" t="s">
        <v>924</v>
      </c>
      <c r="G377" s="39"/>
      <c r="H377" s="39"/>
      <c r="I377" s="118"/>
      <c r="J377" s="39"/>
      <c r="K377" s="39"/>
      <c r="L377" s="42"/>
      <c r="M377" s="210"/>
      <c r="N377" s="211"/>
      <c r="O377" s="67"/>
      <c r="P377" s="67"/>
      <c r="Q377" s="67"/>
      <c r="R377" s="67"/>
      <c r="S377" s="67"/>
      <c r="T377" s="68"/>
      <c r="U377" s="37"/>
      <c r="V377" s="37"/>
      <c r="W377" s="37"/>
      <c r="X377" s="37"/>
      <c r="Y377" s="37"/>
      <c r="Z377" s="37"/>
      <c r="AA377" s="37"/>
      <c r="AB377" s="37"/>
      <c r="AC377" s="37"/>
      <c r="AD377" s="37"/>
      <c r="AE377" s="37"/>
      <c r="AT377" s="19" t="s">
        <v>297</v>
      </c>
      <c r="AU377" s="19" t="s">
        <v>91</v>
      </c>
    </row>
    <row r="378" spans="1:65" s="15" customFormat="1" ht="22.5">
      <c r="B378" s="238"/>
      <c r="C378" s="239"/>
      <c r="D378" s="208" t="s">
        <v>299</v>
      </c>
      <c r="E378" s="240" t="s">
        <v>44</v>
      </c>
      <c r="F378" s="241" t="s">
        <v>925</v>
      </c>
      <c r="G378" s="239"/>
      <c r="H378" s="240" t="s">
        <v>44</v>
      </c>
      <c r="I378" s="242"/>
      <c r="J378" s="239"/>
      <c r="K378" s="239"/>
      <c r="L378" s="243"/>
      <c r="M378" s="244"/>
      <c r="N378" s="245"/>
      <c r="O378" s="245"/>
      <c r="P378" s="245"/>
      <c r="Q378" s="245"/>
      <c r="R378" s="245"/>
      <c r="S378" s="245"/>
      <c r="T378" s="246"/>
      <c r="AT378" s="247" t="s">
        <v>299</v>
      </c>
      <c r="AU378" s="247" t="s">
        <v>91</v>
      </c>
      <c r="AV378" s="15" t="s">
        <v>88</v>
      </c>
      <c r="AW378" s="15" t="s">
        <v>42</v>
      </c>
      <c r="AX378" s="15" t="s">
        <v>82</v>
      </c>
      <c r="AY378" s="247" t="s">
        <v>211</v>
      </c>
    </row>
    <row r="379" spans="1:65" s="13" customFormat="1">
      <c r="B379" s="216"/>
      <c r="C379" s="217"/>
      <c r="D379" s="208" t="s">
        <v>299</v>
      </c>
      <c r="E379" s="218" t="s">
        <v>44</v>
      </c>
      <c r="F379" s="219" t="s">
        <v>926</v>
      </c>
      <c r="G379" s="217"/>
      <c r="H379" s="220">
        <v>136.4</v>
      </c>
      <c r="I379" s="221"/>
      <c r="J379" s="217"/>
      <c r="K379" s="217"/>
      <c r="L379" s="222"/>
      <c r="M379" s="223"/>
      <c r="N379" s="224"/>
      <c r="O379" s="224"/>
      <c r="P379" s="224"/>
      <c r="Q379" s="224"/>
      <c r="R379" s="224"/>
      <c r="S379" s="224"/>
      <c r="T379" s="225"/>
      <c r="AT379" s="226" t="s">
        <v>299</v>
      </c>
      <c r="AU379" s="226" t="s">
        <v>91</v>
      </c>
      <c r="AV379" s="13" t="s">
        <v>91</v>
      </c>
      <c r="AW379" s="13" t="s">
        <v>42</v>
      </c>
      <c r="AX379" s="13" t="s">
        <v>82</v>
      </c>
      <c r="AY379" s="226" t="s">
        <v>211</v>
      </c>
    </row>
    <row r="380" spans="1:65" s="13" customFormat="1">
      <c r="B380" s="216"/>
      <c r="C380" s="217"/>
      <c r="D380" s="208" t="s">
        <v>299</v>
      </c>
      <c r="E380" s="218" t="s">
        <v>44</v>
      </c>
      <c r="F380" s="219" t="s">
        <v>927</v>
      </c>
      <c r="G380" s="217"/>
      <c r="H380" s="220">
        <v>6.2</v>
      </c>
      <c r="I380" s="221"/>
      <c r="J380" s="217"/>
      <c r="K380" s="217"/>
      <c r="L380" s="222"/>
      <c r="M380" s="223"/>
      <c r="N380" s="224"/>
      <c r="O380" s="224"/>
      <c r="P380" s="224"/>
      <c r="Q380" s="224"/>
      <c r="R380" s="224"/>
      <c r="S380" s="224"/>
      <c r="T380" s="225"/>
      <c r="AT380" s="226" t="s">
        <v>299</v>
      </c>
      <c r="AU380" s="226" t="s">
        <v>91</v>
      </c>
      <c r="AV380" s="13" t="s">
        <v>91</v>
      </c>
      <c r="AW380" s="13" t="s">
        <v>42</v>
      </c>
      <c r="AX380" s="13" t="s">
        <v>82</v>
      </c>
      <c r="AY380" s="226" t="s">
        <v>211</v>
      </c>
    </row>
    <row r="381" spans="1:65" s="13" customFormat="1">
      <c r="B381" s="216"/>
      <c r="C381" s="217"/>
      <c r="D381" s="208" t="s">
        <v>299</v>
      </c>
      <c r="E381" s="218" t="s">
        <v>44</v>
      </c>
      <c r="F381" s="219" t="s">
        <v>928</v>
      </c>
      <c r="G381" s="217"/>
      <c r="H381" s="220">
        <v>6.2</v>
      </c>
      <c r="I381" s="221"/>
      <c r="J381" s="217"/>
      <c r="K381" s="217"/>
      <c r="L381" s="222"/>
      <c r="M381" s="223"/>
      <c r="N381" s="224"/>
      <c r="O381" s="224"/>
      <c r="P381" s="224"/>
      <c r="Q381" s="224"/>
      <c r="R381" s="224"/>
      <c r="S381" s="224"/>
      <c r="T381" s="225"/>
      <c r="AT381" s="226" t="s">
        <v>299</v>
      </c>
      <c r="AU381" s="226" t="s">
        <v>91</v>
      </c>
      <c r="AV381" s="13" t="s">
        <v>91</v>
      </c>
      <c r="AW381" s="13" t="s">
        <v>42</v>
      </c>
      <c r="AX381" s="13" t="s">
        <v>82</v>
      </c>
      <c r="AY381" s="226" t="s">
        <v>211</v>
      </c>
    </row>
    <row r="382" spans="1:65" s="13" customFormat="1">
      <c r="B382" s="216"/>
      <c r="C382" s="217"/>
      <c r="D382" s="208" t="s">
        <v>299</v>
      </c>
      <c r="E382" s="218" t="s">
        <v>44</v>
      </c>
      <c r="F382" s="219" t="s">
        <v>929</v>
      </c>
      <c r="G382" s="217"/>
      <c r="H382" s="220">
        <v>6.2</v>
      </c>
      <c r="I382" s="221"/>
      <c r="J382" s="217"/>
      <c r="K382" s="217"/>
      <c r="L382" s="222"/>
      <c r="M382" s="223"/>
      <c r="N382" s="224"/>
      <c r="O382" s="224"/>
      <c r="P382" s="224"/>
      <c r="Q382" s="224"/>
      <c r="R382" s="224"/>
      <c r="S382" s="224"/>
      <c r="T382" s="225"/>
      <c r="AT382" s="226" t="s">
        <v>299</v>
      </c>
      <c r="AU382" s="226" t="s">
        <v>91</v>
      </c>
      <c r="AV382" s="13" t="s">
        <v>91</v>
      </c>
      <c r="AW382" s="13" t="s">
        <v>42</v>
      </c>
      <c r="AX382" s="13" t="s">
        <v>82</v>
      </c>
      <c r="AY382" s="226" t="s">
        <v>211</v>
      </c>
    </row>
    <row r="383" spans="1:65" s="13" customFormat="1">
      <c r="B383" s="216"/>
      <c r="C383" s="217"/>
      <c r="D383" s="208" t="s">
        <v>299</v>
      </c>
      <c r="E383" s="218" t="s">
        <v>44</v>
      </c>
      <c r="F383" s="219" t="s">
        <v>930</v>
      </c>
      <c r="G383" s="217"/>
      <c r="H383" s="220">
        <v>6.2</v>
      </c>
      <c r="I383" s="221"/>
      <c r="J383" s="217"/>
      <c r="K383" s="217"/>
      <c r="L383" s="222"/>
      <c r="M383" s="223"/>
      <c r="N383" s="224"/>
      <c r="O383" s="224"/>
      <c r="P383" s="224"/>
      <c r="Q383" s="224"/>
      <c r="R383" s="224"/>
      <c r="S383" s="224"/>
      <c r="T383" s="225"/>
      <c r="AT383" s="226" t="s">
        <v>299</v>
      </c>
      <c r="AU383" s="226" t="s">
        <v>91</v>
      </c>
      <c r="AV383" s="13" t="s">
        <v>91</v>
      </c>
      <c r="AW383" s="13" t="s">
        <v>42</v>
      </c>
      <c r="AX383" s="13" t="s">
        <v>82</v>
      </c>
      <c r="AY383" s="226" t="s">
        <v>211</v>
      </c>
    </row>
    <row r="384" spans="1:65" s="13" customFormat="1">
      <c r="B384" s="216"/>
      <c r="C384" s="217"/>
      <c r="D384" s="208" t="s">
        <v>299</v>
      </c>
      <c r="E384" s="218" t="s">
        <v>44</v>
      </c>
      <c r="F384" s="219" t="s">
        <v>931</v>
      </c>
      <c r="G384" s="217"/>
      <c r="H384" s="220">
        <v>6.2</v>
      </c>
      <c r="I384" s="221"/>
      <c r="J384" s="217"/>
      <c r="K384" s="217"/>
      <c r="L384" s="222"/>
      <c r="M384" s="223"/>
      <c r="N384" s="224"/>
      <c r="O384" s="224"/>
      <c r="P384" s="224"/>
      <c r="Q384" s="224"/>
      <c r="R384" s="224"/>
      <c r="S384" s="224"/>
      <c r="T384" s="225"/>
      <c r="AT384" s="226" t="s">
        <v>299</v>
      </c>
      <c r="AU384" s="226" t="s">
        <v>91</v>
      </c>
      <c r="AV384" s="13" t="s">
        <v>91</v>
      </c>
      <c r="AW384" s="13" t="s">
        <v>42</v>
      </c>
      <c r="AX384" s="13" t="s">
        <v>82</v>
      </c>
      <c r="AY384" s="226" t="s">
        <v>211</v>
      </c>
    </row>
    <row r="385" spans="1:65" s="13" customFormat="1">
      <c r="B385" s="216"/>
      <c r="C385" s="217"/>
      <c r="D385" s="208" t="s">
        <v>299</v>
      </c>
      <c r="E385" s="218" t="s">
        <v>44</v>
      </c>
      <c r="F385" s="219" t="s">
        <v>897</v>
      </c>
      <c r="G385" s="217"/>
      <c r="H385" s="220">
        <v>0</v>
      </c>
      <c r="I385" s="221"/>
      <c r="J385" s="217"/>
      <c r="K385" s="217"/>
      <c r="L385" s="222"/>
      <c r="M385" s="223"/>
      <c r="N385" s="224"/>
      <c r="O385" s="224"/>
      <c r="P385" s="224"/>
      <c r="Q385" s="224"/>
      <c r="R385" s="224"/>
      <c r="S385" s="224"/>
      <c r="T385" s="225"/>
      <c r="AT385" s="226" t="s">
        <v>299</v>
      </c>
      <c r="AU385" s="226" t="s">
        <v>91</v>
      </c>
      <c r="AV385" s="13" t="s">
        <v>91</v>
      </c>
      <c r="AW385" s="13" t="s">
        <v>42</v>
      </c>
      <c r="AX385" s="13" t="s">
        <v>82</v>
      </c>
      <c r="AY385" s="226" t="s">
        <v>211</v>
      </c>
    </row>
    <row r="386" spans="1:65" s="13" customFormat="1">
      <c r="B386" s="216"/>
      <c r="C386" s="217"/>
      <c r="D386" s="208" t="s">
        <v>299</v>
      </c>
      <c r="E386" s="218" t="s">
        <v>44</v>
      </c>
      <c r="F386" s="219" t="s">
        <v>932</v>
      </c>
      <c r="G386" s="217"/>
      <c r="H386" s="220">
        <v>6.2</v>
      </c>
      <c r="I386" s="221"/>
      <c r="J386" s="217"/>
      <c r="K386" s="217"/>
      <c r="L386" s="222"/>
      <c r="M386" s="223"/>
      <c r="N386" s="224"/>
      <c r="O386" s="224"/>
      <c r="P386" s="224"/>
      <c r="Q386" s="224"/>
      <c r="R386" s="224"/>
      <c r="S386" s="224"/>
      <c r="T386" s="225"/>
      <c r="AT386" s="226" t="s">
        <v>299</v>
      </c>
      <c r="AU386" s="226" t="s">
        <v>91</v>
      </c>
      <c r="AV386" s="13" t="s">
        <v>91</v>
      </c>
      <c r="AW386" s="13" t="s">
        <v>42</v>
      </c>
      <c r="AX386" s="13" t="s">
        <v>82</v>
      </c>
      <c r="AY386" s="226" t="s">
        <v>211</v>
      </c>
    </row>
    <row r="387" spans="1:65" s="14" customFormat="1">
      <c r="B387" s="227"/>
      <c r="C387" s="228"/>
      <c r="D387" s="208" t="s">
        <v>299</v>
      </c>
      <c r="E387" s="229" t="s">
        <v>44</v>
      </c>
      <c r="F387" s="230" t="s">
        <v>344</v>
      </c>
      <c r="G387" s="228"/>
      <c r="H387" s="231">
        <v>173.59999999999994</v>
      </c>
      <c r="I387" s="232"/>
      <c r="J387" s="228"/>
      <c r="K387" s="228"/>
      <c r="L387" s="233"/>
      <c r="M387" s="234"/>
      <c r="N387" s="235"/>
      <c r="O387" s="235"/>
      <c r="P387" s="235"/>
      <c r="Q387" s="235"/>
      <c r="R387" s="235"/>
      <c r="S387" s="235"/>
      <c r="T387" s="236"/>
      <c r="AT387" s="237" t="s">
        <v>299</v>
      </c>
      <c r="AU387" s="237" t="s">
        <v>91</v>
      </c>
      <c r="AV387" s="14" t="s">
        <v>232</v>
      </c>
      <c r="AW387" s="14" t="s">
        <v>42</v>
      </c>
      <c r="AX387" s="14" t="s">
        <v>88</v>
      </c>
      <c r="AY387" s="237" t="s">
        <v>211</v>
      </c>
    </row>
    <row r="388" spans="1:65" s="2" customFormat="1" ht="12">
      <c r="A388" s="37"/>
      <c r="B388" s="38"/>
      <c r="C388" s="259" t="s">
        <v>933</v>
      </c>
      <c r="D388" s="259" t="s">
        <v>507</v>
      </c>
      <c r="E388" s="260" t="s">
        <v>934</v>
      </c>
      <c r="F388" s="261" t="s">
        <v>935</v>
      </c>
      <c r="G388" s="262" t="s">
        <v>295</v>
      </c>
      <c r="H388" s="263">
        <v>50.732999999999997</v>
      </c>
      <c r="I388" s="264"/>
      <c r="J388" s="265">
        <f>ROUND(I388*H388,2)</f>
        <v>0</v>
      </c>
      <c r="K388" s="261" t="s">
        <v>224</v>
      </c>
      <c r="L388" s="266"/>
      <c r="M388" s="267" t="s">
        <v>44</v>
      </c>
      <c r="N388" s="268" t="s">
        <v>53</v>
      </c>
      <c r="O388" s="67"/>
      <c r="P388" s="204">
        <f>O388*H388</f>
        <v>0</v>
      </c>
      <c r="Q388" s="204">
        <v>2.4289999999999998</v>
      </c>
      <c r="R388" s="204">
        <f>Q388*H388</f>
        <v>123.23045699999999</v>
      </c>
      <c r="S388" s="204">
        <v>0</v>
      </c>
      <c r="T388" s="205">
        <f>S388*H388</f>
        <v>0</v>
      </c>
      <c r="U388" s="37"/>
      <c r="V388" s="37"/>
      <c r="W388" s="37"/>
      <c r="X388" s="37"/>
      <c r="Y388" s="37"/>
      <c r="Z388" s="37"/>
      <c r="AA388" s="37"/>
      <c r="AB388" s="37"/>
      <c r="AC388" s="37"/>
      <c r="AD388" s="37"/>
      <c r="AE388" s="37"/>
      <c r="AR388" s="206" t="s">
        <v>256</v>
      </c>
      <c r="AT388" s="206" t="s">
        <v>507</v>
      </c>
      <c r="AU388" s="206" t="s">
        <v>91</v>
      </c>
      <c r="AY388" s="19" t="s">
        <v>211</v>
      </c>
      <c r="BE388" s="207">
        <f>IF(N388="základní",J388,0)</f>
        <v>0</v>
      </c>
      <c r="BF388" s="207">
        <f>IF(N388="snížená",J388,0)</f>
        <v>0</v>
      </c>
      <c r="BG388" s="207">
        <f>IF(N388="zákl. přenesená",J388,0)</f>
        <v>0</v>
      </c>
      <c r="BH388" s="207">
        <f>IF(N388="sníž. přenesená",J388,0)</f>
        <v>0</v>
      </c>
      <c r="BI388" s="207">
        <f>IF(N388="nulová",J388,0)</f>
        <v>0</v>
      </c>
      <c r="BJ388" s="19" t="s">
        <v>88</v>
      </c>
      <c r="BK388" s="207">
        <f>ROUND(I388*H388,2)</f>
        <v>0</v>
      </c>
      <c r="BL388" s="19" t="s">
        <v>232</v>
      </c>
      <c r="BM388" s="206" t="s">
        <v>936</v>
      </c>
    </row>
    <row r="389" spans="1:65" s="15" customFormat="1" ht="22.5">
      <c r="B389" s="238"/>
      <c r="C389" s="239"/>
      <c r="D389" s="208" t="s">
        <v>299</v>
      </c>
      <c r="E389" s="240" t="s">
        <v>44</v>
      </c>
      <c r="F389" s="241" t="s">
        <v>937</v>
      </c>
      <c r="G389" s="239"/>
      <c r="H389" s="240" t="s">
        <v>44</v>
      </c>
      <c r="I389" s="242"/>
      <c r="J389" s="239"/>
      <c r="K389" s="239"/>
      <c r="L389" s="243"/>
      <c r="M389" s="244"/>
      <c r="N389" s="245"/>
      <c r="O389" s="245"/>
      <c r="P389" s="245"/>
      <c r="Q389" s="245"/>
      <c r="R389" s="245"/>
      <c r="S389" s="245"/>
      <c r="T389" s="246"/>
      <c r="AT389" s="247" t="s">
        <v>299</v>
      </c>
      <c r="AU389" s="247" t="s">
        <v>91</v>
      </c>
      <c r="AV389" s="15" t="s">
        <v>88</v>
      </c>
      <c r="AW389" s="15" t="s">
        <v>42</v>
      </c>
      <c r="AX389" s="15" t="s">
        <v>82</v>
      </c>
      <c r="AY389" s="247" t="s">
        <v>211</v>
      </c>
    </row>
    <row r="390" spans="1:65" s="13" customFormat="1">
      <c r="B390" s="216"/>
      <c r="C390" s="217"/>
      <c r="D390" s="208" t="s">
        <v>299</v>
      </c>
      <c r="E390" s="218" t="s">
        <v>44</v>
      </c>
      <c r="F390" s="219" t="s">
        <v>938</v>
      </c>
      <c r="G390" s="217"/>
      <c r="H390" s="220">
        <v>39.860999999999997</v>
      </c>
      <c r="I390" s="221"/>
      <c r="J390" s="217"/>
      <c r="K390" s="217"/>
      <c r="L390" s="222"/>
      <c r="M390" s="223"/>
      <c r="N390" s="224"/>
      <c r="O390" s="224"/>
      <c r="P390" s="224"/>
      <c r="Q390" s="224"/>
      <c r="R390" s="224"/>
      <c r="S390" s="224"/>
      <c r="T390" s="225"/>
      <c r="AT390" s="226" t="s">
        <v>299</v>
      </c>
      <c r="AU390" s="226" t="s">
        <v>91</v>
      </c>
      <c r="AV390" s="13" t="s">
        <v>91</v>
      </c>
      <c r="AW390" s="13" t="s">
        <v>42</v>
      </c>
      <c r="AX390" s="13" t="s">
        <v>82</v>
      </c>
      <c r="AY390" s="226" t="s">
        <v>211</v>
      </c>
    </row>
    <row r="391" spans="1:65" s="13" customFormat="1">
      <c r="B391" s="216"/>
      <c r="C391" s="217"/>
      <c r="D391" s="208" t="s">
        <v>299</v>
      </c>
      <c r="E391" s="218" t="s">
        <v>44</v>
      </c>
      <c r="F391" s="219" t="s">
        <v>939</v>
      </c>
      <c r="G391" s="217"/>
      <c r="H391" s="220">
        <v>1.8120000000000001</v>
      </c>
      <c r="I391" s="221"/>
      <c r="J391" s="217"/>
      <c r="K391" s="217"/>
      <c r="L391" s="222"/>
      <c r="M391" s="223"/>
      <c r="N391" s="224"/>
      <c r="O391" s="224"/>
      <c r="P391" s="224"/>
      <c r="Q391" s="224"/>
      <c r="R391" s="224"/>
      <c r="S391" s="224"/>
      <c r="T391" s="225"/>
      <c r="AT391" s="226" t="s">
        <v>299</v>
      </c>
      <c r="AU391" s="226" t="s">
        <v>91</v>
      </c>
      <c r="AV391" s="13" t="s">
        <v>91</v>
      </c>
      <c r="AW391" s="13" t="s">
        <v>42</v>
      </c>
      <c r="AX391" s="13" t="s">
        <v>82</v>
      </c>
      <c r="AY391" s="226" t="s">
        <v>211</v>
      </c>
    </row>
    <row r="392" spans="1:65" s="13" customFormat="1">
      <c r="B392" s="216"/>
      <c r="C392" s="217"/>
      <c r="D392" s="208" t="s">
        <v>299</v>
      </c>
      <c r="E392" s="218" t="s">
        <v>44</v>
      </c>
      <c r="F392" s="219" t="s">
        <v>940</v>
      </c>
      <c r="G392" s="217"/>
      <c r="H392" s="220">
        <v>1.8120000000000001</v>
      </c>
      <c r="I392" s="221"/>
      <c r="J392" s="217"/>
      <c r="K392" s="217"/>
      <c r="L392" s="222"/>
      <c r="M392" s="223"/>
      <c r="N392" s="224"/>
      <c r="O392" s="224"/>
      <c r="P392" s="224"/>
      <c r="Q392" s="224"/>
      <c r="R392" s="224"/>
      <c r="S392" s="224"/>
      <c r="T392" s="225"/>
      <c r="AT392" s="226" t="s">
        <v>299</v>
      </c>
      <c r="AU392" s="226" t="s">
        <v>91</v>
      </c>
      <c r="AV392" s="13" t="s">
        <v>91</v>
      </c>
      <c r="AW392" s="13" t="s">
        <v>42</v>
      </c>
      <c r="AX392" s="13" t="s">
        <v>82</v>
      </c>
      <c r="AY392" s="226" t="s">
        <v>211</v>
      </c>
    </row>
    <row r="393" spans="1:65" s="13" customFormat="1">
      <c r="B393" s="216"/>
      <c r="C393" s="217"/>
      <c r="D393" s="208" t="s">
        <v>299</v>
      </c>
      <c r="E393" s="218" t="s">
        <v>44</v>
      </c>
      <c r="F393" s="219" t="s">
        <v>941</v>
      </c>
      <c r="G393" s="217"/>
      <c r="H393" s="220">
        <v>1.8120000000000001</v>
      </c>
      <c r="I393" s="221"/>
      <c r="J393" s="217"/>
      <c r="K393" s="217"/>
      <c r="L393" s="222"/>
      <c r="M393" s="223"/>
      <c r="N393" s="224"/>
      <c r="O393" s="224"/>
      <c r="P393" s="224"/>
      <c r="Q393" s="224"/>
      <c r="R393" s="224"/>
      <c r="S393" s="224"/>
      <c r="T393" s="225"/>
      <c r="AT393" s="226" t="s">
        <v>299</v>
      </c>
      <c r="AU393" s="226" t="s">
        <v>91</v>
      </c>
      <c r="AV393" s="13" t="s">
        <v>91</v>
      </c>
      <c r="AW393" s="13" t="s">
        <v>42</v>
      </c>
      <c r="AX393" s="13" t="s">
        <v>82</v>
      </c>
      <c r="AY393" s="226" t="s">
        <v>211</v>
      </c>
    </row>
    <row r="394" spans="1:65" s="13" customFormat="1">
      <c r="B394" s="216"/>
      <c r="C394" s="217"/>
      <c r="D394" s="208" t="s">
        <v>299</v>
      </c>
      <c r="E394" s="218" t="s">
        <v>44</v>
      </c>
      <c r="F394" s="219" t="s">
        <v>942</v>
      </c>
      <c r="G394" s="217"/>
      <c r="H394" s="220">
        <v>1.8120000000000001</v>
      </c>
      <c r="I394" s="221"/>
      <c r="J394" s="217"/>
      <c r="K394" s="217"/>
      <c r="L394" s="222"/>
      <c r="M394" s="223"/>
      <c r="N394" s="224"/>
      <c r="O394" s="224"/>
      <c r="P394" s="224"/>
      <c r="Q394" s="224"/>
      <c r="R394" s="224"/>
      <c r="S394" s="224"/>
      <c r="T394" s="225"/>
      <c r="AT394" s="226" t="s">
        <v>299</v>
      </c>
      <c r="AU394" s="226" t="s">
        <v>91</v>
      </c>
      <c r="AV394" s="13" t="s">
        <v>91</v>
      </c>
      <c r="AW394" s="13" t="s">
        <v>42</v>
      </c>
      <c r="AX394" s="13" t="s">
        <v>82</v>
      </c>
      <c r="AY394" s="226" t="s">
        <v>211</v>
      </c>
    </row>
    <row r="395" spans="1:65" s="13" customFormat="1">
      <c r="B395" s="216"/>
      <c r="C395" s="217"/>
      <c r="D395" s="208" t="s">
        <v>299</v>
      </c>
      <c r="E395" s="218" t="s">
        <v>44</v>
      </c>
      <c r="F395" s="219" t="s">
        <v>943</v>
      </c>
      <c r="G395" s="217"/>
      <c r="H395" s="220">
        <v>1.8120000000000001</v>
      </c>
      <c r="I395" s="221"/>
      <c r="J395" s="217"/>
      <c r="K395" s="217"/>
      <c r="L395" s="222"/>
      <c r="M395" s="223"/>
      <c r="N395" s="224"/>
      <c r="O395" s="224"/>
      <c r="P395" s="224"/>
      <c r="Q395" s="224"/>
      <c r="R395" s="224"/>
      <c r="S395" s="224"/>
      <c r="T395" s="225"/>
      <c r="AT395" s="226" t="s">
        <v>299</v>
      </c>
      <c r="AU395" s="226" t="s">
        <v>91</v>
      </c>
      <c r="AV395" s="13" t="s">
        <v>91</v>
      </c>
      <c r="AW395" s="13" t="s">
        <v>42</v>
      </c>
      <c r="AX395" s="13" t="s">
        <v>82</v>
      </c>
      <c r="AY395" s="226" t="s">
        <v>211</v>
      </c>
    </row>
    <row r="396" spans="1:65" s="13" customFormat="1">
      <c r="B396" s="216"/>
      <c r="C396" s="217"/>
      <c r="D396" s="208" t="s">
        <v>299</v>
      </c>
      <c r="E396" s="218" t="s">
        <v>44</v>
      </c>
      <c r="F396" s="219" t="s">
        <v>897</v>
      </c>
      <c r="G396" s="217"/>
      <c r="H396" s="220">
        <v>0</v>
      </c>
      <c r="I396" s="221"/>
      <c r="J396" s="217"/>
      <c r="K396" s="217"/>
      <c r="L396" s="222"/>
      <c r="M396" s="223"/>
      <c r="N396" s="224"/>
      <c r="O396" s="224"/>
      <c r="P396" s="224"/>
      <c r="Q396" s="224"/>
      <c r="R396" s="224"/>
      <c r="S396" s="224"/>
      <c r="T396" s="225"/>
      <c r="AT396" s="226" t="s">
        <v>299</v>
      </c>
      <c r="AU396" s="226" t="s">
        <v>91</v>
      </c>
      <c r="AV396" s="13" t="s">
        <v>91</v>
      </c>
      <c r="AW396" s="13" t="s">
        <v>42</v>
      </c>
      <c r="AX396" s="13" t="s">
        <v>82</v>
      </c>
      <c r="AY396" s="226" t="s">
        <v>211</v>
      </c>
    </row>
    <row r="397" spans="1:65" s="13" customFormat="1">
      <c r="B397" s="216"/>
      <c r="C397" s="217"/>
      <c r="D397" s="208" t="s">
        <v>299</v>
      </c>
      <c r="E397" s="218" t="s">
        <v>44</v>
      </c>
      <c r="F397" s="219" t="s">
        <v>944</v>
      </c>
      <c r="G397" s="217"/>
      <c r="H397" s="220">
        <v>1.8120000000000001</v>
      </c>
      <c r="I397" s="221"/>
      <c r="J397" s="217"/>
      <c r="K397" s="217"/>
      <c r="L397" s="222"/>
      <c r="M397" s="223"/>
      <c r="N397" s="224"/>
      <c r="O397" s="224"/>
      <c r="P397" s="224"/>
      <c r="Q397" s="224"/>
      <c r="R397" s="224"/>
      <c r="S397" s="224"/>
      <c r="T397" s="225"/>
      <c r="AT397" s="226" t="s">
        <v>299</v>
      </c>
      <c r="AU397" s="226" t="s">
        <v>91</v>
      </c>
      <c r="AV397" s="13" t="s">
        <v>91</v>
      </c>
      <c r="AW397" s="13" t="s">
        <v>42</v>
      </c>
      <c r="AX397" s="13" t="s">
        <v>82</v>
      </c>
      <c r="AY397" s="226" t="s">
        <v>211</v>
      </c>
    </row>
    <row r="398" spans="1:65" s="14" customFormat="1">
      <c r="B398" s="227"/>
      <c r="C398" s="228"/>
      <c r="D398" s="208" t="s">
        <v>299</v>
      </c>
      <c r="E398" s="229" t="s">
        <v>44</v>
      </c>
      <c r="F398" s="230" t="s">
        <v>344</v>
      </c>
      <c r="G398" s="228"/>
      <c r="H398" s="231">
        <v>50.732999999999997</v>
      </c>
      <c r="I398" s="232"/>
      <c r="J398" s="228"/>
      <c r="K398" s="228"/>
      <c r="L398" s="233"/>
      <c r="M398" s="234"/>
      <c r="N398" s="235"/>
      <c r="O398" s="235"/>
      <c r="P398" s="235"/>
      <c r="Q398" s="235"/>
      <c r="R398" s="235"/>
      <c r="S398" s="235"/>
      <c r="T398" s="236"/>
      <c r="AT398" s="237" t="s">
        <v>299</v>
      </c>
      <c r="AU398" s="237" t="s">
        <v>91</v>
      </c>
      <c r="AV398" s="14" t="s">
        <v>232</v>
      </c>
      <c r="AW398" s="14" t="s">
        <v>42</v>
      </c>
      <c r="AX398" s="14" t="s">
        <v>88</v>
      </c>
      <c r="AY398" s="237" t="s">
        <v>211</v>
      </c>
    </row>
    <row r="399" spans="1:65" s="2" customFormat="1" ht="12">
      <c r="A399" s="37"/>
      <c r="B399" s="38"/>
      <c r="C399" s="195" t="s">
        <v>945</v>
      </c>
      <c r="D399" s="195" t="s">
        <v>214</v>
      </c>
      <c r="E399" s="196" t="s">
        <v>946</v>
      </c>
      <c r="F399" s="197" t="s">
        <v>947</v>
      </c>
      <c r="G399" s="198" t="s">
        <v>510</v>
      </c>
      <c r="H399" s="199">
        <v>4.8109999999999999</v>
      </c>
      <c r="I399" s="200"/>
      <c r="J399" s="201">
        <f>ROUND(I399*H399,2)</f>
        <v>0</v>
      </c>
      <c r="K399" s="197" t="s">
        <v>224</v>
      </c>
      <c r="L399" s="42"/>
      <c r="M399" s="202" t="s">
        <v>44</v>
      </c>
      <c r="N399" s="203" t="s">
        <v>53</v>
      </c>
      <c r="O399" s="67"/>
      <c r="P399" s="204">
        <f>O399*H399</f>
        <v>0</v>
      </c>
      <c r="Q399" s="204">
        <v>1.1133200000000001</v>
      </c>
      <c r="R399" s="204">
        <f>Q399*H399</f>
        <v>5.3561825199999999</v>
      </c>
      <c r="S399" s="204">
        <v>0</v>
      </c>
      <c r="T399" s="205">
        <f>S399*H399</f>
        <v>0</v>
      </c>
      <c r="U399" s="37"/>
      <c r="V399" s="37"/>
      <c r="W399" s="37"/>
      <c r="X399" s="37"/>
      <c r="Y399" s="37"/>
      <c r="Z399" s="37"/>
      <c r="AA399" s="37"/>
      <c r="AB399" s="37"/>
      <c r="AC399" s="37"/>
      <c r="AD399" s="37"/>
      <c r="AE399" s="37"/>
      <c r="AR399" s="206" t="s">
        <v>232</v>
      </c>
      <c r="AT399" s="206" t="s">
        <v>214</v>
      </c>
      <c r="AU399" s="206" t="s">
        <v>91</v>
      </c>
      <c r="AY399" s="19" t="s">
        <v>211</v>
      </c>
      <c r="BE399" s="207">
        <f>IF(N399="základní",J399,0)</f>
        <v>0</v>
      </c>
      <c r="BF399" s="207">
        <f>IF(N399="snížená",J399,0)</f>
        <v>0</v>
      </c>
      <c r="BG399" s="207">
        <f>IF(N399="zákl. přenesená",J399,0)</f>
        <v>0</v>
      </c>
      <c r="BH399" s="207">
        <f>IF(N399="sníž. přenesená",J399,0)</f>
        <v>0</v>
      </c>
      <c r="BI399" s="207">
        <f>IF(N399="nulová",J399,0)</f>
        <v>0</v>
      </c>
      <c r="BJ399" s="19" t="s">
        <v>88</v>
      </c>
      <c r="BK399" s="207">
        <f>ROUND(I399*H399,2)</f>
        <v>0</v>
      </c>
      <c r="BL399" s="19" t="s">
        <v>232</v>
      </c>
      <c r="BM399" s="206" t="s">
        <v>948</v>
      </c>
    </row>
    <row r="400" spans="1:65" s="2" customFormat="1" ht="48.75">
      <c r="A400" s="37"/>
      <c r="B400" s="38"/>
      <c r="C400" s="39"/>
      <c r="D400" s="208" t="s">
        <v>297</v>
      </c>
      <c r="E400" s="39"/>
      <c r="F400" s="209" t="s">
        <v>949</v>
      </c>
      <c r="G400" s="39"/>
      <c r="H400" s="39"/>
      <c r="I400" s="118"/>
      <c r="J400" s="39"/>
      <c r="K400" s="39"/>
      <c r="L400" s="42"/>
      <c r="M400" s="210"/>
      <c r="N400" s="211"/>
      <c r="O400" s="67"/>
      <c r="P400" s="67"/>
      <c r="Q400" s="67"/>
      <c r="R400" s="67"/>
      <c r="S400" s="67"/>
      <c r="T400" s="68"/>
      <c r="U400" s="37"/>
      <c r="V400" s="37"/>
      <c r="W400" s="37"/>
      <c r="X400" s="37"/>
      <c r="Y400" s="37"/>
      <c r="Z400" s="37"/>
      <c r="AA400" s="37"/>
      <c r="AB400" s="37"/>
      <c r="AC400" s="37"/>
      <c r="AD400" s="37"/>
      <c r="AE400" s="37"/>
      <c r="AT400" s="19" t="s">
        <v>297</v>
      </c>
      <c r="AU400" s="19" t="s">
        <v>91</v>
      </c>
    </row>
    <row r="401" spans="1:65" s="2" customFormat="1" ht="19.5">
      <c r="A401" s="37"/>
      <c r="B401" s="38"/>
      <c r="C401" s="39"/>
      <c r="D401" s="208" t="s">
        <v>220</v>
      </c>
      <c r="E401" s="39"/>
      <c r="F401" s="209" t="s">
        <v>950</v>
      </c>
      <c r="G401" s="39"/>
      <c r="H401" s="39"/>
      <c r="I401" s="118"/>
      <c r="J401" s="39"/>
      <c r="K401" s="39"/>
      <c r="L401" s="42"/>
      <c r="M401" s="210"/>
      <c r="N401" s="211"/>
      <c r="O401" s="67"/>
      <c r="P401" s="67"/>
      <c r="Q401" s="67"/>
      <c r="R401" s="67"/>
      <c r="S401" s="67"/>
      <c r="T401" s="68"/>
      <c r="U401" s="37"/>
      <c r="V401" s="37"/>
      <c r="W401" s="37"/>
      <c r="X401" s="37"/>
      <c r="Y401" s="37"/>
      <c r="Z401" s="37"/>
      <c r="AA401" s="37"/>
      <c r="AB401" s="37"/>
      <c r="AC401" s="37"/>
      <c r="AD401" s="37"/>
      <c r="AE401" s="37"/>
      <c r="AT401" s="19" t="s">
        <v>220</v>
      </c>
      <c r="AU401" s="19" t="s">
        <v>91</v>
      </c>
    </row>
    <row r="402" spans="1:65" s="13" customFormat="1">
      <c r="B402" s="216"/>
      <c r="C402" s="217"/>
      <c r="D402" s="208" t="s">
        <v>299</v>
      </c>
      <c r="E402" s="218" t="s">
        <v>44</v>
      </c>
      <c r="F402" s="219" t="s">
        <v>951</v>
      </c>
      <c r="G402" s="217"/>
      <c r="H402" s="220">
        <v>4.8109999999999999</v>
      </c>
      <c r="I402" s="221"/>
      <c r="J402" s="217"/>
      <c r="K402" s="217"/>
      <c r="L402" s="222"/>
      <c r="M402" s="223"/>
      <c r="N402" s="224"/>
      <c r="O402" s="224"/>
      <c r="P402" s="224"/>
      <c r="Q402" s="224"/>
      <c r="R402" s="224"/>
      <c r="S402" s="224"/>
      <c r="T402" s="225"/>
      <c r="AT402" s="226" t="s">
        <v>299</v>
      </c>
      <c r="AU402" s="226" t="s">
        <v>91</v>
      </c>
      <c r="AV402" s="13" t="s">
        <v>91</v>
      </c>
      <c r="AW402" s="13" t="s">
        <v>42</v>
      </c>
      <c r="AX402" s="13" t="s">
        <v>88</v>
      </c>
      <c r="AY402" s="226" t="s">
        <v>211</v>
      </c>
    </row>
    <row r="403" spans="1:65" s="2" customFormat="1" ht="24">
      <c r="A403" s="37"/>
      <c r="B403" s="38"/>
      <c r="C403" s="195" t="s">
        <v>952</v>
      </c>
      <c r="D403" s="195" t="s">
        <v>214</v>
      </c>
      <c r="E403" s="196" t="s">
        <v>953</v>
      </c>
      <c r="F403" s="197" t="s">
        <v>954</v>
      </c>
      <c r="G403" s="198" t="s">
        <v>315</v>
      </c>
      <c r="H403" s="199">
        <v>5.6</v>
      </c>
      <c r="I403" s="200"/>
      <c r="J403" s="201">
        <f>ROUND(I403*H403,2)</f>
        <v>0</v>
      </c>
      <c r="K403" s="197" t="s">
        <v>224</v>
      </c>
      <c r="L403" s="42"/>
      <c r="M403" s="202" t="s">
        <v>44</v>
      </c>
      <c r="N403" s="203" t="s">
        <v>53</v>
      </c>
      <c r="O403" s="67"/>
      <c r="P403" s="204">
        <f>O403*H403</f>
        <v>0</v>
      </c>
      <c r="Q403" s="204">
        <v>0</v>
      </c>
      <c r="R403" s="204">
        <f>Q403*H403</f>
        <v>0</v>
      </c>
      <c r="S403" s="204">
        <v>0.56899999999999995</v>
      </c>
      <c r="T403" s="205">
        <f>S403*H403</f>
        <v>3.1863999999999995</v>
      </c>
      <c r="U403" s="37"/>
      <c r="V403" s="37"/>
      <c r="W403" s="37"/>
      <c r="X403" s="37"/>
      <c r="Y403" s="37"/>
      <c r="Z403" s="37"/>
      <c r="AA403" s="37"/>
      <c r="AB403" s="37"/>
      <c r="AC403" s="37"/>
      <c r="AD403" s="37"/>
      <c r="AE403" s="37"/>
      <c r="AR403" s="206" t="s">
        <v>232</v>
      </c>
      <c r="AT403" s="206" t="s">
        <v>214</v>
      </c>
      <c r="AU403" s="206" t="s">
        <v>91</v>
      </c>
      <c r="AY403" s="19" t="s">
        <v>211</v>
      </c>
      <c r="BE403" s="207">
        <f>IF(N403="základní",J403,0)</f>
        <v>0</v>
      </c>
      <c r="BF403" s="207">
        <f>IF(N403="snížená",J403,0)</f>
        <v>0</v>
      </c>
      <c r="BG403" s="207">
        <f>IF(N403="zákl. přenesená",J403,0)</f>
        <v>0</v>
      </c>
      <c r="BH403" s="207">
        <f>IF(N403="sníž. přenesená",J403,0)</f>
        <v>0</v>
      </c>
      <c r="BI403" s="207">
        <f>IF(N403="nulová",J403,0)</f>
        <v>0</v>
      </c>
      <c r="BJ403" s="19" t="s">
        <v>88</v>
      </c>
      <c r="BK403" s="207">
        <f>ROUND(I403*H403,2)</f>
        <v>0</v>
      </c>
      <c r="BL403" s="19" t="s">
        <v>232</v>
      </c>
      <c r="BM403" s="206" t="s">
        <v>955</v>
      </c>
    </row>
    <row r="404" spans="1:65" s="2" customFormat="1" ht="29.25">
      <c r="A404" s="37"/>
      <c r="B404" s="38"/>
      <c r="C404" s="39"/>
      <c r="D404" s="208" t="s">
        <v>297</v>
      </c>
      <c r="E404" s="39"/>
      <c r="F404" s="209" t="s">
        <v>956</v>
      </c>
      <c r="G404" s="39"/>
      <c r="H404" s="39"/>
      <c r="I404" s="118"/>
      <c r="J404" s="39"/>
      <c r="K404" s="39"/>
      <c r="L404" s="42"/>
      <c r="M404" s="210"/>
      <c r="N404" s="211"/>
      <c r="O404" s="67"/>
      <c r="P404" s="67"/>
      <c r="Q404" s="67"/>
      <c r="R404" s="67"/>
      <c r="S404" s="67"/>
      <c r="T404" s="68"/>
      <c r="U404" s="37"/>
      <c r="V404" s="37"/>
      <c r="W404" s="37"/>
      <c r="X404" s="37"/>
      <c r="Y404" s="37"/>
      <c r="Z404" s="37"/>
      <c r="AA404" s="37"/>
      <c r="AB404" s="37"/>
      <c r="AC404" s="37"/>
      <c r="AD404" s="37"/>
      <c r="AE404" s="37"/>
      <c r="AT404" s="19" t="s">
        <v>297</v>
      </c>
      <c r="AU404" s="19" t="s">
        <v>91</v>
      </c>
    </row>
    <row r="405" spans="1:65" s="13" customFormat="1">
      <c r="B405" s="216"/>
      <c r="C405" s="217"/>
      <c r="D405" s="208" t="s">
        <v>299</v>
      </c>
      <c r="E405" s="218" t="s">
        <v>44</v>
      </c>
      <c r="F405" s="219" t="s">
        <v>957</v>
      </c>
      <c r="G405" s="217"/>
      <c r="H405" s="220">
        <v>5.6</v>
      </c>
      <c r="I405" s="221"/>
      <c r="J405" s="217"/>
      <c r="K405" s="217"/>
      <c r="L405" s="222"/>
      <c r="M405" s="223"/>
      <c r="N405" s="224"/>
      <c r="O405" s="224"/>
      <c r="P405" s="224"/>
      <c r="Q405" s="224"/>
      <c r="R405" s="224"/>
      <c r="S405" s="224"/>
      <c r="T405" s="225"/>
      <c r="AT405" s="226" t="s">
        <v>299</v>
      </c>
      <c r="AU405" s="226" t="s">
        <v>91</v>
      </c>
      <c r="AV405" s="13" t="s">
        <v>91</v>
      </c>
      <c r="AW405" s="13" t="s">
        <v>42</v>
      </c>
      <c r="AX405" s="13" t="s">
        <v>88</v>
      </c>
      <c r="AY405" s="226" t="s">
        <v>211</v>
      </c>
    </row>
    <row r="406" spans="1:65" s="2" customFormat="1" ht="24">
      <c r="A406" s="37"/>
      <c r="B406" s="38"/>
      <c r="C406" s="195" t="s">
        <v>958</v>
      </c>
      <c r="D406" s="195" t="s">
        <v>214</v>
      </c>
      <c r="E406" s="196" t="s">
        <v>959</v>
      </c>
      <c r="F406" s="197" t="s">
        <v>960</v>
      </c>
      <c r="G406" s="198" t="s">
        <v>295</v>
      </c>
      <c r="H406" s="199">
        <v>6.173</v>
      </c>
      <c r="I406" s="200"/>
      <c r="J406" s="201">
        <f>ROUND(I406*H406,2)</f>
        <v>0</v>
      </c>
      <c r="K406" s="197" t="s">
        <v>224</v>
      </c>
      <c r="L406" s="42"/>
      <c r="M406" s="202" t="s">
        <v>44</v>
      </c>
      <c r="N406" s="203" t="s">
        <v>53</v>
      </c>
      <c r="O406" s="67"/>
      <c r="P406" s="204">
        <f>O406*H406</f>
        <v>0</v>
      </c>
      <c r="Q406" s="204">
        <v>2.45329</v>
      </c>
      <c r="R406" s="204">
        <f>Q406*H406</f>
        <v>15.14415917</v>
      </c>
      <c r="S406" s="204">
        <v>0</v>
      </c>
      <c r="T406" s="205">
        <f>S406*H406</f>
        <v>0</v>
      </c>
      <c r="U406" s="37"/>
      <c r="V406" s="37"/>
      <c r="W406" s="37"/>
      <c r="X406" s="37"/>
      <c r="Y406" s="37"/>
      <c r="Z406" s="37"/>
      <c r="AA406" s="37"/>
      <c r="AB406" s="37"/>
      <c r="AC406" s="37"/>
      <c r="AD406" s="37"/>
      <c r="AE406" s="37"/>
      <c r="AR406" s="206" t="s">
        <v>232</v>
      </c>
      <c r="AT406" s="206" t="s">
        <v>214</v>
      </c>
      <c r="AU406" s="206" t="s">
        <v>91</v>
      </c>
      <c r="AY406" s="19" t="s">
        <v>211</v>
      </c>
      <c r="BE406" s="207">
        <f>IF(N406="základní",J406,0)</f>
        <v>0</v>
      </c>
      <c r="BF406" s="207">
        <f>IF(N406="snížená",J406,0)</f>
        <v>0</v>
      </c>
      <c r="BG406" s="207">
        <f>IF(N406="zákl. přenesená",J406,0)</f>
        <v>0</v>
      </c>
      <c r="BH406" s="207">
        <f>IF(N406="sníž. přenesená",J406,0)</f>
        <v>0</v>
      </c>
      <c r="BI406" s="207">
        <f>IF(N406="nulová",J406,0)</f>
        <v>0</v>
      </c>
      <c r="BJ406" s="19" t="s">
        <v>88</v>
      </c>
      <c r="BK406" s="207">
        <f>ROUND(I406*H406,2)</f>
        <v>0</v>
      </c>
      <c r="BL406" s="19" t="s">
        <v>232</v>
      </c>
      <c r="BM406" s="206" t="s">
        <v>961</v>
      </c>
    </row>
    <row r="407" spans="1:65" s="2" customFormat="1" ht="97.5">
      <c r="A407" s="37"/>
      <c r="B407" s="38"/>
      <c r="C407" s="39"/>
      <c r="D407" s="208" t="s">
        <v>297</v>
      </c>
      <c r="E407" s="39"/>
      <c r="F407" s="209" t="s">
        <v>962</v>
      </c>
      <c r="G407" s="39"/>
      <c r="H407" s="39"/>
      <c r="I407" s="118"/>
      <c r="J407" s="39"/>
      <c r="K407" s="39"/>
      <c r="L407" s="42"/>
      <c r="M407" s="210"/>
      <c r="N407" s="211"/>
      <c r="O407" s="67"/>
      <c r="P407" s="67"/>
      <c r="Q407" s="67"/>
      <c r="R407" s="67"/>
      <c r="S407" s="67"/>
      <c r="T407" s="68"/>
      <c r="U407" s="37"/>
      <c r="V407" s="37"/>
      <c r="W407" s="37"/>
      <c r="X407" s="37"/>
      <c r="Y407" s="37"/>
      <c r="Z407" s="37"/>
      <c r="AA407" s="37"/>
      <c r="AB407" s="37"/>
      <c r="AC407" s="37"/>
      <c r="AD407" s="37"/>
      <c r="AE407" s="37"/>
      <c r="AT407" s="19" t="s">
        <v>297</v>
      </c>
      <c r="AU407" s="19" t="s">
        <v>91</v>
      </c>
    </row>
    <row r="408" spans="1:65" s="15" customFormat="1" ht="22.5">
      <c r="B408" s="238"/>
      <c r="C408" s="239"/>
      <c r="D408" s="208" t="s">
        <v>299</v>
      </c>
      <c r="E408" s="240" t="s">
        <v>44</v>
      </c>
      <c r="F408" s="241" t="s">
        <v>963</v>
      </c>
      <c r="G408" s="239"/>
      <c r="H408" s="240" t="s">
        <v>44</v>
      </c>
      <c r="I408" s="242"/>
      <c r="J408" s="239"/>
      <c r="K408" s="239"/>
      <c r="L408" s="243"/>
      <c r="M408" s="244"/>
      <c r="N408" s="245"/>
      <c r="O408" s="245"/>
      <c r="P408" s="245"/>
      <c r="Q408" s="245"/>
      <c r="R408" s="245"/>
      <c r="S408" s="245"/>
      <c r="T408" s="246"/>
      <c r="AT408" s="247" t="s">
        <v>299</v>
      </c>
      <c r="AU408" s="247" t="s">
        <v>91</v>
      </c>
      <c r="AV408" s="15" t="s">
        <v>88</v>
      </c>
      <c r="AW408" s="15" t="s">
        <v>42</v>
      </c>
      <c r="AX408" s="15" t="s">
        <v>82</v>
      </c>
      <c r="AY408" s="247" t="s">
        <v>211</v>
      </c>
    </row>
    <row r="409" spans="1:65" s="13" customFormat="1">
      <c r="B409" s="216"/>
      <c r="C409" s="217"/>
      <c r="D409" s="208" t="s">
        <v>299</v>
      </c>
      <c r="E409" s="218" t="s">
        <v>44</v>
      </c>
      <c r="F409" s="219" t="s">
        <v>964</v>
      </c>
      <c r="G409" s="217"/>
      <c r="H409" s="220">
        <v>6.173</v>
      </c>
      <c r="I409" s="221"/>
      <c r="J409" s="217"/>
      <c r="K409" s="217"/>
      <c r="L409" s="222"/>
      <c r="M409" s="223"/>
      <c r="N409" s="224"/>
      <c r="O409" s="224"/>
      <c r="P409" s="224"/>
      <c r="Q409" s="224"/>
      <c r="R409" s="224"/>
      <c r="S409" s="224"/>
      <c r="T409" s="225"/>
      <c r="AT409" s="226" t="s">
        <v>299</v>
      </c>
      <c r="AU409" s="226" t="s">
        <v>91</v>
      </c>
      <c r="AV409" s="13" t="s">
        <v>91</v>
      </c>
      <c r="AW409" s="13" t="s">
        <v>42</v>
      </c>
      <c r="AX409" s="13" t="s">
        <v>88</v>
      </c>
      <c r="AY409" s="226" t="s">
        <v>211</v>
      </c>
    </row>
    <row r="410" spans="1:65" s="2" customFormat="1" ht="24">
      <c r="A410" s="37"/>
      <c r="B410" s="38"/>
      <c r="C410" s="195" t="s">
        <v>965</v>
      </c>
      <c r="D410" s="195" t="s">
        <v>214</v>
      </c>
      <c r="E410" s="196" t="s">
        <v>966</v>
      </c>
      <c r="F410" s="197" t="s">
        <v>967</v>
      </c>
      <c r="G410" s="198" t="s">
        <v>295</v>
      </c>
      <c r="H410" s="199">
        <v>10.608000000000001</v>
      </c>
      <c r="I410" s="200"/>
      <c r="J410" s="201">
        <f>ROUND(I410*H410,2)</f>
        <v>0</v>
      </c>
      <c r="K410" s="197" t="s">
        <v>44</v>
      </c>
      <c r="L410" s="42"/>
      <c r="M410" s="202" t="s">
        <v>44</v>
      </c>
      <c r="N410" s="203" t="s">
        <v>53</v>
      </c>
      <c r="O410" s="67"/>
      <c r="P410" s="204">
        <f>O410*H410</f>
        <v>0</v>
      </c>
      <c r="Q410" s="204">
        <v>2.45329</v>
      </c>
      <c r="R410" s="204">
        <f>Q410*H410</f>
        <v>26.024500320000001</v>
      </c>
      <c r="S410" s="204">
        <v>0</v>
      </c>
      <c r="T410" s="205">
        <f>S410*H410</f>
        <v>0</v>
      </c>
      <c r="U410" s="37"/>
      <c r="V410" s="37"/>
      <c r="W410" s="37"/>
      <c r="X410" s="37"/>
      <c r="Y410" s="37"/>
      <c r="Z410" s="37"/>
      <c r="AA410" s="37"/>
      <c r="AB410" s="37"/>
      <c r="AC410" s="37"/>
      <c r="AD410" s="37"/>
      <c r="AE410" s="37"/>
      <c r="AR410" s="206" t="s">
        <v>232</v>
      </c>
      <c r="AT410" s="206" t="s">
        <v>214</v>
      </c>
      <c r="AU410" s="206" t="s">
        <v>91</v>
      </c>
      <c r="AY410" s="19" t="s">
        <v>211</v>
      </c>
      <c r="BE410" s="207">
        <f>IF(N410="základní",J410,0)</f>
        <v>0</v>
      </c>
      <c r="BF410" s="207">
        <f>IF(N410="snížená",J410,0)</f>
        <v>0</v>
      </c>
      <c r="BG410" s="207">
        <f>IF(N410="zákl. přenesená",J410,0)</f>
        <v>0</v>
      </c>
      <c r="BH410" s="207">
        <f>IF(N410="sníž. přenesená",J410,0)</f>
        <v>0</v>
      </c>
      <c r="BI410" s="207">
        <f>IF(N410="nulová",J410,0)</f>
        <v>0</v>
      </c>
      <c r="BJ410" s="19" t="s">
        <v>88</v>
      </c>
      <c r="BK410" s="207">
        <f>ROUND(I410*H410,2)</f>
        <v>0</v>
      </c>
      <c r="BL410" s="19" t="s">
        <v>232</v>
      </c>
      <c r="BM410" s="206" t="s">
        <v>968</v>
      </c>
    </row>
    <row r="411" spans="1:65" s="2" customFormat="1" ht="19.5">
      <c r="A411" s="37"/>
      <c r="B411" s="38"/>
      <c r="C411" s="39"/>
      <c r="D411" s="208" t="s">
        <v>220</v>
      </c>
      <c r="E411" s="39"/>
      <c r="F411" s="209" t="s">
        <v>969</v>
      </c>
      <c r="G411" s="39"/>
      <c r="H411" s="39"/>
      <c r="I411" s="118"/>
      <c r="J411" s="39"/>
      <c r="K411" s="39"/>
      <c r="L411" s="42"/>
      <c r="M411" s="210"/>
      <c r="N411" s="211"/>
      <c r="O411" s="67"/>
      <c r="P411" s="67"/>
      <c r="Q411" s="67"/>
      <c r="R411" s="67"/>
      <c r="S411" s="67"/>
      <c r="T411" s="68"/>
      <c r="U411" s="37"/>
      <c r="V411" s="37"/>
      <c r="W411" s="37"/>
      <c r="X411" s="37"/>
      <c r="Y411" s="37"/>
      <c r="Z411" s="37"/>
      <c r="AA411" s="37"/>
      <c r="AB411" s="37"/>
      <c r="AC411" s="37"/>
      <c r="AD411" s="37"/>
      <c r="AE411" s="37"/>
      <c r="AT411" s="19" t="s">
        <v>220</v>
      </c>
      <c r="AU411" s="19" t="s">
        <v>91</v>
      </c>
    </row>
    <row r="412" spans="1:65" s="13" customFormat="1">
      <c r="B412" s="216"/>
      <c r="C412" s="217"/>
      <c r="D412" s="208" t="s">
        <v>299</v>
      </c>
      <c r="E412" s="218" t="s">
        <v>44</v>
      </c>
      <c r="F412" s="219" t="s">
        <v>970</v>
      </c>
      <c r="G412" s="217"/>
      <c r="H412" s="220">
        <v>10.608000000000001</v>
      </c>
      <c r="I412" s="221"/>
      <c r="J412" s="217"/>
      <c r="K412" s="217"/>
      <c r="L412" s="222"/>
      <c r="M412" s="223"/>
      <c r="N412" s="224"/>
      <c r="O412" s="224"/>
      <c r="P412" s="224"/>
      <c r="Q412" s="224"/>
      <c r="R412" s="224"/>
      <c r="S412" s="224"/>
      <c r="T412" s="225"/>
      <c r="AT412" s="226" t="s">
        <v>299</v>
      </c>
      <c r="AU412" s="226" t="s">
        <v>91</v>
      </c>
      <c r="AV412" s="13" t="s">
        <v>91</v>
      </c>
      <c r="AW412" s="13" t="s">
        <v>42</v>
      </c>
      <c r="AX412" s="13" t="s">
        <v>88</v>
      </c>
      <c r="AY412" s="226" t="s">
        <v>211</v>
      </c>
    </row>
    <row r="413" spans="1:65" s="2" customFormat="1" ht="24">
      <c r="A413" s="37"/>
      <c r="B413" s="38"/>
      <c r="C413" s="195" t="s">
        <v>971</v>
      </c>
      <c r="D413" s="195" t="s">
        <v>214</v>
      </c>
      <c r="E413" s="196" t="s">
        <v>972</v>
      </c>
      <c r="F413" s="197" t="s">
        <v>973</v>
      </c>
      <c r="G413" s="198" t="s">
        <v>321</v>
      </c>
      <c r="H413" s="199">
        <v>3.6</v>
      </c>
      <c r="I413" s="200"/>
      <c r="J413" s="201">
        <f>ROUND(I413*H413,2)</f>
        <v>0</v>
      </c>
      <c r="K413" s="197" t="s">
        <v>224</v>
      </c>
      <c r="L413" s="42"/>
      <c r="M413" s="202" t="s">
        <v>44</v>
      </c>
      <c r="N413" s="203" t="s">
        <v>53</v>
      </c>
      <c r="O413" s="67"/>
      <c r="P413" s="204">
        <f>O413*H413</f>
        <v>0</v>
      </c>
      <c r="Q413" s="204">
        <v>1.4999999999999999E-4</v>
      </c>
      <c r="R413" s="204">
        <f>Q413*H413</f>
        <v>5.4000000000000001E-4</v>
      </c>
      <c r="S413" s="204">
        <v>0</v>
      </c>
      <c r="T413" s="205">
        <f>S413*H413</f>
        <v>0</v>
      </c>
      <c r="U413" s="37"/>
      <c r="V413" s="37"/>
      <c r="W413" s="37"/>
      <c r="X413" s="37"/>
      <c r="Y413" s="37"/>
      <c r="Z413" s="37"/>
      <c r="AA413" s="37"/>
      <c r="AB413" s="37"/>
      <c r="AC413" s="37"/>
      <c r="AD413" s="37"/>
      <c r="AE413" s="37"/>
      <c r="AR413" s="206" t="s">
        <v>232</v>
      </c>
      <c r="AT413" s="206" t="s">
        <v>214</v>
      </c>
      <c r="AU413" s="206" t="s">
        <v>91</v>
      </c>
      <c r="AY413" s="19" t="s">
        <v>211</v>
      </c>
      <c r="BE413" s="207">
        <f>IF(N413="základní",J413,0)</f>
        <v>0</v>
      </c>
      <c r="BF413" s="207">
        <f>IF(N413="snížená",J413,0)</f>
        <v>0</v>
      </c>
      <c r="BG413" s="207">
        <f>IF(N413="zákl. přenesená",J413,0)</f>
        <v>0</v>
      </c>
      <c r="BH413" s="207">
        <f>IF(N413="sníž. přenesená",J413,0)</f>
        <v>0</v>
      </c>
      <c r="BI413" s="207">
        <f>IF(N413="nulová",J413,0)</f>
        <v>0</v>
      </c>
      <c r="BJ413" s="19" t="s">
        <v>88</v>
      </c>
      <c r="BK413" s="207">
        <f>ROUND(I413*H413,2)</f>
        <v>0</v>
      </c>
      <c r="BL413" s="19" t="s">
        <v>232</v>
      </c>
      <c r="BM413" s="206" t="s">
        <v>974</v>
      </c>
    </row>
    <row r="414" spans="1:65" s="2" customFormat="1" ht="117">
      <c r="A414" s="37"/>
      <c r="B414" s="38"/>
      <c r="C414" s="39"/>
      <c r="D414" s="208" t="s">
        <v>297</v>
      </c>
      <c r="E414" s="39"/>
      <c r="F414" s="209" t="s">
        <v>975</v>
      </c>
      <c r="G414" s="39"/>
      <c r="H414" s="39"/>
      <c r="I414" s="118"/>
      <c r="J414" s="39"/>
      <c r="K414" s="39"/>
      <c r="L414" s="42"/>
      <c r="M414" s="210"/>
      <c r="N414" s="211"/>
      <c r="O414" s="67"/>
      <c r="P414" s="67"/>
      <c r="Q414" s="67"/>
      <c r="R414" s="67"/>
      <c r="S414" s="67"/>
      <c r="T414" s="68"/>
      <c r="U414" s="37"/>
      <c r="V414" s="37"/>
      <c r="W414" s="37"/>
      <c r="X414" s="37"/>
      <c r="Y414" s="37"/>
      <c r="Z414" s="37"/>
      <c r="AA414" s="37"/>
      <c r="AB414" s="37"/>
      <c r="AC414" s="37"/>
      <c r="AD414" s="37"/>
      <c r="AE414" s="37"/>
      <c r="AT414" s="19" t="s">
        <v>297</v>
      </c>
      <c r="AU414" s="19" t="s">
        <v>91</v>
      </c>
    </row>
    <row r="415" spans="1:65" s="15" customFormat="1" ht="22.5">
      <c r="B415" s="238"/>
      <c r="C415" s="239"/>
      <c r="D415" s="208" t="s">
        <v>299</v>
      </c>
      <c r="E415" s="240" t="s">
        <v>44</v>
      </c>
      <c r="F415" s="241" t="s">
        <v>976</v>
      </c>
      <c r="G415" s="239"/>
      <c r="H415" s="240" t="s">
        <v>44</v>
      </c>
      <c r="I415" s="242"/>
      <c r="J415" s="239"/>
      <c r="K415" s="239"/>
      <c r="L415" s="243"/>
      <c r="M415" s="244"/>
      <c r="N415" s="245"/>
      <c r="O415" s="245"/>
      <c r="P415" s="245"/>
      <c r="Q415" s="245"/>
      <c r="R415" s="245"/>
      <c r="S415" s="245"/>
      <c r="T415" s="246"/>
      <c r="AT415" s="247" t="s">
        <v>299</v>
      </c>
      <c r="AU415" s="247" t="s">
        <v>91</v>
      </c>
      <c r="AV415" s="15" t="s">
        <v>88</v>
      </c>
      <c r="AW415" s="15" t="s">
        <v>42</v>
      </c>
      <c r="AX415" s="15" t="s">
        <v>82</v>
      </c>
      <c r="AY415" s="247" t="s">
        <v>211</v>
      </c>
    </row>
    <row r="416" spans="1:65" s="15" customFormat="1" ht="22.5">
      <c r="B416" s="238"/>
      <c r="C416" s="239"/>
      <c r="D416" s="208" t="s">
        <v>299</v>
      </c>
      <c r="E416" s="240" t="s">
        <v>44</v>
      </c>
      <c r="F416" s="241" t="s">
        <v>977</v>
      </c>
      <c r="G416" s="239"/>
      <c r="H416" s="240" t="s">
        <v>44</v>
      </c>
      <c r="I416" s="242"/>
      <c r="J416" s="239"/>
      <c r="K416" s="239"/>
      <c r="L416" s="243"/>
      <c r="M416" s="244"/>
      <c r="N416" s="245"/>
      <c r="O416" s="245"/>
      <c r="P416" s="245"/>
      <c r="Q416" s="245"/>
      <c r="R416" s="245"/>
      <c r="S416" s="245"/>
      <c r="T416" s="246"/>
      <c r="AT416" s="247" t="s">
        <v>299</v>
      </c>
      <c r="AU416" s="247" t="s">
        <v>91</v>
      </c>
      <c r="AV416" s="15" t="s">
        <v>88</v>
      </c>
      <c r="AW416" s="15" t="s">
        <v>42</v>
      </c>
      <c r="AX416" s="15" t="s">
        <v>82</v>
      </c>
      <c r="AY416" s="247" t="s">
        <v>211</v>
      </c>
    </row>
    <row r="417" spans="1:65" s="15" customFormat="1">
      <c r="B417" s="238"/>
      <c r="C417" s="239"/>
      <c r="D417" s="208" t="s">
        <v>299</v>
      </c>
      <c r="E417" s="240" t="s">
        <v>44</v>
      </c>
      <c r="F417" s="241" t="s">
        <v>978</v>
      </c>
      <c r="G417" s="239"/>
      <c r="H417" s="240" t="s">
        <v>44</v>
      </c>
      <c r="I417" s="242"/>
      <c r="J417" s="239"/>
      <c r="K417" s="239"/>
      <c r="L417" s="243"/>
      <c r="M417" s="244"/>
      <c r="N417" s="245"/>
      <c r="O417" s="245"/>
      <c r="P417" s="245"/>
      <c r="Q417" s="245"/>
      <c r="R417" s="245"/>
      <c r="S417" s="245"/>
      <c r="T417" s="246"/>
      <c r="AT417" s="247" t="s">
        <v>299</v>
      </c>
      <c r="AU417" s="247" t="s">
        <v>91</v>
      </c>
      <c r="AV417" s="15" t="s">
        <v>88</v>
      </c>
      <c r="AW417" s="15" t="s">
        <v>42</v>
      </c>
      <c r="AX417" s="15" t="s">
        <v>82</v>
      </c>
      <c r="AY417" s="247" t="s">
        <v>211</v>
      </c>
    </row>
    <row r="418" spans="1:65" s="13" customFormat="1">
      <c r="B418" s="216"/>
      <c r="C418" s="217"/>
      <c r="D418" s="208" t="s">
        <v>299</v>
      </c>
      <c r="E418" s="218" t="s">
        <v>44</v>
      </c>
      <c r="F418" s="219" t="s">
        <v>979</v>
      </c>
      <c r="G418" s="217"/>
      <c r="H418" s="220">
        <v>0.114</v>
      </c>
      <c r="I418" s="221"/>
      <c r="J418" s="217"/>
      <c r="K418" s="217"/>
      <c r="L418" s="222"/>
      <c r="M418" s="223"/>
      <c r="N418" s="224"/>
      <c r="O418" s="224"/>
      <c r="P418" s="224"/>
      <c r="Q418" s="224"/>
      <c r="R418" s="224"/>
      <c r="S418" s="224"/>
      <c r="T418" s="225"/>
      <c r="AT418" s="226" t="s">
        <v>299</v>
      </c>
      <c r="AU418" s="226" t="s">
        <v>91</v>
      </c>
      <c r="AV418" s="13" t="s">
        <v>91</v>
      </c>
      <c r="AW418" s="13" t="s">
        <v>42</v>
      </c>
      <c r="AX418" s="13" t="s">
        <v>82</v>
      </c>
      <c r="AY418" s="226" t="s">
        <v>211</v>
      </c>
    </row>
    <row r="419" spans="1:65" s="13" customFormat="1">
      <c r="B419" s="216"/>
      <c r="C419" s="217"/>
      <c r="D419" s="208" t="s">
        <v>299</v>
      </c>
      <c r="E419" s="218" t="s">
        <v>44</v>
      </c>
      <c r="F419" s="219" t="s">
        <v>980</v>
      </c>
      <c r="G419" s="217"/>
      <c r="H419" s="220">
        <v>0.127</v>
      </c>
      <c r="I419" s="221"/>
      <c r="J419" s="217"/>
      <c r="K419" s="217"/>
      <c r="L419" s="222"/>
      <c r="M419" s="223"/>
      <c r="N419" s="224"/>
      <c r="O419" s="224"/>
      <c r="P419" s="224"/>
      <c r="Q419" s="224"/>
      <c r="R419" s="224"/>
      <c r="S419" s="224"/>
      <c r="T419" s="225"/>
      <c r="AT419" s="226" t="s">
        <v>299</v>
      </c>
      <c r="AU419" s="226" t="s">
        <v>91</v>
      </c>
      <c r="AV419" s="13" t="s">
        <v>91</v>
      </c>
      <c r="AW419" s="13" t="s">
        <v>42</v>
      </c>
      <c r="AX419" s="13" t="s">
        <v>82</v>
      </c>
      <c r="AY419" s="226" t="s">
        <v>211</v>
      </c>
    </row>
    <row r="420" spans="1:65" s="13" customFormat="1">
      <c r="B420" s="216"/>
      <c r="C420" s="217"/>
      <c r="D420" s="208" t="s">
        <v>299</v>
      </c>
      <c r="E420" s="218" t="s">
        <v>44</v>
      </c>
      <c r="F420" s="219" t="s">
        <v>981</v>
      </c>
      <c r="G420" s="217"/>
      <c r="H420" s="220">
        <v>3.6</v>
      </c>
      <c r="I420" s="221"/>
      <c r="J420" s="217"/>
      <c r="K420" s="217"/>
      <c r="L420" s="222"/>
      <c r="M420" s="223"/>
      <c r="N420" s="224"/>
      <c r="O420" s="224"/>
      <c r="P420" s="224"/>
      <c r="Q420" s="224"/>
      <c r="R420" s="224"/>
      <c r="S420" s="224"/>
      <c r="T420" s="225"/>
      <c r="AT420" s="226" t="s">
        <v>299</v>
      </c>
      <c r="AU420" s="226" t="s">
        <v>91</v>
      </c>
      <c r="AV420" s="13" t="s">
        <v>91</v>
      </c>
      <c r="AW420" s="13" t="s">
        <v>42</v>
      </c>
      <c r="AX420" s="13" t="s">
        <v>88</v>
      </c>
      <c r="AY420" s="226" t="s">
        <v>211</v>
      </c>
    </row>
    <row r="421" spans="1:65" s="2" customFormat="1" ht="12">
      <c r="A421" s="37"/>
      <c r="B421" s="38"/>
      <c r="C421" s="259" t="s">
        <v>982</v>
      </c>
      <c r="D421" s="259" t="s">
        <v>507</v>
      </c>
      <c r="E421" s="260" t="s">
        <v>983</v>
      </c>
      <c r="F421" s="261" t="s">
        <v>984</v>
      </c>
      <c r="G421" s="262" t="s">
        <v>510</v>
      </c>
      <c r="H421" s="263">
        <v>5.1070000000000002</v>
      </c>
      <c r="I421" s="264"/>
      <c r="J421" s="265">
        <f>ROUND(I421*H421,2)</f>
        <v>0</v>
      </c>
      <c r="K421" s="261" t="s">
        <v>44</v>
      </c>
      <c r="L421" s="266"/>
      <c r="M421" s="267" t="s">
        <v>44</v>
      </c>
      <c r="N421" s="268" t="s">
        <v>53</v>
      </c>
      <c r="O421" s="67"/>
      <c r="P421" s="204">
        <f>O421*H421</f>
        <v>0</v>
      </c>
      <c r="Q421" s="204">
        <v>1</v>
      </c>
      <c r="R421" s="204">
        <f>Q421*H421</f>
        <v>5.1070000000000002</v>
      </c>
      <c r="S421" s="204">
        <v>0</v>
      </c>
      <c r="T421" s="205">
        <f>S421*H421</f>
        <v>0</v>
      </c>
      <c r="U421" s="37"/>
      <c r="V421" s="37"/>
      <c r="W421" s="37"/>
      <c r="X421" s="37"/>
      <c r="Y421" s="37"/>
      <c r="Z421" s="37"/>
      <c r="AA421" s="37"/>
      <c r="AB421" s="37"/>
      <c r="AC421" s="37"/>
      <c r="AD421" s="37"/>
      <c r="AE421" s="37"/>
      <c r="AR421" s="206" t="s">
        <v>256</v>
      </c>
      <c r="AT421" s="206" t="s">
        <v>507</v>
      </c>
      <c r="AU421" s="206" t="s">
        <v>91</v>
      </c>
      <c r="AY421" s="19" t="s">
        <v>211</v>
      </c>
      <c r="BE421" s="207">
        <f>IF(N421="základní",J421,0)</f>
        <v>0</v>
      </c>
      <c r="BF421" s="207">
        <f>IF(N421="snížená",J421,0)</f>
        <v>0</v>
      </c>
      <c r="BG421" s="207">
        <f>IF(N421="zákl. přenesená",J421,0)</f>
        <v>0</v>
      </c>
      <c r="BH421" s="207">
        <f>IF(N421="sníž. přenesená",J421,0)</f>
        <v>0</v>
      </c>
      <c r="BI421" s="207">
        <f>IF(N421="nulová",J421,0)</f>
        <v>0</v>
      </c>
      <c r="BJ421" s="19" t="s">
        <v>88</v>
      </c>
      <c r="BK421" s="207">
        <f>ROUND(I421*H421,2)</f>
        <v>0</v>
      </c>
      <c r="BL421" s="19" t="s">
        <v>232</v>
      </c>
      <c r="BM421" s="206" t="s">
        <v>985</v>
      </c>
    </row>
    <row r="422" spans="1:65" s="15" customFormat="1" ht="22.5">
      <c r="B422" s="238"/>
      <c r="C422" s="239"/>
      <c r="D422" s="208" t="s">
        <v>299</v>
      </c>
      <c r="E422" s="240" t="s">
        <v>44</v>
      </c>
      <c r="F422" s="241" t="s">
        <v>986</v>
      </c>
      <c r="G422" s="239"/>
      <c r="H422" s="240" t="s">
        <v>44</v>
      </c>
      <c r="I422" s="242"/>
      <c r="J422" s="239"/>
      <c r="K422" s="239"/>
      <c r="L422" s="243"/>
      <c r="M422" s="244"/>
      <c r="N422" s="245"/>
      <c r="O422" s="245"/>
      <c r="P422" s="245"/>
      <c r="Q422" s="245"/>
      <c r="R422" s="245"/>
      <c r="S422" s="245"/>
      <c r="T422" s="246"/>
      <c r="AT422" s="247" t="s">
        <v>299</v>
      </c>
      <c r="AU422" s="247" t="s">
        <v>91</v>
      </c>
      <c r="AV422" s="15" t="s">
        <v>88</v>
      </c>
      <c r="AW422" s="15" t="s">
        <v>42</v>
      </c>
      <c r="AX422" s="15" t="s">
        <v>82</v>
      </c>
      <c r="AY422" s="247" t="s">
        <v>211</v>
      </c>
    </row>
    <row r="423" spans="1:65" s="13" customFormat="1" ht="22.5">
      <c r="B423" s="216"/>
      <c r="C423" s="217"/>
      <c r="D423" s="208" t="s">
        <v>299</v>
      </c>
      <c r="E423" s="218" t="s">
        <v>44</v>
      </c>
      <c r="F423" s="219" t="s">
        <v>987</v>
      </c>
      <c r="G423" s="217"/>
      <c r="H423" s="220">
        <v>5.1070000000000002</v>
      </c>
      <c r="I423" s="221"/>
      <c r="J423" s="217"/>
      <c r="K423" s="217"/>
      <c r="L423" s="222"/>
      <c r="M423" s="223"/>
      <c r="N423" s="224"/>
      <c r="O423" s="224"/>
      <c r="P423" s="224"/>
      <c r="Q423" s="224"/>
      <c r="R423" s="224"/>
      <c r="S423" s="224"/>
      <c r="T423" s="225"/>
      <c r="AT423" s="226" t="s">
        <v>299</v>
      </c>
      <c r="AU423" s="226" t="s">
        <v>91</v>
      </c>
      <c r="AV423" s="13" t="s">
        <v>91</v>
      </c>
      <c r="AW423" s="13" t="s">
        <v>42</v>
      </c>
      <c r="AX423" s="13" t="s">
        <v>88</v>
      </c>
      <c r="AY423" s="226" t="s">
        <v>211</v>
      </c>
    </row>
    <row r="424" spans="1:65" s="12" customFormat="1" ht="12.75">
      <c r="B424" s="179"/>
      <c r="C424" s="180"/>
      <c r="D424" s="181" t="s">
        <v>81</v>
      </c>
      <c r="E424" s="193" t="s">
        <v>227</v>
      </c>
      <c r="F424" s="193" t="s">
        <v>988</v>
      </c>
      <c r="G424" s="180"/>
      <c r="H424" s="180"/>
      <c r="I424" s="183"/>
      <c r="J424" s="194">
        <f>BK424</f>
        <v>0</v>
      </c>
      <c r="K424" s="180"/>
      <c r="L424" s="185"/>
      <c r="M424" s="186"/>
      <c r="N424" s="187"/>
      <c r="O424" s="187"/>
      <c r="P424" s="188">
        <f>SUM(P425:P491)</f>
        <v>0</v>
      </c>
      <c r="Q424" s="187"/>
      <c r="R424" s="188">
        <f>SUM(R425:R491)</f>
        <v>73.637952690000006</v>
      </c>
      <c r="S424" s="187"/>
      <c r="T424" s="189">
        <f>SUM(T425:T491)</f>
        <v>0</v>
      </c>
      <c r="AR424" s="190" t="s">
        <v>88</v>
      </c>
      <c r="AT424" s="191" t="s">
        <v>81</v>
      </c>
      <c r="AU424" s="191" t="s">
        <v>88</v>
      </c>
      <c r="AY424" s="190" t="s">
        <v>211</v>
      </c>
      <c r="BK424" s="192">
        <f>SUM(BK425:BK491)</f>
        <v>0</v>
      </c>
    </row>
    <row r="425" spans="1:65" s="2" customFormat="1" ht="24">
      <c r="A425" s="37"/>
      <c r="B425" s="38"/>
      <c r="C425" s="195" t="s">
        <v>989</v>
      </c>
      <c r="D425" s="195" t="s">
        <v>214</v>
      </c>
      <c r="E425" s="196" t="s">
        <v>990</v>
      </c>
      <c r="F425" s="197" t="s">
        <v>991</v>
      </c>
      <c r="G425" s="198" t="s">
        <v>295</v>
      </c>
      <c r="H425" s="199">
        <v>20.16</v>
      </c>
      <c r="I425" s="200"/>
      <c r="J425" s="201">
        <f>ROUND(I425*H425,2)</f>
        <v>0</v>
      </c>
      <c r="K425" s="197" t="s">
        <v>224</v>
      </c>
      <c r="L425" s="42"/>
      <c r="M425" s="202" t="s">
        <v>44</v>
      </c>
      <c r="N425" s="203" t="s">
        <v>53</v>
      </c>
      <c r="O425" s="67"/>
      <c r="P425" s="204">
        <f>O425*H425</f>
        <v>0</v>
      </c>
      <c r="Q425" s="204">
        <v>2.2563399999999998</v>
      </c>
      <c r="R425" s="204">
        <f>Q425*H425</f>
        <v>45.487814399999998</v>
      </c>
      <c r="S425" s="204">
        <v>0</v>
      </c>
      <c r="T425" s="205">
        <f>S425*H425</f>
        <v>0</v>
      </c>
      <c r="U425" s="37"/>
      <c r="V425" s="37"/>
      <c r="W425" s="37"/>
      <c r="X425" s="37"/>
      <c r="Y425" s="37"/>
      <c r="Z425" s="37"/>
      <c r="AA425" s="37"/>
      <c r="AB425" s="37"/>
      <c r="AC425" s="37"/>
      <c r="AD425" s="37"/>
      <c r="AE425" s="37"/>
      <c r="AR425" s="206" t="s">
        <v>232</v>
      </c>
      <c r="AT425" s="206" t="s">
        <v>214</v>
      </c>
      <c r="AU425" s="206" t="s">
        <v>91</v>
      </c>
      <c r="AY425" s="19" t="s">
        <v>211</v>
      </c>
      <c r="BE425" s="207">
        <f>IF(N425="základní",J425,0)</f>
        <v>0</v>
      </c>
      <c r="BF425" s="207">
        <f>IF(N425="snížená",J425,0)</f>
        <v>0</v>
      </c>
      <c r="BG425" s="207">
        <f>IF(N425="zákl. přenesená",J425,0)</f>
        <v>0</v>
      </c>
      <c r="BH425" s="207">
        <f>IF(N425="sníž. přenesená",J425,0)</f>
        <v>0</v>
      </c>
      <c r="BI425" s="207">
        <f>IF(N425="nulová",J425,0)</f>
        <v>0</v>
      </c>
      <c r="BJ425" s="19" t="s">
        <v>88</v>
      </c>
      <c r="BK425" s="207">
        <f>ROUND(I425*H425,2)</f>
        <v>0</v>
      </c>
      <c r="BL425" s="19" t="s">
        <v>232</v>
      </c>
      <c r="BM425" s="206" t="s">
        <v>992</v>
      </c>
    </row>
    <row r="426" spans="1:65" s="2" customFormat="1" ht="87.75">
      <c r="A426" s="37"/>
      <c r="B426" s="38"/>
      <c r="C426" s="39"/>
      <c r="D426" s="208" t="s">
        <v>297</v>
      </c>
      <c r="E426" s="39"/>
      <c r="F426" s="209" t="s">
        <v>993</v>
      </c>
      <c r="G426" s="39"/>
      <c r="H426" s="39"/>
      <c r="I426" s="118"/>
      <c r="J426" s="39"/>
      <c r="K426" s="39"/>
      <c r="L426" s="42"/>
      <c r="M426" s="210"/>
      <c r="N426" s="211"/>
      <c r="O426" s="67"/>
      <c r="P426" s="67"/>
      <c r="Q426" s="67"/>
      <c r="R426" s="67"/>
      <c r="S426" s="67"/>
      <c r="T426" s="68"/>
      <c r="U426" s="37"/>
      <c r="V426" s="37"/>
      <c r="W426" s="37"/>
      <c r="X426" s="37"/>
      <c r="Y426" s="37"/>
      <c r="Z426" s="37"/>
      <c r="AA426" s="37"/>
      <c r="AB426" s="37"/>
      <c r="AC426" s="37"/>
      <c r="AD426" s="37"/>
      <c r="AE426" s="37"/>
      <c r="AT426" s="19" t="s">
        <v>297</v>
      </c>
      <c r="AU426" s="19" t="s">
        <v>91</v>
      </c>
    </row>
    <row r="427" spans="1:65" s="13" customFormat="1">
      <c r="B427" s="216"/>
      <c r="C427" s="217"/>
      <c r="D427" s="208" t="s">
        <v>299</v>
      </c>
      <c r="E427" s="218" t="s">
        <v>44</v>
      </c>
      <c r="F427" s="219" t="s">
        <v>994</v>
      </c>
      <c r="G427" s="217"/>
      <c r="H427" s="220">
        <v>20.16</v>
      </c>
      <c r="I427" s="221"/>
      <c r="J427" s="217"/>
      <c r="K427" s="217"/>
      <c r="L427" s="222"/>
      <c r="M427" s="223"/>
      <c r="N427" s="224"/>
      <c r="O427" s="224"/>
      <c r="P427" s="224"/>
      <c r="Q427" s="224"/>
      <c r="R427" s="224"/>
      <c r="S427" s="224"/>
      <c r="T427" s="225"/>
      <c r="AT427" s="226" t="s">
        <v>299</v>
      </c>
      <c r="AU427" s="226" t="s">
        <v>91</v>
      </c>
      <c r="AV427" s="13" t="s">
        <v>91</v>
      </c>
      <c r="AW427" s="13" t="s">
        <v>42</v>
      </c>
      <c r="AX427" s="13" t="s">
        <v>88</v>
      </c>
      <c r="AY427" s="226" t="s">
        <v>211</v>
      </c>
    </row>
    <row r="428" spans="1:65" s="2" customFormat="1" ht="48">
      <c r="A428" s="37"/>
      <c r="B428" s="38"/>
      <c r="C428" s="195" t="s">
        <v>995</v>
      </c>
      <c r="D428" s="195" t="s">
        <v>214</v>
      </c>
      <c r="E428" s="196" t="s">
        <v>996</v>
      </c>
      <c r="F428" s="197" t="s">
        <v>997</v>
      </c>
      <c r="G428" s="198" t="s">
        <v>295</v>
      </c>
      <c r="H428" s="199">
        <v>338.26</v>
      </c>
      <c r="I428" s="200"/>
      <c r="J428" s="201">
        <f>ROUND(I428*H428,2)</f>
        <v>0</v>
      </c>
      <c r="K428" s="197" t="s">
        <v>224</v>
      </c>
      <c r="L428" s="42"/>
      <c r="M428" s="202" t="s">
        <v>44</v>
      </c>
      <c r="N428" s="203" t="s">
        <v>53</v>
      </c>
      <c r="O428" s="67"/>
      <c r="P428" s="204">
        <f>O428*H428</f>
        <v>0</v>
      </c>
      <c r="Q428" s="204">
        <v>0</v>
      </c>
      <c r="R428" s="204">
        <f>Q428*H428</f>
        <v>0</v>
      </c>
      <c r="S428" s="204">
        <v>0</v>
      </c>
      <c r="T428" s="205">
        <f>S428*H428</f>
        <v>0</v>
      </c>
      <c r="U428" s="37"/>
      <c r="V428" s="37"/>
      <c r="W428" s="37"/>
      <c r="X428" s="37"/>
      <c r="Y428" s="37"/>
      <c r="Z428" s="37"/>
      <c r="AA428" s="37"/>
      <c r="AB428" s="37"/>
      <c r="AC428" s="37"/>
      <c r="AD428" s="37"/>
      <c r="AE428" s="37"/>
      <c r="AR428" s="206" t="s">
        <v>232</v>
      </c>
      <c r="AT428" s="206" t="s">
        <v>214</v>
      </c>
      <c r="AU428" s="206" t="s">
        <v>91</v>
      </c>
      <c r="AY428" s="19" t="s">
        <v>211</v>
      </c>
      <c r="BE428" s="207">
        <f>IF(N428="základní",J428,0)</f>
        <v>0</v>
      </c>
      <c r="BF428" s="207">
        <f>IF(N428="snížená",J428,0)</f>
        <v>0</v>
      </c>
      <c r="BG428" s="207">
        <f>IF(N428="zákl. přenesená",J428,0)</f>
        <v>0</v>
      </c>
      <c r="BH428" s="207">
        <f>IF(N428="sníž. přenesená",J428,0)</f>
        <v>0</v>
      </c>
      <c r="BI428" s="207">
        <f>IF(N428="nulová",J428,0)</f>
        <v>0</v>
      </c>
      <c r="BJ428" s="19" t="s">
        <v>88</v>
      </c>
      <c r="BK428" s="207">
        <f>ROUND(I428*H428,2)</f>
        <v>0</v>
      </c>
      <c r="BL428" s="19" t="s">
        <v>232</v>
      </c>
      <c r="BM428" s="206" t="s">
        <v>998</v>
      </c>
    </row>
    <row r="429" spans="1:65" s="2" customFormat="1" ht="253.5">
      <c r="A429" s="37"/>
      <c r="B429" s="38"/>
      <c r="C429" s="39"/>
      <c r="D429" s="208" t="s">
        <v>297</v>
      </c>
      <c r="E429" s="39"/>
      <c r="F429" s="209" t="s">
        <v>999</v>
      </c>
      <c r="G429" s="39"/>
      <c r="H429" s="39"/>
      <c r="I429" s="118"/>
      <c r="J429" s="39"/>
      <c r="K429" s="39"/>
      <c r="L429" s="42"/>
      <c r="M429" s="210"/>
      <c r="N429" s="211"/>
      <c r="O429" s="67"/>
      <c r="P429" s="67"/>
      <c r="Q429" s="67"/>
      <c r="R429" s="67"/>
      <c r="S429" s="67"/>
      <c r="T429" s="68"/>
      <c r="U429" s="37"/>
      <c r="V429" s="37"/>
      <c r="W429" s="37"/>
      <c r="X429" s="37"/>
      <c r="Y429" s="37"/>
      <c r="Z429" s="37"/>
      <c r="AA429" s="37"/>
      <c r="AB429" s="37"/>
      <c r="AC429" s="37"/>
      <c r="AD429" s="37"/>
      <c r="AE429" s="37"/>
      <c r="AT429" s="19" t="s">
        <v>297</v>
      </c>
      <c r="AU429" s="19" t="s">
        <v>91</v>
      </c>
    </row>
    <row r="430" spans="1:65" s="2" customFormat="1" ht="29.25">
      <c r="A430" s="37"/>
      <c r="B430" s="38"/>
      <c r="C430" s="39"/>
      <c r="D430" s="208" t="s">
        <v>220</v>
      </c>
      <c r="E430" s="39"/>
      <c r="F430" s="209" t="s">
        <v>1000</v>
      </c>
      <c r="G430" s="39"/>
      <c r="H430" s="39"/>
      <c r="I430" s="118"/>
      <c r="J430" s="39"/>
      <c r="K430" s="39"/>
      <c r="L430" s="42"/>
      <c r="M430" s="210"/>
      <c r="N430" s="211"/>
      <c r="O430" s="67"/>
      <c r="P430" s="67"/>
      <c r="Q430" s="67"/>
      <c r="R430" s="67"/>
      <c r="S430" s="67"/>
      <c r="T430" s="68"/>
      <c r="U430" s="37"/>
      <c r="V430" s="37"/>
      <c r="W430" s="37"/>
      <c r="X430" s="37"/>
      <c r="Y430" s="37"/>
      <c r="Z430" s="37"/>
      <c r="AA430" s="37"/>
      <c r="AB430" s="37"/>
      <c r="AC430" s="37"/>
      <c r="AD430" s="37"/>
      <c r="AE430" s="37"/>
      <c r="AT430" s="19" t="s">
        <v>220</v>
      </c>
      <c r="AU430" s="19" t="s">
        <v>91</v>
      </c>
    </row>
    <row r="431" spans="1:65" s="15" customFormat="1">
      <c r="B431" s="238"/>
      <c r="C431" s="239"/>
      <c r="D431" s="208" t="s">
        <v>299</v>
      </c>
      <c r="E431" s="240" t="s">
        <v>44</v>
      </c>
      <c r="F431" s="241" t="s">
        <v>1001</v>
      </c>
      <c r="G431" s="239"/>
      <c r="H431" s="240" t="s">
        <v>44</v>
      </c>
      <c r="I431" s="242"/>
      <c r="J431" s="239"/>
      <c r="K431" s="239"/>
      <c r="L431" s="243"/>
      <c r="M431" s="244"/>
      <c r="N431" s="245"/>
      <c r="O431" s="245"/>
      <c r="P431" s="245"/>
      <c r="Q431" s="245"/>
      <c r="R431" s="245"/>
      <c r="S431" s="245"/>
      <c r="T431" s="246"/>
      <c r="AT431" s="247" t="s">
        <v>299</v>
      </c>
      <c r="AU431" s="247" t="s">
        <v>91</v>
      </c>
      <c r="AV431" s="15" t="s">
        <v>88</v>
      </c>
      <c r="AW431" s="15" t="s">
        <v>42</v>
      </c>
      <c r="AX431" s="15" t="s">
        <v>82</v>
      </c>
      <c r="AY431" s="247" t="s">
        <v>211</v>
      </c>
    </row>
    <row r="432" spans="1:65" s="13" customFormat="1">
      <c r="B432" s="216"/>
      <c r="C432" s="217"/>
      <c r="D432" s="208" t="s">
        <v>299</v>
      </c>
      <c r="E432" s="218" t="s">
        <v>44</v>
      </c>
      <c r="F432" s="219" t="s">
        <v>1002</v>
      </c>
      <c r="G432" s="217"/>
      <c r="H432" s="220">
        <v>162.36000000000001</v>
      </c>
      <c r="I432" s="221"/>
      <c r="J432" s="217"/>
      <c r="K432" s="217"/>
      <c r="L432" s="222"/>
      <c r="M432" s="223"/>
      <c r="N432" s="224"/>
      <c r="O432" s="224"/>
      <c r="P432" s="224"/>
      <c r="Q432" s="224"/>
      <c r="R432" s="224"/>
      <c r="S432" s="224"/>
      <c r="T432" s="225"/>
      <c r="AT432" s="226" t="s">
        <v>299</v>
      </c>
      <c r="AU432" s="226" t="s">
        <v>91</v>
      </c>
      <c r="AV432" s="13" t="s">
        <v>91</v>
      </c>
      <c r="AW432" s="13" t="s">
        <v>42</v>
      </c>
      <c r="AX432" s="13" t="s">
        <v>82</v>
      </c>
      <c r="AY432" s="226" t="s">
        <v>211</v>
      </c>
    </row>
    <row r="433" spans="2:51" s="13" customFormat="1">
      <c r="B433" s="216"/>
      <c r="C433" s="217"/>
      <c r="D433" s="208" t="s">
        <v>299</v>
      </c>
      <c r="E433" s="218" t="s">
        <v>44</v>
      </c>
      <c r="F433" s="219" t="s">
        <v>1003</v>
      </c>
      <c r="G433" s="217"/>
      <c r="H433" s="220">
        <v>7.38</v>
      </c>
      <c r="I433" s="221"/>
      <c r="J433" s="217"/>
      <c r="K433" s="217"/>
      <c r="L433" s="222"/>
      <c r="M433" s="223"/>
      <c r="N433" s="224"/>
      <c r="O433" s="224"/>
      <c r="P433" s="224"/>
      <c r="Q433" s="224"/>
      <c r="R433" s="224"/>
      <c r="S433" s="224"/>
      <c r="T433" s="225"/>
      <c r="AT433" s="226" t="s">
        <v>299</v>
      </c>
      <c r="AU433" s="226" t="s">
        <v>91</v>
      </c>
      <c r="AV433" s="13" t="s">
        <v>91</v>
      </c>
      <c r="AW433" s="13" t="s">
        <v>42</v>
      </c>
      <c r="AX433" s="13" t="s">
        <v>82</v>
      </c>
      <c r="AY433" s="226" t="s">
        <v>211</v>
      </c>
    </row>
    <row r="434" spans="2:51" s="13" customFormat="1">
      <c r="B434" s="216"/>
      <c r="C434" s="217"/>
      <c r="D434" s="208" t="s">
        <v>299</v>
      </c>
      <c r="E434" s="218" t="s">
        <v>44</v>
      </c>
      <c r="F434" s="219" t="s">
        <v>1004</v>
      </c>
      <c r="G434" s="217"/>
      <c r="H434" s="220">
        <v>7.38</v>
      </c>
      <c r="I434" s="221"/>
      <c r="J434" s="217"/>
      <c r="K434" s="217"/>
      <c r="L434" s="222"/>
      <c r="M434" s="223"/>
      <c r="N434" s="224"/>
      <c r="O434" s="224"/>
      <c r="P434" s="224"/>
      <c r="Q434" s="224"/>
      <c r="R434" s="224"/>
      <c r="S434" s="224"/>
      <c r="T434" s="225"/>
      <c r="AT434" s="226" t="s">
        <v>299</v>
      </c>
      <c r="AU434" s="226" t="s">
        <v>91</v>
      </c>
      <c r="AV434" s="13" t="s">
        <v>91</v>
      </c>
      <c r="AW434" s="13" t="s">
        <v>42</v>
      </c>
      <c r="AX434" s="13" t="s">
        <v>82</v>
      </c>
      <c r="AY434" s="226" t="s">
        <v>211</v>
      </c>
    </row>
    <row r="435" spans="2:51" s="13" customFormat="1">
      <c r="B435" s="216"/>
      <c r="C435" s="217"/>
      <c r="D435" s="208" t="s">
        <v>299</v>
      </c>
      <c r="E435" s="218" t="s">
        <v>44</v>
      </c>
      <c r="F435" s="219" t="s">
        <v>1005</v>
      </c>
      <c r="G435" s="217"/>
      <c r="H435" s="220">
        <v>7.38</v>
      </c>
      <c r="I435" s="221"/>
      <c r="J435" s="217"/>
      <c r="K435" s="217"/>
      <c r="L435" s="222"/>
      <c r="M435" s="223"/>
      <c r="N435" s="224"/>
      <c r="O435" s="224"/>
      <c r="P435" s="224"/>
      <c r="Q435" s="224"/>
      <c r="R435" s="224"/>
      <c r="S435" s="224"/>
      <c r="T435" s="225"/>
      <c r="AT435" s="226" t="s">
        <v>299</v>
      </c>
      <c r="AU435" s="226" t="s">
        <v>91</v>
      </c>
      <c r="AV435" s="13" t="s">
        <v>91</v>
      </c>
      <c r="AW435" s="13" t="s">
        <v>42</v>
      </c>
      <c r="AX435" s="13" t="s">
        <v>82</v>
      </c>
      <c r="AY435" s="226" t="s">
        <v>211</v>
      </c>
    </row>
    <row r="436" spans="2:51" s="13" customFormat="1">
      <c r="B436" s="216"/>
      <c r="C436" s="217"/>
      <c r="D436" s="208" t="s">
        <v>299</v>
      </c>
      <c r="E436" s="218" t="s">
        <v>44</v>
      </c>
      <c r="F436" s="219" t="s">
        <v>1006</v>
      </c>
      <c r="G436" s="217"/>
      <c r="H436" s="220">
        <v>4.92</v>
      </c>
      <c r="I436" s="221"/>
      <c r="J436" s="217"/>
      <c r="K436" s="217"/>
      <c r="L436" s="222"/>
      <c r="M436" s="223"/>
      <c r="N436" s="224"/>
      <c r="O436" s="224"/>
      <c r="P436" s="224"/>
      <c r="Q436" s="224"/>
      <c r="R436" s="224"/>
      <c r="S436" s="224"/>
      <c r="T436" s="225"/>
      <c r="AT436" s="226" t="s">
        <v>299</v>
      </c>
      <c r="AU436" s="226" t="s">
        <v>91</v>
      </c>
      <c r="AV436" s="13" t="s">
        <v>91</v>
      </c>
      <c r="AW436" s="13" t="s">
        <v>42</v>
      </c>
      <c r="AX436" s="13" t="s">
        <v>82</v>
      </c>
      <c r="AY436" s="226" t="s">
        <v>211</v>
      </c>
    </row>
    <row r="437" spans="2:51" s="13" customFormat="1">
      <c r="B437" s="216"/>
      <c r="C437" s="217"/>
      <c r="D437" s="208" t="s">
        <v>299</v>
      </c>
      <c r="E437" s="218" t="s">
        <v>44</v>
      </c>
      <c r="F437" s="219" t="s">
        <v>1007</v>
      </c>
      <c r="G437" s="217"/>
      <c r="H437" s="220">
        <v>8.68</v>
      </c>
      <c r="I437" s="221"/>
      <c r="J437" s="217"/>
      <c r="K437" s="217"/>
      <c r="L437" s="222"/>
      <c r="M437" s="223"/>
      <c r="N437" s="224"/>
      <c r="O437" s="224"/>
      <c r="P437" s="224"/>
      <c r="Q437" s="224"/>
      <c r="R437" s="224"/>
      <c r="S437" s="224"/>
      <c r="T437" s="225"/>
      <c r="AT437" s="226" t="s">
        <v>299</v>
      </c>
      <c r="AU437" s="226" t="s">
        <v>91</v>
      </c>
      <c r="AV437" s="13" t="s">
        <v>91</v>
      </c>
      <c r="AW437" s="13" t="s">
        <v>42</v>
      </c>
      <c r="AX437" s="13" t="s">
        <v>82</v>
      </c>
      <c r="AY437" s="226" t="s">
        <v>211</v>
      </c>
    </row>
    <row r="438" spans="2:51" s="13" customFormat="1">
      <c r="B438" s="216"/>
      <c r="C438" s="217"/>
      <c r="D438" s="208" t="s">
        <v>299</v>
      </c>
      <c r="E438" s="218" t="s">
        <v>44</v>
      </c>
      <c r="F438" s="219" t="s">
        <v>1008</v>
      </c>
      <c r="G438" s="217"/>
      <c r="H438" s="220">
        <v>63.84</v>
      </c>
      <c r="I438" s="221"/>
      <c r="J438" s="217"/>
      <c r="K438" s="217"/>
      <c r="L438" s="222"/>
      <c r="M438" s="223"/>
      <c r="N438" s="224"/>
      <c r="O438" s="224"/>
      <c r="P438" s="224"/>
      <c r="Q438" s="224"/>
      <c r="R438" s="224"/>
      <c r="S438" s="224"/>
      <c r="T438" s="225"/>
      <c r="AT438" s="226" t="s">
        <v>299</v>
      </c>
      <c r="AU438" s="226" t="s">
        <v>91</v>
      </c>
      <c r="AV438" s="13" t="s">
        <v>91</v>
      </c>
      <c r="AW438" s="13" t="s">
        <v>42</v>
      </c>
      <c r="AX438" s="13" t="s">
        <v>82</v>
      </c>
      <c r="AY438" s="226" t="s">
        <v>211</v>
      </c>
    </row>
    <row r="439" spans="2:51" s="13" customFormat="1">
      <c r="B439" s="216"/>
      <c r="C439" s="217"/>
      <c r="D439" s="208" t="s">
        <v>299</v>
      </c>
      <c r="E439" s="218" t="s">
        <v>44</v>
      </c>
      <c r="F439" s="219" t="s">
        <v>1009</v>
      </c>
      <c r="G439" s="217"/>
      <c r="H439" s="220">
        <v>6.05</v>
      </c>
      <c r="I439" s="221"/>
      <c r="J439" s="217"/>
      <c r="K439" s="217"/>
      <c r="L439" s="222"/>
      <c r="M439" s="223"/>
      <c r="N439" s="224"/>
      <c r="O439" s="224"/>
      <c r="P439" s="224"/>
      <c r="Q439" s="224"/>
      <c r="R439" s="224"/>
      <c r="S439" s="224"/>
      <c r="T439" s="225"/>
      <c r="AT439" s="226" t="s">
        <v>299</v>
      </c>
      <c r="AU439" s="226" t="s">
        <v>91</v>
      </c>
      <c r="AV439" s="13" t="s">
        <v>91</v>
      </c>
      <c r="AW439" s="13" t="s">
        <v>42</v>
      </c>
      <c r="AX439" s="13" t="s">
        <v>82</v>
      </c>
      <c r="AY439" s="226" t="s">
        <v>211</v>
      </c>
    </row>
    <row r="440" spans="2:51" s="13" customFormat="1">
      <c r="B440" s="216"/>
      <c r="C440" s="217"/>
      <c r="D440" s="208" t="s">
        <v>299</v>
      </c>
      <c r="E440" s="218" t="s">
        <v>44</v>
      </c>
      <c r="F440" s="219" t="s">
        <v>1010</v>
      </c>
      <c r="G440" s="217"/>
      <c r="H440" s="220">
        <v>28.2</v>
      </c>
      <c r="I440" s="221"/>
      <c r="J440" s="217"/>
      <c r="K440" s="217"/>
      <c r="L440" s="222"/>
      <c r="M440" s="223"/>
      <c r="N440" s="224"/>
      <c r="O440" s="224"/>
      <c r="P440" s="224"/>
      <c r="Q440" s="224"/>
      <c r="R440" s="224"/>
      <c r="S440" s="224"/>
      <c r="T440" s="225"/>
      <c r="AT440" s="226" t="s">
        <v>299</v>
      </c>
      <c r="AU440" s="226" t="s">
        <v>91</v>
      </c>
      <c r="AV440" s="13" t="s">
        <v>91</v>
      </c>
      <c r="AW440" s="13" t="s">
        <v>42</v>
      </c>
      <c r="AX440" s="13" t="s">
        <v>82</v>
      </c>
      <c r="AY440" s="226" t="s">
        <v>211</v>
      </c>
    </row>
    <row r="441" spans="2:51" s="13" customFormat="1">
      <c r="B441" s="216"/>
      <c r="C441" s="217"/>
      <c r="D441" s="208" t="s">
        <v>299</v>
      </c>
      <c r="E441" s="218" t="s">
        <v>44</v>
      </c>
      <c r="F441" s="219" t="s">
        <v>1011</v>
      </c>
      <c r="G441" s="217"/>
      <c r="H441" s="220">
        <v>5.64</v>
      </c>
      <c r="I441" s="221"/>
      <c r="J441" s="217"/>
      <c r="K441" s="217"/>
      <c r="L441" s="222"/>
      <c r="M441" s="223"/>
      <c r="N441" s="224"/>
      <c r="O441" s="224"/>
      <c r="P441" s="224"/>
      <c r="Q441" s="224"/>
      <c r="R441" s="224"/>
      <c r="S441" s="224"/>
      <c r="T441" s="225"/>
      <c r="AT441" s="226" t="s">
        <v>299</v>
      </c>
      <c r="AU441" s="226" t="s">
        <v>91</v>
      </c>
      <c r="AV441" s="13" t="s">
        <v>91</v>
      </c>
      <c r="AW441" s="13" t="s">
        <v>42</v>
      </c>
      <c r="AX441" s="13" t="s">
        <v>82</v>
      </c>
      <c r="AY441" s="226" t="s">
        <v>211</v>
      </c>
    </row>
    <row r="442" spans="2:51" s="13" customFormat="1">
      <c r="B442" s="216"/>
      <c r="C442" s="217"/>
      <c r="D442" s="208" t="s">
        <v>299</v>
      </c>
      <c r="E442" s="218" t="s">
        <v>44</v>
      </c>
      <c r="F442" s="219" t="s">
        <v>1012</v>
      </c>
      <c r="G442" s="217"/>
      <c r="H442" s="220">
        <v>7.52</v>
      </c>
      <c r="I442" s="221"/>
      <c r="J442" s="217"/>
      <c r="K442" s="217"/>
      <c r="L442" s="222"/>
      <c r="M442" s="223"/>
      <c r="N442" s="224"/>
      <c r="O442" s="224"/>
      <c r="P442" s="224"/>
      <c r="Q442" s="224"/>
      <c r="R442" s="224"/>
      <c r="S442" s="224"/>
      <c r="T442" s="225"/>
      <c r="AT442" s="226" t="s">
        <v>299</v>
      </c>
      <c r="AU442" s="226" t="s">
        <v>91</v>
      </c>
      <c r="AV442" s="13" t="s">
        <v>91</v>
      </c>
      <c r="AW442" s="13" t="s">
        <v>42</v>
      </c>
      <c r="AX442" s="13" t="s">
        <v>82</v>
      </c>
      <c r="AY442" s="226" t="s">
        <v>211</v>
      </c>
    </row>
    <row r="443" spans="2:51" s="13" customFormat="1">
      <c r="B443" s="216"/>
      <c r="C443" s="217"/>
      <c r="D443" s="208" t="s">
        <v>299</v>
      </c>
      <c r="E443" s="218" t="s">
        <v>44</v>
      </c>
      <c r="F443" s="219" t="s">
        <v>1013</v>
      </c>
      <c r="G443" s="217"/>
      <c r="H443" s="220">
        <v>3.76</v>
      </c>
      <c r="I443" s="221"/>
      <c r="J443" s="217"/>
      <c r="K443" s="217"/>
      <c r="L443" s="222"/>
      <c r="M443" s="223"/>
      <c r="N443" s="224"/>
      <c r="O443" s="224"/>
      <c r="P443" s="224"/>
      <c r="Q443" s="224"/>
      <c r="R443" s="224"/>
      <c r="S443" s="224"/>
      <c r="T443" s="225"/>
      <c r="AT443" s="226" t="s">
        <v>299</v>
      </c>
      <c r="AU443" s="226" t="s">
        <v>91</v>
      </c>
      <c r="AV443" s="13" t="s">
        <v>91</v>
      </c>
      <c r="AW443" s="13" t="s">
        <v>42</v>
      </c>
      <c r="AX443" s="13" t="s">
        <v>82</v>
      </c>
      <c r="AY443" s="226" t="s">
        <v>211</v>
      </c>
    </row>
    <row r="444" spans="2:51" s="13" customFormat="1">
      <c r="B444" s="216"/>
      <c r="C444" s="217"/>
      <c r="D444" s="208" t="s">
        <v>299</v>
      </c>
      <c r="E444" s="218" t="s">
        <v>44</v>
      </c>
      <c r="F444" s="219" t="s">
        <v>1014</v>
      </c>
      <c r="G444" s="217"/>
      <c r="H444" s="220">
        <v>3.76</v>
      </c>
      <c r="I444" s="221"/>
      <c r="J444" s="217"/>
      <c r="K444" s="217"/>
      <c r="L444" s="222"/>
      <c r="M444" s="223"/>
      <c r="N444" s="224"/>
      <c r="O444" s="224"/>
      <c r="P444" s="224"/>
      <c r="Q444" s="224"/>
      <c r="R444" s="224"/>
      <c r="S444" s="224"/>
      <c r="T444" s="225"/>
      <c r="AT444" s="226" t="s">
        <v>299</v>
      </c>
      <c r="AU444" s="226" t="s">
        <v>91</v>
      </c>
      <c r="AV444" s="13" t="s">
        <v>91</v>
      </c>
      <c r="AW444" s="13" t="s">
        <v>42</v>
      </c>
      <c r="AX444" s="13" t="s">
        <v>82</v>
      </c>
      <c r="AY444" s="226" t="s">
        <v>211</v>
      </c>
    </row>
    <row r="445" spans="2:51" s="13" customFormat="1">
      <c r="B445" s="216"/>
      <c r="C445" s="217"/>
      <c r="D445" s="208" t="s">
        <v>299</v>
      </c>
      <c r="E445" s="218" t="s">
        <v>44</v>
      </c>
      <c r="F445" s="219" t="s">
        <v>1015</v>
      </c>
      <c r="G445" s="217"/>
      <c r="H445" s="220">
        <v>4.92</v>
      </c>
      <c r="I445" s="221"/>
      <c r="J445" s="217"/>
      <c r="K445" s="217"/>
      <c r="L445" s="222"/>
      <c r="M445" s="223"/>
      <c r="N445" s="224"/>
      <c r="O445" s="224"/>
      <c r="P445" s="224"/>
      <c r="Q445" s="224"/>
      <c r="R445" s="224"/>
      <c r="S445" s="224"/>
      <c r="T445" s="225"/>
      <c r="AT445" s="226" t="s">
        <v>299</v>
      </c>
      <c r="AU445" s="226" t="s">
        <v>91</v>
      </c>
      <c r="AV445" s="13" t="s">
        <v>91</v>
      </c>
      <c r="AW445" s="13" t="s">
        <v>42</v>
      </c>
      <c r="AX445" s="13" t="s">
        <v>82</v>
      </c>
      <c r="AY445" s="226" t="s">
        <v>211</v>
      </c>
    </row>
    <row r="446" spans="2:51" s="13" customFormat="1">
      <c r="B446" s="216"/>
      <c r="C446" s="217"/>
      <c r="D446" s="208" t="s">
        <v>299</v>
      </c>
      <c r="E446" s="218" t="s">
        <v>44</v>
      </c>
      <c r="F446" s="219" t="s">
        <v>1016</v>
      </c>
      <c r="G446" s="217"/>
      <c r="H446" s="220">
        <v>5.64</v>
      </c>
      <c r="I446" s="221"/>
      <c r="J446" s="217"/>
      <c r="K446" s="217"/>
      <c r="L446" s="222"/>
      <c r="M446" s="223"/>
      <c r="N446" s="224"/>
      <c r="O446" s="224"/>
      <c r="P446" s="224"/>
      <c r="Q446" s="224"/>
      <c r="R446" s="224"/>
      <c r="S446" s="224"/>
      <c r="T446" s="225"/>
      <c r="AT446" s="226" t="s">
        <v>299</v>
      </c>
      <c r="AU446" s="226" t="s">
        <v>91</v>
      </c>
      <c r="AV446" s="13" t="s">
        <v>91</v>
      </c>
      <c r="AW446" s="13" t="s">
        <v>42</v>
      </c>
      <c r="AX446" s="13" t="s">
        <v>82</v>
      </c>
      <c r="AY446" s="226" t="s">
        <v>211</v>
      </c>
    </row>
    <row r="447" spans="2:51" s="13" customFormat="1">
      <c r="B447" s="216"/>
      <c r="C447" s="217"/>
      <c r="D447" s="208" t="s">
        <v>299</v>
      </c>
      <c r="E447" s="218" t="s">
        <v>44</v>
      </c>
      <c r="F447" s="219" t="s">
        <v>1017</v>
      </c>
      <c r="G447" s="217"/>
      <c r="H447" s="220">
        <v>5.64</v>
      </c>
      <c r="I447" s="221"/>
      <c r="J447" s="217"/>
      <c r="K447" s="217"/>
      <c r="L447" s="222"/>
      <c r="M447" s="223"/>
      <c r="N447" s="224"/>
      <c r="O447" s="224"/>
      <c r="P447" s="224"/>
      <c r="Q447" s="224"/>
      <c r="R447" s="224"/>
      <c r="S447" s="224"/>
      <c r="T447" s="225"/>
      <c r="AT447" s="226" t="s">
        <v>299</v>
      </c>
      <c r="AU447" s="226" t="s">
        <v>91</v>
      </c>
      <c r="AV447" s="13" t="s">
        <v>91</v>
      </c>
      <c r="AW447" s="13" t="s">
        <v>42</v>
      </c>
      <c r="AX447" s="13" t="s">
        <v>82</v>
      </c>
      <c r="AY447" s="226" t="s">
        <v>211</v>
      </c>
    </row>
    <row r="448" spans="2:51" s="13" customFormat="1">
      <c r="B448" s="216"/>
      <c r="C448" s="217"/>
      <c r="D448" s="208" t="s">
        <v>299</v>
      </c>
      <c r="E448" s="218" t="s">
        <v>44</v>
      </c>
      <c r="F448" s="219" t="s">
        <v>1018</v>
      </c>
      <c r="G448" s="217"/>
      <c r="H448" s="220">
        <v>5.19</v>
      </c>
      <c r="I448" s="221"/>
      <c r="J448" s="217"/>
      <c r="K448" s="217"/>
      <c r="L448" s="222"/>
      <c r="M448" s="223"/>
      <c r="N448" s="224"/>
      <c r="O448" s="224"/>
      <c r="P448" s="224"/>
      <c r="Q448" s="224"/>
      <c r="R448" s="224"/>
      <c r="S448" s="224"/>
      <c r="T448" s="225"/>
      <c r="AT448" s="226" t="s">
        <v>299</v>
      </c>
      <c r="AU448" s="226" t="s">
        <v>91</v>
      </c>
      <c r="AV448" s="13" t="s">
        <v>91</v>
      </c>
      <c r="AW448" s="13" t="s">
        <v>42</v>
      </c>
      <c r="AX448" s="13" t="s">
        <v>82</v>
      </c>
      <c r="AY448" s="226" t="s">
        <v>211</v>
      </c>
    </row>
    <row r="449" spans="1:65" s="14" customFormat="1">
      <c r="B449" s="227"/>
      <c r="C449" s="228"/>
      <c r="D449" s="208" t="s">
        <v>299</v>
      </c>
      <c r="E449" s="229" t="s">
        <v>44</v>
      </c>
      <c r="F449" s="230" t="s">
        <v>344</v>
      </c>
      <c r="G449" s="228"/>
      <c r="H449" s="231">
        <v>338.25999999999993</v>
      </c>
      <c r="I449" s="232"/>
      <c r="J449" s="228"/>
      <c r="K449" s="228"/>
      <c r="L449" s="233"/>
      <c r="M449" s="234"/>
      <c r="N449" s="235"/>
      <c r="O449" s="235"/>
      <c r="P449" s="235"/>
      <c r="Q449" s="235"/>
      <c r="R449" s="235"/>
      <c r="S449" s="235"/>
      <c r="T449" s="236"/>
      <c r="AT449" s="237" t="s">
        <v>299</v>
      </c>
      <c r="AU449" s="237" t="s">
        <v>91</v>
      </c>
      <c r="AV449" s="14" t="s">
        <v>232</v>
      </c>
      <c r="AW449" s="14" t="s">
        <v>42</v>
      </c>
      <c r="AX449" s="14" t="s">
        <v>88</v>
      </c>
      <c r="AY449" s="237" t="s">
        <v>211</v>
      </c>
    </row>
    <row r="450" spans="1:65" s="2" customFormat="1" ht="48">
      <c r="A450" s="37"/>
      <c r="B450" s="38"/>
      <c r="C450" s="195" t="s">
        <v>1019</v>
      </c>
      <c r="D450" s="195" t="s">
        <v>214</v>
      </c>
      <c r="E450" s="196" t="s">
        <v>1020</v>
      </c>
      <c r="F450" s="197" t="s">
        <v>1021</v>
      </c>
      <c r="G450" s="198" t="s">
        <v>510</v>
      </c>
      <c r="H450" s="199">
        <v>6.4320000000000004</v>
      </c>
      <c r="I450" s="200"/>
      <c r="J450" s="201">
        <f>ROUND(I450*H450,2)</f>
        <v>0</v>
      </c>
      <c r="K450" s="197" t="s">
        <v>224</v>
      </c>
      <c r="L450" s="42"/>
      <c r="M450" s="202" t="s">
        <v>44</v>
      </c>
      <c r="N450" s="203" t="s">
        <v>53</v>
      </c>
      <c r="O450" s="67"/>
      <c r="P450" s="204">
        <f>O450*H450</f>
        <v>0</v>
      </c>
      <c r="Q450" s="204">
        <v>1.0958000000000001</v>
      </c>
      <c r="R450" s="204">
        <f>Q450*H450</f>
        <v>7.0481856000000009</v>
      </c>
      <c r="S450" s="204">
        <v>0</v>
      </c>
      <c r="T450" s="205">
        <f>S450*H450</f>
        <v>0</v>
      </c>
      <c r="U450" s="37"/>
      <c r="V450" s="37"/>
      <c r="W450" s="37"/>
      <c r="X450" s="37"/>
      <c r="Y450" s="37"/>
      <c r="Z450" s="37"/>
      <c r="AA450" s="37"/>
      <c r="AB450" s="37"/>
      <c r="AC450" s="37"/>
      <c r="AD450" s="37"/>
      <c r="AE450" s="37"/>
      <c r="AR450" s="206" t="s">
        <v>232</v>
      </c>
      <c r="AT450" s="206" t="s">
        <v>214</v>
      </c>
      <c r="AU450" s="206" t="s">
        <v>91</v>
      </c>
      <c r="AY450" s="19" t="s">
        <v>211</v>
      </c>
      <c r="BE450" s="207">
        <f>IF(N450="základní",J450,0)</f>
        <v>0</v>
      </c>
      <c r="BF450" s="207">
        <f>IF(N450="snížená",J450,0)</f>
        <v>0</v>
      </c>
      <c r="BG450" s="207">
        <f>IF(N450="zákl. přenesená",J450,0)</f>
        <v>0</v>
      </c>
      <c r="BH450" s="207">
        <f>IF(N450="sníž. přenesená",J450,0)</f>
        <v>0</v>
      </c>
      <c r="BI450" s="207">
        <f>IF(N450="nulová",J450,0)</f>
        <v>0</v>
      </c>
      <c r="BJ450" s="19" t="s">
        <v>88</v>
      </c>
      <c r="BK450" s="207">
        <f>ROUND(I450*H450,2)</f>
        <v>0</v>
      </c>
      <c r="BL450" s="19" t="s">
        <v>232</v>
      </c>
      <c r="BM450" s="206" t="s">
        <v>1022</v>
      </c>
    </row>
    <row r="451" spans="1:65" s="2" customFormat="1" ht="107.25">
      <c r="A451" s="37"/>
      <c r="B451" s="38"/>
      <c r="C451" s="39"/>
      <c r="D451" s="208" t="s">
        <v>297</v>
      </c>
      <c r="E451" s="39"/>
      <c r="F451" s="209" t="s">
        <v>1023</v>
      </c>
      <c r="G451" s="39"/>
      <c r="H451" s="39"/>
      <c r="I451" s="118"/>
      <c r="J451" s="39"/>
      <c r="K451" s="39"/>
      <c r="L451" s="42"/>
      <c r="M451" s="210"/>
      <c r="N451" s="211"/>
      <c r="O451" s="67"/>
      <c r="P451" s="67"/>
      <c r="Q451" s="67"/>
      <c r="R451" s="67"/>
      <c r="S451" s="67"/>
      <c r="T451" s="68"/>
      <c r="U451" s="37"/>
      <c r="V451" s="37"/>
      <c r="W451" s="37"/>
      <c r="X451" s="37"/>
      <c r="Y451" s="37"/>
      <c r="Z451" s="37"/>
      <c r="AA451" s="37"/>
      <c r="AB451" s="37"/>
      <c r="AC451" s="37"/>
      <c r="AD451" s="37"/>
      <c r="AE451" s="37"/>
      <c r="AT451" s="19" t="s">
        <v>297</v>
      </c>
      <c r="AU451" s="19" t="s">
        <v>91</v>
      </c>
    </row>
    <row r="452" spans="1:65" s="2" customFormat="1" ht="19.5">
      <c r="A452" s="37"/>
      <c r="B452" s="38"/>
      <c r="C452" s="39"/>
      <c r="D452" s="208" t="s">
        <v>220</v>
      </c>
      <c r="E452" s="39"/>
      <c r="F452" s="209" t="s">
        <v>950</v>
      </c>
      <c r="G452" s="39"/>
      <c r="H452" s="39"/>
      <c r="I452" s="118"/>
      <c r="J452" s="39"/>
      <c r="K452" s="39"/>
      <c r="L452" s="42"/>
      <c r="M452" s="210"/>
      <c r="N452" s="211"/>
      <c r="O452" s="67"/>
      <c r="P452" s="67"/>
      <c r="Q452" s="67"/>
      <c r="R452" s="67"/>
      <c r="S452" s="67"/>
      <c r="T452" s="68"/>
      <c r="U452" s="37"/>
      <c r="V452" s="37"/>
      <c r="W452" s="37"/>
      <c r="X452" s="37"/>
      <c r="Y452" s="37"/>
      <c r="Z452" s="37"/>
      <c r="AA452" s="37"/>
      <c r="AB452" s="37"/>
      <c r="AC452" s="37"/>
      <c r="AD452" s="37"/>
      <c r="AE452" s="37"/>
      <c r="AT452" s="19" t="s">
        <v>220</v>
      </c>
      <c r="AU452" s="19" t="s">
        <v>91</v>
      </c>
    </row>
    <row r="453" spans="1:65" s="13" customFormat="1">
      <c r="B453" s="216"/>
      <c r="C453" s="217"/>
      <c r="D453" s="208" t="s">
        <v>299</v>
      </c>
      <c r="E453" s="218" t="s">
        <v>44</v>
      </c>
      <c r="F453" s="219" t="s">
        <v>1024</v>
      </c>
      <c r="G453" s="217"/>
      <c r="H453" s="220">
        <v>6.4320000000000004</v>
      </c>
      <c r="I453" s="221"/>
      <c r="J453" s="217"/>
      <c r="K453" s="217"/>
      <c r="L453" s="222"/>
      <c r="M453" s="223"/>
      <c r="N453" s="224"/>
      <c r="O453" s="224"/>
      <c r="P453" s="224"/>
      <c r="Q453" s="224"/>
      <c r="R453" s="224"/>
      <c r="S453" s="224"/>
      <c r="T453" s="225"/>
      <c r="AT453" s="226" t="s">
        <v>299</v>
      </c>
      <c r="AU453" s="226" t="s">
        <v>91</v>
      </c>
      <c r="AV453" s="13" t="s">
        <v>91</v>
      </c>
      <c r="AW453" s="13" t="s">
        <v>42</v>
      </c>
      <c r="AX453" s="13" t="s">
        <v>88</v>
      </c>
      <c r="AY453" s="226" t="s">
        <v>211</v>
      </c>
    </row>
    <row r="454" spans="1:65" s="2" customFormat="1" ht="48">
      <c r="A454" s="37"/>
      <c r="B454" s="38"/>
      <c r="C454" s="195" t="s">
        <v>1025</v>
      </c>
      <c r="D454" s="195" t="s">
        <v>214</v>
      </c>
      <c r="E454" s="196" t="s">
        <v>1026</v>
      </c>
      <c r="F454" s="197" t="s">
        <v>1027</v>
      </c>
      <c r="G454" s="198" t="s">
        <v>510</v>
      </c>
      <c r="H454" s="199">
        <v>4.274</v>
      </c>
      <c r="I454" s="200"/>
      <c r="J454" s="201">
        <f>ROUND(I454*H454,2)</f>
        <v>0</v>
      </c>
      <c r="K454" s="197" t="s">
        <v>224</v>
      </c>
      <c r="L454" s="42"/>
      <c r="M454" s="202" t="s">
        <v>44</v>
      </c>
      <c r="N454" s="203" t="s">
        <v>53</v>
      </c>
      <c r="O454" s="67"/>
      <c r="P454" s="204">
        <f>O454*H454</f>
        <v>0</v>
      </c>
      <c r="Q454" s="204">
        <v>1.0563100000000001</v>
      </c>
      <c r="R454" s="204">
        <f>Q454*H454</f>
        <v>4.51466894</v>
      </c>
      <c r="S454" s="204">
        <v>0</v>
      </c>
      <c r="T454" s="205">
        <f>S454*H454</f>
        <v>0</v>
      </c>
      <c r="U454" s="37"/>
      <c r="V454" s="37"/>
      <c r="W454" s="37"/>
      <c r="X454" s="37"/>
      <c r="Y454" s="37"/>
      <c r="Z454" s="37"/>
      <c r="AA454" s="37"/>
      <c r="AB454" s="37"/>
      <c r="AC454" s="37"/>
      <c r="AD454" s="37"/>
      <c r="AE454" s="37"/>
      <c r="AR454" s="206" t="s">
        <v>232</v>
      </c>
      <c r="AT454" s="206" t="s">
        <v>214</v>
      </c>
      <c r="AU454" s="206" t="s">
        <v>91</v>
      </c>
      <c r="AY454" s="19" t="s">
        <v>211</v>
      </c>
      <c r="BE454" s="207">
        <f>IF(N454="základní",J454,0)</f>
        <v>0</v>
      </c>
      <c r="BF454" s="207">
        <f>IF(N454="snížená",J454,0)</f>
        <v>0</v>
      </c>
      <c r="BG454" s="207">
        <f>IF(N454="zákl. přenesená",J454,0)</f>
        <v>0</v>
      </c>
      <c r="BH454" s="207">
        <f>IF(N454="sníž. přenesená",J454,0)</f>
        <v>0</v>
      </c>
      <c r="BI454" s="207">
        <f>IF(N454="nulová",J454,0)</f>
        <v>0</v>
      </c>
      <c r="BJ454" s="19" t="s">
        <v>88</v>
      </c>
      <c r="BK454" s="207">
        <f>ROUND(I454*H454,2)</f>
        <v>0</v>
      </c>
      <c r="BL454" s="19" t="s">
        <v>232</v>
      </c>
      <c r="BM454" s="206" t="s">
        <v>1028</v>
      </c>
    </row>
    <row r="455" spans="1:65" s="2" customFormat="1" ht="107.25">
      <c r="A455" s="37"/>
      <c r="B455" s="38"/>
      <c r="C455" s="39"/>
      <c r="D455" s="208" t="s">
        <v>297</v>
      </c>
      <c r="E455" s="39"/>
      <c r="F455" s="209" t="s">
        <v>1023</v>
      </c>
      <c r="G455" s="39"/>
      <c r="H455" s="39"/>
      <c r="I455" s="118"/>
      <c r="J455" s="39"/>
      <c r="K455" s="39"/>
      <c r="L455" s="42"/>
      <c r="M455" s="210"/>
      <c r="N455" s="211"/>
      <c r="O455" s="67"/>
      <c r="P455" s="67"/>
      <c r="Q455" s="67"/>
      <c r="R455" s="67"/>
      <c r="S455" s="67"/>
      <c r="T455" s="68"/>
      <c r="U455" s="37"/>
      <c r="V455" s="37"/>
      <c r="W455" s="37"/>
      <c r="X455" s="37"/>
      <c r="Y455" s="37"/>
      <c r="Z455" s="37"/>
      <c r="AA455" s="37"/>
      <c r="AB455" s="37"/>
      <c r="AC455" s="37"/>
      <c r="AD455" s="37"/>
      <c r="AE455" s="37"/>
      <c r="AT455" s="19" t="s">
        <v>297</v>
      </c>
      <c r="AU455" s="19" t="s">
        <v>91</v>
      </c>
    </row>
    <row r="456" spans="1:65" s="2" customFormat="1" ht="19.5">
      <c r="A456" s="37"/>
      <c r="B456" s="38"/>
      <c r="C456" s="39"/>
      <c r="D456" s="208" t="s">
        <v>220</v>
      </c>
      <c r="E456" s="39"/>
      <c r="F456" s="209" t="s">
        <v>950</v>
      </c>
      <c r="G456" s="39"/>
      <c r="H456" s="39"/>
      <c r="I456" s="118"/>
      <c r="J456" s="39"/>
      <c r="K456" s="39"/>
      <c r="L456" s="42"/>
      <c r="M456" s="210"/>
      <c r="N456" s="211"/>
      <c r="O456" s="67"/>
      <c r="P456" s="67"/>
      <c r="Q456" s="67"/>
      <c r="R456" s="67"/>
      <c r="S456" s="67"/>
      <c r="T456" s="68"/>
      <c r="U456" s="37"/>
      <c r="V456" s="37"/>
      <c r="W456" s="37"/>
      <c r="X456" s="37"/>
      <c r="Y456" s="37"/>
      <c r="Z456" s="37"/>
      <c r="AA456" s="37"/>
      <c r="AB456" s="37"/>
      <c r="AC456" s="37"/>
      <c r="AD456" s="37"/>
      <c r="AE456" s="37"/>
      <c r="AT456" s="19" t="s">
        <v>220</v>
      </c>
      <c r="AU456" s="19" t="s">
        <v>91</v>
      </c>
    </row>
    <row r="457" spans="1:65" s="13" customFormat="1">
      <c r="B457" s="216"/>
      <c r="C457" s="217"/>
      <c r="D457" s="208" t="s">
        <v>299</v>
      </c>
      <c r="E457" s="218" t="s">
        <v>44</v>
      </c>
      <c r="F457" s="219" t="s">
        <v>1029</v>
      </c>
      <c r="G457" s="217"/>
      <c r="H457" s="220">
        <v>4.274</v>
      </c>
      <c r="I457" s="221"/>
      <c r="J457" s="217"/>
      <c r="K457" s="217"/>
      <c r="L457" s="222"/>
      <c r="M457" s="223"/>
      <c r="N457" s="224"/>
      <c r="O457" s="224"/>
      <c r="P457" s="224"/>
      <c r="Q457" s="224"/>
      <c r="R457" s="224"/>
      <c r="S457" s="224"/>
      <c r="T457" s="225"/>
      <c r="AT457" s="226" t="s">
        <v>299</v>
      </c>
      <c r="AU457" s="226" t="s">
        <v>91</v>
      </c>
      <c r="AV457" s="13" t="s">
        <v>91</v>
      </c>
      <c r="AW457" s="13" t="s">
        <v>42</v>
      </c>
      <c r="AX457" s="13" t="s">
        <v>88</v>
      </c>
      <c r="AY457" s="226" t="s">
        <v>211</v>
      </c>
    </row>
    <row r="458" spans="1:65" s="2" customFormat="1" ht="48">
      <c r="A458" s="37"/>
      <c r="B458" s="38"/>
      <c r="C458" s="195" t="s">
        <v>1030</v>
      </c>
      <c r="D458" s="195" t="s">
        <v>214</v>
      </c>
      <c r="E458" s="196" t="s">
        <v>1031</v>
      </c>
      <c r="F458" s="197" t="s">
        <v>1032</v>
      </c>
      <c r="G458" s="198" t="s">
        <v>510</v>
      </c>
      <c r="H458" s="199">
        <v>12.975</v>
      </c>
      <c r="I458" s="200"/>
      <c r="J458" s="201">
        <f>ROUND(I458*H458,2)</f>
        <v>0</v>
      </c>
      <c r="K458" s="197" t="s">
        <v>224</v>
      </c>
      <c r="L458" s="42"/>
      <c r="M458" s="202" t="s">
        <v>44</v>
      </c>
      <c r="N458" s="203" t="s">
        <v>53</v>
      </c>
      <c r="O458" s="67"/>
      <c r="P458" s="204">
        <f>O458*H458</f>
        <v>0</v>
      </c>
      <c r="Q458" s="204">
        <v>1.0395099999999999</v>
      </c>
      <c r="R458" s="204">
        <f>Q458*H458</f>
        <v>13.487642249999999</v>
      </c>
      <c r="S458" s="204">
        <v>0</v>
      </c>
      <c r="T458" s="205">
        <f>S458*H458</f>
        <v>0</v>
      </c>
      <c r="U458" s="37"/>
      <c r="V458" s="37"/>
      <c r="W458" s="37"/>
      <c r="X458" s="37"/>
      <c r="Y458" s="37"/>
      <c r="Z458" s="37"/>
      <c r="AA458" s="37"/>
      <c r="AB458" s="37"/>
      <c r="AC458" s="37"/>
      <c r="AD458" s="37"/>
      <c r="AE458" s="37"/>
      <c r="AR458" s="206" t="s">
        <v>232</v>
      </c>
      <c r="AT458" s="206" t="s">
        <v>214</v>
      </c>
      <c r="AU458" s="206" t="s">
        <v>91</v>
      </c>
      <c r="AY458" s="19" t="s">
        <v>211</v>
      </c>
      <c r="BE458" s="207">
        <f>IF(N458="základní",J458,0)</f>
        <v>0</v>
      </c>
      <c r="BF458" s="207">
        <f>IF(N458="snížená",J458,0)</f>
        <v>0</v>
      </c>
      <c r="BG458" s="207">
        <f>IF(N458="zákl. přenesená",J458,0)</f>
        <v>0</v>
      </c>
      <c r="BH458" s="207">
        <f>IF(N458="sníž. přenesená",J458,0)</f>
        <v>0</v>
      </c>
      <c r="BI458" s="207">
        <f>IF(N458="nulová",J458,0)</f>
        <v>0</v>
      </c>
      <c r="BJ458" s="19" t="s">
        <v>88</v>
      </c>
      <c r="BK458" s="207">
        <f>ROUND(I458*H458,2)</f>
        <v>0</v>
      </c>
      <c r="BL458" s="19" t="s">
        <v>232</v>
      </c>
      <c r="BM458" s="206" t="s">
        <v>1033</v>
      </c>
    </row>
    <row r="459" spans="1:65" s="2" customFormat="1" ht="107.25">
      <c r="A459" s="37"/>
      <c r="B459" s="38"/>
      <c r="C459" s="39"/>
      <c r="D459" s="208" t="s">
        <v>297</v>
      </c>
      <c r="E459" s="39"/>
      <c r="F459" s="209" t="s">
        <v>1023</v>
      </c>
      <c r="G459" s="39"/>
      <c r="H459" s="39"/>
      <c r="I459" s="118"/>
      <c r="J459" s="39"/>
      <c r="K459" s="39"/>
      <c r="L459" s="42"/>
      <c r="M459" s="210"/>
      <c r="N459" s="211"/>
      <c r="O459" s="67"/>
      <c r="P459" s="67"/>
      <c r="Q459" s="67"/>
      <c r="R459" s="67"/>
      <c r="S459" s="67"/>
      <c r="T459" s="68"/>
      <c r="U459" s="37"/>
      <c r="V459" s="37"/>
      <c r="W459" s="37"/>
      <c r="X459" s="37"/>
      <c r="Y459" s="37"/>
      <c r="Z459" s="37"/>
      <c r="AA459" s="37"/>
      <c r="AB459" s="37"/>
      <c r="AC459" s="37"/>
      <c r="AD459" s="37"/>
      <c r="AE459" s="37"/>
      <c r="AT459" s="19" t="s">
        <v>297</v>
      </c>
      <c r="AU459" s="19" t="s">
        <v>91</v>
      </c>
    </row>
    <row r="460" spans="1:65" s="13" customFormat="1">
      <c r="B460" s="216"/>
      <c r="C460" s="217"/>
      <c r="D460" s="208" t="s">
        <v>299</v>
      </c>
      <c r="E460" s="218" t="s">
        <v>44</v>
      </c>
      <c r="F460" s="219" t="s">
        <v>1034</v>
      </c>
      <c r="G460" s="217"/>
      <c r="H460" s="220">
        <v>12.975</v>
      </c>
      <c r="I460" s="221"/>
      <c r="J460" s="217"/>
      <c r="K460" s="217"/>
      <c r="L460" s="222"/>
      <c r="M460" s="223"/>
      <c r="N460" s="224"/>
      <c r="O460" s="224"/>
      <c r="P460" s="224"/>
      <c r="Q460" s="224"/>
      <c r="R460" s="224"/>
      <c r="S460" s="224"/>
      <c r="T460" s="225"/>
      <c r="AT460" s="226" t="s">
        <v>299</v>
      </c>
      <c r="AU460" s="226" t="s">
        <v>91</v>
      </c>
      <c r="AV460" s="13" t="s">
        <v>91</v>
      </c>
      <c r="AW460" s="13" t="s">
        <v>42</v>
      </c>
      <c r="AX460" s="13" t="s">
        <v>88</v>
      </c>
      <c r="AY460" s="226" t="s">
        <v>211</v>
      </c>
    </row>
    <row r="461" spans="1:65" s="2" customFormat="1" ht="12">
      <c r="A461" s="37"/>
      <c r="B461" s="38"/>
      <c r="C461" s="195" t="s">
        <v>1035</v>
      </c>
      <c r="D461" s="195" t="s">
        <v>214</v>
      </c>
      <c r="E461" s="196" t="s">
        <v>1036</v>
      </c>
      <c r="F461" s="197" t="s">
        <v>1037</v>
      </c>
      <c r="G461" s="198" t="s">
        <v>519</v>
      </c>
      <c r="H461" s="199">
        <v>1221.55</v>
      </c>
      <c r="I461" s="200"/>
      <c r="J461" s="201">
        <f>ROUND(I461*H461,2)</f>
        <v>0</v>
      </c>
      <c r="K461" s="197" t="s">
        <v>224</v>
      </c>
      <c r="L461" s="42"/>
      <c r="M461" s="202" t="s">
        <v>44</v>
      </c>
      <c r="N461" s="203" t="s">
        <v>53</v>
      </c>
      <c r="O461" s="67"/>
      <c r="P461" s="204">
        <f>O461*H461</f>
        <v>0</v>
      </c>
      <c r="Q461" s="204">
        <v>2.3700000000000001E-3</v>
      </c>
      <c r="R461" s="204">
        <f>Q461*H461</f>
        <v>2.8950735000000001</v>
      </c>
      <c r="S461" s="204">
        <v>0</v>
      </c>
      <c r="T461" s="205">
        <f>S461*H461</f>
        <v>0</v>
      </c>
      <c r="U461" s="37"/>
      <c r="V461" s="37"/>
      <c r="W461" s="37"/>
      <c r="X461" s="37"/>
      <c r="Y461" s="37"/>
      <c r="Z461" s="37"/>
      <c r="AA461" s="37"/>
      <c r="AB461" s="37"/>
      <c r="AC461" s="37"/>
      <c r="AD461" s="37"/>
      <c r="AE461" s="37"/>
      <c r="AR461" s="206" t="s">
        <v>232</v>
      </c>
      <c r="AT461" s="206" t="s">
        <v>214</v>
      </c>
      <c r="AU461" s="206" t="s">
        <v>91</v>
      </c>
      <c r="AY461" s="19" t="s">
        <v>211</v>
      </c>
      <c r="BE461" s="207">
        <f>IF(N461="základní",J461,0)</f>
        <v>0</v>
      </c>
      <c r="BF461" s="207">
        <f>IF(N461="snížená",J461,0)</f>
        <v>0</v>
      </c>
      <c r="BG461" s="207">
        <f>IF(N461="zákl. přenesená",J461,0)</f>
        <v>0</v>
      </c>
      <c r="BH461" s="207">
        <f>IF(N461="sníž. přenesená",J461,0)</f>
        <v>0</v>
      </c>
      <c r="BI461" s="207">
        <f>IF(N461="nulová",J461,0)</f>
        <v>0</v>
      </c>
      <c r="BJ461" s="19" t="s">
        <v>88</v>
      </c>
      <c r="BK461" s="207">
        <f>ROUND(I461*H461,2)</f>
        <v>0</v>
      </c>
      <c r="BL461" s="19" t="s">
        <v>232</v>
      </c>
      <c r="BM461" s="206" t="s">
        <v>1038</v>
      </c>
    </row>
    <row r="462" spans="1:65" s="2" customFormat="1" ht="39">
      <c r="A462" s="37"/>
      <c r="B462" s="38"/>
      <c r="C462" s="39"/>
      <c r="D462" s="208" t="s">
        <v>297</v>
      </c>
      <c r="E462" s="39"/>
      <c r="F462" s="209" t="s">
        <v>1039</v>
      </c>
      <c r="G462" s="39"/>
      <c r="H462" s="39"/>
      <c r="I462" s="118"/>
      <c r="J462" s="39"/>
      <c r="K462" s="39"/>
      <c r="L462" s="42"/>
      <c r="M462" s="210"/>
      <c r="N462" s="211"/>
      <c r="O462" s="67"/>
      <c r="P462" s="67"/>
      <c r="Q462" s="67"/>
      <c r="R462" s="67"/>
      <c r="S462" s="67"/>
      <c r="T462" s="68"/>
      <c r="U462" s="37"/>
      <c r="V462" s="37"/>
      <c r="W462" s="37"/>
      <c r="X462" s="37"/>
      <c r="Y462" s="37"/>
      <c r="Z462" s="37"/>
      <c r="AA462" s="37"/>
      <c r="AB462" s="37"/>
      <c r="AC462" s="37"/>
      <c r="AD462" s="37"/>
      <c r="AE462" s="37"/>
      <c r="AT462" s="19" t="s">
        <v>297</v>
      </c>
      <c r="AU462" s="19" t="s">
        <v>91</v>
      </c>
    </row>
    <row r="463" spans="1:65" s="15" customFormat="1">
      <c r="B463" s="238"/>
      <c r="C463" s="239"/>
      <c r="D463" s="208" t="s">
        <v>299</v>
      </c>
      <c r="E463" s="240" t="s">
        <v>44</v>
      </c>
      <c r="F463" s="241" t="s">
        <v>1040</v>
      </c>
      <c r="G463" s="239"/>
      <c r="H463" s="240" t="s">
        <v>44</v>
      </c>
      <c r="I463" s="242"/>
      <c r="J463" s="239"/>
      <c r="K463" s="239"/>
      <c r="L463" s="243"/>
      <c r="M463" s="244"/>
      <c r="N463" s="245"/>
      <c r="O463" s="245"/>
      <c r="P463" s="245"/>
      <c r="Q463" s="245"/>
      <c r="R463" s="245"/>
      <c r="S463" s="245"/>
      <c r="T463" s="246"/>
      <c r="AT463" s="247" t="s">
        <v>299</v>
      </c>
      <c r="AU463" s="247" t="s">
        <v>91</v>
      </c>
      <c r="AV463" s="15" t="s">
        <v>88</v>
      </c>
      <c r="AW463" s="15" t="s">
        <v>42</v>
      </c>
      <c r="AX463" s="15" t="s">
        <v>82</v>
      </c>
      <c r="AY463" s="247" t="s">
        <v>211</v>
      </c>
    </row>
    <row r="464" spans="1:65" s="13" customFormat="1">
      <c r="B464" s="216"/>
      <c r="C464" s="217"/>
      <c r="D464" s="208" t="s">
        <v>299</v>
      </c>
      <c r="E464" s="218" t="s">
        <v>44</v>
      </c>
      <c r="F464" s="219" t="s">
        <v>1041</v>
      </c>
      <c r="G464" s="217"/>
      <c r="H464" s="220">
        <v>581.46</v>
      </c>
      <c r="I464" s="221"/>
      <c r="J464" s="217"/>
      <c r="K464" s="217"/>
      <c r="L464" s="222"/>
      <c r="M464" s="223"/>
      <c r="N464" s="224"/>
      <c r="O464" s="224"/>
      <c r="P464" s="224"/>
      <c r="Q464" s="224"/>
      <c r="R464" s="224"/>
      <c r="S464" s="224"/>
      <c r="T464" s="225"/>
      <c r="AT464" s="226" t="s">
        <v>299</v>
      </c>
      <c r="AU464" s="226" t="s">
        <v>91</v>
      </c>
      <c r="AV464" s="13" t="s">
        <v>91</v>
      </c>
      <c r="AW464" s="13" t="s">
        <v>42</v>
      </c>
      <c r="AX464" s="13" t="s">
        <v>82</v>
      </c>
      <c r="AY464" s="226" t="s">
        <v>211</v>
      </c>
    </row>
    <row r="465" spans="2:51" s="13" customFormat="1">
      <c r="B465" s="216"/>
      <c r="C465" s="217"/>
      <c r="D465" s="208" t="s">
        <v>299</v>
      </c>
      <c r="E465" s="218" t="s">
        <v>44</v>
      </c>
      <c r="F465" s="219" t="s">
        <v>1042</v>
      </c>
      <c r="G465" s="217"/>
      <c r="H465" s="220">
        <v>26.43</v>
      </c>
      <c r="I465" s="221"/>
      <c r="J465" s="217"/>
      <c r="K465" s="217"/>
      <c r="L465" s="222"/>
      <c r="M465" s="223"/>
      <c r="N465" s="224"/>
      <c r="O465" s="224"/>
      <c r="P465" s="224"/>
      <c r="Q465" s="224"/>
      <c r="R465" s="224"/>
      <c r="S465" s="224"/>
      <c r="T465" s="225"/>
      <c r="AT465" s="226" t="s">
        <v>299</v>
      </c>
      <c r="AU465" s="226" t="s">
        <v>91</v>
      </c>
      <c r="AV465" s="13" t="s">
        <v>91</v>
      </c>
      <c r="AW465" s="13" t="s">
        <v>42</v>
      </c>
      <c r="AX465" s="13" t="s">
        <v>82</v>
      </c>
      <c r="AY465" s="226" t="s">
        <v>211</v>
      </c>
    </row>
    <row r="466" spans="2:51" s="13" customFormat="1">
      <c r="B466" s="216"/>
      <c r="C466" s="217"/>
      <c r="D466" s="208" t="s">
        <v>299</v>
      </c>
      <c r="E466" s="218" t="s">
        <v>44</v>
      </c>
      <c r="F466" s="219" t="s">
        <v>1043</v>
      </c>
      <c r="G466" s="217"/>
      <c r="H466" s="220">
        <v>26.43</v>
      </c>
      <c r="I466" s="221"/>
      <c r="J466" s="217"/>
      <c r="K466" s="217"/>
      <c r="L466" s="222"/>
      <c r="M466" s="223"/>
      <c r="N466" s="224"/>
      <c r="O466" s="224"/>
      <c r="P466" s="224"/>
      <c r="Q466" s="224"/>
      <c r="R466" s="224"/>
      <c r="S466" s="224"/>
      <c r="T466" s="225"/>
      <c r="AT466" s="226" t="s">
        <v>299</v>
      </c>
      <c r="AU466" s="226" t="s">
        <v>91</v>
      </c>
      <c r="AV466" s="13" t="s">
        <v>91</v>
      </c>
      <c r="AW466" s="13" t="s">
        <v>42</v>
      </c>
      <c r="AX466" s="13" t="s">
        <v>82</v>
      </c>
      <c r="AY466" s="226" t="s">
        <v>211</v>
      </c>
    </row>
    <row r="467" spans="2:51" s="13" customFormat="1">
      <c r="B467" s="216"/>
      <c r="C467" s="217"/>
      <c r="D467" s="208" t="s">
        <v>299</v>
      </c>
      <c r="E467" s="218" t="s">
        <v>44</v>
      </c>
      <c r="F467" s="219" t="s">
        <v>1044</v>
      </c>
      <c r="G467" s="217"/>
      <c r="H467" s="220">
        <v>26.43</v>
      </c>
      <c r="I467" s="221"/>
      <c r="J467" s="217"/>
      <c r="K467" s="217"/>
      <c r="L467" s="222"/>
      <c r="M467" s="223"/>
      <c r="N467" s="224"/>
      <c r="O467" s="224"/>
      <c r="P467" s="224"/>
      <c r="Q467" s="224"/>
      <c r="R467" s="224"/>
      <c r="S467" s="224"/>
      <c r="T467" s="225"/>
      <c r="AT467" s="226" t="s">
        <v>299</v>
      </c>
      <c r="AU467" s="226" t="s">
        <v>91</v>
      </c>
      <c r="AV467" s="13" t="s">
        <v>91</v>
      </c>
      <c r="AW467" s="13" t="s">
        <v>42</v>
      </c>
      <c r="AX467" s="13" t="s">
        <v>82</v>
      </c>
      <c r="AY467" s="226" t="s">
        <v>211</v>
      </c>
    </row>
    <row r="468" spans="2:51" s="13" customFormat="1">
      <c r="B468" s="216"/>
      <c r="C468" s="217"/>
      <c r="D468" s="208" t="s">
        <v>299</v>
      </c>
      <c r="E468" s="218" t="s">
        <v>44</v>
      </c>
      <c r="F468" s="219" t="s">
        <v>1045</v>
      </c>
      <c r="G468" s="217"/>
      <c r="H468" s="220">
        <v>18.03</v>
      </c>
      <c r="I468" s="221"/>
      <c r="J468" s="217"/>
      <c r="K468" s="217"/>
      <c r="L468" s="222"/>
      <c r="M468" s="223"/>
      <c r="N468" s="224"/>
      <c r="O468" s="224"/>
      <c r="P468" s="224"/>
      <c r="Q468" s="224"/>
      <c r="R468" s="224"/>
      <c r="S468" s="224"/>
      <c r="T468" s="225"/>
      <c r="AT468" s="226" t="s">
        <v>299</v>
      </c>
      <c r="AU468" s="226" t="s">
        <v>91</v>
      </c>
      <c r="AV468" s="13" t="s">
        <v>91</v>
      </c>
      <c r="AW468" s="13" t="s">
        <v>42</v>
      </c>
      <c r="AX468" s="13" t="s">
        <v>82</v>
      </c>
      <c r="AY468" s="226" t="s">
        <v>211</v>
      </c>
    </row>
    <row r="469" spans="2:51" s="13" customFormat="1">
      <c r="B469" s="216"/>
      <c r="C469" s="217"/>
      <c r="D469" s="208" t="s">
        <v>299</v>
      </c>
      <c r="E469" s="218" t="s">
        <v>44</v>
      </c>
      <c r="F469" s="219" t="s">
        <v>1046</v>
      </c>
      <c r="G469" s="217"/>
      <c r="H469" s="220">
        <v>25.92</v>
      </c>
      <c r="I469" s="221"/>
      <c r="J469" s="217"/>
      <c r="K469" s="217"/>
      <c r="L469" s="222"/>
      <c r="M469" s="223"/>
      <c r="N469" s="224"/>
      <c r="O469" s="224"/>
      <c r="P469" s="224"/>
      <c r="Q469" s="224"/>
      <c r="R469" s="224"/>
      <c r="S469" s="224"/>
      <c r="T469" s="225"/>
      <c r="AT469" s="226" t="s">
        <v>299</v>
      </c>
      <c r="AU469" s="226" t="s">
        <v>91</v>
      </c>
      <c r="AV469" s="13" t="s">
        <v>91</v>
      </c>
      <c r="AW469" s="13" t="s">
        <v>42</v>
      </c>
      <c r="AX469" s="13" t="s">
        <v>82</v>
      </c>
      <c r="AY469" s="226" t="s">
        <v>211</v>
      </c>
    </row>
    <row r="470" spans="2:51" s="13" customFormat="1">
      <c r="B470" s="216"/>
      <c r="C470" s="217"/>
      <c r="D470" s="208" t="s">
        <v>299</v>
      </c>
      <c r="E470" s="218" t="s">
        <v>44</v>
      </c>
      <c r="F470" s="219" t="s">
        <v>1047</v>
      </c>
      <c r="G470" s="217"/>
      <c r="H470" s="220">
        <v>159.44</v>
      </c>
      <c r="I470" s="221"/>
      <c r="J470" s="217"/>
      <c r="K470" s="217"/>
      <c r="L470" s="222"/>
      <c r="M470" s="223"/>
      <c r="N470" s="224"/>
      <c r="O470" s="224"/>
      <c r="P470" s="224"/>
      <c r="Q470" s="224"/>
      <c r="R470" s="224"/>
      <c r="S470" s="224"/>
      <c r="T470" s="225"/>
      <c r="AT470" s="226" t="s">
        <v>299</v>
      </c>
      <c r="AU470" s="226" t="s">
        <v>91</v>
      </c>
      <c r="AV470" s="13" t="s">
        <v>91</v>
      </c>
      <c r="AW470" s="13" t="s">
        <v>42</v>
      </c>
      <c r="AX470" s="13" t="s">
        <v>82</v>
      </c>
      <c r="AY470" s="226" t="s">
        <v>211</v>
      </c>
    </row>
    <row r="471" spans="2:51" s="13" customFormat="1">
      <c r="B471" s="216"/>
      <c r="C471" s="217"/>
      <c r="D471" s="208" t="s">
        <v>299</v>
      </c>
      <c r="E471" s="218" t="s">
        <v>44</v>
      </c>
      <c r="F471" s="219" t="s">
        <v>1048</v>
      </c>
      <c r="G471" s="217"/>
      <c r="H471" s="220">
        <v>19.3</v>
      </c>
      <c r="I471" s="221"/>
      <c r="J471" s="217"/>
      <c r="K471" s="217"/>
      <c r="L471" s="222"/>
      <c r="M471" s="223"/>
      <c r="N471" s="224"/>
      <c r="O471" s="224"/>
      <c r="P471" s="224"/>
      <c r="Q471" s="224"/>
      <c r="R471" s="224"/>
      <c r="S471" s="224"/>
      <c r="T471" s="225"/>
      <c r="AT471" s="226" t="s">
        <v>299</v>
      </c>
      <c r="AU471" s="226" t="s">
        <v>91</v>
      </c>
      <c r="AV471" s="13" t="s">
        <v>91</v>
      </c>
      <c r="AW471" s="13" t="s">
        <v>42</v>
      </c>
      <c r="AX471" s="13" t="s">
        <v>82</v>
      </c>
      <c r="AY471" s="226" t="s">
        <v>211</v>
      </c>
    </row>
    <row r="472" spans="2:51" s="13" customFormat="1">
      <c r="B472" s="216"/>
      <c r="C472" s="217"/>
      <c r="D472" s="208" t="s">
        <v>299</v>
      </c>
      <c r="E472" s="218" t="s">
        <v>44</v>
      </c>
      <c r="F472" s="219" t="s">
        <v>1049</v>
      </c>
      <c r="G472" s="217"/>
      <c r="H472" s="220">
        <v>136.69999999999999</v>
      </c>
      <c r="I472" s="221"/>
      <c r="J472" s="217"/>
      <c r="K472" s="217"/>
      <c r="L472" s="222"/>
      <c r="M472" s="223"/>
      <c r="N472" s="224"/>
      <c r="O472" s="224"/>
      <c r="P472" s="224"/>
      <c r="Q472" s="224"/>
      <c r="R472" s="224"/>
      <c r="S472" s="224"/>
      <c r="T472" s="225"/>
      <c r="AT472" s="226" t="s">
        <v>299</v>
      </c>
      <c r="AU472" s="226" t="s">
        <v>91</v>
      </c>
      <c r="AV472" s="13" t="s">
        <v>91</v>
      </c>
      <c r="AW472" s="13" t="s">
        <v>42</v>
      </c>
      <c r="AX472" s="13" t="s">
        <v>82</v>
      </c>
      <c r="AY472" s="226" t="s">
        <v>211</v>
      </c>
    </row>
    <row r="473" spans="2:51" s="13" customFormat="1">
      <c r="B473" s="216"/>
      <c r="C473" s="217"/>
      <c r="D473" s="208" t="s">
        <v>299</v>
      </c>
      <c r="E473" s="218" t="s">
        <v>44</v>
      </c>
      <c r="F473" s="219" t="s">
        <v>1050</v>
      </c>
      <c r="G473" s="217"/>
      <c r="H473" s="220">
        <v>27.34</v>
      </c>
      <c r="I473" s="221"/>
      <c r="J473" s="217"/>
      <c r="K473" s="217"/>
      <c r="L473" s="222"/>
      <c r="M473" s="223"/>
      <c r="N473" s="224"/>
      <c r="O473" s="224"/>
      <c r="P473" s="224"/>
      <c r="Q473" s="224"/>
      <c r="R473" s="224"/>
      <c r="S473" s="224"/>
      <c r="T473" s="225"/>
      <c r="AT473" s="226" t="s">
        <v>299</v>
      </c>
      <c r="AU473" s="226" t="s">
        <v>91</v>
      </c>
      <c r="AV473" s="13" t="s">
        <v>91</v>
      </c>
      <c r="AW473" s="13" t="s">
        <v>42</v>
      </c>
      <c r="AX473" s="13" t="s">
        <v>82</v>
      </c>
      <c r="AY473" s="226" t="s">
        <v>211</v>
      </c>
    </row>
    <row r="474" spans="2:51" s="13" customFormat="1">
      <c r="B474" s="216"/>
      <c r="C474" s="217"/>
      <c r="D474" s="208" t="s">
        <v>299</v>
      </c>
      <c r="E474" s="218" t="s">
        <v>44</v>
      </c>
      <c r="F474" s="219" t="s">
        <v>1051</v>
      </c>
      <c r="G474" s="217"/>
      <c r="H474" s="220">
        <v>37.08</v>
      </c>
      <c r="I474" s="221"/>
      <c r="J474" s="217"/>
      <c r="K474" s="217"/>
      <c r="L474" s="222"/>
      <c r="M474" s="223"/>
      <c r="N474" s="224"/>
      <c r="O474" s="224"/>
      <c r="P474" s="224"/>
      <c r="Q474" s="224"/>
      <c r="R474" s="224"/>
      <c r="S474" s="224"/>
      <c r="T474" s="225"/>
      <c r="AT474" s="226" t="s">
        <v>299</v>
      </c>
      <c r="AU474" s="226" t="s">
        <v>91</v>
      </c>
      <c r="AV474" s="13" t="s">
        <v>91</v>
      </c>
      <c r="AW474" s="13" t="s">
        <v>42</v>
      </c>
      <c r="AX474" s="13" t="s">
        <v>82</v>
      </c>
      <c r="AY474" s="226" t="s">
        <v>211</v>
      </c>
    </row>
    <row r="475" spans="2:51" s="13" customFormat="1">
      <c r="B475" s="216"/>
      <c r="C475" s="217"/>
      <c r="D475" s="208" t="s">
        <v>299</v>
      </c>
      <c r="E475" s="218" t="s">
        <v>44</v>
      </c>
      <c r="F475" s="219" t="s">
        <v>1052</v>
      </c>
      <c r="G475" s="217"/>
      <c r="H475" s="220">
        <v>18.54</v>
      </c>
      <c r="I475" s="221"/>
      <c r="J475" s="217"/>
      <c r="K475" s="217"/>
      <c r="L475" s="222"/>
      <c r="M475" s="223"/>
      <c r="N475" s="224"/>
      <c r="O475" s="224"/>
      <c r="P475" s="224"/>
      <c r="Q475" s="224"/>
      <c r="R475" s="224"/>
      <c r="S475" s="224"/>
      <c r="T475" s="225"/>
      <c r="AT475" s="226" t="s">
        <v>299</v>
      </c>
      <c r="AU475" s="226" t="s">
        <v>91</v>
      </c>
      <c r="AV475" s="13" t="s">
        <v>91</v>
      </c>
      <c r="AW475" s="13" t="s">
        <v>42</v>
      </c>
      <c r="AX475" s="13" t="s">
        <v>82</v>
      </c>
      <c r="AY475" s="226" t="s">
        <v>211</v>
      </c>
    </row>
    <row r="476" spans="2:51" s="13" customFormat="1">
      <c r="B476" s="216"/>
      <c r="C476" s="217"/>
      <c r="D476" s="208" t="s">
        <v>299</v>
      </c>
      <c r="E476" s="218" t="s">
        <v>44</v>
      </c>
      <c r="F476" s="219" t="s">
        <v>1053</v>
      </c>
      <c r="G476" s="217"/>
      <c r="H476" s="220">
        <v>18.54</v>
      </c>
      <c r="I476" s="221"/>
      <c r="J476" s="217"/>
      <c r="K476" s="217"/>
      <c r="L476" s="222"/>
      <c r="M476" s="223"/>
      <c r="N476" s="224"/>
      <c r="O476" s="224"/>
      <c r="P476" s="224"/>
      <c r="Q476" s="224"/>
      <c r="R476" s="224"/>
      <c r="S476" s="224"/>
      <c r="T476" s="225"/>
      <c r="AT476" s="226" t="s">
        <v>299</v>
      </c>
      <c r="AU476" s="226" t="s">
        <v>91</v>
      </c>
      <c r="AV476" s="13" t="s">
        <v>91</v>
      </c>
      <c r="AW476" s="13" t="s">
        <v>42</v>
      </c>
      <c r="AX476" s="13" t="s">
        <v>82</v>
      </c>
      <c r="AY476" s="226" t="s">
        <v>211</v>
      </c>
    </row>
    <row r="477" spans="2:51" s="13" customFormat="1">
      <c r="B477" s="216"/>
      <c r="C477" s="217"/>
      <c r="D477" s="208" t="s">
        <v>299</v>
      </c>
      <c r="E477" s="218" t="s">
        <v>44</v>
      </c>
      <c r="F477" s="219" t="s">
        <v>1054</v>
      </c>
      <c r="G477" s="217"/>
      <c r="H477" s="220">
        <v>17.89</v>
      </c>
      <c r="I477" s="221"/>
      <c r="J477" s="217"/>
      <c r="K477" s="217"/>
      <c r="L477" s="222"/>
      <c r="M477" s="223"/>
      <c r="N477" s="224"/>
      <c r="O477" s="224"/>
      <c r="P477" s="224"/>
      <c r="Q477" s="224"/>
      <c r="R477" s="224"/>
      <c r="S477" s="224"/>
      <c r="T477" s="225"/>
      <c r="AT477" s="226" t="s">
        <v>299</v>
      </c>
      <c r="AU477" s="226" t="s">
        <v>91</v>
      </c>
      <c r="AV477" s="13" t="s">
        <v>91</v>
      </c>
      <c r="AW477" s="13" t="s">
        <v>42</v>
      </c>
      <c r="AX477" s="13" t="s">
        <v>82</v>
      </c>
      <c r="AY477" s="226" t="s">
        <v>211</v>
      </c>
    </row>
    <row r="478" spans="2:51" s="13" customFormat="1">
      <c r="B478" s="216"/>
      <c r="C478" s="217"/>
      <c r="D478" s="208" t="s">
        <v>299</v>
      </c>
      <c r="E478" s="218" t="s">
        <v>44</v>
      </c>
      <c r="F478" s="219" t="s">
        <v>1055</v>
      </c>
      <c r="G478" s="217"/>
      <c r="H478" s="220">
        <v>27.34</v>
      </c>
      <c r="I478" s="221"/>
      <c r="J478" s="217"/>
      <c r="K478" s="217"/>
      <c r="L478" s="222"/>
      <c r="M478" s="223"/>
      <c r="N478" s="224"/>
      <c r="O478" s="224"/>
      <c r="P478" s="224"/>
      <c r="Q478" s="224"/>
      <c r="R478" s="224"/>
      <c r="S478" s="224"/>
      <c r="T478" s="225"/>
      <c r="AT478" s="226" t="s">
        <v>299</v>
      </c>
      <c r="AU478" s="226" t="s">
        <v>91</v>
      </c>
      <c r="AV478" s="13" t="s">
        <v>91</v>
      </c>
      <c r="AW478" s="13" t="s">
        <v>42</v>
      </c>
      <c r="AX478" s="13" t="s">
        <v>82</v>
      </c>
      <c r="AY478" s="226" t="s">
        <v>211</v>
      </c>
    </row>
    <row r="479" spans="2:51" s="13" customFormat="1">
      <c r="B479" s="216"/>
      <c r="C479" s="217"/>
      <c r="D479" s="208" t="s">
        <v>299</v>
      </c>
      <c r="E479" s="218" t="s">
        <v>44</v>
      </c>
      <c r="F479" s="219" t="s">
        <v>1056</v>
      </c>
      <c r="G479" s="217"/>
      <c r="H479" s="220">
        <v>27.34</v>
      </c>
      <c r="I479" s="221"/>
      <c r="J479" s="217"/>
      <c r="K479" s="217"/>
      <c r="L479" s="222"/>
      <c r="M479" s="223"/>
      <c r="N479" s="224"/>
      <c r="O479" s="224"/>
      <c r="P479" s="224"/>
      <c r="Q479" s="224"/>
      <c r="R479" s="224"/>
      <c r="S479" s="224"/>
      <c r="T479" s="225"/>
      <c r="AT479" s="226" t="s">
        <v>299</v>
      </c>
      <c r="AU479" s="226" t="s">
        <v>91</v>
      </c>
      <c r="AV479" s="13" t="s">
        <v>91</v>
      </c>
      <c r="AW479" s="13" t="s">
        <v>42</v>
      </c>
      <c r="AX479" s="13" t="s">
        <v>82</v>
      </c>
      <c r="AY479" s="226" t="s">
        <v>211</v>
      </c>
    </row>
    <row r="480" spans="2:51" s="13" customFormat="1">
      <c r="B480" s="216"/>
      <c r="C480" s="217"/>
      <c r="D480" s="208" t="s">
        <v>299</v>
      </c>
      <c r="E480" s="218" t="s">
        <v>44</v>
      </c>
      <c r="F480" s="219" t="s">
        <v>1057</v>
      </c>
      <c r="G480" s="217"/>
      <c r="H480" s="220">
        <v>27.34</v>
      </c>
      <c r="I480" s="221"/>
      <c r="J480" s="217"/>
      <c r="K480" s="217"/>
      <c r="L480" s="222"/>
      <c r="M480" s="223"/>
      <c r="N480" s="224"/>
      <c r="O480" s="224"/>
      <c r="P480" s="224"/>
      <c r="Q480" s="224"/>
      <c r="R480" s="224"/>
      <c r="S480" s="224"/>
      <c r="T480" s="225"/>
      <c r="AT480" s="226" t="s">
        <v>299</v>
      </c>
      <c r="AU480" s="226" t="s">
        <v>91</v>
      </c>
      <c r="AV480" s="13" t="s">
        <v>91</v>
      </c>
      <c r="AW480" s="13" t="s">
        <v>42</v>
      </c>
      <c r="AX480" s="13" t="s">
        <v>82</v>
      </c>
      <c r="AY480" s="226" t="s">
        <v>211</v>
      </c>
    </row>
    <row r="481" spans="1:65" s="14" customFormat="1">
      <c r="B481" s="227"/>
      <c r="C481" s="228"/>
      <c r="D481" s="208" t="s">
        <v>299</v>
      </c>
      <c r="E481" s="229" t="s">
        <v>44</v>
      </c>
      <c r="F481" s="230" t="s">
        <v>344</v>
      </c>
      <c r="G481" s="228"/>
      <c r="H481" s="231">
        <v>1221.5499999999995</v>
      </c>
      <c r="I481" s="232"/>
      <c r="J481" s="228"/>
      <c r="K481" s="228"/>
      <c r="L481" s="233"/>
      <c r="M481" s="234"/>
      <c r="N481" s="235"/>
      <c r="O481" s="235"/>
      <c r="P481" s="235"/>
      <c r="Q481" s="235"/>
      <c r="R481" s="235"/>
      <c r="S481" s="235"/>
      <c r="T481" s="236"/>
      <c r="AT481" s="237" t="s">
        <v>299</v>
      </c>
      <c r="AU481" s="237" t="s">
        <v>91</v>
      </c>
      <c r="AV481" s="14" t="s">
        <v>232</v>
      </c>
      <c r="AW481" s="14" t="s">
        <v>42</v>
      </c>
      <c r="AX481" s="14" t="s">
        <v>88</v>
      </c>
      <c r="AY481" s="237" t="s">
        <v>211</v>
      </c>
    </row>
    <row r="482" spans="1:65" s="2" customFormat="1" ht="12">
      <c r="A482" s="37"/>
      <c r="B482" s="38"/>
      <c r="C482" s="195" t="s">
        <v>1058</v>
      </c>
      <c r="D482" s="195" t="s">
        <v>214</v>
      </c>
      <c r="E482" s="196" t="s">
        <v>1059</v>
      </c>
      <c r="F482" s="197" t="s">
        <v>1060</v>
      </c>
      <c r="G482" s="198" t="s">
        <v>519</v>
      </c>
      <c r="H482" s="199">
        <v>1221.55</v>
      </c>
      <c r="I482" s="200"/>
      <c r="J482" s="201">
        <f>ROUND(I482*H482,2)</f>
        <v>0</v>
      </c>
      <c r="K482" s="197" t="s">
        <v>224</v>
      </c>
      <c r="L482" s="42"/>
      <c r="M482" s="202" t="s">
        <v>44</v>
      </c>
      <c r="N482" s="203" t="s">
        <v>53</v>
      </c>
      <c r="O482" s="67"/>
      <c r="P482" s="204">
        <f>O482*H482</f>
        <v>0</v>
      </c>
      <c r="Q482" s="204">
        <v>0</v>
      </c>
      <c r="R482" s="204">
        <f>Q482*H482</f>
        <v>0</v>
      </c>
      <c r="S482" s="204">
        <v>0</v>
      </c>
      <c r="T482" s="205">
        <f>S482*H482</f>
        <v>0</v>
      </c>
      <c r="U482" s="37"/>
      <c r="V482" s="37"/>
      <c r="W482" s="37"/>
      <c r="X482" s="37"/>
      <c r="Y482" s="37"/>
      <c r="Z482" s="37"/>
      <c r="AA482" s="37"/>
      <c r="AB482" s="37"/>
      <c r="AC482" s="37"/>
      <c r="AD482" s="37"/>
      <c r="AE482" s="37"/>
      <c r="AR482" s="206" t="s">
        <v>232</v>
      </c>
      <c r="AT482" s="206" t="s">
        <v>214</v>
      </c>
      <c r="AU482" s="206" t="s">
        <v>91</v>
      </c>
      <c r="AY482" s="19" t="s">
        <v>211</v>
      </c>
      <c r="BE482" s="207">
        <f>IF(N482="základní",J482,0)</f>
        <v>0</v>
      </c>
      <c r="BF482" s="207">
        <f>IF(N482="snížená",J482,0)</f>
        <v>0</v>
      </c>
      <c r="BG482" s="207">
        <f>IF(N482="zákl. přenesená",J482,0)</f>
        <v>0</v>
      </c>
      <c r="BH482" s="207">
        <f>IF(N482="sníž. přenesená",J482,0)</f>
        <v>0</v>
      </c>
      <c r="BI482" s="207">
        <f>IF(N482="nulová",J482,0)</f>
        <v>0</v>
      </c>
      <c r="BJ482" s="19" t="s">
        <v>88</v>
      </c>
      <c r="BK482" s="207">
        <f>ROUND(I482*H482,2)</f>
        <v>0</v>
      </c>
      <c r="BL482" s="19" t="s">
        <v>232</v>
      </c>
      <c r="BM482" s="206" t="s">
        <v>1061</v>
      </c>
    </row>
    <row r="483" spans="1:65" s="2" customFormat="1" ht="39">
      <c r="A483" s="37"/>
      <c r="B483" s="38"/>
      <c r="C483" s="39"/>
      <c r="D483" s="208" t="s">
        <v>297</v>
      </c>
      <c r="E483" s="39"/>
      <c r="F483" s="209" t="s">
        <v>1039</v>
      </c>
      <c r="G483" s="39"/>
      <c r="H483" s="39"/>
      <c r="I483" s="118"/>
      <c r="J483" s="39"/>
      <c r="K483" s="39"/>
      <c r="L483" s="42"/>
      <c r="M483" s="210"/>
      <c r="N483" s="211"/>
      <c r="O483" s="67"/>
      <c r="P483" s="67"/>
      <c r="Q483" s="67"/>
      <c r="R483" s="67"/>
      <c r="S483" s="67"/>
      <c r="T483" s="68"/>
      <c r="U483" s="37"/>
      <c r="V483" s="37"/>
      <c r="W483" s="37"/>
      <c r="X483" s="37"/>
      <c r="Y483" s="37"/>
      <c r="Z483" s="37"/>
      <c r="AA483" s="37"/>
      <c r="AB483" s="37"/>
      <c r="AC483" s="37"/>
      <c r="AD483" s="37"/>
      <c r="AE483" s="37"/>
      <c r="AT483" s="19" t="s">
        <v>297</v>
      </c>
      <c r="AU483" s="19" t="s">
        <v>91</v>
      </c>
    </row>
    <row r="484" spans="1:65" s="2" customFormat="1" ht="12">
      <c r="A484" s="37"/>
      <c r="B484" s="38"/>
      <c r="C484" s="195" t="s">
        <v>1062</v>
      </c>
      <c r="D484" s="195" t="s">
        <v>214</v>
      </c>
      <c r="E484" s="196" t="s">
        <v>1063</v>
      </c>
      <c r="F484" s="197" t="s">
        <v>1064</v>
      </c>
      <c r="G484" s="198" t="s">
        <v>315</v>
      </c>
      <c r="H484" s="199">
        <v>0.8</v>
      </c>
      <c r="I484" s="200"/>
      <c r="J484" s="201">
        <f>ROUND(I484*H484,2)</f>
        <v>0</v>
      </c>
      <c r="K484" s="197" t="s">
        <v>224</v>
      </c>
      <c r="L484" s="42"/>
      <c r="M484" s="202" t="s">
        <v>44</v>
      </c>
      <c r="N484" s="203" t="s">
        <v>53</v>
      </c>
      <c r="O484" s="67"/>
      <c r="P484" s="204">
        <f>O484*H484</f>
        <v>0</v>
      </c>
      <c r="Q484" s="204">
        <v>1.3310000000000001E-2</v>
      </c>
      <c r="R484" s="204">
        <f>Q484*H484</f>
        <v>1.0648000000000001E-2</v>
      </c>
      <c r="S484" s="204">
        <v>0</v>
      </c>
      <c r="T484" s="205">
        <f>S484*H484</f>
        <v>0</v>
      </c>
      <c r="U484" s="37"/>
      <c r="V484" s="37"/>
      <c r="W484" s="37"/>
      <c r="X484" s="37"/>
      <c r="Y484" s="37"/>
      <c r="Z484" s="37"/>
      <c r="AA484" s="37"/>
      <c r="AB484" s="37"/>
      <c r="AC484" s="37"/>
      <c r="AD484" s="37"/>
      <c r="AE484" s="37"/>
      <c r="AR484" s="206" t="s">
        <v>232</v>
      </c>
      <c r="AT484" s="206" t="s">
        <v>214</v>
      </c>
      <c r="AU484" s="206" t="s">
        <v>91</v>
      </c>
      <c r="AY484" s="19" t="s">
        <v>211</v>
      </c>
      <c r="BE484" s="207">
        <f>IF(N484="základní",J484,0)</f>
        <v>0</v>
      </c>
      <c r="BF484" s="207">
        <f>IF(N484="snížená",J484,0)</f>
        <v>0</v>
      </c>
      <c r="BG484" s="207">
        <f>IF(N484="zákl. přenesená",J484,0)</f>
        <v>0</v>
      </c>
      <c r="BH484" s="207">
        <f>IF(N484="sníž. přenesená",J484,0)</f>
        <v>0</v>
      </c>
      <c r="BI484" s="207">
        <f>IF(N484="nulová",J484,0)</f>
        <v>0</v>
      </c>
      <c r="BJ484" s="19" t="s">
        <v>88</v>
      </c>
      <c r="BK484" s="207">
        <f>ROUND(I484*H484,2)</f>
        <v>0</v>
      </c>
      <c r="BL484" s="19" t="s">
        <v>232</v>
      </c>
      <c r="BM484" s="206" t="s">
        <v>1065</v>
      </c>
    </row>
    <row r="485" spans="1:65" s="2" customFormat="1" ht="39">
      <c r="A485" s="37"/>
      <c r="B485" s="38"/>
      <c r="C485" s="39"/>
      <c r="D485" s="208" t="s">
        <v>297</v>
      </c>
      <c r="E485" s="39"/>
      <c r="F485" s="209" t="s">
        <v>1066</v>
      </c>
      <c r="G485" s="39"/>
      <c r="H485" s="39"/>
      <c r="I485" s="118"/>
      <c r="J485" s="39"/>
      <c r="K485" s="39"/>
      <c r="L485" s="42"/>
      <c r="M485" s="210"/>
      <c r="N485" s="211"/>
      <c r="O485" s="67"/>
      <c r="P485" s="67"/>
      <c r="Q485" s="67"/>
      <c r="R485" s="67"/>
      <c r="S485" s="67"/>
      <c r="T485" s="68"/>
      <c r="U485" s="37"/>
      <c r="V485" s="37"/>
      <c r="W485" s="37"/>
      <c r="X485" s="37"/>
      <c r="Y485" s="37"/>
      <c r="Z485" s="37"/>
      <c r="AA485" s="37"/>
      <c r="AB485" s="37"/>
      <c r="AC485" s="37"/>
      <c r="AD485" s="37"/>
      <c r="AE485" s="37"/>
      <c r="AT485" s="19" t="s">
        <v>297</v>
      </c>
      <c r="AU485" s="19" t="s">
        <v>91</v>
      </c>
    </row>
    <row r="486" spans="1:65" s="13" customFormat="1">
      <c r="B486" s="216"/>
      <c r="C486" s="217"/>
      <c r="D486" s="208" t="s">
        <v>299</v>
      </c>
      <c r="E486" s="218" t="s">
        <v>44</v>
      </c>
      <c r="F486" s="219" t="s">
        <v>1067</v>
      </c>
      <c r="G486" s="217"/>
      <c r="H486" s="220">
        <v>0.8</v>
      </c>
      <c r="I486" s="221"/>
      <c r="J486" s="217"/>
      <c r="K486" s="217"/>
      <c r="L486" s="222"/>
      <c r="M486" s="223"/>
      <c r="N486" s="224"/>
      <c r="O486" s="224"/>
      <c r="P486" s="224"/>
      <c r="Q486" s="224"/>
      <c r="R486" s="224"/>
      <c r="S486" s="224"/>
      <c r="T486" s="225"/>
      <c r="AT486" s="226" t="s">
        <v>299</v>
      </c>
      <c r="AU486" s="226" t="s">
        <v>91</v>
      </c>
      <c r="AV486" s="13" t="s">
        <v>91</v>
      </c>
      <c r="AW486" s="13" t="s">
        <v>42</v>
      </c>
      <c r="AX486" s="13" t="s">
        <v>88</v>
      </c>
      <c r="AY486" s="226" t="s">
        <v>211</v>
      </c>
    </row>
    <row r="487" spans="1:65" s="2" customFormat="1" ht="12">
      <c r="A487" s="37"/>
      <c r="B487" s="38"/>
      <c r="C487" s="195" t="s">
        <v>1068</v>
      </c>
      <c r="D487" s="195" t="s">
        <v>214</v>
      </c>
      <c r="E487" s="196" t="s">
        <v>1069</v>
      </c>
      <c r="F487" s="197" t="s">
        <v>1070</v>
      </c>
      <c r="G487" s="198" t="s">
        <v>315</v>
      </c>
      <c r="H487" s="199">
        <v>9.6</v>
      </c>
      <c r="I487" s="200"/>
      <c r="J487" s="201">
        <f>ROUND(I487*H487,2)</f>
        <v>0</v>
      </c>
      <c r="K487" s="197" t="s">
        <v>224</v>
      </c>
      <c r="L487" s="42"/>
      <c r="M487" s="202" t="s">
        <v>44</v>
      </c>
      <c r="N487" s="203" t="s">
        <v>53</v>
      </c>
      <c r="O487" s="67"/>
      <c r="P487" s="204">
        <f>O487*H487</f>
        <v>0</v>
      </c>
      <c r="Q487" s="204">
        <v>2.0199999999999999E-2</v>
      </c>
      <c r="R487" s="204">
        <f>Q487*H487</f>
        <v>0.19391999999999998</v>
      </c>
      <c r="S487" s="204">
        <v>0</v>
      </c>
      <c r="T487" s="205">
        <f>S487*H487</f>
        <v>0</v>
      </c>
      <c r="U487" s="37"/>
      <c r="V487" s="37"/>
      <c r="W487" s="37"/>
      <c r="X487" s="37"/>
      <c r="Y487" s="37"/>
      <c r="Z487" s="37"/>
      <c r="AA487" s="37"/>
      <c r="AB487" s="37"/>
      <c r="AC487" s="37"/>
      <c r="AD487" s="37"/>
      <c r="AE487" s="37"/>
      <c r="AR487" s="206" t="s">
        <v>232</v>
      </c>
      <c r="AT487" s="206" t="s">
        <v>214</v>
      </c>
      <c r="AU487" s="206" t="s">
        <v>91</v>
      </c>
      <c r="AY487" s="19" t="s">
        <v>211</v>
      </c>
      <c r="BE487" s="207">
        <f>IF(N487="základní",J487,0)</f>
        <v>0</v>
      </c>
      <c r="BF487" s="207">
        <f>IF(N487="snížená",J487,0)</f>
        <v>0</v>
      </c>
      <c r="BG487" s="207">
        <f>IF(N487="zákl. přenesená",J487,0)</f>
        <v>0</v>
      </c>
      <c r="BH487" s="207">
        <f>IF(N487="sníž. přenesená",J487,0)</f>
        <v>0</v>
      </c>
      <c r="BI487" s="207">
        <f>IF(N487="nulová",J487,0)</f>
        <v>0</v>
      </c>
      <c r="BJ487" s="19" t="s">
        <v>88</v>
      </c>
      <c r="BK487" s="207">
        <f>ROUND(I487*H487,2)</f>
        <v>0</v>
      </c>
      <c r="BL487" s="19" t="s">
        <v>232</v>
      </c>
      <c r="BM487" s="206" t="s">
        <v>1071</v>
      </c>
    </row>
    <row r="488" spans="1:65" s="2" customFormat="1" ht="39">
      <c r="A488" s="37"/>
      <c r="B488" s="38"/>
      <c r="C488" s="39"/>
      <c r="D488" s="208" t="s">
        <v>297</v>
      </c>
      <c r="E488" s="39"/>
      <c r="F488" s="209" t="s">
        <v>1066</v>
      </c>
      <c r="G488" s="39"/>
      <c r="H488" s="39"/>
      <c r="I488" s="118"/>
      <c r="J488" s="39"/>
      <c r="K488" s="39"/>
      <c r="L488" s="42"/>
      <c r="M488" s="210"/>
      <c r="N488" s="211"/>
      <c r="O488" s="67"/>
      <c r="P488" s="67"/>
      <c r="Q488" s="67"/>
      <c r="R488" s="67"/>
      <c r="S488" s="67"/>
      <c r="T488" s="68"/>
      <c r="U488" s="37"/>
      <c r="V488" s="37"/>
      <c r="W488" s="37"/>
      <c r="X488" s="37"/>
      <c r="Y488" s="37"/>
      <c r="Z488" s="37"/>
      <c r="AA488" s="37"/>
      <c r="AB488" s="37"/>
      <c r="AC488" s="37"/>
      <c r="AD488" s="37"/>
      <c r="AE488" s="37"/>
      <c r="AT488" s="19" t="s">
        <v>297</v>
      </c>
      <c r="AU488" s="19" t="s">
        <v>91</v>
      </c>
    </row>
    <row r="489" spans="1:65" s="13" customFormat="1">
      <c r="B489" s="216"/>
      <c r="C489" s="217"/>
      <c r="D489" s="208" t="s">
        <v>299</v>
      </c>
      <c r="E489" s="218" t="s">
        <v>44</v>
      </c>
      <c r="F489" s="219" t="s">
        <v>1072</v>
      </c>
      <c r="G489" s="217"/>
      <c r="H489" s="220">
        <v>3.2</v>
      </c>
      <c r="I489" s="221"/>
      <c r="J489" s="217"/>
      <c r="K489" s="217"/>
      <c r="L489" s="222"/>
      <c r="M489" s="223"/>
      <c r="N489" s="224"/>
      <c r="O489" s="224"/>
      <c r="P489" s="224"/>
      <c r="Q489" s="224"/>
      <c r="R489" s="224"/>
      <c r="S489" s="224"/>
      <c r="T489" s="225"/>
      <c r="AT489" s="226" t="s">
        <v>299</v>
      </c>
      <c r="AU489" s="226" t="s">
        <v>91</v>
      </c>
      <c r="AV489" s="13" t="s">
        <v>91</v>
      </c>
      <c r="AW489" s="13" t="s">
        <v>42</v>
      </c>
      <c r="AX489" s="13" t="s">
        <v>82</v>
      </c>
      <c r="AY489" s="226" t="s">
        <v>211</v>
      </c>
    </row>
    <row r="490" spans="1:65" s="13" customFormat="1">
      <c r="B490" s="216"/>
      <c r="C490" s="217"/>
      <c r="D490" s="208" t="s">
        <v>299</v>
      </c>
      <c r="E490" s="218" t="s">
        <v>44</v>
      </c>
      <c r="F490" s="219" t="s">
        <v>1073</v>
      </c>
      <c r="G490" s="217"/>
      <c r="H490" s="220">
        <v>6.4</v>
      </c>
      <c r="I490" s="221"/>
      <c r="J490" s="217"/>
      <c r="K490" s="217"/>
      <c r="L490" s="222"/>
      <c r="M490" s="223"/>
      <c r="N490" s="224"/>
      <c r="O490" s="224"/>
      <c r="P490" s="224"/>
      <c r="Q490" s="224"/>
      <c r="R490" s="224"/>
      <c r="S490" s="224"/>
      <c r="T490" s="225"/>
      <c r="AT490" s="226" t="s">
        <v>299</v>
      </c>
      <c r="AU490" s="226" t="s">
        <v>91</v>
      </c>
      <c r="AV490" s="13" t="s">
        <v>91</v>
      </c>
      <c r="AW490" s="13" t="s">
        <v>42</v>
      </c>
      <c r="AX490" s="13" t="s">
        <v>82</v>
      </c>
      <c r="AY490" s="226" t="s">
        <v>211</v>
      </c>
    </row>
    <row r="491" spans="1:65" s="14" customFormat="1">
      <c r="B491" s="227"/>
      <c r="C491" s="228"/>
      <c r="D491" s="208" t="s">
        <v>299</v>
      </c>
      <c r="E491" s="229" t="s">
        <v>44</v>
      </c>
      <c r="F491" s="230" t="s">
        <v>344</v>
      </c>
      <c r="G491" s="228"/>
      <c r="H491" s="231">
        <v>9.6000000000000014</v>
      </c>
      <c r="I491" s="232"/>
      <c r="J491" s="228"/>
      <c r="K491" s="228"/>
      <c r="L491" s="233"/>
      <c r="M491" s="234"/>
      <c r="N491" s="235"/>
      <c r="O491" s="235"/>
      <c r="P491" s="235"/>
      <c r="Q491" s="235"/>
      <c r="R491" s="235"/>
      <c r="S491" s="235"/>
      <c r="T491" s="236"/>
      <c r="AT491" s="237" t="s">
        <v>299</v>
      </c>
      <c r="AU491" s="237" t="s">
        <v>91</v>
      </c>
      <c r="AV491" s="14" t="s">
        <v>232</v>
      </c>
      <c r="AW491" s="14" t="s">
        <v>42</v>
      </c>
      <c r="AX491" s="14" t="s">
        <v>88</v>
      </c>
      <c r="AY491" s="237" t="s">
        <v>211</v>
      </c>
    </row>
    <row r="492" spans="1:65" s="12" customFormat="1" ht="12.75">
      <c r="B492" s="179"/>
      <c r="C492" s="180"/>
      <c r="D492" s="181" t="s">
        <v>81</v>
      </c>
      <c r="E492" s="193" t="s">
        <v>232</v>
      </c>
      <c r="F492" s="193" t="s">
        <v>557</v>
      </c>
      <c r="G492" s="180"/>
      <c r="H492" s="180"/>
      <c r="I492" s="183"/>
      <c r="J492" s="194">
        <f>BK492</f>
        <v>0</v>
      </c>
      <c r="K492" s="180"/>
      <c r="L492" s="185"/>
      <c r="M492" s="186"/>
      <c r="N492" s="187"/>
      <c r="O492" s="187"/>
      <c r="P492" s="188">
        <f>SUM(P493:P527)</f>
        <v>0</v>
      </c>
      <c r="Q492" s="187"/>
      <c r="R492" s="188">
        <f>SUM(R493:R527)</f>
        <v>214.98122871999999</v>
      </c>
      <c r="S492" s="187"/>
      <c r="T492" s="189">
        <f>SUM(T493:T527)</f>
        <v>0</v>
      </c>
      <c r="AR492" s="190" t="s">
        <v>88</v>
      </c>
      <c r="AT492" s="191" t="s">
        <v>81</v>
      </c>
      <c r="AU492" s="191" t="s">
        <v>88</v>
      </c>
      <c r="AY492" s="190" t="s">
        <v>211</v>
      </c>
      <c r="BK492" s="192">
        <f>SUM(BK493:BK527)</f>
        <v>0</v>
      </c>
    </row>
    <row r="493" spans="1:65" s="2" customFormat="1" ht="24">
      <c r="A493" s="37"/>
      <c r="B493" s="38"/>
      <c r="C493" s="195" t="s">
        <v>1074</v>
      </c>
      <c r="D493" s="195" t="s">
        <v>214</v>
      </c>
      <c r="E493" s="196" t="s">
        <v>1075</v>
      </c>
      <c r="F493" s="197" t="s">
        <v>1076</v>
      </c>
      <c r="G493" s="198" t="s">
        <v>519</v>
      </c>
      <c r="H493" s="199">
        <v>260.10000000000002</v>
      </c>
      <c r="I493" s="200"/>
      <c r="J493" s="201">
        <f>ROUND(I493*H493,2)</f>
        <v>0</v>
      </c>
      <c r="K493" s="197" t="s">
        <v>224</v>
      </c>
      <c r="L493" s="42"/>
      <c r="M493" s="202" t="s">
        <v>44</v>
      </c>
      <c r="N493" s="203" t="s">
        <v>53</v>
      </c>
      <c r="O493" s="67"/>
      <c r="P493" s="204">
        <f>O493*H493</f>
        <v>0</v>
      </c>
      <c r="Q493" s="204">
        <v>0.2429</v>
      </c>
      <c r="R493" s="204">
        <f>Q493*H493</f>
        <v>63.178290000000004</v>
      </c>
      <c r="S493" s="204">
        <v>0</v>
      </c>
      <c r="T493" s="205">
        <f>S493*H493</f>
        <v>0</v>
      </c>
      <c r="U493" s="37"/>
      <c r="V493" s="37"/>
      <c r="W493" s="37"/>
      <c r="X493" s="37"/>
      <c r="Y493" s="37"/>
      <c r="Z493" s="37"/>
      <c r="AA493" s="37"/>
      <c r="AB493" s="37"/>
      <c r="AC493" s="37"/>
      <c r="AD493" s="37"/>
      <c r="AE493" s="37"/>
      <c r="AR493" s="206" t="s">
        <v>232</v>
      </c>
      <c r="AT493" s="206" t="s">
        <v>214</v>
      </c>
      <c r="AU493" s="206" t="s">
        <v>91</v>
      </c>
      <c r="AY493" s="19" t="s">
        <v>211</v>
      </c>
      <c r="BE493" s="207">
        <f>IF(N493="základní",J493,0)</f>
        <v>0</v>
      </c>
      <c r="BF493" s="207">
        <f>IF(N493="snížená",J493,0)</f>
        <v>0</v>
      </c>
      <c r="BG493" s="207">
        <f>IF(N493="zákl. přenesená",J493,0)</f>
        <v>0</v>
      </c>
      <c r="BH493" s="207">
        <f>IF(N493="sníž. přenesená",J493,0)</f>
        <v>0</v>
      </c>
      <c r="BI493" s="207">
        <f>IF(N493="nulová",J493,0)</f>
        <v>0</v>
      </c>
      <c r="BJ493" s="19" t="s">
        <v>88</v>
      </c>
      <c r="BK493" s="207">
        <f>ROUND(I493*H493,2)</f>
        <v>0</v>
      </c>
      <c r="BL493" s="19" t="s">
        <v>232</v>
      </c>
      <c r="BM493" s="206" t="s">
        <v>1077</v>
      </c>
    </row>
    <row r="494" spans="1:65" s="2" customFormat="1" ht="48.75">
      <c r="A494" s="37"/>
      <c r="B494" s="38"/>
      <c r="C494" s="39"/>
      <c r="D494" s="208" t="s">
        <v>297</v>
      </c>
      <c r="E494" s="39"/>
      <c r="F494" s="209" t="s">
        <v>1078</v>
      </c>
      <c r="G494" s="39"/>
      <c r="H494" s="39"/>
      <c r="I494" s="118"/>
      <c r="J494" s="39"/>
      <c r="K494" s="39"/>
      <c r="L494" s="42"/>
      <c r="M494" s="210"/>
      <c r="N494" s="211"/>
      <c r="O494" s="67"/>
      <c r="P494" s="67"/>
      <c r="Q494" s="67"/>
      <c r="R494" s="67"/>
      <c r="S494" s="67"/>
      <c r="T494" s="68"/>
      <c r="U494" s="37"/>
      <c r="V494" s="37"/>
      <c r="W494" s="37"/>
      <c r="X494" s="37"/>
      <c r="Y494" s="37"/>
      <c r="Z494" s="37"/>
      <c r="AA494" s="37"/>
      <c r="AB494" s="37"/>
      <c r="AC494" s="37"/>
      <c r="AD494" s="37"/>
      <c r="AE494" s="37"/>
      <c r="AT494" s="19" t="s">
        <v>297</v>
      </c>
      <c r="AU494" s="19" t="s">
        <v>91</v>
      </c>
    </row>
    <row r="495" spans="1:65" s="2" customFormat="1" ht="19.5">
      <c r="A495" s="37"/>
      <c r="B495" s="38"/>
      <c r="C495" s="39"/>
      <c r="D495" s="208" t="s">
        <v>220</v>
      </c>
      <c r="E495" s="39"/>
      <c r="F495" s="209" t="s">
        <v>1079</v>
      </c>
      <c r="G495" s="39"/>
      <c r="H495" s="39"/>
      <c r="I495" s="118"/>
      <c r="J495" s="39"/>
      <c r="K495" s="39"/>
      <c r="L495" s="42"/>
      <c r="M495" s="210"/>
      <c r="N495" s="211"/>
      <c r="O495" s="67"/>
      <c r="P495" s="67"/>
      <c r="Q495" s="67"/>
      <c r="R495" s="67"/>
      <c r="S495" s="67"/>
      <c r="T495" s="68"/>
      <c r="U495" s="37"/>
      <c r="V495" s="37"/>
      <c r="W495" s="37"/>
      <c r="X495" s="37"/>
      <c r="Y495" s="37"/>
      <c r="Z495" s="37"/>
      <c r="AA495" s="37"/>
      <c r="AB495" s="37"/>
      <c r="AC495" s="37"/>
      <c r="AD495" s="37"/>
      <c r="AE495" s="37"/>
      <c r="AT495" s="19" t="s">
        <v>220</v>
      </c>
      <c r="AU495" s="19" t="s">
        <v>91</v>
      </c>
    </row>
    <row r="496" spans="1:65" s="15" customFormat="1">
      <c r="B496" s="238"/>
      <c r="C496" s="239"/>
      <c r="D496" s="208" t="s">
        <v>299</v>
      </c>
      <c r="E496" s="240" t="s">
        <v>44</v>
      </c>
      <c r="F496" s="241" t="s">
        <v>1080</v>
      </c>
      <c r="G496" s="239"/>
      <c r="H496" s="240" t="s">
        <v>44</v>
      </c>
      <c r="I496" s="242"/>
      <c r="J496" s="239"/>
      <c r="K496" s="239"/>
      <c r="L496" s="243"/>
      <c r="M496" s="244"/>
      <c r="N496" s="245"/>
      <c r="O496" s="245"/>
      <c r="P496" s="245"/>
      <c r="Q496" s="245"/>
      <c r="R496" s="245"/>
      <c r="S496" s="245"/>
      <c r="T496" s="246"/>
      <c r="AT496" s="247" t="s">
        <v>299</v>
      </c>
      <c r="AU496" s="247" t="s">
        <v>91</v>
      </c>
      <c r="AV496" s="15" t="s">
        <v>88</v>
      </c>
      <c r="AW496" s="15" t="s">
        <v>42</v>
      </c>
      <c r="AX496" s="15" t="s">
        <v>82</v>
      </c>
      <c r="AY496" s="247" t="s">
        <v>211</v>
      </c>
    </row>
    <row r="497" spans="2:51" s="13" customFormat="1">
      <c r="B497" s="216"/>
      <c r="C497" s="217"/>
      <c r="D497" s="208" t="s">
        <v>299</v>
      </c>
      <c r="E497" s="218" t="s">
        <v>44</v>
      </c>
      <c r="F497" s="219" t="s">
        <v>1081</v>
      </c>
      <c r="G497" s="217"/>
      <c r="H497" s="220">
        <v>132</v>
      </c>
      <c r="I497" s="221"/>
      <c r="J497" s="217"/>
      <c r="K497" s="217"/>
      <c r="L497" s="222"/>
      <c r="M497" s="223"/>
      <c r="N497" s="224"/>
      <c r="O497" s="224"/>
      <c r="P497" s="224"/>
      <c r="Q497" s="224"/>
      <c r="R497" s="224"/>
      <c r="S497" s="224"/>
      <c r="T497" s="225"/>
      <c r="AT497" s="226" t="s">
        <v>299</v>
      </c>
      <c r="AU497" s="226" t="s">
        <v>91</v>
      </c>
      <c r="AV497" s="13" t="s">
        <v>91</v>
      </c>
      <c r="AW497" s="13" t="s">
        <v>42</v>
      </c>
      <c r="AX497" s="13" t="s">
        <v>82</v>
      </c>
      <c r="AY497" s="226" t="s">
        <v>211</v>
      </c>
    </row>
    <row r="498" spans="2:51" s="13" customFormat="1">
      <c r="B498" s="216"/>
      <c r="C498" s="217"/>
      <c r="D498" s="208" t="s">
        <v>299</v>
      </c>
      <c r="E498" s="218" t="s">
        <v>44</v>
      </c>
      <c r="F498" s="219" t="s">
        <v>1082</v>
      </c>
      <c r="G498" s="217"/>
      <c r="H498" s="220">
        <v>6</v>
      </c>
      <c r="I498" s="221"/>
      <c r="J498" s="217"/>
      <c r="K498" s="217"/>
      <c r="L498" s="222"/>
      <c r="M498" s="223"/>
      <c r="N498" s="224"/>
      <c r="O498" s="224"/>
      <c r="P498" s="224"/>
      <c r="Q498" s="224"/>
      <c r="R498" s="224"/>
      <c r="S498" s="224"/>
      <c r="T498" s="225"/>
      <c r="AT498" s="226" t="s">
        <v>299</v>
      </c>
      <c r="AU498" s="226" t="s">
        <v>91</v>
      </c>
      <c r="AV498" s="13" t="s">
        <v>91</v>
      </c>
      <c r="AW498" s="13" t="s">
        <v>42</v>
      </c>
      <c r="AX498" s="13" t="s">
        <v>82</v>
      </c>
      <c r="AY498" s="226" t="s">
        <v>211</v>
      </c>
    </row>
    <row r="499" spans="2:51" s="13" customFormat="1">
      <c r="B499" s="216"/>
      <c r="C499" s="217"/>
      <c r="D499" s="208" t="s">
        <v>299</v>
      </c>
      <c r="E499" s="218" t="s">
        <v>44</v>
      </c>
      <c r="F499" s="219" t="s">
        <v>1083</v>
      </c>
      <c r="G499" s="217"/>
      <c r="H499" s="220">
        <v>6</v>
      </c>
      <c r="I499" s="221"/>
      <c r="J499" s="217"/>
      <c r="K499" s="217"/>
      <c r="L499" s="222"/>
      <c r="M499" s="223"/>
      <c r="N499" s="224"/>
      <c r="O499" s="224"/>
      <c r="P499" s="224"/>
      <c r="Q499" s="224"/>
      <c r="R499" s="224"/>
      <c r="S499" s="224"/>
      <c r="T499" s="225"/>
      <c r="AT499" s="226" t="s">
        <v>299</v>
      </c>
      <c r="AU499" s="226" t="s">
        <v>91</v>
      </c>
      <c r="AV499" s="13" t="s">
        <v>91</v>
      </c>
      <c r="AW499" s="13" t="s">
        <v>42</v>
      </c>
      <c r="AX499" s="13" t="s">
        <v>82</v>
      </c>
      <c r="AY499" s="226" t="s">
        <v>211</v>
      </c>
    </row>
    <row r="500" spans="2:51" s="13" customFormat="1">
      <c r="B500" s="216"/>
      <c r="C500" s="217"/>
      <c r="D500" s="208" t="s">
        <v>299</v>
      </c>
      <c r="E500" s="218" t="s">
        <v>44</v>
      </c>
      <c r="F500" s="219" t="s">
        <v>1084</v>
      </c>
      <c r="G500" s="217"/>
      <c r="H500" s="220">
        <v>6</v>
      </c>
      <c r="I500" s="221"/>
      <c r="J500" s="217"/>
      <c r="K500" s="217"/>
      <c r="L500" s="222"/>
      <c r="M500" s="223"/>
      <c r="N500" s="224"/>
      <c r="O500" s="224"/>
      <c r="P500" s="224"/>
      <c r="Q500" s="224"/>
      <c r="R500" s="224"/>
      <c r="S500" s="224"/>
      <c r="T500" s="225"/>
      <c r="AT500" s="226" t="s">
        <v>299</v>
      </c>
      <c r="AU500" s="226" t="s">
        <v>91</v>
      </c>
      <c r="AV500" s="13" t="s">
        <v>91</v>
      </c>
      <c r="AW500" s="13" t="s">
        <v>42</v>
      </c>
      <c r="AX500" s="13" t="s">
        <v>82</v>
      </c>
      <c r="AY500" s="226" t="s">
        <v>211</v>
      </c>
    </row>
    <row r="501" spans="2:51" s="13" customFormat="1">
      <c r="B501" s="216"/>
      <c r="C501" s="217"/>
      <c r="D501" s="208" t="s">
        <v>299</v>
      </c>
      <c r="E501" s="218" t="s">
        <v>44</v>
      </c>
      <c r="F501" s="219" t="s">
        <v>1085</v>
      </c>
      <c r="G501" s="217"/>
      <c r="H501" s="220">
        <v>4</v>
      </c>
      <c r="I501" s="221"/>
      <c r="J501" s="217"/>
      <c r="K501" s="217"/>
      <c r="L501" s="222"/>
      <c r="M501" s="223"/>
      <c r="N501" s="224"/>
      <c r="O501" s="224"/>
      <c r="P501" s="224"/>
      <c r="Q501" s="224"/>
      <c r="R501" s="224"/>
      <c r="S501" s="224"/>
      <c r="T501" s="225"/>
      <c r="AT501" s="226" t="s">
        <v>299</v>
      </c>
      <c r="AU501" s="226" t="s">
        <v>91</v>
      </c>
      <c r="AV501" s="13" t="s">
        <v>91</v>
      </c>
      <c r="AW501" s="13" t="s">
        <v>42</v>
      </c>
      <c r="AX501" s="13" t="s">
        <v>82</v>
      </c>
      <c r="AY501" s="226" t="s">
        <v>211</v>
      </c>
    </row>
    <row r="502" spans="2:51" s="13" customFormat="1">
      <c r="B502" s="216"/>
      <c r="C502" s="217"/>
      <c r="D502" s="208" t="s">
        <v>299</v>
      </c>
      <c r="E502" s="218" t="s">
        <v>44</v>
      </c>
      <c r="F502" s="219" t="s">
        <v>1086</v>
      </c>
      <c r="G502" s="217"/>
      <c r="H502" s="220">
        <v>6</v>
      </c>
      <c r="I502" s="221"/>
      <c r="J502" s="217"/>
      <c r="K502" s="217"/>
      <c r="L502" s="222"/>
      <c r="M502" s="223"/>
      <c r="N502" s="224"/>
      <c r="O502" s="224"/>
      <c r="P502" s="224"/>
      <c r="Q502" s="224"/>
      <c r="R502" s="224"/>
      <c r="S502" s="224"/>
      <c r="T502" s="225"/>
      <c r="AT502" s="226" t="s">
        <v>299</v>
      </c>
      <c r="AU502" s="226" t="s">
        <v>91</v>
      </c>
      <c r="AV502" s="13" t="s">
        <v>91</v>
      </c>
      <c r="AW502" s="13" t="s">
        <v>42</v>
      </c>
      <c r="AX502" s="13" t="s">
        <v>82</v>
      </c>
      <c r="AY502" s="226" t="s">
        <v>211</v>
      </c>
    </row>
    <row r="503" spans="2:51" s="13" customFormat="1">
      <c r="B503" s="216"/>
      <c r="C503" s="217"/>
      <c r="D503" s="208" t="s">
        <v>299</v>
      </c>
      <c r="E503" s="218" t="s">
        <v>44</v>
      </c>
      <c r="F503" s="219" t="s">
        <v>1087</v>
      </c>
      <c r="G503" s="217"/>
      <c r="H503" s="220">
        <v>43.2</v>
      </c>
      <c r="I503" s="221"/>
      <c r="J503" s="217"/>
      <c r="K503" s="217"/>
      <c r="L503" s="222"/>
      <c r="M503" s="223"/>
      <c r="N503" s="224"/>
      <c r="O503" s="224"/>
      <c r="P503" s="224"/>
      <c r="Q503" s="224"/>
      <c r="R503" s="224"/>
      <c r="S503" s="224"/>
      <c r="T503" s="225"/>
      <c r="AT503" s="226" t="s">
        <v>299</v>
      </c>
      <c r="AU503" s="226" t="s">
        <v>91</v>
      </c>
      <c r="AV503" s="13" t="s">
        <v>91</v>
      </c>
      <c r="AW503" s="13" t="s">
        <v>42</v>
      </c>
      <c r="AX503" s="13" t="s">
        <v>82</v>
      </c>
      <c r="AY503" s="226" t="s">
        <v>211</v>
      </c>
    </row>
    <row r="504" spans="2:51" s="13" customFormat="1">
      <c r="B504" s="216"/>
      <c r="C504" s="217"/>
      <c r="D504" s="208" t="s">
        <v>299</v>
      </c>
      <c r="E504" s="218" t="s">
        <v>44</v>
      </c>
      <c r="F504" s="219" t="s">
        <v>1088</v>
      </c>
      <c r="G504" s="217"/>
      <c r="H504" s="220">
        <v>4.5</v>
      </c>
      <c r="I504" s="221"/>
      <c r="J504" s="217"/>
      <c r="K504" s="217"/>
      <c r="L504" s="222"/>
      <c r="M504" s="223"/>
      <c r="N504" s="224"/>
      <c r="O504" s="224"/>
      <c r="P504" s="224"/>
      <c r="Q504" s="224"/>
      <c r="R504" s="224"/>
      <c r="S504" s="224"/>
      <c r="T504" s="225"/>
      <c r="AT504" s="226" t="s">
        <v>299</v>
      </c>
      <c r="AU504" s="226" t="s">
        <v>91</v>
      </c>
      <c r="AV504" s="13" t="s">
        <v>91</v>
      </c>
      <c r="AW504" s="13" t="s">
        <v>42</v>
      </c>
      <c r="AX504" s="13" t="s">
        <v>82</v>
      </c>
      <c r="AY504" s="226" t="s">
        <v>211</v>
      </c>
    </row>
    <row r="505" spans="2:51" s="13" customFormat="1">
      <c r="B505" s="216"/>
      <c r="C505" s="217"/>
      <c r="D505" s="208" t="s">
        <v>299</v>
      </c>
      <c r="E505" s="218" t="s">
        <v>44</v>
      </c>
      <c r="F505" s="219" t="s">
        <v>1089</v>
      </c>
      <c r="G505" s="217"/>
      <c r="H505" s="220">
        <v>21</v>
      </c>
      <c r="I505" s="221"/>
      <c r="J505" s="217"/>
      <c r="K505" s="217"/>
      <c r="L505" s="222"/>
      <c r="M505" s="223"/>
      <c r="N505" s="224"/>
      <c r="O505" s="224"/>
      <c r="P505" s="224"/>
      <c r="Q505" s="224"/>
      <c r="R505" s="224"/>
      <c r="S505" s="224"/>
      <c r="T505" s="225"/>
      <c r="AT505" s="226" t="s">
        <v>299</v>
      </c>
      <c r="AU505" s="226" t="s">
        <v>91</v>
      </c>
      <c r="AV505" s="13" t="s">
        <v>91</v>
      </c>
      <c r="AW505" s="13" t="s">
        <v>42</v>
      </c>
      <c r="AX505" s="13" t="s">
        <v>82</v>
      </c>
      <c r="AY505" s="226" t="s">
        <v>211</v>
      </c>
    </row>
    <row r="506" spans="2:51" s="13" customFormat="1">
      <c r="B506" s="216"/>
      <c r="C506" s="217"/>
      <c r="D506" s="208" t="s">
        <v>299</v>
      </c>
      <c r="E506" s="218" t="s">
        <v>44</v>
      </c>
      <c r="F506" s="219" t="s">
        <v>1090</v>
      </c>
      <c r="G506" s="217"/>
      <c r="H506" s="220">
        <v>4.2</v>
      </c>
      <c r="I506" s="221"/>
      <c r="J506" s="217"/>
      <c r="K506" s="217"/>
      <c r="L506" s="222"/>
      <c r="M506" s="223"/>
      <c r="N506" s="224"/>
      <c r="O506" s="224"/>
      <c r="P506" s="224"/>
      <c r="Q506" s="224"/>
      <c r="R506" s="224"/>
      <c r="S506" s="224"/>
      <c r="T506" s="225"/>
      <c r="AT506" s="226" t="s">
        <v>299</v>
      </c>
      <c r="AU506" s="226" t="s">
        <v>91</v>
      </c>
      <c r="AV506" s="13" t="s">
        <v>91</v>
      </c>
      <c r="AW506" s="13" t="s">
        <v>42</v>
      </c>
      <c r="AX506" s="13" t="s">
        <v>82</v>
      </c>
      <c r="AY506" s="226" t="s">
        <v>211</v>
      </c>
    </row>
    <row r="507" spans="2:51" s="13" customFormat="1">
      <c r="B507" s="216"/>
      <c r="C507" s="217"/>
      <c r="D507" s="208" t="s">
        <v>299</v>
      </c>
      <c r="E507" s="218" t="s">
        <v>44</v>
      </c>
      <c r="F507" s="219" t="s">
        <v>1091</v>
      </c>
      <c r="G507" s="217"/>
      <c r="H507" s="220">
        <v>5.6</v>
      </c>
      <c r="I507" s="221"/>
      <c r="J507" s="217"/>
      <c r="K507" s="217"/>
      <c r="L507" s="222"/>
      <c r="M507" s="223"/>
      <c r="N507" s="224"/>
      <c r="O507" s="224"/>
      <c r="P507" s="224"/>
      <c r="Q507" s="224"/>
      <c r="R507" s="224"/>
      <c r="S507" s="224"/>
      <c r="T507" s="225"/>
      <c r="AT507" s="226" t="s">
        <v>299</v>
      </c>
      <c r="AU507" s="226" t="s">
        <v>91</v>
      </c>
      <c r="AV507" s="13" t="s">
        <v>91</v>
      </c>
      <c r="AW507" s="13" t="s">
        <v>42</v>
      </c>
      <c r="AX507" s="13" t="s">
        <v>82</v>
      </c>
      <c r="AY507" s="226" t="s">
        <v>211</v>
      </c>
    </row>
    <row r="508" spans="2:51" s="13" customFormat="1">
      <c r="B508" s="216"/>
      <c r="C508" s="217"/>
      <c r="D508" s="208" t="s">
        <v>299</v>
      </c>
      <c r="E508" s="218" t="s">
        <v>44</v>
      </c>
      <c r="F508" s="219" t="s">
        <v>1092</v>
      </c>
      <c r="G508" s="217"/>
      <c r="H508" s="220">
        <v>2.8</v>
      </c>
      <c r="I508" s="221"/>
      <c r="J508" s="217"/>
      <c r="K508" s="217"/>
      <c r="L508" s="222"/>
      <c r="M508" s="223"/>
      <c r="N508" s="224"/>
      <c r="O508" s="224"/>
      <c r="P508" s="224"/>
      <c r="Q508" s="224"/>
      <c r="R508" s="224"/>
      <c r="S508" s="224"/>
      <c r="T508" s="225"/>
      <c r="AT508" s="226" t="s">
        <v>299</v>
      </c>
      <c r="AU508" s="226" t="s">
        <v>91</v>
      </c>
      <c r="AV508" s="13" t="s">
        <v>91</v>
      </c>
      <c r="AW508" s="13" t="s">
        <v>42</v>
      </c>
      <c r="AX508" s="13" t="s">
        <v>82</v>
      </c>
      <c r="AY508" s="226" t="s">
        <v>211</v>
      </c>
    </row>
    <row r="509" spans="2:51" s="13" customFormat="1">
      <c r="B509" s="216"/>
      <c r="C509" s="217"/>
      <c r="D509" s="208" t="s">
        <v>299</v>
      </c>
      <c r="E509" s="218" t="s">
        <v>44</v>
      </c>
      <c r="F509" s="219" t="s">
        <v>1093</v>
      </c>
      <c r="G509" s="217"/>
      <c r="H509" s="220">
        <v>2.8</v>
      </c>
      <c r="I509" s="221"/>
      <c r="J509" s="217"/>
      <c r="K509" s="217"/>
      <c r="L509" s="222"/>
      <c r="M509" s="223"/>
      <c r="N509" s="224"/>
      <c r="O509" s="224"/>
      <c r="P509" s="224"/>
      <c r="Q509" s="224"/>
      <c r="R509" s="224"/>
      <c r="S509" s="224"/>
      <c r="T509" s="225"/>
      <c r="AT509" s="226" t="s">
        <v>299</v>
      </c>
      <c r="AU509" s="226" t="s">
        <v>91</v>
      </c>
      <c r="AV509" s="13" t="s">
        <v>91</v>
      </c>
      <c r="AW509" s="13" t="s">
        <v>42</v>
      </c>
      <c r="AX509" s="13" t="s">
        <v>82</v>
      </c>
      <c r="AY509" s="226" t="s">
        <v>211</v>
      </c>
    </row>
    <row r="510" spans="2:51" s="13" customFormat="1">
      <c r="B510" s="216"/>
      <c r="C510" s="217"/>
      <c r="D510" s="208" t="s">
        <v>299</v>
      </c>
      <c r="E510" s="218" t="s">
        <v>44</v>
      </c>
      <c r="F510" s="219" t="s">
        <v>1094</v>
      </c>
      <c r="G510" s="217"/>
      <c r="H510" s="220">
        <v>3.4</v>
      </c>
      <c r="I510" s="221"/>
      <c r="J510" s="217"/>
      <c r="K510" s="217"/>
      <c r="L510" s="222"/>
      <c r="M510" s="223"/>
      <c r="N510" s="224"/>
      <c r="O510" s="224"/>
      <c r="P510" s="224"/>
      <c r="Q510" s="224"/>
      <c r="R510" s="224"/>
      <c r="S510" s="224"/>
      <c r="T510" s="225"/>
      <c r="AT510" s="226" t="s">
        <v>299</v>
      </c>
      <c r="AU510" s="226" t="s">
        <v>91</v>
      </c>
      <c r="AV510" s="13" t="s">
        <v>91</v>
      </c>
      <c r="AW510" s="13" t="s">
        <v>42</v>
      </c>
      <c r="AX510" s="13" t="s">
        <v>82</v>
      </c>
      <c r="AY510" s="226" t="s">
        <v>211</v>
      </c>
    </row>
    <row r="511" spans="2:51" s="13" customFormat="1">
      <c r="B511" s="216"/>
      <c r="C511" s="217"/>
      <c r="D511" s="208" t="s">
        <v>299</v>
      </c>
      <c r="E511" s="218" t="s">
        <v>44</v>
      </c>
      <c r="F511" s="219" t="s">
        <v>1095</v>
      </c>
      <c r="G511" s="217"/>
      <c r="H511" s="220">
        <v>4.2</v>
      </c>
      <c r="I511" s="221"/>
      <c r="J511" s="217"/>
      <c r="K511" s="217"/>
      <c r="L511" s="222"/>
      <c r="M511" s="223"/>
      <c r="N511" s="224"/>
      <c r="O511" s="224"/>
      <c r="P511" s="224"/>
      <c r="Q511" s="224"/>
      <c r="R511" s="224"/>
      <c r="S511" s="224"/>
      <c r="T511" s="225"/>
      <c r="AT511" s="226" t="s">
        <v>299</v>
      </c>
      <c r="AU511" s="226" t="s">
        <v>91</v>
      </c>
      <c r="AV511" s="13" t="s">
        <v>91</v>
      </c>
      <c r="AW511" s="13" t="s">
        <v>42</v>
      </c>
      <c r="AX511" s="13" t="s">
        <v>82</v>
      </c>
      <c r="AY511" s="226" t="s">
        <v>211</v>
      </c>
    </row>
    <row r="512" spans="2:51" s="13" customFormat="1">
      <c r="B512" s="216"/>
      <c r="C512" s="217"/>
      <c r="D512" s="208" t="s">
        <v>299</v>
      </c>
      <c r="E512" s="218" t="s">
        <v>44</v>
      </c>
      <c r="F512" s="219" t="s">
        <v>1096</v>
      </c>
      <c r="G512" s="217"/>
      <c r="H512" s="220">
        <v>4.2</v>
      </c>
      <c r="I512" s="221"/>
      <c r="J512" s="217"/>
      <c r="K512" s="217"/>
      <c r="L512" s="222"/>
      <c r="M512" s="223"/>
      <c r="N512" s="224"/>
      <c r="O512" s="224"/>
      <c r="P512" s="224"/>
      <c r="Q512" s="224"/>
      <c r="R512" s="224"/>
      <c r="S512" s="224"/>
      <c r="T512" s="225"/>
      <c r="AT512" s="226" t="s">
        <v>299</v>
      </c>
      <c r="AU512" s="226" t="s">
        <v>91</v>
      </c>
      <c r="AV512" s="13" t="s">
        <v>91</v>
      </c>
      <c r="AW512" s="13" t="s">
        <v>42</v>
      </c>
      <c r="AX512" s="13" t="s">
        <v>82</v>
      </c>
      <c r="AY512" s="226" t="s">
        <v>211</v>
      </c>
    </row>
    <row r="513" spans="1:65" s="13" customFormat="1">
      <c r="B513" s="216"/>
      <c r="C513" s="217"/>
      <c r="D513" s="208" t="s">
        <v>299</v>
      </c>
      <c r="E513" s="218" t="s">
        <v>44</v>
      </c>
      <c r="F513" s="219" t="s">
        <v>1097</v>
      </c>
      <c r="G513" s="217"/>
      <c r="H513" s="220">
        <v>4.2</v>
      </c>
      <c r="I513" s="221"/>
      <c r="J513" s="217"/>
      <c r="K513" s="217"/>
      <c r="L513" s="222"/>
      <c r="M513" s="223"/>
      <c r="N513" s="224"/>
      <c r="O513" s="224"/>
      <c r="P513" s="224"/>
      <c r="Q513" s="224"/>
      <c r="R513" s="224"/>
      <c r="S513" s="224"/>
      <c r="T513" s="225"/>
      <c r="AT513" s="226" t="s">
        <v>299</v>
      </c>
      <c r="AU513" s="226" t="s">
        <v>91</v>
      </c>
      <c r="AV513" s="13" t="s">
        <v>91</v>
      </c>
      <c r="AW513" s="13" t="s">
        <v>42</v>
      </c>
      <c r="AX513" s="13" t="s">
        <v>82</v>
      </c>
      <c r="AY513" s="226" t="s">
        <v>211</v>
      </c>
    </row>
    <row r="514" spans="1:65" s="14" customFormat="1">
      <c r="B514" s="227"/>
      <c r="C514" s="228"/>
      <c r="D514" s="208" t="s">
        <v>299</v>
      </c>
      <c r="E514" s="229" t="s">
        <v>44</v>
      </c>
      <c r="F514" s="230" t="s">
        <v>344</v>
      </c>
      <c r="G514" s="228"/>
      <c r="H514" s="231">
        <v>260.09999999999997</v>
      </c>
      <c r="I514" s="232"/>
      <c r="J514" s="228"/>
      <c r="K514" s="228"/>
      <c r="L514" s="233"/>
      <c r="M514" s="234"/>
      <c r="N514" s="235"/>
      <c r="O514" s="235"/>
      <c r="P514" s="235"/>
      <c r="Q514" s="235"/>
      <c r="R514" s="235"/>
      <c r="S514" s="235"/>
      <c r="T514" s="236"/>
      <c r="AT514" s="237" t="s">
        <v>299</v>
      </c>
      <c r="AU514" s="237" t="s">
        <v>91</v>
      </c>
      <c r="AV514" s="14" t="s">
        <v>232</v>
      </c>
      <c r="AW514" s="14" t="s">
        <v>42</v>
      </c>
      <c r="AX514" s="14" t="s">
        <v>88</v>
      </c>
      <c r="AY514" s="237" t="s">
        <v>211</v>
      </c>
    </row>
    <row r="515" spans="1:65" s="2" customFormat="1" ht="24">
      <c r="A515" s="37"/>
      <c r="B515" s="38"/>
      <c r="C515" s="195" t="s">
        <v>1098</v>
      </c>
      <c r="D515" s="195" t="s">
        <v>214</v>
      </c>
      <c r="E515" s="196" t="s">
        <v>1099</v>
      </c>
      <c r="F515" s="197" t="s">
        <v>1100</v>
      </c>
      <c r="G515" s="198" t="s">
        <v>295</v>
      </c>
      <c r="H515" s="199">
        <v>0.66</v>
      </c>
      <c r="I515" s="200"/>
      <c r="J515" s="201">
        <f>ROUND(I515*H515,2)</f>
        <v>0</v>
      </c>
      <c r="K515" s="197" t="s">
        <v>224</v>
      </c>
      <c r="L515" s="42"/>
      <c r="M515" s="202" t="s">
        <v>44</v>
      </c>
      <c r="N515" s="203" t="s">
        <v>53</v>
      </c>
      <c r="O515" s="67"/>
      <c r="P515" s="204">
        <f>O515*H515</f>
        <v>0</v>
      </c>
      <c r="Q515" s="204">
        <v>1.8907700000000001</v>
      </c>
      <c r="R515" s="204">
        <f>Q515*H515</f>
        <v>1.2479082000000001</v>
      </c>
      <c r="S515" s="204">
        <v>0</v>
      </c>
      <c r="T515" s="205">
        <f>S515*H515</f>
        <v>0</v>
      </c>
      <c r="U515" s="37"/>
      <c r="V515" s="37"/>
      <c r="W515" s="37"/>
      <c r="X515" s="37"/>
      <c r="Y515" s="37"/>
      <c r="Z515" s="37"/>
      <c r="AA515" s="37"/>
      <c r="AB515" s="37"/>
      <c r="AC515" s="37"/>
      <c r="AD515" s="37"/>
      <c r="AE515" s="37"/>
      <c r="AR515" s="206" t="s">
        <v>232</v>
      </c>
      <c r="AT515" s="206" t="s">
        <v>214</v>
      </c>
      <c r="AU515" s="206" t="s">
        <v>91</v>
      </c>
      <c r="AY515" s="19" t="s">
        <v>211</v>
      </c>
      <c r="BE515" s="207">
        <f>IF(N515="základní",J515,0)</f>
        <v>0</v>
      </c>
      <c r="BF515" s="207">
        <f>IF(N515="snížená",J515,0)</f>
        <v>0</v>
      </c>
      <c r="BG515" s="207">
        <f>IF(N515="zákl. přenesená",J515,0)</f>
        <v>0</v>
      </c>
      <c r="BH515" s="207">
        <f>IF(N515="sníž. přenesená",J515,0)</f>
        <v>0</v>
      </c>
      <c r="BI515" s="207">
        <f>IF(N515="nulová",J515,0)</f>
        <v>0</v>
      </c>
      <c r="BJ515" s="19" t="s">
        <v>88</v>
      </c>
      <c r="BK515" s="207">
        <f>ROUND(I515*H515,2)</f>
        <v>0</v>
      </c>
      <c r="BL515" s="19" t="s">
        <v>232</v>
      </c>
      <c r="BM515" s="206" t="s">
        <v>1101</v>
      </c>
    </row>
    <row r="516" spans="1:65" s="2" customFormat="1" ht="39">
      <c r="A516" s="37"/>
      <c r="B516" s="38"/>
      <c r="C516" s="39"/>
      <c r="D516" s="208" t="s">
        <v>297</v>
      </c>
      <c r="E516" s="39"/>
      <c r="F516" s="209" t="s">
        <v>1102</v>
      </c>
      <c r="G516" s="39"/>
      <c r="H516" s="39"/>
      <c r="I516" s="118"/>
      <c r="J516" s="39"/>
      <c r="K516" s="39"/>
      <c r="L516" s="42"/>
      <c r="M516" s="210"/>
      <c r="N516" s="211"/>
      <c r="O516" s="67"/>
      <c r="P516" s="67"/>
      <c r="Q516" s="67"/>
      <c r="R516" s="67"/>
      <c r="S516" s="67"/>
      <c r="T516" s="68"/>
      <c r="U516" s="37"/>
      <c r="V516" s="37"/>
      <c r="W516" s="37"/>
      <c r="X516" s="37"/>
      <c r="Y516" s="37"/>
      <c r="Z516" s="37"/>
      <c r="AA516" s="37"/>
      <c r="AB516" s="37"/>
      <c r="AC516" s="37"/>
      <c r="AD516" s="37"/>
      <c r="AE516" s="37"/>
      <c r="AT516" s="19" t="s">
        <v>297</v>
      </c>
      <c r="AU516" s="19" t="s">
        <v>91</v>
      </c>
    </row>
    <row r="517" spans="1:65" s="13" customFormat="1">
      <c r="B517" s="216"/>
      <c r="C517" s="217"/>
      <c r="D517" s="208" t="s">
        <v>299</v>
      </c>
      <c r="E517" s="218" t="s">
        <v>44</v>
      </c>
      <c r="F517" s="219" t="s">
        <v>1103</v>
      </c>
      <c r="G517" s="217"/>
      <c r="H517" s="220">
        <v>0.66</v>
      </c>
      <c r="I517" s="221"/>
      <c r="J517" s="217"/>
      <c r="K517" s="217"/>
      <c r="L517" s="222"/>
      <c r="M517" s="223"/>
      <c r="N517" s="224"/>
      <c r="O517" s="224"/>
      <c r="P517" s="224"/>
      <c r="Q517" s="224"/>
      <c r="R517" s="224"/>
      <c r="S517" s="224"/>
      <c r="T517" s="225"/>
      <c r="AT517" s="226" t="s">
        <v>299</v>
      </c>
      <c r="AU517" s="226" t="s">
        <v>91</v>
      </c>
      <c r="AV517" s="13" t="s">
        <v>91</v>
      </c>
      <c r="AW517" s="13" t="s">
        <v>42</v>
      </c>
      <c r="AX517" s="13" t="s">
        <v>88</v>
      </c>
      <c r="AY517" s="226" t="s">
        <v>211</v>
      </c>
    </row>
    <row r="518" spans="1:65" s="2" customFormat="1" ht="12">
      <c r="A518" s="37"/>
      <c r="B518" s="38"/>
      <c r="C518" s="195" t="s">
        <v>1104</v>
      </c>
      <c r="D518" s="195" t="s">
        <v>214</v>
      </c>
      <c r="E518" s="196" t="s">
        <v>1105</v>
      </c>
      <c r="F518" s="197" t="s">
        <v>1106</v>
      </c>
      <c r="G518" s="198" t="s">
        <v>295</v>
      </c>
      <c r="H518" s="199">
        <v>25.489000000000001</v>
      </c>
      <c r="I518" s="200"/>
      <c r="J518" s="201">
        <f>ROUND(I518*H518,2)</f>
        <v>0</v>
      </c>
      <c r="K518" s="197" t="s">
        <v>224</v>
      </c>
      <c r="L518" s="42"/>
      <c r="M518" s="202" t="s">
        <v>44</v>
      </c>
      <c r="N518" s="203" t="s">
        <v>53</v>
      </c>
      <c r="O518" s="67"/>
      <c r="P518" s="204">
        <f>O518*H518</f>
        <v>0</v>
      </c>
      <c r="Q518" s="204">
        <v>2.28268</v>
      </c>
      <c r="R518" s="204">
        <f>Q518*H518</f>
        <v>58.183230520000002</v>
      </c>
      <c r="S518" s="204">
        <v>0</v>
      </c>
      <c r="T518" s="205">
        <f>S518*H518</f>
        <v>0</v>
      </c>
      <c r="U518" s="37"/>
      <c r="V518" s="37"/>
      <c r="W518" s="37"/>
      <c r="X518" s="37"/>
      <c r="Y518" s="37"/>
      <c r="Z518" s="37"/>
      <c r="AA518" s="37"/>
      <c r="AB518" s="37"/>
      <c r="AC518" s="37"/>
      <c r="AD518" s="37"/>
      <c r="AE518" s="37"/>
      <c r="AR518" s="206" t="s">
        <v>232</v>
      </c>
      <c r="AT518" s="206" t="s">
        <v>214</v>
      </c>
      <c r="AU518" s="206" t="s">
        <v>91</v>
      </c>
      <c r="AY518" s="19" t="s">
        <v>211</v>
      </c>
      <c r="BE518" s="207">
        <f>IF(N518="základní",J518,0)</f>
        <v>0</v>
      </c>
      <c r="BF518" s="207">
        <f>IF(N518="snížená",J518,0)</f>
        <v>0</v>
      </c>
      <c r="BG518" s="207">
        <f>IF(N518="zákl. přenesená",J518,0)</f>
        <v>0</v>
      </c>
      <c r="BH518" s="207">
        <f>IF(N518="sníž. přenesená",J518,0)</f>
        <v>0</v>
      </c>
      <c r="BI518" s="207">
        <f>IF(N518="nulová",J518,0)</f>
        <v>0</v>
      </c>
      <c r="BJ518" s="19" t="s">
        <v>88</v>
      </c>
      <c r="BK518" s="207">
        <f>ROUND(I518*H518,2)</f>
        <v>0</v>
      </c>
      <c r="BL518" s="19" t="s">
        <v>232</v>
      </c>
      <c r="BM518" s="206" t="s">
        <v>1107</v>
      </c>
    </row>
    <row r="519" spans="1:65" s="2" customFormat="1" ht="146.25">
      <c r="A519" s="37"/>
      <c r="B519" s="38"/>
      <c r="C519" s="39"/>
      <c r="D519" s="208" t="s">
        <v>297</v>
      </c>
      <c r="E519" s="39"/>
      <c r="F519" s="209" t="s">
        <v>1108</v>
      </c>
      <c r="G519" s="39"/>
      <c r="H519" s="39"/>
      <c r="I519" s="118"/>
      <c r="J519" s="39"/>
      <c r="K519" s="39"/>
      <c r="L519" s="42"/>
      <c r="M519" s="210"/>
      <c r="N519" s="211"/>
      <c r="O519" s="67"/>
      <c r="P519" s="67"/>
      <c r="Q519" s="67"/>
      <c r="R519" s="67"/>
      <c r="S519" s="67"/>
      <c r="T519" s="68"/>
      <c r="U519" s="37"/>
      <c r="V519" s="37"/>
      <c r="W519" s="37"/>
      <c r="X519" s="37"/>
      <c r="Y519" s="37"/>
      <c r="Z519" s="37"/>
      <c r="AA519" s="37"/>
      <c r="AB519" s="37"/>
      <c r="AC519" s="37"/>
      <c r="AD519" s="37"/>
      <c r="AE519" s="37"/>
      <c r="AT519" s="19" t="s">
        <v>297</v>
      </c>
      <c r="AU519" s="19" t="s">
        <v>91</v>
      </c>
    </row>
    <row r="520" spans="1:65" s="13" customFormat="1">
      <c r="B520" s="216"/>
      <c r="C520" s="217"/>
      <c r="D520" s="208" t="s">
        <v>299</v>
      </c>
      <c r="E520" s="218" t="s">
        <v>44</v>
      </c>
      <c r="F520" s="219" t="s">
        <v>1109</v>
      </c>
      <c r="G520" s="217"/>
      <c r="H520" s="220">
        <v>25.489000000000001</v>
      </c>
      <c r="I520" s="221"/>
      <c r="J520" s="217"/>
      <c r="K520" s="217"/>
      <c r="L520" s="222"/>
      <c r="M520" s="223"/>
      <c r="N520" s="224"/>
      <c r="O520" s="224"/>
      <c r="P520" s="224"/>
      <c r="Q520" s="224"/>
      <c r="R520" s="224"/>
      <c r="S520" s="224"/>
      <c r="T520" s="225"/>
      <c r="AT520" s="226" t="s">
        <v>299</v>
      </c>
      <c r="AU520" s="226" t="s">
        <v>91</v>
      </c>
      <c r="AV520" s="13" t="s">
        <v>91</v>
      </c>
      <c r="AW520" s="13" t="s">
        <v>42</v>
      </c>
      <c r="AX520" s="13" t="s">
        <v>88</v>
      </c>
      <c r="AY520" s="226" t="s">
        <v>211</v>
      </c>
    </row>
    <row r="521" spans="1:65" s="2" customFormat="1" ht="24">
      <c r="A521" s="37"/>
      <c r="B521" s="38"/>
      <c r="C521" s="195" t="s">
        <v>1110</v>
      </c>
      <c r="D521" s="195" t="s">
        <v>214</v>
      </c>
      <c r="E521" s="196" t="s">
        <v>559</v>
      </c>
      <c r="F521" s="197" t="s">
        <v>560</v>
      </c>
      <c r="G521" s="198" t="s">
        <v>295</v>
      </c>
      <c r="H521" s="199">
        <v>2.64</v>
      </c>
      <c r="I521" s="200"/>
      <c r="J521" s="201">
        <f>ROUND(I521*H521,2)</f>
        <v>0</v>
      </c>
      <c r="K521" s="197" t="s">
        <v>224</v>
      </c>
      <c r="L521" s="42"/>
      <c r="M521" s="202" t="s">
        <v>44</v>
      </c>
      <c r="N521" s="203" t="s">
        <v>53</v>
      </c>
      <c r="O521" s="67"/>
      <c r="P521" s="204">
        <f>O521*H521</f>
        <v>0</v>
      </c>
      <c r="Q521" s="204">
        <v>2.0874999999999999</v>
      </c>
      <c r="R521" s="204">
        <f>Q521*H521</f>
        <v>5.5110000000000001</v>
      </c>
      <c r="S521" s="204">
        <v>0</v>
      </c>
      <c r="T521" s="205">
        <f>S521*H521</f>
        <v>0</v>
      </c>
      <c r="U521" s="37"/>
      <c r="V521" s="37"/>
      <c r="W521" s="37"/>
      <c r="X521" s="37"/>
      <c r="Y521" s="37"/>
      <c r="Z521" s="37"/>
      <c r="AA521" s="37"/>
      <c r="AB521" s="37"/>
      <c r="AC521" s="37"/>
      <c r="AD521" s="37"/>
      <c r="AE521" s="37"/>
      <c r="AR521" s="206" t="s">
        <v>232</v>
      </c>
      <c r="AT521" s="206" t="s">
        <v>214</v>
      </c>
      <c r="AU521" s="206" t="s">
        <v>91</v>
      </c>
      <c r="AY521" s="19" t="s">
        <v>211</v>
      </c>
      <c r="BE521" s="207">
        <f>IF(N521="základní",J521,0)</f>
        <v>0</v>
      </c>
      <c r="BF521" s="207">
        <f>IF(N521="snížená",J521,0)</f>
        <v>0</v>
      </c>
      <c r="BG521" s="207">
        <f>IF(N521="zákl. přenesená",J521,0)</f>
        <v>0</v>
      </c>
      <c r="BH521" s="207">
        <f>IF(N521="sníž. přenesená",J521,0)</f>
        <v>0</v>
      </c>
      <c r="BI521" s="207">
        <f>IF(N521="nulová",J521,0)</f>
        <v>0</v>
      </c>
      <c r="BJ521" s="19" t="s">
        <v>88</v>
      </c>
      <c r="BK521" s="207">
        <f>ROUND(I521*H521,2)</f>
        <v>0</v>
      </c>
      <c r="BL521" s="19" t="s">
        <v>232</v>
      </c>
      <c r="BM521" s="206" t="s">
        <v>1111</v>
      </c>
    </row>
    <row r="522" spans="1:65" s="2" customFormat="1" ht="87.75">
      <c r="A522" s="37"/>
      <c r="B522" s="38"/>
      <c r="C522" s="39"/>
      <c r="D522" s="208" t="s">
        <v>297</v>
      </c>
      <c r="E522" s="39"/>
      <c r="F522" s="209" t="s">
        <v>562</v>
      </c>
      <c r="G522" s="39"/>
      <c r="H522" s="39"/>
      <c r="I522" s="118"/>
      <c r="J522" s="39"/>
      <c r="K522" s="39"/>
      <c r="L522" s="42"/>
      <c r="M522" s="210"/>
      <c r="N522" s="211"/>
      <c r="O522" s="67"/>
      <c r="P522" s="67"/>
      <c r="Q522" s="67"/>
      <c r="R522" s="67"/>
      <c r="S522" s="67"/>
      <c r="T522" s="68"/>
      <c r="U522" s="37"/>
      <c r="V522" s="37"/>
      <c r="W522" s="37"/>
      <c r="X522" s="37"/>
      <c r="Y522" s="37"/>
      <c r="Z522" s="37"/>
      <c r="AA522" s="37"/>
      <c r="AB522" s="37"/>
      <c r="AC522" s="37"/>
      <c r="AD522" s="37"/>
      <c r="AE522" s="37"/>
      <c r="AT522" s="19" t="s">
        <v>297</v>
      </c>
      <c r="AU522" s="19" t="s">
        <v>91</v>
      </c>
    </row>
    <row r="523" spans="1:65" s="2" customFormat="1" ht="19.5">
      <c r="A523" s="37"/>
      <c r="B523" s="38"/>
      <c r="C523" s="39"/>
      <c r="D523" s="208" t="s">
        <v>220</v>
      </c>
      <c r="E523" s="39"/>
      <c r="F523" s="209" t="s">
        <v>1112</v>
      </c>
      <c r="G523" s="39"/>
      <c r="H523" s="39"/>
      <c r="I523" s="118"/>
      <c r="J523" s="39"/>
      <c r="K523" s="39"/>
      <c r="L523" s="42"/>
      <c r="M523" s="210"/>
      <c r="N523" s="211"/>
      <c r="O523" s="67"/>
      <c r="P523" s="67"/>
      <c r="Q523" s="67"/>
      <c r="R523" s="67"/>
      <c r="S523" s="67"/>
      <c r="T523" s="68"/>
      <c r="U523" s="37"/>
      <c r="V523" s="37"/>
      <c r="W523" s="37"/>
      <c r="X523" s="37"/>
      <c r="Y523" s="37"/>
      <c r="Z523" s="37"/>
      <c r="AA523" s="37"/>
      <c r="AB523" s="37"/>
      <c r="AC523" s="37"/>
      <c r="AD523" s="37"/>
      <c r="AE523" s="37"/>
      <c r="AT523" s="19" t="s">
        <v>220</v>
      </c>
      <c r="AU523" s="19" t="s">
        <v>91</v>
      </c>
    </row>
    <row r="524" spans="1:65" s="13" customFormat="1">
      <c r="B524" s="216"/>
      <c r="C524" s="217"/>
      <c r="D524" s="208" t="s">
        <v>299</v>
      </c>
      <c r="E524" s="218" t="s">
        <v>44</v>
      </c>
      <c r="F524" s="219" t="s">
        <v>1113</v>
      </c>
      <c r="G524" s="217"/>
      <c r="H524" s="220">
        <v>2.64</v>
      </c>
      <c r="I524" s="221"/>
      <c r="J524" s="217"/>
      <c r="K524" s="217"/>
      <c r="L524" s="222"/>
      <c r="M524" s="223"/>
      <c r="N524" s="224"/>
      <c r="O524" s="224"/>
      <c r="P524" s="224"/>
      <c r="Q524" s="224"/>
      <c r="R524" s="224"/>
      <c r="S524" s="224"/>
      <c r="T524" s="225"/>
      <c r="AT524" s="226" t="s">
        <v>299</v>
      </c>
      <c r="AU524" s="226" t="s">
        <v>91</v>
      </c>
      <c r="AV524" s="13" t="s">
        <v>91</v>
      </c>
      <c r="AW524" s="13" t="s">
        <v>42</v>
      </c>
      <c r="AX524" s="13" t="s">
        <v>88</v>
      </c>
      <c r="AY524" s="226" t="s">
        <v>211</v>
      </c>
    </row>
    <row r="525" spans="1:65" s="2" customFormat="1" ht="24">
      <c r="A525" s="37"/>
      <c r="B525" s="38"/>
      <c r="C525" s="195" t="s">
        <v>1114</v>
      </c>
      <c r="D525" s="195" t="s">
        <v>214</v>
      </c>
      <c r="E525" s="196" t="s">
        <v>1115</v>
      </c>
      <c r="F525" s="197" t="s">
        <v>1116</v>
      </c>
      <c r="G525" s="198" t="s">
        <v>295</v>
      </c>
      <c r="H525" s="199">
        <v>43.5</v>
      </c>
      <c r="I525" s="200"/>
      <c r="J525" s="201">
        <f>ROUND(I525*H525,2)</f>
        <v>0</v>
      </c>
      <c r="K525" s="197" t="s">
        <v>224</v>
      </c>
      <c r="L525" s="42"/>
      <c r="M525" s="202" t="s">
        <v>44</v>
      </c>
      <c r="N525" s="203" t="s">
        <v>53</v>
      </c>
      <c r="O525" s="67"/>
      <c r="P525" s="204">
        <f>O525*H525</f>
        <v>0</v>
      </c>
      <c r="Q525" s="204">
        <v>1.9967999999999999</v>
      </c>
      <c r="R525" s="204">
        <f>Q525*H525</f>
        <v>86.860799999999998</v>
      </c>
      <c r="S525" s="204">
        <v>0</v>
      </c>
      <c r="T525" s="205">
        <f>S525*H525</f>
        <v>0</v>
      </c>
      <c r="U525" s="37"/>
      <c r="V525" s="37"/>
      <c r="W525" s="37"/>
      <c r="X525" s="37"/>
      <c r="Y525" s="37"/>
      <c r="Z525" s="37"/>
      <c r="AA525" s="37"/>
      <c r="AB525" s="37"/>
      <c r="AC525" s="37"/>
      <c r="AD525" s="37"/>
      <c r="AE525" s="37"/>
      <c r="AR525" s="206" t="s">
        <v>232</v>
      </c>
      <c r="AT525" s="206" t="s">
        <v>214</v>
      </c>
      <c r="AU525" s="206" t="s">
        <v>91</v>
      </c>
      <c r="AY525" s="19" t="s">
        <v>211</v>
      </c>
      <c r="BE525" s="207">
        <f>IF(N525="základní",J525,0)</f>
        <v>0</v>
      </c>
      <c r="BF525" s="207">
        <f>IF(N525="snížená",J525,0)</f>
        <v>0</v>
      </c>
      <c r="BG525" s="207">
        <f>IF(N525="zákl. přenesená",J525,0)</f>
        <v>0</v>
      </c>
      <c r="BH525" s="207">
        <f>IF(N525="sníž. přenesená",J525,0)</f>
        <v>0</v>
      </c>
      <c r="BI525" s="207">
        <f>IF(N525="nulová",J525,0)</f>
        <v>0</v>
      </c>
      <c r="BJ525" s="19" t="s">
        <v>88</v>
      </c>
      <c r="BK525" s="207">
        <f>ROUND(I525*H525,2)</f>
        <v>0</v>
      </c>
      <c r="BL525" s="19" t="s">
        <v>232</v>
      </c>
      <c r="BM525" s="206" t="s">
        <v>1117</v>
      </c>
    </row>
    <row r="526" spans="1:65" s="2" customFormat="1" ht="68.25">
      <c r="A526" s="37"/>
      <c r="B526" s="38"/>
      <c r="C526" s="39"/>
      <c r="D526" s="208" t="s">
        <v>297</v>
      </c>
      <c r="E526" s="39"/>
      <c r="F526" s="209" t="s">
        <v>1118</v>
      </c>
      <c r="G526" s="39"/>
      <c r="H526" s="39"/>
      <c r="I526" s="118"/>
      <c r="J526" s="39"/>
      <c r="K526" s="39"/>
      <c r="L526" s="42"/>
      <c r="M526" s="210"/>
      <c r="N526" s="211"/>
      <c r="O526" s="67"/>
      <c r="P526" s="67"/>
      <c r="Q526" s="67"/>
      <c r="R526" s="67"/>
      <c r="S526" s="67"/>
      <c r="T526" s="68"/>
      <c r="U526" s="37"/>
      <c r="V526" s="37"/>
      <c r="W526" s="37"/>
      <c r="X526" s="37"/>
      <c r="Y526" s="37"/>
      <c r="Z526" s="37"/>
      <c r="AA526" s="37"/>
      <c r="AB526" s="37"/>
      <c r="AC526" s="37"/>
      <c r="AD526" s="37"/>
      <c r="AE526" s="37"/>
      <c r="AT526" s="19" t="s">
        <v>297</v>
      </c>
      <c r="AU526" s="19" t="s">
        <v>91</v>
      </c>
    </row>
    <row r="527" spans="1:65" s="13" customFormat="1" ht="22.5">
      <c r="B527" s="216"/>
      <c r="C527" s="217"/>
      <c r="D527" s="208" t="s">
        <v>299</v>
      </c>
      <c r="E527" s="218" t="s">
        <v>44</v>
      </c>
      <c r="F527" s="219" t="s">
        <v>1119</v>
      </c>
      <c r="G527" s="217"/>
      <c r="H527" s="220">
        <v>43.5</v>
      </c>
      <c r="I527" s="221"/>
      <c r="J527" s="217"/>
      <c r="K527" s="217"/>
      <c r="L527" s="222"/>
      <c r="M527" s="223"/>
      <c r="N527" s="224"/>
      <c r="O527" s="224"/>
      <c r="P527" s="224"/>
      <c r="Q527" s="224"/>
      <c r="R527" s="224"/>
      <c r="S527" s="224"/>
      <c r="T527" s="225"/>
      <c r="AT527" s="226" t="s">
        <v>299</v>
      </c>
      <c r="AU527" s="226" t="s">
        <v>91</v>
      </c>
      <c r="AV527" s="13" t="s">
        <v>91</v>
      </c>
      <c r="AW527" s="13" t="s">
        <v>42</v>
      </c>
      <c r="AX527" s="13" t="s">
        <v>88</v>
      </c>
      <c r="AY527" s="226" t="s">
        <v>211</v>
      </c>
    </row>
    <row r="528" spans="1:65" s="12" customFormat="1" ht="12.75">
      <c r="B528" s="179"/>
      <c r="C528" s="180"/>
      <c r="D528" s="181" t="s">
        <v>81</v>
      </c>
      <c r="E528" s="193" t="s">
        <v>210</v>
      </c>
      <c r="F528" s="193" t="s">
        <v>1120</v>
      </c>
      <c r="G528" s="180"/>
      <c r="H528" s="180"/>
      <c r="I528" s="183"/>
      <c r="J528" s="194">
        <f>BK528</f>
        <v>0</v>
      </c>
      <c r="K528" s="180"/>
      <c r="L528" s="185"/>
      <c r="M528" s="186"/>
      <c r="N528" s="187"/>
      <c r="O528" s="187"/>
      <c r="P528" s="188">
        <f>SUM(P529:P549)</f>
        <v>0</v>
      </c>
      <c r="Q528" s="187"/>
      <c r="R528" s="188">
        <f>SUM(R529:R549)</f>
        <v>6.7514600000000007</v>
      </c>
      <c r="S528" s="187"/>
      <c r="T528" s="189">
        <f>SUM(T529:T549)</f>
        <v>0</v>
      </c>
      <c r="AR528" s="190" t="s">
        <v>88</v>
      </c>
      <c r="AT528" s="191" t="s">
        <v>81</v>
      </c>
      <c r="AU528" s="191" t="s">
        <v>88</v>
      </c>
      <c r="AY528" s="190" t="s">
        <v>211</v>
      </c>
      <c r="BK528" s="192">
        <f>SUM(BK529:BK549)</f>
        <v>0</v>
      </c>
    </row>
    <row r="529" spans="1:65" s="2" customFormat="1" ht="24">
      <c r="A529" s="37"/>
      <c r="B529" s="38"/>
      <c r="C529" s="195" t="s">
        <v>1121</v>
      </c>
      <c r="D529" s="195" t="s">
        <v>214</v>
      </c>
      <c r="E529" s="196" t="s">
        <v>1122</v>
      </c>
      <c r="F529" s="197" t="s">
        <v>1123</v>
      </c>
      <c r="G529" s="198" t="s">
        <v>519</v>
      </c>
      <c r="H529" s="199">
        <v>6</v>
      </c>
      <c r="I529" s="200"/>
      <c r="J529" s="201">
        <f>ROUND(I529*H529,2)</f>
        <v>0</v>
      </c>
      <c r="K529" s="197" t="s">
        <v>224</v>
      </c>
      <c r="L529" s="42"/>
      <c r="M529" s="202" t="s">
        <v>44</v>
      </c>
      <c r="N529" s="203" t="s">
        <v>53</v>
      </c>
      <c r="O529" s="67"/>
      <c r="P529" s="204">
        <f>O529*H529</f>
        <v>0</v>
      </c>
      <c r="Q529" s="204">
        <v>0.4153</v>
      </c>
      <c r="R529" s="204">
        <f>Q529*H529</f>
        <v>2.4918</v>
      </c>
      <c r="S529" s="204">
        <v>0</v>
      </c>
      <c r="T529" s="205">
        <f>S529*H529</f>
        <v>0</v>
      </c>
      <c r="U529" s="37"/>
      <c r="V529" s="37"/>
      <c r="W529" s="37"/>
      <c r="X529" s="37"/>
      <c r="Y529" s="37"/>
      <c r="Z529" s="37"/>
      <c r="AA529" s="37"/>
      <c r="AB529" s="37"/>
      <c r="AC529" s="37"/>
      <c r="AD529" s="37"/>
      <c r="AE529" s="37"/>
      <c r="AR529" s="206" t="s">
        <v>232</v>
      </c>
      <c r="AT529" s="206" t="s">
        <v>214</v>
      </c>
      <c r="AU529" s="206" t="s">
        <v>91</v>
      </c>
      <c r="AY529" s="19" t="s">
        <v>211</v>
      </c>
      <c r="BE529" s="207">
        <f>IF(N529="základní",J529,0)</f>
        <v>0</v>
      </c>
      <c r="BF529" s="207">
        <f>IF(N529="snížená",J529,0)</f>
        <v>0</v>
      </c>
      <c r="BG529" s="207">
        <f>IF(N529="zákl. přenesená",J529,0)</f>
        <v>0</v>
      </c>
      <c r="BH529" s="207">
        <f>IF(N529="sníž. přenesená",J529,0)</f>
        <v>0</v>
      </c>
      <c r="BI529" s="207">
        <f>IF(N529="nulová",J529,0)</f>
        <v>0</v>
      </c>
      <c r="BJ529" s="19" t="s">
        <v>88</v>
      </c>
      <c r="BK529" s="207">
        <f>ROUND(I529*H529,2)</f>
        <v>0</v>
      </c>
      <c r="BL529" s="19" t="s">
        <v>232</v>
      </c>
      <c r="BM529" s="206" t="s">
        <v>1124</v>
      </c>
    </row>
    <row r="530" spans="1:65" s="13" customFormat="1">
      <c r="B530" s="216"/>
      <c r="C530" s="217"/>
      <c r="D530" s="208" t="s">
        <v>299</v>
      </c>
      <c r="E530" s="218" t="s">
        <v>44</v>
      </c>
      <c r="F530" s="219" t="s">
        <v>1125</v>
      </c>
      <c r="G530" s="217"/>
      <c r="H530" s="220">
        <v>6</v>
      </c>
      <c r="I530" s="221"/>
      <c r="J530" s="217"/>
      <c r="K530" s="217"/>
      <c r="L530" s="222"/>
      <c r="M530" s="223"/>
      <c r="N530" s="224"/>
      <c r="O530" s="224"/>
      <c r="P530" s="224"/>
      <c r="Q530" s="224"/>
      <c r="R530" s="224"/>
      <c r="S530" s="224"/>
      <c r="T530" s="225"/>
      <c r="AT530" s="226" t="s">
        <v>299</v>
      </c>
      <c r="AU530" s="226" t="s">
        <v>91</v>
      </c>
      <c r="AV530" s="13" t="s">
        <v>91</v>
      </c>
      <c r="AW530" s="13" t="s">
        <v>42</v>
      </c>
      <c r="AX530" s="13" t="s">
        <v>88</v>
      </c>
      <c r="AY530" s="226" t="s">
        <v>211</v>
      </c>
    </row>
    <row r="531" spans="1:65" s="2" customFormat="1" ht="24">
      <c r="A531" s="37"/>
      <c r="B531" s="38"/>
      <c r="C531" s="195" t="s">
        <v>1126</v>
      </c>
      <c r="D531" s="195" t="s">
        <v>214</v>
      </c>
      <c r="E531" s="196" t="s">
        <v>1127</v>
      </c>
      <c r="F531" s="197" t="s">
        <v>1128</v>
      </c>
      <c r="G531" s="198" t="s">
        <v>519</v>
      </c>
      <c r="H531" s="199">
        <v>220</v>
      </c>
      <c r="I531" s="200"/>
      <c r="J531" s="201">
        <f>ROUND(I531*H531,2)</f>
        <v>0</v>
      </c>
      <c r="K531" s="197" t="s">
        <v>224</v>
      </c>
      <c r="L531" s="42"/>
      <c r="M531" s="202" t="s">
        <v>44</v>
      </c>
      <c r="N531" s="203" t="s">
        <v>53</v>
      </c>
      <c r="O531" s="67"/>
      <c r="P531" s="204">
        <f>O531*H531</f>
        <v>0</v>
      </c>
      <c r="Q531" s="204">
        <v>0</v>
      </c>
      <c r="R531" s="204">
        <f>Q531*H531</f>
        <v>0</v>
      </c>
      <c r="S531" s="204">
        <v>0</v>
      </c>
      <c r="T531" s="205">
        <f>S531*H531</f>
        <v>0</v>
      </c>
      <c r="U531" s="37"/>
      <c r="V531" s="37"/>
      <c r="W531" s="37"/>
      <c r="X531" s="37"/>
      <c r="Y531" s="37"/>
      <c r="Z531" s="37"/>
      <c r="AA531" s="37"/>
      <c r="AB531" s="37"/>
      <c r="AC531" s="37"/>
      <c r="AD531" s="37"/>
      <c r="AE531" s="37"/>
      <c r="AR531" s="206" t="s">
        <v>232</v>
      </c>
      <c r="AT531" s="206" t="s">
        <v>214</v>
      </c>
      <c r="AU531" s="206" t="s">
        <v>91</v>
      </c>
      <c r="AY531" s="19" t="s">
        <v>211</v>
      </c>
      <c r="BE531" s="207">
        <f>IF(N531="základní",J531,0)</f>
        <v>0</v>
      </c>
      <c r="BF531" s="207">
        <f>IF(N531="snížená",J531,0)</f>
        <v>0</v>
      </c>
      <c r="BG531" s="207">
        <f>IF(N531="zákl. přenesená",J531,0)</f>
        <v>0</v>
      </c>
      <c r="BH531" s="207">
        <f>IF(N531="sníž. přenesená",J531,0)</f>
        <v>0</v>
      </c>
      <c r="BI531" s="207">
        <f>IF(N531="nulová",J531,0)</f>
        <v>0</v>
      </c>
      <c r="BJ531" s="19" t="s">
        <v>88</v>
      </c>
      <c r="BK531" s="207">
        <f>ROUND(I531*H531,2)</f>
        <v>0</v>
      </c>
      <c r="BL531" s="19" t="s">
        <v>232</v>
      </c>
      <c r="BM531" s="206" t="s">
        <v>1129</v>
      </c>
    </row>
    <row r="532" spans="1:65" s="13" customFormat="1">
      <c r="B532" s="216"/>
      <c r="C532" s="217"/>
      <c r="D532" s="208" t="s">
        <v>299</v>
      </c>
      <c r="E532" s="218" t="s">
        <v>44</v>
      </c>
      <c r="F532" s="219" t="s">
        <v>1130</v>
      </c>
      <c r="G532" s="217"/>
      <c r="H532" s="220">
        <v>220</v>
      </c>
      <c r="I532" s="221"/>
      <c r="J532" s="217"/>
      <c r="K532" s="217"/>
      <c r="L532" s="222"/>
      <c r="M532" s="223"/>
      <c r="N532" s="224"/>
      <c r="O532" s="224"/>
      <c r="P532" s="224"/>
      <c r="Q532" s="224"/>
      <c r="R532" s="224"/>
      <c r="S532" s="224"/>
      <c r="T532" s="225"/>
      <c r="AT532" s="226" t="s">
        <v>299</v>
      </c>
      <c r="AU532" s="226" t="s">
        <v>91</v>
      </c>
      <c r="AV532" s="13" t="s">
        <v>91</v>
      </c>
      <c r="AW532" s="13" t="s">
        <v>42</v>
      </c>
      <c r="AX532" s="13" t="s">
        <v>88</v>
      </c>
      <c r="AY532" s="226" t="s">
        <v>211</v>
      </c>
    </row>
    <row r="533" spans="1:65" s="2" customFormat="1" ht="12">
      <c r="A533" s="37"/>
      <c r="B533" s="38"/>
      <c r="C533" s="195" t="s">
        <v>1131</v>
      </c>
      <c r="D533" s="195" t="s">
        <v>214</v>
      </c>
      <c r="E533" s="196" t="s">
        <v>1132</v>
      </c>
      <c r="F533" s="197" t="s">
        <v>1133</v>
      </c>
      <c r="G533" s="198" t="s">
        <v>519</v>
      </c>
      <c r="H533" s="199">
        <v>226</v>
      </c>
      <c r="I533" s="200"/>
      <c r="J533" s="201">
        <f>ROUND(I533*H533,2)</f>
        <v>0</v>
      </c>
      <c r="K533" s="197" t="s">
        <v>224</v>
      </c>
      <c r="L533" s="42"/>
      <c r="M533" s="202" t="s">
        <v>44</v>
      </c>
      <c r="N533" s="203" t="s">
        <v>53</v>
      </c>
      <c r="O533" s="67"/>
      <c r="P533" s="204">
        <f>O533*H533</f>
        <v>0</v>
      </c>
      <c r="Q533" s="204">
        <v>0</v>
      </c>
      <c r="R533" s="204">
        <f>Q533*H533</f>
        <v>0</v>
      </c>
      <c r="S533" s="204">
        <v>0</v>
      </c>
      <c r="T533" s="205">
        <f>S533*H533</f>
        <v>0</v>
      </c>
      <c r="U533" s="37"/>
      <c r="V533" s="37"/>
      <c r="W533" s="37"/>
      <c r="X533" s="37"/>
      <c r="Y533" s="37"/>
      <c r="Z533" s="37"/>
      <c r="AA533" s="37"/>
      <c r="AB533" s="37"/>
      <c r="AC533" s="37"/>
      <c r="AD533" s="37"/>
      <c r="AE533" s="37"/>
      <c r="AR533" s="206" t="s">
        <v>232</v>
      </c>
      <c r="AT533" s="206" t="s">
        <v>214</v>
      </c>
      <c r="AU533" s="206" t="s">
        <v>91</v>
      </c>
      <c r="AY533" s="19" t="s">
        <v>211</v>
      </c>
      <c r="BE533" s="207">
        <f>IF(N533="základní",J533,0)</f>
        <v>0</v>
      </c>
      <c r="BF533" s="207">
        <f>IF(N533="snížená",J533,0)</f>
        <v>0</v>
      </c>
      <c r="BG533" s="207">
        <f>IF(N533="zákl. přenesená",J533,0)</f>
        <v>0</v>
      </c>
      <c r="BH533" s="207">
        <f>IF(N533="sníž. přenesená",J533,0)</f>
        <v>0</v>
      </c>
      <c r="BI533" s="207">
        <f>IF(N533="nulová",J533,0)</f>
        <v>0</v>
      </c>
      <c r="BJ533" s="19" t="s">
        <v>88</v>
      </c>
      <c r="BK533" s="207">
        <f>ROUND(I533*H533,2)</f>
        <v>0</v>
      </c>
      <c r="BL533" s="19" t="s">
        <v>232</v>
      </c>
      <c r="BM533" s="206" t="s">
        <v>1134</v>
      </c>
    </row>
    <row r="534" spans="1:65" s="13" customFormat="1">
      <c r="B534" s="216"/>
      <c r="C534" s="217"/>
      <c r="D534" s="208" t="s">
        <v>299</v>
      </c>
      <c r="E534" s="218" t="s">
        <v>44</v>
      </c>
      <c r="F534" s="219" t="s">
        <v>1135</v>
      </c>
      <c r="G534" s="217"/>
      <c r="H534" s="220">
        <v>6</v>
      </c>
      <c r="I534" s="221"/>
      <c r="J534" s="217"/>
      <c r="K534" s="217"/>
      <c r="L534" s="222"/>
      <c r="M534" s="223"/>
      <c r="N534" s="224"/>
      <c r="O534" s="224"/>
      <c r="P534" s="224"/>
      <c r="Q534" s="224"/>
      <c r="R534" s="224"/>
      <c r="S534" s="224"/>
      <c r="T534" s="225"/>
      <c r="AT534" s="226" t="s">
        <v>299</v>
      </c>
      <c r="AU534" s="226" t="s">
        <v>91</v>
      </c>
      <c r="AV534" s="13" t="s">
        <v>91</v>
      </c>
      <c r="AW534" s="13" t="s">
        <v>42</v>
      </c>
      <c r="AX534" s="13" t="s">
        <v>82</v>
      </c>
      <c r="AY534" s="226" t="s">
        <v>211</v>
      </c>
    </row>
    <row r="535" spans="1:65" s="13" customFormat="1">
      <c r="B535" s="216"/>
      <c r="C535" s="217"/>
      <c r="D535" s="208" t="s">
        <v>299</v>
      </c>
      <c r="E535" s="218" t="s">
        <v>44</v>
      </c>
      <c r="F535" s="219" t="s">
        <v>1136</v>
      </c>
      <c r="G535" s="217"/>
      <c r="H535" s="220">
        <v>220</v>
      </c>
      <c r="I535" s="221"/>
      <c r="J535" s="217"/>
      <c r="K535" s="217"/>
      <c r="L535" s="222"/>
      <c r="M535" s="223"/>
      <c r="N535" s="224"/>
      <c r="O535" s="224"/>
      <c r="P535" s="224"/>
      <c r="Q535" s="224"/>
      <c r="R535" s="224"/>
      <c r="S535" s="224"/>
      <c r="T535" s="225"/>
      <c r="AT535" s="226" t="s">
        <v>299</v>
      </c>
      <c r="AU535" s="226" t="s">
        <v>91</v>
      </c>
      <c r="AV535" s="13" t="s">
        <v>91</v>
      </c>
      <c r="AW535" s="13" t="s">
        <v>42</v>
      </c>
      <c r="AX535" s="13" t="s">
        <v>82</v>
      </c>
      <c r="AY535" s="226" t="s">
        <v>211</v>
      </c>
    </row>
    <row r="536" spans="1:65" s="14" customFormat="1">
      <c r="B536" s="227"/>
      <c r="C536" s="228"/>
      <c r="D536" s="208" t="s">
        <v>299</v>
      </c>
      <c r="E536" s="229" t="s">
        <v>44</v>
      </c>
      <c r="F536" s="230" t="s">
        <v>344</v>
      </c>
      <c r="G536" s="228"/>
      <c r="H536" s="231">
        <v>226</v>
      </c>
      <c r="I536" s="232"/>
      <c r="J536" s="228"/>
      <c r="K536" s="228"/>
      <c r="L536" s="233"/>
      <c r="M536" s="234"/>
      <c r="N536" s="235"/>
      <c r="O536" s="235"/>
      <c r="P536" s="235"/>
      <c r="Q536" s="235"/>
      <c r="R536" s="235"/>
      <c r="S536" s="235"/>
      <c r="T536" s="236"/>
      <c r="AT536" s="237" t="s">
        <v>299</v>
      </c>
      <c r="AU536" s="237" t="s">
        <v>91</v>
      </c>
      <c r="AV536" s="14" t="s">
        <v>232</v>
      </c>
      <c r="AW536" s="14" t="s">
        <v>42</v>
      </c>
      <c r="AX536" s="14" t="s">
        <v>88</v>
      </c>
      <c r="AY536" s="237" t="s">
        <v>211</v>
      </c>
    </row>
    <row r="537" spans="1:65" s="2" customFormat="1" ht="24">
      <c r="A537" s="37"/>
      <c r="B537" s="38"/>
      <c r="C537" s="195" t="s">
        <v>1137</v>
      </c>
      <c r="D537" s="195" t="s">
        <v>214</v>
      </c>
      <c r="E537" s="196" t="s">
        <v>1138</v>
      </c>
      <c r="F537" s="197" t="s">
        <v>1139</v>
      </c>
      <c r="G537" s="198" t="s">
        <v>519</v>
      </c>
      <c r="H537" s="199">
        <v>6</v>
      </c>
      <c r="I537" s="200"/>
      <c r="J537" s="201">
        <f>ROUND(I537*H537,2)</f>
        <v>0</v>
      </c>
      <c r="K537" s="197" t="s">
        <v>224</v>
      </c>
      <c r="L537" s="42"/>
      <c r="M537" s="202" t="s">
        <v>44</v>
      </c>
      <c r="N537" s="203" t="s">
        <v>53</v>
      </c>
      <c r="O537" s="67"/>
      <c r="P537" s="204">
        <f>O537*H537</f>
        <v>0</v>
      </c>
      <c r="Q537" s="204">
        <v>0.18462999999999999</v>
      </c>
      <c r="R537" s="204">
        <f>Q537*H537</f>
        <v>1.10778</v>
      </c>
      <c r="S537" s="204">
        <v>0</v>
      </c>
      <c r="T537" s="205">
        <f>S537*H537</f>
        <v>0</v>
      </c>
      <c r="U537" s="37"/>
      <c r="V537" s="37"/>
      <c r="W537" s="37"/>
      <c r="X537" s="37"/>
      <c r="Y537" s="37"/>
      <c r="Z537" s="37"/>
      <c r="AA537" s="37"/>
      <c r="AB537" s="37"/>
      <c r="AC537" s="37"/>
      <c r="AD537" s="37"/>
      <c r="AE537" s="37"/>
      <c r="AR537" s="206" t="s">
        <v>232</v>
      </c>
      <c r="AT537" s="206" t="s">
        <v>214</v>
      </c>
      <c r="AU537" s="206" t="s">
        <v>91</v>
      </c>
      <c r="AY537" s="19" t="s">
        <v>211</v>
      </c>
      <c r="BE537" s="207">
        <f>IF(N537="základní",J537,0)</f>
        <v>0</v>
      </c>
      <c r="BF537" s="207">
        <f>IF(N537="snížená",J537,0)</f>
        <v>0</v>
      </c>
      <c r="BG537" s="207">
        <f>IF(N537="zákl. přenesená",J537,0)</f>
        <v>0</v>
      </c>
      <c r="BH537" s="207">
        <f>IF(N537="sníž. přenesená",J537,0)</f>
        <v>0</v>
      </c>
      <c r="BI537" s="207">
        <f>IF(N537="nulová",J537,0)</f>
        <v>0</v>
      </c>
      <c r="BJ537" s="19" t="s">
        <v>88</v>
      </c>
      <c r="BK537" s="207">
        <f>ROUND(I537*H537,2)</f>
        <v>0</v>
      </c>
      <c r="BL537" s="19" t="s">
        <v>232</v>
      </c>
      <c r="BM537" s="206" t="s">
        <v>1140</v>
      </c>
    </row>
    <row r="538" spans="1:65" s="2" customFormat="1" ht="48.75">
      <c r="A538" s="37"/>
      <c r="B538" s="38"/>
      <c r="C538" s="39"/>
      <c r="D538" s="208" t="s">
        <v>297</v>
      </c>
      <c r="E538" s="39"/>
      <c r="F538" s="209" t="s">
        <v>1141</v>
      </c>
      <c r="G538" s="39"/>
      <c r="H538" s="39"/>
      <c r="I538" s="118"/>
      <c r="J538" s="39"/>
      <c r="K538" s="39"/>
      <c r="L538" s="42"/>
      <c r="M538" s="210"/>
      <c r="N538" s="211"/>
      <c r="O538" s="67"/>
      <c r="P538" s="67"/>
      <c r="Q538" s="67"/>
      <c r="R538" s="67"/>
      <c r="S538" s="67"/>
      <c r="T538" s="68"/>
      <c r="U538" s="37"/>
      <c r="V538" s="37"/>
      <c r="W538" s="37"/>
      <c r="X538" s="37"/>
      <c r="Y538" s="37"/>
      <c r="Z538" s="37"/>
      <c r="AA538" s="37"/>
      <c r="AB538" s="37"/>
      <c r="AC538" s="37"/>
      <c r="AD538" s="37"/>
      <c r="AE538" s="37"/>
      <c r="AT538" s="19" t="s">
        <v>297</v>
      </c>
      <c r="AU538" s="19" t="s">
        <v>91</v>
      </c>
    </row>
    <row r="539" spans="1:65" s="13" customFormat="1">
      <c r="B539" s="216"/>
      <c r="C539" s="217"/>
      <c r="D539" s="208" t="s">
        <v>299</v>
      </c>
      <c r="E539" s="218" t="s">
        <v>44</v>
      </c>
      <c r="F539" s="219" t="s">
        <v>1142</v>
      </c>
      <c r="G539" s="217"/>
      <c r="H539" s="220">
        <v>6</v>
      </c>
      <c r="I539" s="221"/>
      <c r="J539" s="217"/>
      <c r="K539" s="217"/>
      <c r="L539" s="222"/>
      <c r="M539" s="223"/>
      <c r="N539" s="224"/>
      <c r="O539" s="224"/>
      <c r="P539" s="224"/>
      <c r="Q539" s="224"/>
      <c r="R539" s="224"/>
      <c r="S539" s="224"/>
      <c r="T539" s="225"/>
      <c r="AT539" s="226" t="s">
        <v>299</v>
      </c>
      <c r="AU539" s="226" t="s">
        <v>91</v>
      </c>
      <c r="AV539" s="13" t="s">
        <v>91</v>
      </c>
      <c r="AW539" s="13" t="s">
        <v>42</v>
      </c>
      <c r="AX539" s="13" t="s">
        <v>88</v>
      </c>
      <c r="AY539" s="226" t="s">
        <v>211</v>
      </c>
    </row>
    <row r="540" spans="1:65" s="2" customFormat="1" ht="12">
      <c r="A540" s="37"/>
      <c r="B540" s="38"/>
      <c r="C540" s="195" t="s">
        <v>1143</v>
      </c>
      <c r="D540" s="195" t="s">
        <v>214</v>
      </c>
      <c r="E540" s="196" t="s">
        <v>1144</v>
      </c>
      <c r="F540" s="197" t="s">
        <v>1145</v>
      </c>
      <c r="G540" s="198" t="s">
        <v>519</v>
      </c>
      <c r="H540" s="199">
        <v>6</v>
      </c>
      <c r="I540" s="200"/>
      <c r="J540" s="201">
        <f>ROUND(I540*H540,2)</f>
        <v>0</v>
      </c>
      <c r="K540" s="197" t="s">
        <v>224</v>
      </c>
      <c r="L540" s="42"/>
      <c r="M540" s="202" t="s">
        <v>44</v>
      </c>
      <c r="N540" s="203" t="s">
        <v>53</v>
      </c>
      <c r="O540" s="67"/>
      <c r="P540" s="204">
        <f>O540*H540</f>
        <v>0</v>
      </c>
      <c r="Q540" s="204">
        <v>8.0999999999999996E-4</v>
      </c>
      <c r="R540" s="204">
        <f>Q540*H540</f>
        <v>4.8599999999999997E-3</v>
      </c>
      <c r="S540" s="204">
        <v>0</v>
      </c>
      <c r="T540" s="205">
        <f>S540*H540</f>
        <v>0</v>
      </c>
      <c r="U540" s="37"/>
      <c r="V540" s="37"/>
      <c r="W540" s="37"/>
      <c r="X540" s="37"/>
      <c r="Y540" s="37"/>
      <c r="Z540" s="37"/>
      <c r="AA540" s="37"/>
      <c r="AB540" s="37"/>
      <c r="AC540" s="37"/>
      <c r="AD540" s="37"/>
      <c r="AE540" s="37"/>
      <c r="AR540" s="206" t="s">
        <v>232</v>
      </c>
      <c r="AT540" s="206" t="s">
        <v>214</v>
      </c>
      <c r="AU540" s="206" t="s">
        <v>91</v>
      </c>
      <c r="AY540" s="19" t="s">
        <v>211</v>
      </c>
      <c r="BE540" s="207">
        <f>IF(N540="základní",J540,0)</f>
        <v>0</v>
      </c>
      <c r="BF540" s="207">
        <f>IF(N540="snížená",J540,0)</f>
        <v>0</v>
      </c>
      <c r="BG540" s="207">
        <f>IF(N540="zákl. přenesená",J540,0)</f>
        <v>0</v>
      </c>
      <c r="BH540" s="207">
        <f>IF(N540="sníž. přenesená",J540,0)</f>
        <v>0</v>
      </c>
      <c r="BI540" s="207">
        <f>IF(N540="nulová",J540,0)</f>
        <v>0</v>
      </c>
      <c r="BJ540" s="19" t="s">
        <v>88</v>
      </c>
      <c r="BK540" s="207">
        <f>ROUND(I540*H540,2)</f>
        <v>0</v>
      </c>
      <c r="BL540" s="19" t="s">
        <v>232</v>
      </c>
      <c r="BM540" s="206" t="s">
        <v>1146</v>
      </c>
    </row>
    <row r="541" spans="1:65" s="13" customFormat="1">
      <c r="B541" s="216"/>
      <c r="C541" s="217"/>
      <c r="D541" s="208" t="s">
        <v>299</v>
      </c>
      <c r="E541" s="218" t="s">
        <v>44</v>
      </c>
      <c r="F541" s="219" t="s">
        <v>1147</v>
      </c>
      <c r="G541" s="217"/>
      <c r="H541" s="220">
        <v>6</v>
      </c>
      <c r="I541" s="221"/>
      <c r="J541" s="217"/>
      <c r="K541" s="217"/>
      <c r="L541" s="222"/>
      <c r="M541" s="223"/>
      <c r="N541" s="224"/>
      <c r="O541" s="224"/>
      <c r="P541" s="224"/>
      <c r="Q541" s="224"/>
      <c r="R541" s="224"/>
      <c r="S541" s="224"/>
      <c r="T541" s="225"/>
      <c r="AT541" s="226" t="s">
        <v>299</v>
      </c>
      <c r="AU541" s="226" t="s">
        <v>91</v>
      </c>
      <c r="AV541" s="13" t="s">
        <v>91</v>
      </c>
      <c r="AW541" s="13" t="s">
        <v>42</v>
      </c>
      <c r="AX541" s="13" t="s">
        <v>88</v>
      </c>
      <c r="AY541" s="226" t="s">
        <v>211</v>
      </c>
    </row>
    <row r="542" spans="1:65" s="2" customFormat="1" ht="24">
      <c r="A542" s="37"/>
      <c r="B542" s="38"/>
      <c r="C542" s="195" t="s">
        <v>1148</v>
      </c>
      <c r="D542" s="195" t="s">
        <v>214</v>
      </c>
      <c r="E542" s="196" t="s">
        <v>1149</v>
      </c>
      <c r="F542" s="197" t="s">
        <v>1150</v>
      </c>
      <c r="G542" s="198" t="s">
        <v>519</v>
      </c>
      <c r="H542" s="199">
        <v>6</v>
      </c>
      <c r="I542" s="200"/>
      <c r="J542" s="201">
        <f>ROUND(I542*H542,2)</f>
        <v>0</v>
      </c>
      <c r="K542" s="197" t="s">
        <v>224</v>
      </c>
      <c r="L542" s="42"/>
      <c r="M542" s="202" t="s">
        <v>44</v>
      </c>
      <c r="N542" s="203" t="s">
        <v>53</v>
      </c>
      <c r="O542" s="67"/>
      <c r="P542" s="204">
        <f>O542*H542</f>
        <v>0</v>
      </c>
      <c r="Q542" s="204">
        <v>0.10373</v>
      </c>
      <c r="R542" s="204">
        <f>Q542*H542</f>
        <v>0.62238000000000004</v>
      </c>
      <c r="S542" s="204">
        <v>0</v>
      </c>
      <c r="T542" s="205">
        <f>S542*H542</f>
        <v>0</v>
      </c>
      <c r="U542" s="37"/>
      <c r="V542" s="37"/>
      <c r="W542" s="37"/>
      <c r="X542" s="37"/>
      <c r="Y542" s="37"/>
      <c r="Z542" s="37"/>
      <c r="AA542" s="37"/>
      <c r="AB542" s="37"/>
      <c r="AC542" s="37"/>
      <c r="AD542" s="37"/>
      <c r="AE542" s="37"/>
      <c r="AR542" s="206" t="s">
        <v>232</v>
      </c>
      <c r="AT542" s="206" t="s">
        <v>214</v>
      </c>
      <c r="AU542" s="206" t="s">
        <v>91</v>
      </c>
      <c r="AY542" s="19" t="s">
        <v>211</v>
      </c>
      <c r="BE542" s="207">
        <f>IF(N542="základní",J542,0)</f>
        <v>0</v>
      </c>
      <c r="BF542" s="207">
        <f>IF(N542="snížená",J542,0)</f>
        <v>0</v>
      </c>
      <c r="BG542" s="207">
        <f>IF(N542="zákl. přenesená",J542,0)</f>
        <v>0</v>
      </c>
      <c r="BH542" s="207">
        <f>IF(N542="sníž. přenesená",J542,0)</f>
        <v>0</v>
      </c>
      <c r="BI542" s="207">
        <f>IF(N542="nulová",J542,0)</f>
        <v>0</v>
      </c>
      <c r="BJ542" s="19" t="s">
        <v>88</v>
      </c>
      <c r="BK542" s="207">
        <f>ROUND(I542*H542,2)</f>
        <v>0</v>
      </c>
      <c r="BL542" s="19" t="s">
        <v>232</v>
      </c>
      <c r="BM542" s="206" t="s">
        <v>1151</v>
      </c>
    </row>
    <row r="543" spans="1:65" s="2" customFormat="1" ht="48.75">
      <c r="A543" s="37"/>
      <c r="B543" s="38"/>
      <c r="C543" s="39"/>
      <c r="D543" s="208" t="s">
        <v>297</v>
      </c>
      <c r="E543" s="39"/>
      <c r="F543" s="209" t="s">
        <v>1152</v>
      </c>
      <c r="G543" s="39"/>
      <c r="H543" s="39"/>
      <c r="I543" s="118"/>
      <c r="J543" s="39"/>
      <c r="K543" s="39"/>
      <c r="L543" s="42"/>
      <c r="M543" s="210"/>
      <c r="N543" s="211"/>
      <c r="O543" s="67"/>
      <c r="P543" s="67"/>
      <c r="Q543" s="67"/>
      <c r="R543" s="67"/>
      <c r="S543" s="67"/>
      <c r="T543" s="68"/>
      <c r="U543" s="37"/>
      <c r="V543" s="37"/>
      <c r="W543" s="37"/>
      <c r="X543" s="37"/>
      <c r="Y543" s="37"/>
      <c r="Z543" s="37"/>
      <c r="AA543" s="37"/>
      <c r="AB543" s="37"/>
      <c r="AC543" s="37"/>
      <c r="AD543" s="37"/>
      <c r="AE543" s="37"/>
      <c r="AT543" s="19" t="s">
        <v>297</v>
      </c>
      <c r="AU543" s="19" t="s">
        <v>91</v>
      </c>
    </row>
    <row r="544" spans="1:65" s="13" customFormat="1">
      <c r="B544" s="216"/>
      <c r="C544" s="217"/>
      <c r="D544" s="208" t="s">
        <v>299</v>
      </c>
      <c r="E544" s="218" t="s">
        <v>44</v>
      </c>
      <c r="F544" s="219" t="s">
        <v>1153</v>
      </c>
      <c r="G544" s="217"/>
      <c r="H544" s="220">
        <v>6</v>
      </c>
      <c r="I544" s="221"/>
      <c r="J544" s="217"/>
      <c r="K544" s="217"/>
      <c r="L544" s="222"/>
      <c r="M544" s="223"/>
      <c r="N544" s="224"/>
      <c r="O544" s="224"/>
      <c r="P544" s="224"/>
      <c r="Q544" s="224"/>
      <c r="R544" s="224"/>
      <c r="S544" s="224"/>
      <c r="T544" s="225"/>
      <c r="AT544" s="226" t="s">
        <v>299</v>
      </c>
      <c r="AU544" s="226" t="s">
        <v>91</v>
      </c>
      <c r="AV544" s="13" t="s">
        <v>91</v>
      </c>
      <c r="AW544" s="13" t="s">
        <v>42</v>
      </c>
      <c r="AX544" s="13" t="s">
        <v>88</v>
      </c>
      <c r="AY544" s="226" t="s">
        <v>211</v>
      </c>
    </row>
    <row r="545" spans="1:65" s="2" customFormat="1" ht="36">
      <c r="A545" s="37"/>
      <c r="B545" s="38"/>
      <c r="C545" s="195" t="s">
        <v>1154</v>
      </c>
      <c r="D545" s="195" t="s">
        <v>214</v>
      </c>
      <c r="E545" s="196" t="s">
        <v>1155</v>
      </c>
      <c r="F545" s="197" t="s">
        <v>1156</v>
      </c>
      <c r="G545" s="198" t="s">
        <v>519</v>
      </c>
      <c r="H545" s="199">
        <v>12.4</v>
      </c>
      <c r="I545" s="200"/>
      <c r="J545" s="201">
        <f>ROUND(I545*H545,2)</f>
        <v>0</v>
      </c>
      <c r="K545" s="197" t="s">
        <v>224</v>
      </c>
      <c r="L545" s="42"/>
      <c r="M545" s="202" t="s">
        <v>44</v>
      </c>
      <c r="N545" s="203" t="s">
        <v>53</v>
      </c>
      <c r="O545" s="67"/>
      <c r="P545" s="204">
        <f>O545*H545</f>
        <v>0</v>
      </c>
      <c r="Q545" s="204">
        <v>0.14610000000000001</v>
      </c>
      <c r="R545" s="204">
        <f>Q545*H545</f>
        <v>1.8116400000000001</v>
      </c>
      <c r="S545" s="204">
        <v>0</v>
      </c>
      <c r="T545" s="205">
        <f>S545*H545</f>
        <v>0</v>
      </c>
      <c r="U545" s="37"/>
      <c r="V545" s="37"/>
      <c r="W545" s="37"/>
      <c r="X545" s="37"/>
      <c r="Y545" s="37"/>
      <c r="Z545" s="37"/>
      <c r="AA545" s="37"/>
      <c r="AB545" s="37"/>
      <c r="AC545" s="37"/>
      <c r="AD545" s="37"/>
      <c r="AE545" s="37"/>
      <c r="AR545" s="206" t="s">
        <v>232</v>
      </c>
      <c r="AT545" s="206" t="s">
        <v>214</v>
      </c>
      <c r="AU545" s="206" t="s">
        <v>91</v>
      </c>
      <c r="AY545" s="19" t="s">
        <v>211</v>
      </c>
      <c r="BE545" s="207">
        <f>IF(N545="základní",J545,0)</f>
        <v>0</v>
      </c>
      <c r="BF545" s="207">
        <f>IF(N545="snížená",J545,0)</f>
        <v>0</v>
      </c>
      <c r="BG545" s="207">
        <f>IF(N545="zákl. přenesená",J545,0)</f>
        <v>0</v>
      </c>
      <c r="BH545" s="207">
        <f>IF(N545="sníž. přenesená",J545,0)</f>
        <v>0</v>
      </c>
      <c r="BI545" s="207">
        <f>IF(N545="nulová",J545,0)</f>
        <v>0</v>
      </c>
      <c r="BJ545" s="19" t="s">
        <v>88</v>
      </c>
      <c r="BK545" s="207">
        <f>ROUND(I545*H545,2)</f>
        <v>0</v>
      </c>
      <c r="BL545" s="19" t="s">
        <v>232</v>
      </c>
      <c r="BM545" s="206" t="s">
        <v>1157</v>
      </c>
    </row>
    <row r="546" spans="1:65" s="2" customFormat="1" ht="97.5">
      <c r="A546" s="37"/>
      <c r="B546" s="38"/>
      <c r="C546" s="39"/>
      <c r="D546" s="208" t="s">
        <v>297</v>
      </c>
      <c r="E546" s="39"/>
      <c r="F546" s="209" t="s">
        <v>1158</v>
      </c>
      <c r="G546" s="39"/>
      <c r="H546" s="39"/>
      <c r="I546" s="118"/>
      <c r="J546" s="39"/>
      <c r="K546" s="39"/>
      <c r="L546" s="42"/>
      <c r="M546" s="210"/>
      <c r="N546" s="211"/>
      <c r="O546" s="67"/>
      <c r="P546" s="67"/>
      <c r="Q546" s="67"/>
      <c r="R546" s="67"/>
      <c r="S546" s="67"/>
      <c r="T546" s="68"/>
      <c r="U546" s="37"/>
      <c r="V546" s="37"/>
      <c r="W546" s="37"/>
      <c r="X546" s="37"/>
      <c r="Y546" s="37"/>
      <c r="Z546" s="37"/>
      <c r="AA546" s="37"/>
      <c r="AB546" s="37"/>
      <c r="AC546" s="37"/>
      <c r="AD546" s="37"/>
      <c r="AE546" s="37"/>
      <c r="AT546" s="19" t="s">
        <v>297</v>
      </c>
      <c r="AU546" s="19" t="s">
        <v>91</v>
      </c>
    </row>
    <row r="547" spans="1:65" s="13" customFormat="1">
      <c r="B547" s="216"/>
      <c r="C547" s="217"/>
      <c r="D547" s="208" t="s">
        <v>299</v>
      </c>
      <c r="E547" s="218" t="s">
        <v>44</v>
      </c>
      <c r="F547" s="219" t="s">
        <v>1159</v>
      </c>
      <c r="G547" s="217"/>
      <c r="H547" s="220">
        <v>12.4</v>
      </c>
      <c r="I547" s="221"/>
      <c r="J547" s="217"/>
      <c r="K547" s="217"/>
      <c r="L547" s="222"/>
      <c r="M547" s="223"/>
      <c r="N547" s="224"/>
      <c r="O547" s="224"/>
      <c r="P547" s="224"/>
      <c r="Q547" s="224"/>
      <c r="R547" s="224"/>
      <c r="S547" s="224"/>
      <c r="T547" s="225"/>
      <c r="AT547" s="226" t="s">
        <v>299</v>
      </c>
      <c r="AU547" s="226" t="s">
        <v>91</v>
      </c>
      <c r="AV547" s="13" t="s">
        <v>91</v>
      </c>
      <c r="AW547" s="13" t="s">
        <v>42</v>
      </c>
      <c r="AX547" s="13" t="s">
        <v>88</v>
      </c>
      <c r="AY547" s="226" t="s">
        <v>211</v>
      </c>
    </row>
    <row r="548" spans="1:65" s="2" customFormat="1" ht="12">
      <c r="A548" s="37"/>
      <c r="B548" s="38"/>
      <c r="C548" s="259" t="s">
        <v>1160</v>
      </c>
      <c r="D548" s="259" t="s">
        <v>507</v>
      </c>
      <c r="E548" s="260" t="s">
        <v>1161</v>
      </c>
      <c r="F548" s="261" t="s">
        <v>1162</v>
      </c>
      <c r="G548" s="262" t="s">
        <v>519</v>
      </c>
      <c r="H548" s="263">
        <v>6.2</v>
      </c>
      <c r="I548" s="264"/>
      <c r="J548" s="265">
        <f>ROUND(I548*H548,2)</f>
        <v>0</v>
      </c>
      <c r="K548" s="261" t="s">
        <v>224</v>
      </c>
      <c r="L548" s="266"/>
      <c r="M548" s="267" t="s">
        <v>44</v>
      </c>
      <c r="N548" s="268" t="s">
        <v>53</v>
      </c>
      <c r="O548" s="67"/>
      <c r="P548" s="204">
        <f>O548*H548</f>
        <v>0</v>
      </c>
      <c r="Q548" s="204">
        <v>0.115</v>
      </c>
      <c r="R548" s="204">
        <f>Q548*H548</f>
        <v>0.71300000000000008</v>
      </c>
      <c r="S548" s="204">
        <v>0</v>
      </c>
      <c r="T548" s="205">
        <f>S548*H548</f>
        <v>0</v>
      </c>
      <c r="U548" s="37"/>
      <c r="V548" s="37"/>
      <c r="W548" s="37"/>
      <c r="X548" s="37"/>
      <c r="Y548" s="37"/>
      <c r="Z548" s="37"/>
      <c r="AA548" s="37"/>
      <c r="AB548" s="37"/>
      <c r="AC548" s="37"/>
      <c r="AD548" s="37"/>
      <c r="AE548" s="37"/>
      <c r="AR548" s="206" t="s">
        <v>256</v>
      </c>
      <c r="AT548" s="206" t="s">
        <v>507</v>
      </c>
      <c r="AU548" s="206" t="s">
        <v>91</v>
      </c>
      <c r="AY548" s="19" t="s">
        <v>211</v>
      </c>
      <c r="BE548" s="207">
        <f>IF(N548="základní",J548,0)</f>
        <v>0</v>
      </c>
      <c r="BF548" s="207">
        <f>IF(N548="snížená",J548,0)</f>
        <v>0</v>
      </c>
      <c r="BG548" s="207">
        <f>IF(N548="zákl. přenesená",J548,0)</f>
        <v>0</v>
      </c>
      <c r="BH548" s="207">
        <f>IF(N548="sníž. přenesená",J548,0)</f>
        <v>0</v>
      </c>
      <c r="BI548" s="207">
        <f>IF(N548="nulová",J548,0)</f>
        <v>0</v>
      </c>
      <c r="BJ548" s="19" t="s">
        <v>88</v>
      </c>
      <c r="BK548" s="207">
        <f>ROUND(I548*H548,2)</f>
        <v>0</v>
      </c>
      <c r="BL548" s="19" t="s">
        <v>232</v>
      </c>
      <c r="BM548" s="206" t="s">
        <v>1163</v>
      </c>
    </row>
    <row r="549" spans="1:65" s="13" customFormat="1">
      <c r="B549" s="216"/>
      <c r="C549" s="217"/>
      <c r="D549" s="208" t="s">
        <v>299</v>
      </c>
      <c r="E549" s="218" t="s">
        <v>44</v>
      </c>
      <c r="F549" s="219" t="s">
        <v>1164</v>
      </c>
      <c r="G549" s="217"/>
      <c r="H549" s="220">
        <v>6.2</v>
      </c>
      <c r="I549" s="221"/>
      <c r="J549" s="217"/>
      <c r="K549" s="217"/>
      <c r="L549" s="222"/>
      <c r="M549" s="223"/>
      <c r="N549" s="224"/>
      <c r="O549" s="224"/>
      <c r="P549" s="224"/>
      <c r="Q549" s="224"/>
      <c r="R549" s="224"/>
      <c r="S549" s="224"/>
      <c r="T549" s="225"/>
      <c r="AT549" s="226" t="s">
        <v>299</v>
      </c>
      <c r="AU549" s="226" t="s">
        <v>91</v>
      </c>
      <c r="AV549" s="13" t="s">
        <v>91</v>
      </c>
      <c r="AW549" s="13" t="s">
        <v>42</v>
      </c>
      <c r="AX549" s="13" t="s">
        <v>88</v>
      </c>
      <c r="AY549" s="226" t="s">
        <v>211</v>
      </c>
    </row>
    <row r="550" spans="1:65" s="12" customFormat="1" ht="12.75">
      <c r="B550" s="179"/>
      <c r="C550" s="180"/>
      <c r="D550" s="181" t="s">
        <v>81</v>
      </c>
      <c r="E550" s="193" t="s">
        <v>256</v>
      </c>
      <c r="F550" s="193" t="s">
        <v>619</v>
      </c>
      <c r="G550" s="180"/>
      <c r="H550" s="180"/>
      <c r="I550" s="183"/>
      <c r="J550" s="194">
        <f>BK550</f>
        <v>0</v>
      </c>
      <c r="K550" s="180"/>
      <c r="L550" s="185"/>
      <c r="M550" s="186"/>
      <c r="N550" s="187"/>
      <c r="O550" s="187"/>
      <c r="P550" s="188">
        <f>SUM(P551:P589)</f>
        <v>0</v>
      </c>
      <c r="Q550" s="187"/>
      <c r="R550" s="188">
        <f>SUM(R551:R589)</f>
        <v>4.6467700000000001</v>
      </c>
      <c r="S550" s="187"/>
      <c r="T550" s="189">
        <f>SUM(T551:T589)</f>
        <v>0</v>
      </c>
      <c r="AR550" s="190" t="s">
        <v>88</v>
      </c>
      <c r="AT550" s="191" t="s">
        <v>81</v>
      </c>
      <c r="AU550" s="191" t="s">
        <v>88</v>
      </c>
      <c r="AY550" s="190" t="s">
        <v>211</v>
      </c>
      <c r="BK550" s="192">
        <f>SUM(BK551:BK589)</f>
        <v>0</v>
      </c>
    </row>
    <row r="551" spans="1:65" s="2" customFormat="1" ht="12">
      <c r="A551" s="37"/>
      <c r="B551" s="38"/>
      <c r="C551" s="195" t="s">
        <v>1165</v>
      </c>
      <c r="D551" s="195" t="s">
        <v>214</v>
      </c>
      <c r="E551" s="196" t="s">
        <v>1166</v>
      </c>
      <c r="F551" s="197" t="s">
        <v>1167</v>
      </c>
      <c r="G551" s="198" t="s">
        <v>622</v>
      </c>
      <c r="H551" s="199">
        <v>4</v>
      </c>
      <c r="I551" s="200"/>
      <c r="J551" s="201">
        <f>ROUND(I551*H551,2)</f>
        <v>0</v>
      </c>
      <c r="K551" s="197" t="s">
        <v>224</v>
      </c>
      <c r="L551" s="42"/>
      <c r="M551" s="202" t="s">
        <v>44</v>
      </c>
      <c r="N551" s="203" t="s">
        <v>53</v>
      </c>
      <c r="O551" s="67"/>
      <c r="P551" s="204">
        <f>O551*H551</f>
        <v>0</v>
      </c>
      <c r="Q551" s="204">
        <v>0.34089999999999998</v>
      </c>
      <c r="R551" s="204">
        <f>Q551*H551</f>
        <v>1.3635999999999999</v>
      </c>
      <c r="S551" s="204">
        <v>0</v>
      </c>
      <c r="T551" s="205">
        <f>S551*H551</f>
        <v>0</v>
      </c>
      <c r="U551" s="37"/>
      <c r="V551" s="37"/>
      <c r="W551" s="37"/>
      <c r="X551" s="37"/>
      <c r="Y551" s="37"/>
      <c r="Z551" s="37"/>
      <c r="AA551" s="37"/>
      <c r="AB551" s="37"/>
      <c r="AC551" s="37"/>
      <c r="AD551" s="37"/>
      <c r="AE551" s="37"/>
      <c r="AR551" s="206" t="s">
        <v>232</v>
      </c>
      <c r="AT551" s="206" t="s">
        <v>214</v>
      </c>
      <c r="AU551" s="206" t="s">
        <v>91</v>
      </c>
      <c r="AY551" s="19" t="s">
        <v>211</v>
      </c>
      <c r="BE551" s="207">
        <f>IF(N551="základní",J551,0)</f>
        <v>0</v>
      </c>
      <c r="BF551" s="207">
        <f>IF(N551="snížená",J551,0)</f>
        <v>0</v>
      </c>
      <c r="BG551" s="207">
        <f>IF(N551="zákl. přenesená",J551,0)</f>
        <v>0</v>
      </c>
      <c r="BH551" s="207">
        <f>IF(N551="sníž. přenesená",J551,0)</f>
        <v>0</v>
      </c>
      <c r="BI551" s="207">
        <f>IF(N551="nulová",J551,0)</f>
        <v>0</v>
      </c>
      <c r="BJ551" s="19" t="s">
        <v>88</v>
      </c>
      <c r="BK551" s="207">
        <f>ROUND(I551*H551,2)</f>
        <v>0</v>
      </c>
      <c r="BL551" s="19" t="s">
        <v>232</v>
      </c>
      <c r="BM551" s="206" t="s">
        <v>1168</v>
      </c>
    </row>
    <row r="552" spans="1:65" s="2" customFormat="1" ht="97.5">
      <c r="A552" s="37"/>
      <c r="B552" s="38"/>
      <c r="C552" s="39"/>
      <c r="D552" s="208" t="s">
        <v>297</v>
      </c>
      <c r="E552" s="39"/>
      <c r="F552" s="209" t="s">
        <v>1169</v>
      </c>
      <c r="G552" s="39"/>
      <c r="H552" s="39"/>
      <c r="I552" s="118"/>
      <c r="J552" s="39"/>
      <c r="K552" s="39"/>
      <c r="L552" s="42"/>
      <c r="M552" s="210"/>
      <c r="N552" s="211"/>
      <c r="O552" s="67"/>
      <c r="P552" s="67"/>
      <c r="Q552" s="67"/>
      <c r="R552" s="67"/>
      <c r="S552" s="67"/>
      <c r="T552" s="68"/>
      <c r="U552" s="37"/>
      <c r="V552" s="37"/>
      <c r="W552" s="37"/>
      <c r="X552" s="37"/>
      <c r="Y552" s="37"/>
      <c r="Z552" s="37"/>
      <c r="AA552" s="37"/>
      <c r="AB552" s="37"/>
      <c r="AC552" s="37"/>
      <c r="AD552" s="37"/>
      <c r="AE552" s="37"/>
      <c r="AT552" s="19" t="s">
        <v>297</v>
      </c>
      <c r="AU552" s="19" t="s">
        <v>91</v>
      </c>
    </row>
    <row r="553" spans="1:65" s="2" customFormat="1" ht="39">
      <c r="A553" s="37"/>
      <c r="B553" s="38"/>
      <c r="C553" s="39"/>
      <c r="D553" s="208" t="s">
        <v>220</v>
      </c>
      <c r="E553" s="39"/>
      <c r="F553" s="209" t="s">
        <v>1170</v>
      </c>
      <c r="G553" s="39"/>
      <c r="H553" s="39"/>
      <c r="I553" s="118"/>
      <c r="J553" s="39"/>
      <c r="K553" s="39"/>
      <c r="L553" s="42"/>
      <c r="M553" s="210"/>
      <c r="N553" s="211"/>
      <c r="O553" s="67"/>
      <c r="P553" s="67"/>
      <c r="Q553" s="67"/>
      <c r="R553" s="67"/>
      <c r="S553" s="67"/>
      <c r="T553" s="68"/>
      <c r="U553" s="37"/>
      <c r="V553" s="37"/>
      <c r="W553" s="37"/>
      <c r="X553" s="37"/>
      <c r="Y553" s="37"/>
      <c r="Z553" s="37"/>
      <c r="AA553" s="37"/>
      <c r="AB553" s="37"/>
      <c r="AC553" s="37"/>
      <c r="AD553" s="37"/>
      <c r="AE553" s="37"/>
      <c r="AT553" s="19" t="s">
        <v>220</v>
      </c>
      <c r="AU553" s="19" t="s">
        <v>91</v>
      </c>
    </row>
    <row r="554" spans="1:65" s="13" customFormat="1">
      <c r="B554" s="216"/>
      <c r="C554" s="217"/>
      <c r="D554" s="208" t="s">
        <v>299</v>
      </c>
      <c r="E554" s="218" t="s">
        <v>44</v>
      </c>
      <c r="F554" s="219" t="s">
        <v>1171</v>
      </c>
      <c r="G554" s="217"/>
      <c r="H554" s="220">
        <v>4</v>
      </c>
      <c r="I554" s="221"/>
      <c r="J554" s="217"/>
      <c r="K554" s="217"/>
      <c r="L554" s="222"/>
      <c r="M554" s="223"/>
      <c r="N554" s="224"/>
      <c r="O554" s="224"/>
      <c r="P554" s="224"/>
      <c r="Q554" s="224"/>
      <c r="R554" s="224"/>
      <c r="S554" s="224"/>
      <c r="T554" s="225"/>
      <c r="AT554" s="226" t="s">
        <v>299</v>
      </c>
      <c r="AU554" s="226" t="s">
        <v>91</v>
      </c>
      <c r="AV554" s="13" t="s">
        <v>91</v>
      </c>
      <c r="AW554" s="13" t="s">
        <v>42</v>
      </c>
      <c r="AX554" s="13" t="s">
        <v>88</v>
      </c>
      <c r="AY554" s="226" t="s">
        <v>211</v>
      </c>
    </row>
    <row r="555" spans="1:65" s="2" customFormat="1" ht="12">
      <c r="A555" s="37"/>
      <c r="B555" s="38"/>
      <c r="C555" s="195" t="s">
        <v>1172</v>
      </c>
      <c r="D555" s="195" t="s">
        <v>214</v>
      </c>
      <c r="E555" s="196" t="s">
        <v>1173</v>
      </c>
      <c r="F555" s="197" t="s">
        <v>1174</v>
      </c>
      <c r="G555" s="198" t="s">
        <v>622</v>
      </c>
      <c r="H555" s="199">
        <v>4</v>
      </c>
      <c r="I555" s="200"/>
      <c r="J555" s="201">
        <f>ROUND(I555*H555,2)</f>
        <v>0</v>
      </c>
      <c r="K555" s="197" t="s">
        <v>224</v>
      </c>
      <c r="L555" s="42"/>
      <c r="M555" s="202" t="s">
        <v>44</v>
      </c>
      <c r="N555" s="203" t="s">
        <v>53</v>
      </c>
      <c r="O555" s="67"/>
      <c r="P555" s="204">
        <f>O555*H555</f>
        <v>0</v>
      </c>
      <c r="Q555" s="204">
        <v>0.21734000000000001</v>
      </c>
      <c r="R555" s="204">
        <f>Q555*H555</f>
        <v>0.86936000000000002</v>
      </c>
      <c r="S555" s="204">
        <v>0</v>
      </c>
      <c r="T555" s="205">
        <f>S555*H555</f>
        <v>0</v>
      </c>
      <c r="U555" s="37"/>
      <c r="V555" s="37"/>
      <c r="W555" s="37"/>
      <c r="X555" s="37"/>
      <c r="Y555" s="37"/>
      <c r="Z555" s="37"/>
      <c r="AA555" s="37"/>
      <c r="AB555" s="37"/>
      <c r="AC555" s="37"/>
      <c r="AD555" s="37"/>
      <c r="AE555" s="37"/>
      <c r="AR555" s="206" t="s">
        <v>232</v>
      </c>
      <c r="AT555" s="206" t="s">
        <v>214</v>
      </c>
      <c r="AU555" s="206" t="s">
        <v>91</v>
      </c>
      <c r="AY555" s="19" t="s">
        <v>211</v>
      </c>
      <c r="BE555" s="207">
        <f>IF(N555="základní",J555,0)</f>
        <v>0</v>
      </c>
      <c r="BF555" s="207">
        <f>IF(N555="snížená",J555,0)</f>
        <v>0</v>
      </c>
      <c r="BG555" s="207">
        <f>IF(N555="zákl. přenesená",J555,0)</f>
        <v>0</v>
      </c>
      <c r="BH555" s="207">
        <f>IF(N555="sníž. přenesená",J555,0)</f>
        <v>0</v>
      </c>
      <c r="BI555" s="207">
        <f>IF(N555="nulová",J555,0)</f>
        <v>0</v>
      </c>
      <c r="BJ555" s="19" t="s">
        <v>88</v>
      </c>
      <c r="BK555" s="207">
        <f>ROUND(I555*H555,2)</f>
        <v>0</v>
      </c>
      <c r="BL555" s="19" t="s">
        <v>232</v>
      </c>
      <c r="BM555" s="206" t="s">
        <v>1175</v>
      </c>
    </row>
    <row r="556" spans="1:65" s="2" customFormat="1" ht="29.25">
      <c r="A556" s="37"/>
      <c r="B556" s="38"/>
      <c r="C556" s="39"/>
      <c r="D556" s="208" t="s">
        <v>297</v>
      </c>
      <c r="E556" s="39"/>
      <c r="F556" s="209" t="s">
        <v>1176</v>
      </c>
      <c r="G556" s="39"/>
      <c r="H556" s="39"/>
      <c r="I556" s="118"/>
      <c r="J556" s="39"/>
      <c r="K556" s="39"/>
      <c r="L556" s="42"/>
      <c r="M556" s="210"/>
      <c r="N556" s="211"/>
      <c r="O556" s="67"/>
      <c r="P556" s="67"/>
      <c r="Q556" s="67"/>
      <c r="R556" s="67"/>
      <c r="S556" s="67"/>
      <c r="T556" s="68"/>
      <c r="U556" s="37"/>
      <c r="V556" s="37"/>
      <c r="W556" s="37"/>
      <c r="X556" s="37"/>
      <c r="Y556" s="37"/>
      <c r="Z556" s="37"/>
      <c r="AA556" s="37"/>
      <c r="AB556" s="37"/>
      <c r="AC556" s="37"/>
      <c r="AD556" s="37"/>
      <c r="AE556" s="37"/>
      <c r="AT556" s="19" t="s">
        <v>297</v>
      </c>
      <c r="AU556" s="19" t="s">
        <v>91</v>
      </c>
    </row>
    <row r="557" spans="1:65" s="2" customFormat="1" ht="24">
      <c r="A557" s="37"/>
      <c r="B557" s="38"/>
      <c r="C557" s="195" t="s">
        <v>1177</v>
      </c>
      <c r="D557" s="195" t="s">
        <v>214</v>
      </c>
      <c r="E557" s="196" t="s">
        <v>1178</v>
      </c>
      <c r="F557" s="197" t="s">
        <v>1179</v>
      </c>
      <c r="G557" s="198" t="s">
        <v>622</v>
      </c>
      <c r="H557" s="199">
        <v>4</v>
      </c>
      <c r="I557" s="200"/>
      <c r="J557" s="201">
        <f>ROUND(I557*H557,2)</f>
        <v>0</v>
      </c>
      <c r="K557" s="197" t="s">
        <v>224</v>
      </c>
      <c r="L557" s="42"/>
      <c r="M557" s="202" t="s">
        <v>44</v>
      </c>
      <c r="N557" s="203" t="s">
        <v>53</v>
      </c>
      <c r="O557" s="67"/>
      <c r="P557" s="204">
        <f>O557*H557</f>
        <v>0</v>
      </c>
      <c r="Q557" s="204">
        <v>8.8319999999999996E-2</v>
      </c>
      <c r="R557" s="204">
        <f>Q557*H557</f>
        <v>0.35327999999999998</v>
      </c>
      <c r="S557" s="204">
        <v>0</v>
      </c>
      <c r="T557" s="205">
        <f>S557*H557</f>
        <v>0</v>
      </c>
      <c r="U557" s="37"/>
      <c r="V557" s="37"/>
      <c r="W557" s="37"/>
      <c r="X557" s="37"/>
      <c r="Y557" s="37"/>
      <c r="Z557" s="37"/>
      <c r="AA557" s="37"/>
      <c r="AB557" s="37"/>
      <c r="AC557" s="37"/>
      <c r="AD557" s="37"/>
      <c r="AE557" s="37"/>
      <c r="AR557" s="206" t="s">
        <v>232</v>
      </c>
      <c r="AT557" s="206" t="s">
        <v>214</v>
      </c>
      <c r="AU557" s="206" t="s">
        <v>91</v>
      </c>
      <c r="AY557" s="19" t="s">
        <v>211</v>
      </c>
      <c r="BE557" s="207">
        <f>IF(N557="základní",J557,0)</f>
        <v>0</v>
      </c>
      <c r="BF557" s="207">
        <f>IF(N557="snížená",J557,0)</f>
        <v>0</v>
      </c>
      <c r="BG557" s="207">
        <f>IF(N557="zákl. přenesená",J557,0)</f>
        <v>0</v>
      </c>
      <c r="BH557" s="207">
        <f>IF(N557="sníž. přenesená",J557,0)</f>
        <v>0</v>
      </c>
      <c r="BI557" s="207">
        <f>IF(N557="nulová",J557,0)</f>
        <v>0</v>
      </c>
      <c r="BJ557" s="19" t="s">
        <v>88</v>
      </c>
      <c r="BK557" s="207">
        <f>ROUND(I557*H557,2)</f>
        <v>0</v>
      </c>
      <c r="BL557" s="19" t="s">
        <v>232</v>
      </c>
      <c r="BM557" s="206" t="s">
        <v>1180</v>
      </c>
    </row>
    <row r="558" spans="1:65" s="2" customFormat="1" ht="58.5">
      <c r="A558" s="37"/>
      <c r="B558" s="38"/>
      <c r="C558" s="39"/>
      <c r="D558" s="208" t="s">
        <v>297</v>
      </c>
      <c r="E558" s="39"/>
      <c r="F558" s="209" t="s">
        <v>1181</v>
      </c>
      <c r="G558" s="39"/>
      <c r="H558" s="39"/>
      <c r="I558" s="118"/>
      <c r="J558" s="39"/>
      <c r="K558" s="39"/>
      <c r="L558" s="42"/>
      <c r="M558" s="210"/>
      <c r="N558" s="211"/>
      <c r="O558" s="67"/>
      <c r="P558" s="67"/>
      <c r="Q558" s="67"/>
      <c r="R558" s="67"/>
      <c r="S558" s="67"/>
      <c r="T558" s="68"/>
      <c r="U558" s="37"/>
      <c r="V558" s="37"/>
      <c r="W558" s="37"/>
      <c r="X558" s="37"/>
      <c r="Y558" s="37"/>
      <c r="Z558" s="37"/>
      <c r="AA558" s="37"/>
      <c r="AB558" s="37"/>
      <c r="AC558" s="37"/>
      <c r="AD558" s="37"/>
      <c r="AE558" s="37"/>
      <c r="AT558" s="19" t="s">
        <v>297</v>
      </c>
      <c r="AU558" s="19" t="s">
        <v>91</v>
      </c>
    </row>
    <row r="559" spans="1:65" s="2" customFormat="1" ht="24">
      <c r="A559" s="37"/>
      <c r="B559" s="38"/>
      <c r="C559" s="195" t="s">
        <v>1182</v>
      </c>
      <c r="D559" s="195" t="s">
        <v>214</v>
      </c>
      <c r="E559" s="196" t="s">
        <v>1183</v>
      </c>
      <c r="F559" s="197" t="s">
        <v>1184</v>
      </c>
      <c r="G559" s="198" t="s">
        <v>622</v>
      </c>
      <c r="H559" s="199">
        <v>4</v>
      </c>
      <c r="I559" s="200"/>
      <c r="J559" s="201">
        <f>ROUND(I559*H559,2)</f>
        <v>0</v>
      </c>
      <c r="K559" s="197" t="s">
        <v>224</v>
      </c>
      <c r="L559" s="42"/>
      <c r="M559" s="202" t="s">
        <v>44</v>
      </c>
      <c r="N559" s="203" t="s">
        <v>53</v>
      </c>
      <c r="O559" s="67"/>
      <c r="P559" s="204">
        <f>O559*H559</f>
        <v>0</v>
      </c>
      <c r="Q559" s="204">
        <v>0</v>
      </c>
      <c r="R559" s="204">
        <f>Q559*H559</f>
        <v>0</v>
      </c>
      <c r="S559" s="204">
        <v>0</v>
      </c>
      <c r="T559" s="205">
        <f>S559*H559</f>
        <v>0</v>
      </c>
      <c r="U559" s="37"/>
      <c r="V559" s="37"/>
      <c r="W559" s="37"/>
      <c r="X559" s="37"/>
      <c r="Y559" s="37"/>
      <c r="Z559" s="37"/>
      <c r="AA559" s="37"/>
      <c r="AB559" s="37"/>
      <c r="AC559" s="37"/>
      <c r="AD559" s="37"/>
      <c r="AE559" s="37"/>
      <c r="AR559" s="206" t="s">
        <v>232</v>
      </c>
      <c r="AT559" s="206" t="s">
        <v>214</v>
      </c>
      <c r="AU559" s="206" t="s">
        <v>91</v>
      </c>
      <c r="AY559" s="19" t="s">
        <v>211</v>
      </c>
      <c r="BE559" s="207">
        <f>IF(N559="základní",J559,0)</f>
        <v>0</v>
      </c>
      <c r="BF559" s="207">
        <f>IF(N559="snížená",J559,0)</f>
        <v>0</v>
      </c>
      <c r="BG559" s="207">
        <f>IF(N559="zákl. přenesená",J559,0)</f>
        <v>0</v>
      </c>
      <c r="BH559" s="207">
        <f>IF(N559="sníž. přenesená",J559,0)</f>
        <v>0</v>
      </c>
      <c r="BI559" s="207">
        <f>IF(N559="nulová",J559,0)</f>
        <v>0</v>
      </c>
      <c r="BJ559" s="19" t="s">
        <v>88</v>
      </c>
      <c r="BK559" s="207">
        <f>ROUND(I559*H559,2)</f>
        <v>0</v>
      </c>
      <c r="BL559" s="19" t="s">
        <v>232</v>
      </c>
      <c r="BM559" s="206" t="s">
        <v>1185</v>
      </c>
    </row>
    <row r="560" spans="1:65" s="2" customFormat="1" ht="48.75">
      <c r="A560" s="37"/>
      <c r="B560" s="38"/>
      <c r="C560" s="39"/>
      <c r="D560" s="208" t="s">
        <v>297</v>
      </c>
      <c r="E560" s="39"/>
      <c r="F560" s="209" t="s">
        <v>1186</v>
      </c>
      <c r="G560" s="39"/>
      <c r="H560" s="39"/>
      <c r="I560" s="118"/>
      <c r="J560" s="39"/>
      <c r="K560" s="39"/>
      <c r="L560" s="42"/>
      <c r="M560" s="210"/>
      <c r="N560" s="211"/>
      <c r="O560" s="67"/>
      <c r="P560" s="67"/>
      <c r="Q560" s="67"/>
      <c r="R560" s="67"/>
      <c r="S560" s="67"/>
      <c r="T560" s="68"/>
      <c r="U560" s="37"/>
      <c r="V560" s="37"/>
      <c r="W560" s="37"/>
      <c r="X560" s="37"/>
      <c r="Y560" s="37"/>
      <c r="Z560" s="37"/>
      <c r="AA560" s="37"/>
      <c r="AB560" s="37"/>
      <c r="AC560" s="37"/>
      <c r="AD560" s="37"/>
      <c r="AE560" s="37"/>
      <c r="AT560" s="19" t="s">
        <v>297</v>
      </c>
      <c r="AU560" s="19" t="s">
        <v>91</v>
      </c>
    </row>
    <row r="561" spans="1:65" s="2" customFormat="1" ht="24">
      <c r="A561" s="37"/>
      <c r="B561" s="38"/>
      <c r="C561" s="195" t="s">
        <v>1187</v>
      </c>
      <c r="D561" s="195" t="s">
        <v>214</v>
      </c>
      <c r="E561" s="196" t="s">
        <v>1188</v>
      </c>
      <c r="F561" s="197" t="s">
        <v>1189</v>
      </c>
      <c r="G561" s="198" t="s">
        <v>315</v>
      </c>
      <c r="H561" s="199">
        <v>23</v>
      </c>
      <c r="I561" s="200"/>
      <c r="J561" s="201">
        <f>ROUND(I561*H561,2)</f>
        <v>0</v>
      </c>
      <c r="K561" s="197" t="s">
        <v>224</v>
      </c>
      <c r="L561" s="42"/>
      <c r="M561" s="202" t="s">
        <v>44</v>
      </c>
      <c r="N561" s="203" t="s">
        <v>53</v>
      </c>
      <c r="O561" s="67"/>
      <c r="P561" s="204">
        <f>O561*H561</f>
        <v>0</v>
      </c>
      <c r="Q561" s="204">
        <v>1.0000000000000001E-5</v>
      </c>
      <c r="R561" s="204">
        <f>Q561*H561</f>
        <v>2.3000000000000001E-4</v>
      </c>
      <c r="S561" s="204">
        <v>0</v>
      </c>
      <c r="T561" s="205">
        <f>S561*H561</f>
        <v>0</v>
      </c>
      <c r="U561" s="37"/>
      <c r="V561" s="37"/>
      <c r="W561" s="37"/>
      <c r="X561" s="37"/>
      <c r="Y561" s="37"/>
      <c r="Z561" s="37"/>
      <c r="AA561" s="37"/>
      <c r="AB561" s="37"/>
      <c r="AC561" s="37"/>
      <c r="AD561" s="37"/>
      <c r="AE561" s="37"/>
      <c r="AR561" s="206" t="s">
        <v>232</v>
      </c>
      <c r="AT561" s="206" t="s">
        <v>214</v>
      </c>
      <c r="AU561" s="206" t="s">
        <v>91</v>
      </c>
      <c r="AY561" s="19" t="s">
        <v>211</v>
      </c>
      <c r="BE561" s="207">
        <f>IF(N561="základní",J561,0)</f>
        <v>0</v>
      </c>
      <c r="BF561" s="207">
        <f>IF(N561="snížená",J561,0)</f>
        <v>0</v>
      </c>
      <c r="BG561" s="207">
        <f>IF(N561="zákl. přenesená",J561,0)</f>
        <v>0</v>
      </c>
      <c r="BH561" s="207">
        <f>IF(N561="sníž. přenesená",J561,0)</f>
        <v>0</v>
      </c>
      <c r="BI561" s="207">
        <f>IF(N561="nulová",J561,0)</f>
        <v>0</v>
      </c>
      <c r="BJ561" s="19" t="s">
        <v>88</v>
      </c>
      <c r="BK561" s="207">
        <f>ROUND(I561*H561,2)</f>
        <v>0</v>
      </c>
      <c r="BL561" s="19" t="s">
        <v>232</v>
      </c>
      <c r="BM561" s="206" t="s">
        <v>1190</v>
      </c>
    </row>
    <row r="562" spans="1:65" s="2" customFormat="1" ht="87.75">
      <c r="A562" s="37"/>
      <c r="B562" s="38"/>
      <c r="C562" s="39"/>
      <c r="D562" s="208" t="s">
        <v>297</v>
      </c>
      <c r="E562" s="39"/>
      <c r="F562" s="209" t="s">
        <v>1191</v>
      </c>
      <c r="G562" s="39"/>
      <c r="H562" s="39"/>
      <c r="I562" s="118"/>
      <c r="J562" s="39"/>
      <c r="K562" s="39"/>
      <c r="L562" s="42"/>
      <c r="M562" s="210"/>
      <c r="N562" s="211"/>
      <c r="O562" s="67"/>
      <c r="P562" s="67"/>
      <c r="Q562" s="67"/>
      <c r="R562" s="67"/>
      <c r="S562" s="67"/>
      <c r="T562" s="68"/>
      <c r="U562" s="37"/>
      <c r="V562" s="37"/>
      <c r="W562" s="37"/>
      <c r="X562" s="37"/>
      <c r="Y562" s="37"/>
      <c r="Z562" s="37"/>
      <c r="AA562" s="37"/>
      <c r="AB562" s="37"/>
      <c r="AC562" s="37"/>
      <c r="AD562" s="37"/>
      <c r="AE562" s="37"/>
      <c r="AT562" s="19" t="s">
        <v>297</v>
      </c>
      <c r="AU562" s="19" t="s">
        <v>91</v>
      </c>
    </row>
    <row r="563" spans="1:65" s="2" customFormat="1" ht="19.5">
      <c r="A563" s="37"/>
      <c r="B563" s="38"/>
      <c r="C563" s="39"/>
      <c r="D563" s="208" t="s">
        <v>220</v>
      </c>
      <c r="E563" s="39"/>
      <c r="F563" s="209" t="s">
        <v>1192</v>
      </c>
      <c r="G563" s="39"/>
      <c r="H563" s="39"/>
      <c r="I563" s="118"/>
      <c r="J563" s="39"/>
      <c r="K563" s="39"/>
      <c r="L563" s="42"/>
      <c r="M563" s="210"/>
      <c r="N563" s="211"/>
      <c r="O563" s="67"/>
      <c r="P563" s="67"/>
      <c r="Q563" s="67"/>
      <c r="R563" s="67"/>
      <c r="S563" s="67"/>
      <c r="T563" s="68"/>
      <c r="U563" s="37"/>
      <c r="V563" s="37"/>
      <c r="W563" s="37"/>
      <c r="X563" s="37"/>
      <c r="Y563" s="37"/>
      <c r="Z563" s="37"/>
      <c r="AA563" s="37"/>
      <c r="AB563" s="37"/>
      <c r="AC563" s="37"/>
      <c r="AD563" s="37"/>
      <c r="AE563" s="37"/>
      <c r="AT563" s="19" t="s">
        <v>220</v>
      </c>
      <c r="AU563" s="19" t="s">
        <v>91</v>
      </c>
    </row>
    <row r="564" spans="1:65" s="13" customFormat="1">
      <c r="B564" s="216"/>
      <c r="C564" s="217"/>
      <c r="D564" s="208" t="s">
        <v>299</v>
      </c>
      <c r="E564" s="218" t="s">
        <v>44</v>
      </c>
      <c r="F564" s="219" t="s">
        <v>1193</v>
      </c>
      <c r="G564" s="217"/>
      <c r="H564" s="220">
        <v>23</v>
      </c>
      <c r="I564" s="221"/>
      <c r="J564" s="217"/>
      <c r="K564" s="217"/>
      <c r="L564" s="222"/>
      <c r="M564" s="223"/>
      <c r="N564" s="224"/>
      <c r="O564" s="224"/>
      <c r="P564" s="224"/>
      <c r="Q564" s="224"/>
      <c r="R564" s="224"/>
      <c r="S564" s="224"/>
      <c r="T564" s="225"/>
      <c r="AT564" s="226" t="s">
        <v>299</v>
      </c>
      <c r="AU564" s="226" t="s">
        <v>91</v>
      </c>
      <c r="AV564" s="13" t="s">
        <v>91</v>
      </c>
      <c r="AW564" s="13" t="s">
        <v>42</v>
      </c>
      <c r="AX564" s="13" t="s">
        <v>88</v>
      </c>
      <c r="AY564" s="226" t="s">
        <v>211</v>
      </c>
    </row>
    <row r="565" spans="1:65" s="2" customFormat="1" ht="12">
      <c r="A565" s="37"/>
      <c r="B565" s="38"/>
      <c r="C565" s="195" t="s">
        <v>1194</v>
      </c>
      <c r="D565" s="195" t="s">
        <v>214</v>
      </c>
      <c r="E565" s="196" t="s">
        <v>1195</v>
      </c>
      <c r="F565" s="197" t="s">
        <v>1196</v>
      </c>
      <c r="G565" s="198" t="s">
        <v>622</v>
      </c>
      <c r="H565" s="199">
        <v>4</v>
      </c>
      <c r="I565" s="200"/>
      <c r="J565" s="201">
        <f>ROUND(I565*H565,2)</f>
        <v>0</v>
      </c>
      <c r="K565" s="197" t="s">
        <v>224</v>
      </c>
      <c r="L565" s="42"/>
      <c r="M565" s="202" t="s">
        <v>44</v>
      </c>
      <c r="N565" s="203" t="s">
        <v>53</v>
      </c>
      <c r="O565" s="67"/>
      <c r="P565" s="204">
        <f>O565*H565</f>
        <v>0</v>
      </c>
      <c r="Q565" s="204">
        <v>2.8700000000000002E-3</v>
      </c>
      <c r="R565" s="204">
        <f>Q565*H565</f>
        <v>1.1480000000000001E-2</v>
      </c>
      <c r="S565" s="204">
        <v>0</v>
      </c>
      <c r="T565" s="205">
        <f>S565*H565</f>
        <v>0</v>
      </c>
      <c r="U565" s="37"/>
      <c r="V565" s="37"/>
      <c r="W565" s="37"/>
      <c r="X565" s="37"/>
      <c r="Y565" s="37"/>
      <c r="Z565" s="37"/>
      <c r="AA565" s="37"/>
      <c r="AB565" s="37"/>
      <c r="AC565" s="37"/>
      <c r="AD565" s="37"/>
      <c r="AE565" s="37"/>
      <c r="AR565" s="206" t="s">
        <v>232</v>
      </c>
      <c r="AT565" s="206" t="s">
        <v>214</v>
      </c>
      <c r="AU565" s="206" t="s">
        <v>91</v>
      </c>
      <c r="AY565" s="19" t="s">
        <v>211</v>
      </c>
      <c r="BE565" s="207">
        <f>IF(N565="základní",J565,0)</f>
        <v>0</v>
      </c>
      <c r="BF565" s="207">
        <f>IF(N565="snížená",J565,0)</f>
        <v>0</v>
      </c>
      <c r="BG565" s="207">
        <f>IF(N565="zákl. přenesená",J565,0)</f>
        <v>0</v>
      </c>
      <c r="BH565" s="207">
        <f>IF(N565="sníž. přenesená",J565,0)</f>
        <v>0</v>
      </c>
      <c r="BI565" s="207">
        <f>IF(N565="nulová",J565,0)</f>
        <v>0</v>
      </c>
      <c r="BJ565" s="19" t="s">
        <v>88</v>
      </c>
      <c r="BK565" s="207">
        <f>ROUND(I565*H565,2)</f>
        <v>0</v>
      </c>
      <c r="BL565" s="19" t="s">
        <v>232</v>
      </c>
      <c r="BM565" s="206" t="s">
        <v>1197</v>
      </c>
    </row>
    <row r="566" spans="1:65" s="2" customFormat="1" ht="204.75">
      <c r="A566" s="37"/>
      <c r="B566" s="38"/>
      <c r="C566" s="39"/>
      <c r="D566" s="208" t="s">
        <v>297</v>
      </c>
      <c r="E566" s="39"/>
      <c r="F566" s="209" t="s">
        <v>629</v>
      </c>
      <c r="G566" s="39"/>
      <c r="H566" s="39"/>
      <c r="I566" s="118"/>
      <c r="J566" s="39"/>
      <c r="K566" s="39"/>
      <c r="L566" s="42"/>
      <c r="M566" s="210"/>
      <c r="N566" s="211"/>
      <c r="O566" s="67"/>
      <c r="P566" s="67"/>
      <c r="Q566" s="67"/>
      <c r="R566" s="67"/>
      <c r="S566" s="67"/>
      <c r="T566" s="68"/>
      <c r="U566" s="37"/>
      <c r="V566" s="37"/>
      <c r="W566" s="37"/>
      <c r="X566" s="37"/>
      <c r="Y566" s="37"/>
      <c r="Z566" s="37"/>
      <c r="AA566" s="37"/>
      <c r="AB566" s="37"/>
      <c r="AC566" s="37"/>
      <c r="AD566" s="37"/>
      <c r="AE566" s="37"/>
      <c r="AT566" s="19" t="s">
        <v>297</v>
      </c>
      <c r="AU566" s="19" t="s">
        <v>91</v>
      </c>
    </row>
    <row r="567" spans="1:65" s="2" customFormat="1" ht="19.5">
      <c r="A567" s="37"/>
      <c r="B567" s="38"/>
      <c r="C567" s="39"/>
      <c r="D567" s="208" t="s">
        <v>220</v>
      </c>
      <c r="E567" s="39"/>
      <c r="F567" s="209" t="s">
        <v>1198</v>
      </c>
      <c r="G567" s="39"/>
      <c r="H567" s="39"/>
      <c r="I567" s="118"/>
      <c r="J567" s="39"/>
      <c r="K567" s="39"/>
      <c r="L567" s="42"/>
      <c r="M567" s="210"/>
      <c r="N567" s="211"/>
      <c r="O567" s="67"/>
      <c r="P567" s="67"/>
      <c r="Q567" s="67"/>
      <c r="R567" s="67"/>
      <c r="S567" s="67"/>
      <c r="T567" s="68"/>
      <c r="U567" s="37"/>
      <c r="V567" s="37"/>
      <c r="W567" s="37"/>
      <c r="X567" s="37"/>
      <c r="Y567" s="37"/>
      <c r="Z567" s="37"/>
      <c r="AA567" s="37"/>
      <c r="AB567" s="37"/>
      <c r="AC567" s="37"/>
      <c r="AD567" s="37"/>
      <c r="AE567" s="37"/>
      <c r="AT567" s="19" t="s">
        <v>220</v>
      </c>
      <c r="AU567" s="19" t="s">
        <v>91</v>
      </c>
    </row>
    <row r="568" spans="1:65" s="13" customFormat="1">
      <c r="B568" s="216"/>
      <c r="C568" s="217"/>
      <c r="D568" s="208" t="s">
        <v>299</v>
      </c>
      <c r="E568" s="218" t="s">
        <v>44</v>
      </c>
      <c r="F568" s="219" t="s">
        <v>1199</v>
      </c>
      <c r="G568" s="217"/>
      <c r="H568" s="220">
        <v>4</v>
      </c>
      <c r="I568" s="221"/>
      <c r="J568" s="217"/>
      <c r="K568" s="217"/>
      <c r="L568" s="222"/>
      <c r="M568" s="223"/>
      <c r="N568" s="224"/>
      <c r="O568" s="224"/>
      <c r="P568" s="224"/>
      <c r="Q568" s="224"/>
      <c r="R568" s="224"/>
      <c r="S568" s="224"/>
      <c r="T568" s="225"/>
      <c r="AT568" s="226" t="s">
        <v>299</v>
      </c>
      <c r="AU568" s="226" t="s">
        <v>91</v>
      </c>
      <c r="AV568" s="13" t="s">
        <v>91</v>
      </c>
      <c r="AW568" s="13" t="s">
        <v>42</v>
      </c>
      <c r="AX568" s="13" t="s">
        <v>88</v>
      </c>
      <c r="AY568" s="226" t="s">
        <v>211</v>
      </c>
    </row>
    <row r="569" spans="1:65" s="2" customFormat="1" ht="12">
      <c r="A569" s="37"/>
      <c r="B569" s="38"/>
      <c r="C569" s="259" t="s">
        <v>1200</v>
      </c>
      <c r="D569" s="259" t="s">
        <v>507</v>
      </c>
      <c r="E569" s="260" t="s">
        <v>1201</v>
      </c>
      <c r="F569" s="261" t="s">
        <v>1202</v>
      </c>
      <c r="G569" s="262" t="s">
        <v>622</v>
      </c>
      <c r="H569" s="263">
        <v>4</v>
      </c>
      <c r="I569" s="264"/>
      <c r="J569" s="265">
        <f>ROUND(I569*H569,2)</f>
        <v>0</v>
      </c>
      <c r="K569" s="261" t="s">
        <v>224</v>
      </c>
      <c r="L569" s="266"/>
      <c r="M569" s="267" t="s">
        <v>44</v>
      </c>
      <c r="N569" s="268" t="s">
        <v>53</v>
      </c>
      <c r="O569" s="67"/>
      <c r="P569" s="204">
        <f>O569*H569</f>
        <v>0</v>
      </c>
      <c r="Q569" s="204">
        <v>4.3499999999999997E-2</v>
      </c>
      <c r="R569" s="204">
        <f>Q569*H569</f>
        <v>0.17399999999999999</v>
      </c>
      <c r="S569" s="204">
        <v>0</v>
      </c>
      <c r="T569" s="205">
        <f>S569*H569</f>
        <v>0</v>
      </c>
      <c r="U569" s="37"/>
      <c r="V569" s="37"/>
      <c r="W569" s="37"/>
      <c r="X569" s="37"/>
      <c r="Y569" s="37"/>
      <c r="Z569" s="37"/>
      <c r="AA569" s="37"/>
      <c r="AB569" s="37"/>
      <c r="AC569" s="37"/>
      <c r="AD569" s="37"/>
      <c r="AE569" s="37"/>
      <c r="AR569" s="206" t="s">
        <v>256</v>
      </c>
      <c r="AT569" s="206" t="s">
        <v>507</v>
      </c>
      <c r="AU569" s="206" t="s">
        <v>91</v>
      </c>
      <c r="AY569" s="19" t="s">
        <v>211</v>
      </c>
      <c r="BE569" s="207">
        <f>IF(N569="základní",J569,0)</f>
        <v>0</v>
      </c>
      <c r="BF569" s="207">
        <f>IF(N569="snížená",J569,0)</f>
        <v>0</v>
      </c>
      <c r="BG569" s="207">
        <f>IF(N569="zákl. přenesená",J569,0)</f>
        <v>0</v>
      </c>
      <c r="BH569" s="207">
        <f>IF(N569="sníž. přenesená",J569,0)</f>
        <v>0</v>
      </c>
      <c r="BI569" s="207">
        <f>IF(N569="nulová",J569,0)</f>
        <v>0</v>
      </c>
      <c r="BJ569" s="19" t="s">
        <v>88</v>
      </c>
      <c r="BK569" s="207">
        <f>ROUND(I569*H569,2)</f>
        <v>0</v>
      </c>
      <c r="BL569" s="19" t="s">
        <v>232</v>
      </c>
      <c r="BM569" s="206" t="s">
        <v>1203</v>
      </c>
    </row>
    <row r="570" spans="1:65" s="2" customFormat="1" ht="19.5">
      <c r="A570" s="37"/>
      <c r="B570" s="38"/>
      <c r="C570" s="39"/>
      <c r="D570" s="208" t="s">
        <v>220</v>
      </c>
      <c r="E570" s="39"/>
      <c r="F570" s="209" t="s">
        <v>1204</v>
      </c>
      <c r="G570" s="39"/>
      <c r="H570" s="39"/>
      <c r="I570" s="118"/>
      <c r="J570" s="39"/>
      <c r="K570" s="39"/>
      <c r="L570" s="42"/>
      <c r="M570" s="210"/>
      <c r="N570" s="211"/>
      <c r="O570" s="67"/>
      <c r="P570" s="67"/>
      <c r="Q570" s="67"/>
      <c r="R570" s="67"/>
      <c r="S570" s="67"/>
      <c r="T570" s="68"/>
      <c r="U570" s="37"/>
      <c r="V570" s="37"/>
      <c r="W570" s="37"/>
      <c r="X570" s="37"/>
      <c r="Y570" s="37"/>
      <c r="Z570" s="37"/>
      <c r="AA570" s="37"/>
      <c r="AB570" s="37"/>
      <c r="AC570" s="37"/>
      <c r="AD570" s="37"/>
      <c r="AE570" s="37"/>
      <c r="AT570" s="19" t="s">
        <v>220</v>
      </c>
      <c r="AU570" s="19" t="s">
        <v>91</v>
      </c>
    </row>
    <row r="571" spans="1:65" s="13" customFormat="1">
      <c r="B571" s="216"/>
      <c r="C571" s="217"/>
      <c r="D571" s="208" t="s">
        <v>299</v>
      </c>
      <c r="E571" s="217"/>
      <c r="F571" s="219" t="s">
        <v>1205</v>
      </c>
      <c r="G571" s="217"/>
      <c r="H571" s="220">
        <v>4</v>
      </c>
      <c r="I571" s="221"/>
      <c r="J571" s="217"/>
      <c r="K571" s="217"/>
      <c r="L571" s="222"/>
      <c r="M571" s="223"/>
      <c r="N571" s="224"/>
      <c r="O571" s="224"/>
      <c r="P571" s="224"/>
      <c r="Q571" s="224"/>
      <c r="R571" s="224"/>
      <c r="S571" s="224"/>
      <c r="T571" s="225"/>
      <c r="AT571" s="226" t="s">
        <v>299</v>
      </c>
      <c r="AU571" s="226" t="s">
        <v>91</v>
      </c>
      <c r="AV571" s="13" t="s">
        <v>91</v>
      </c>
      <c r="AW571" s="13" t="s">
        <v>4</v>
      </c>
      <c r="AX571" s="13" t="s">
        <v>88</v>
      </c>
      <c r="AY571" s="226" t="s">
        <v>211</v>
      </c>
    </row>
    <row r="572" spans="1:65" s="2" customFormat="1" ht="12">
      <c r="A572" s="37"/>
      <c r="B572" s="38"/>
      <c r="C572" s="259" t="s">
        <v>1206</v>
      </c>
      <c r="D572" s="259" t="s">
        <v>507</v>
      </c>
      <c r="E572" s="260" t="s">
        <v>1207</v>
      </c>
      <c r="F572" s="261" t="s">
        <v>1208</v>
      </c>
      <c r="G572" s="262" t="s">
        <v>622</v>
      </c>
      <c r="H572" s="263">
        <v>4</v>
      </c>
      <c r="I572" s="264"/>
      <c r="J572" s="265">
        <f>ROUND(I572*H572,2)</f>
        <v>0</v>
      </c>
      <c r="K572" s="261" t="s">
        <v>224</v>
      </c>
      <c r="L572" s="266"/>
      <c r="M572" s="267" t="s">
        <v>44</v>
      </c>
      <c r="N572" s="268" t="s">
        <v>53</v>
      </c>
      <c r="O572" s="67"/>
      <c r="P572" s="204">
        <f>O572*H572</f>
        <v>0</v>
      </c>
      <c r="Q572" s="204">
        <v>2.7E-2</v>
      </c>
      <c r="R572" s="204">
        <f>Q572*H572</f>
        <v>0.108</v>
      </c>
      <c r="S572" s="204">
        <v>0</v>
      </c>
      <c r="T572" s="205">
        <f>S572*H572</f>
        <v>0</v>
      </c>
      <c r="U572" s="37"/>
      <c r="V572" s="37"/>
      <c r="W572" s="37"/>
      <c r="X572" s="37"/>
      <c r="Y572" s="37"/>
      <c r="Z572" s="37"/>
      <c r="AA572" s="37"/>
      <c r="AB572" s="37"/>
      <c r="AC572" s="37"/>
      <c r="AD572" s="37"/>
      <c r="AE572" s="37"/>
      <c r="AR572" s="206" t="s">
        <v>256</v>
      </c>
      <c r="AT572" s="206" t="s">
        <v>507</v>
      </c>
      <c r="AU572" s="206" t="s">
        <v>91</v>
      </c>
      <c r="AY572" s="19" t="s">
        <v>211</v>
      </c>
      <c r="BE572" s="207">
        <f>IF(N572="základní",J572,0)</f>
        <v>0</v>
      </c>
      <c r="BF572" s="207">
        <f>IF(N572="snížená",J572,0)</f>
        <v>0</v>
      </c>
      <c r="BG572" s="207">
        <f>IF(N572="zákl. přenesená",J572,0)</f>
        <v>0</v>
      </c>
      <c r="BH572" s="207">
        <f>IF(N572="sníž. přenesená",J572,0)</f>
        <v>0</v>
      </c>
      <c r="BI572" s="207">
        <f>IF(N572="nulová",J572,0)</f>
        <v>0</v>
      </c>
      <c r="BJ572" s="19" t="s">
        <v>88</v>
      </c>
      <c r="BK572" s="207">
        <f>ROUND(I572*H572,2)</f>
        <v>0</v>
      </c>
      <c r="BL572" s="19" t="s">
        <v>232</v>
      </c>
      <c r="BM572" s="206" t="s">
        <v>1209</v>
      </c>
    </row>
    <row r="573" spans="1:65" s="2" customFormat="1" ht="19.5">
      <c r="A573" s="37"/>
      <c r="B573" s="38"/>
      <c r="C573" s="39"/>
      <c r="D573" s="208" t="s">
        <v>220</v>
      </c>
      <c r="E573" s="39"/>
      <c r="F573" s="209" t="s">
        <v>1210</v>
      </c>
      <c r="G573" s="39"/>
      <c r="H573" s="39"/>
      <c r="I573" s="118"/>
      <c r="J573" s="39"/>
      <c r="K573" s="39"/>
      <c r="L573" s="42"/>
      <c r="M573" s="210"/>
      <c r="N573" s="211"/>
      <c r="O573" s="67"/>
      <c r="P573" s="67"/>
      <c r="Q573" s="67"/>
      <c r="R573" s="67"/>
      <c r="S573" s="67"/>
      <c r="T573" s="68"/>
      <c r="U573" s="37"/>
      <c r="V573" s="37"/>
      <c r="W573" s="37"/>
      <c r="X573" s="37"/>
      <c r="Y573" s="37"/>
      <c r="Z573" s="37"/>
      <c r="AA573" s="37"/>
      <c r="AB573" s="37"/>
      <c r="AC573" s="37"/>
      <c r="AD573" s="37"/>
      <c r="AE573" s="37"/>
      <c r="AT573" s="19" t="s">
        <v>220</v>
      </c>
      <c r="AU573" s="19" t="s">
        <v>91</v>
      </c>
    </row>
    <row r="574" spans="1:65" s="2" customFormat="1" ht="12">
      <c r="A574" s="37"/>
      <c r="B574" s="38"/>
      <c r="C574" s="259" t="s">
        <v>1211</v>
      </c>
      <c r="D574" s="259" t="s">
        <v>507</v>
      </c>
      <c r="E574" s="260" t="s">
        <v>1212</v>
      </c>
      <c r="F574" s="261" t="s">
        <v>1213</v>
      </c>
      <c r="G574" s="262" t="s">
        <v>622</v>
      </c>
      <c r="H574" s="263">
        <v>4</v>
      </c>
      <c r="I574" s="264"/>
      <c r="J574" s="265">
        <f>ROUND(I574*H574,2)</f>
        <v>0</v>
      </c>
      <c r="K574" s="261" t="s">
        <v>1214</v>
      </c>
      <c r="L574" s="266"/>
      <c r="M574" s="267" t="s">
        <v>44</v>
      </c>
      <c r="N574" s="268" t="s">
        <v>53</v>
      </c>
      <c r="O574" s="67"/>
      <c r="P574" s="204">
        <f>O574*H574</f>
        <v>0</v>
      </c>
      <c r="Q574" s="204">
        <v>1E-3</v>
      </c>
      <c r="R574" s="204">
        <f>Q574*H574</f>
        <v>4.0000000000000001E-3</v>
      </c>
      <c r="S574" s="204">
        <v>0</v>
      </c>
      <c r="T574" s="205">
        <f>S574*H574</f>
        <v>0</v>
      </c>
      <c r="U574" s="37"/>
      <c r="V574" s="37"/>
      <c r="W574" s="37"/>
      <c r="X574" s="37"/>
      <c r="Y574" s="37"/>
      <c r="Z574" s="37"/>
      <c r="AA574" s="37"/>
      <c r="AB574" s="37"/>
      <c r="AC574" s="37"/>
      <c r="AD574" s="37"/>
      <c r="AE574" s="37"/>
      <c r="AR574" s="206" t="s">
        <v>256</v>
      </c>
      <c r="AT574" s="206" t="s">
        <v>507</v>
      </c>
      <c r="AU574" s="206" t="s">
        <v>91</v>
      </c>
      <c r="AY574" s="19" t="s">
        <v>211</v>
      </c>
      <c r="BE574" s="207">
        <f>IF(N574="základní",J574,0)</f>
        <v>0</v>
      </c>
      <c r="BF574" s="207">
        <f>IF(N574="snížená",J574,0)</f>
        <v>0</v>
      </c>
      <c r="BG574" s="207">
        <f>IF(N574="zákl. přenesená",J574,0)</f>
        <v>0</v>
      </c>
      <c r="BH574" s="207">
        <f>IF(N574="sníž. přenesená",J574,0)</f>
        <v>0</v>
      </c>
      <c r="BI574" s="207">
        <f>IF(N574="nulová",J574,0)</f>
        <v>0</v>
      </c>
      <c r="BJ574" s="19" t="s">
        <v>88</v>
      </c>
      <c r="BK574" s="207">
        <f>ROUND(I574*H574,2)</f>
        <v>0</v>
      </c>
      <c r="BL574" s="19" t="s">
        <v>232</v>
      </c>
      <c r="BM574" s="206" t="s">
        <v>1215</v>
      </c>
    </row>
    <row r="575" spans="1:65" s="2" customFormat="1" ht="19.5">
      <c r="A575" s="37"/>
      <c r="B575" s="38"/>
      <c r="C575" s="39"/>
      <c r="D575" s="208" t="s">
        <v>220</v>
      </c>
      <c r="E575" s="39"/>
      <c r="F575" s="209" t="s">
        <v>1216</v>
      </c>
      <c r="G575" s="39"/>
      <c r="H575" s="39"/>
      <c r="I575" s="118"/>
      <c r="J575" s="39"/>
      <c r="K575" s="39"/>
      <c r="L575" s="42"/>
      <c r="M575" s="210"/>
      <c r="N575" s="211"/>
      <c r="O575" s="67"/>
      <c r="P575" s="67"/>
      <c r="Q575" s="67"/>
      <c r="R575" s="67"/>
      <c r="S575" s="67"/>
      <c r="T575" s="68"/>
      <c r="U575" s="37"/>
      <c r="V575" s="37"/>
      <c r="W575" s="37"/>
      <c r="X575" s="37"/>
      <c r="Y575" s="37"/>
      <c r="Z575" s="37"/>
      <c r="AA575" s="37"/>
      <c r="AB575" s="37"/>
      <c r="AC575" s="37"/>
      <c r="AD575" s="37"/>
      <c r="AE575" s="37"/>
      <c r="AT575" s="19" t="s">
        <v>220</v>
      </c>
      <c r="AU575" s="19" t="s">
        <v>91</v>
      </c>
    </row>
    <row r="576" spans="1:65" s="2" customFormat="1" ht="12">
      <c r="A576" s="37"/>
      <c r="B576" s="38"/>
      <c r="C576" s="259" t="s">
        <v>1217</v>
      </c>
      <c r="D576" s="259" t="s">
        <v>507</v>
      </c>
      <c r="E576" s="260" t="s">
        <v>1218</v>
      </c>
      <c r="F576" s="261" t="s">
        <v>1219</v>
      </c>
      <c r="G576" s="262" t="s">
        <v>622</v>
      </c>
      <c r="H576" s="263">
        <v>4</v>
      </c>
      <c r="I576" s="264"/>
      <c r="J576" s="265">
        <f>ROUND(I576*H576,2)</f>
        <v>0</v>
      </c>
      <c r="K576" s="261" t="s">
        <v>224</v>
      </c>
      <c r="L576" s="266"/>
      <c r="M576" s="267" t="s">
        <v>44</v>
      </c>
      <c r="N576" s="268" t="s">
        <v>53</v>
      </c>
      <c r="O576" s="67"/>
      <c r="P576" s="204">
        <f>O576*H576</f>
        <v>0</v>
      </c>
      <c r="Q576" s="204">
        <v>6.0999999999999999E-2</v>
      </c>
      <c r="R576" s="204">
        <f>Q576*H576</f>
        <v>0.24399999999999999</v>
      </c>
      <c r="S576" s="204">
        <v>0</v>
      </c>
      <c r="T576" s="205">
        <f>S576*H576</f>
        <v>0</v>
      </c>
      <c r="U576" s="37"/>
      <c r="V576" s="37"/>
      <c r="W576" s="37"/>
      <c r="X576" s="37"/>
      <c r="Y576" s="37"/>
      <c r="Z576" s="37"/>
      <c r="AA576" s="37"/>
      <c r="AB576" s="37"/>
      <c r="AC576" s="37"/>
      <c r="AD576" s="37"/>
      <c r="AE576" s="37"/>
      <c r="AR576" s="206" t="s">
        <v>256</v>
      </c>
      <c r="AT576" s="206" t="s">
        <v>507</v>
      </c>
      <c r="AU576" s="206" t="s">
        <v>91</v>
      </c>
      <c r="AY576" s="19" t="s">
        <v>211</v>
      </c>
      <c r="BE576" s="207">
        <f>IF(N576="základní",J576,0)</f>
        <v>0</v>
      </c>
      <c r="BF576" s="207">
        <f>IF(N576="snížená",J576,0)</f>
        <v>0</v>
      </c>
      <c r="BG576" s="207">
        <f>IF(N576="zákl. přenesená",J576,0)</f>
        <v>0</v>
      </c>
      <c r="BH576" s="207">
        <f>IF(N576="sníž. přenesená",J576,0)</f>
        <v>0</v>
      </c>
      <c r="BI576" s="207">
        <f>IF(N576="nulová",J576,0)</f>
        <v>0</v>
      </c>
      <c r="BJ576" s="19" t="s">
        <v>88</v>
      </c>
      <c r="BK576" s="207">
        <f>ROUND(I576*H576,2)</f>
        <v>0</v>
      </c>
      <c r="BL576" s="19" t="s">
        <v>232</v>
      </c>
      <c r="BM576" s="206" t="s">
        <v>1220</v>
      </c>
    </row>
    <row r="577" spans="1:65" s="2" customFormat="1" ht="29.25">
      <c r="A577" s="37"/>
      <c r="B577" s="38"/>
      <c r="C577" s="39"/>
      <c r="D577" s="208" t="s">
        <v>220</v>
      </c>
      <c r="E577" s="39"/>
      <c r="F577" s="209" t="s">
        <v>1221</v>
      </c>
      <c r="G577" s="39"/>
      <c r="H577" s="39"/>
      <c r="I577" s="118"/>
      <c r="J577" s="39"/>
      <c r="K577" s="39"/>
      <c r="L577" s="42"/>
      <c r="M577" s="210"/>
      <c r="N577" s="211"/>
      <c r="O577" s="67"/>
      <c r="P577" s="67"/>
      <c r="Q577" s="67"/>
      <c r="R577" s="67"/>
      <c r="S577" s="67"/>
      <c r="T577" s="68"/>
      <c r="U577" s="37"/>
      <c r="V577" s="37"/>
      <c r="W577" s="37"/>
      <c r="X577" s="37"/>
      <c r="Y577" s="37"/>
      <c r="Z577" s="37"/>
      <c r="AA577" s="37"/>
      <c r="AB577" s="37"/>
      <c r="AC577" s="37"/>
      <c r="AD577" s="37"/>
      <c r="AE577" s="37"/>
      <c r="AT577" s="19" t="s">
        <v>220</v>
      </c>
      <c r="AU577" s="19" t="s">
        <v>91</v>
      </c>
    </row>
    <row r="578" spans="1:65" s="2" customFormat="1" ht="12">
      <c r="A578" s="37"/>
      <c r="B578" s="38"/>
      <c r="C578" s="259" t="s">
        <v>1222</v>
      </c>
      <c r="D578" s="259" t="s">
        <v>507</v>
      </c>
      <c r="E578" s="260" t="s">
        <v>1223</v>
      </c>
      <c r="F578" s="261" t="s">
        <v>1224</v>
      </c>
      <c r="G578" s="262" t="s">
        <v>622</v>
      </c>
      <c r="H578" s="263">
        <v>4</v>
      </c>
      <c r="I578" s="264"/>
      <c r="J578" s="265">
        <f>ROUND(I578*H578,2)</f>
        <v>0</v>
      </c>
      <c r="K578" s="261" t="s">
        <v>224</v>
      </c>
      <c r="L578" s="266"/>
      <c r="M578" s="267" t="s">
        <v>44</v>
      </c>
      <c r="N578" s="268" t="s">
        <v>53</v>
      </c>
      <c r="O578" s="67"/>
      <c r="P578" s="204">
        <f>O578*H578</f>
        <v>0</v>
      </c>
      <c r="Q578" s="204">
        <v>0.04</v>
      </c>
      <c r="R578" s="204">
        <f>Q578*H578</f>
        <v>0.16</v>
      </c>
      <c r="S578" s="204">
        <v>0</v>
      </c>
      <c r="T578" s="205">
        <f>S578*H578</f>
        <v>0</v>
      </c>
      <c r="U578" s="37"/>
      <c r="V578" s="37"/>
      <c r="W578" s="37"/>
      <c r="X578" s="37"/>
      <c r="Y578" s="37"/>
      <c r="Z578" s="37"/>
      <c r="AA578" s="37"/>
      <c r="AB578" s="37"/>
      <c r="AC578" s="37"/>
      <c r="AD578" s="37"/>
      <c r="AE578" s="37"/>
      <c r="AR578" s="206" t="s">
        <v>256</v>
      </c>
      <c r="AT578" s="206" t="s">
        <v>507</v>
      </c>
      <c r="AU578" s="206" t="s">
        <v>91</v>
      </c>
      <c r="AY578" s="19" t="s">
        <v>211</v>
      </c>
      <c r="BE578" s="207">
        <f>IF(N578="základní",J578,0)</f>
        <v>0</v>
      </c>
      <c r="BF578" s="207">
        <f>IF(N578="snížená",J578,0)</f>
        <v>0</v>
      </c>
      <c r="BG578" s="207">
        <f>IF(N578="zákl. přenesená",J578,0)</f>
        <v>0</v>
      </c>
      <c r="BH578" s="207">
        <f>IF(N578="sníž. přenesená",J578,0)</f>
        <v>0</v>
      </c>
      <c r="BI578" s="207">
        <f>IF(N578="nulová",J578,0)</f>
        <v>0</v>
      </c>
      <c r="BJ578" s="19" t="s">
        <v>88</v>
      </c>
      <c r="BK578" s="207">
        <f>ROUND(I578*H578,2)</f>
        <v>0</v>
      </c>
      <c r="BL578" s="19" t="s">
        <v>232</v>
      </c>
      <c r="BM578" s="206" t="s">
        <v>1225</v>
      </c>
    </row>
    <row r="579" spans="1:65" s="2" customFormat="1" ht="19.5">
      <c r="A579" s="37"/>
      <c r="B579" s="38"/>
      <c r="C579" s="39"/>
      <c r="D579" s="208" t="s">
        <v>220</v>
      </c>
      <c r="E579" s="39"/>
      <c r="F579" s="209" t="s">
        <v>1226</v>
      </c>
      <c r="G579" s="39"/>
      <c r="H579" s="39"/>
      <c r="I579" s="118"/>
      <c r="J579" s="39"/>
      <c r="K579" s="39"/>
      <c r="L579" s="42"/>
      <c r="M579" s="210"/>
      <c r="N579" s="211"/>
      <c r="O579" s="67"/>
      <c r="P579" s="67"/>
      <c r="Q579" s="67"/>
      <c r="R579" s="67"/>
      <c r="S579" s="67"/>
      <c r="T579" s="68"/>
      <c r="U579" s="37"/>
      <c r="V579" s="37"/>
      <c r="W579" s="37"/>
      <c r="X579" s="37"/>
      <c r="Y579" s="37"/>
      <c r="Z579" s="37"/>
      <c r="AA579" s="37"/>
      <c r="AB579" s="37"/>
      <c r="AC579" s="37"/>
      <c r="AD579" s="37"/>
      <c r="AE579" s="37"/>
      <c r="AT579" s="19" t="s">
        <v>220</v>
      </c>
      <c r="AU579" s="19" t="s">
        <v>91</v>
      </c>
    </row>
    <row r="580" spans="1:65" s="2" customFormat="1" ht="12">
      <c r="A580" s="37"/>
      <c r="B580" s="38"/>
      <c r="C580" s="259" t="s">
        <v>1227</v>
      </c>
      <c r="D580" s="259" t="s">
        <v>507</v>
      </c>
      <c r="E580" s="260" t="s">
        <v>1228</v>
      </c>
      <c r="F580" s="261" t="s">
        <v>1229</v>
      </c>
      <c r="G580" s="262" t="s">
        <v>622</v>
      </c>
      <c r="H580" s="263">
        <v>4</v>
      </c>
      <c r="I580" s="264"/>
      <c r="J580" s="265">
        <f>ROUND(I580*H580,2)</f>
        <v>0</v>
      </c>
      <c r="K580" s="261" t="s">
        <v>1214</v>
      </c>
      <c r="L580" s="266"/>
      <c r="M580" s="267" t="s">
        <v>44</v>
      </c>
      <c r="N580" s="268" t="s">
        <v>53</v>
      </c>
      <c r="O580" s="67"/>
      <c r="P580" s="204">
        <f>O580*H580</f>
        <v>0</v>
      </c>
      <c r="Q580" s="204">
        <v>0.23200000000000001</v>
      </c>
      <c r="R580" s="204">
        <f>Q580*H580</f>
        <v>0.92800000000000005</v>
      </c>
      <c r="S580" s="204">
        <v>0</v>
      </c>
      <c r="T580" s="205">
        <f>S580*H580</f>
        <v>0</v>
      </c>
      <c r="U580" s="37"/>
      <c r="V580" s="37"/>
      <c r="W580" s="37"/>
      <c r="X580" s="37"/>
      <c r="Y580" s="37"/>
      <c r="Z580" s="37"/>
      <c r="AA580" s="37"/>
      <c r="AB580" s="37"/>
      <c r="AC580" s="37"/>
      <c r="AD580" s="37"/>
      <c r="AE580" s="37"/>
      <c r="AR580" s="206" t="s">
        <v>256</v>
      </c>
      <c r="AT580" s="206" t="s">
        <v>507</v>
      </c>
      <c r="AU580" s="206" t="s">
        <v>91</v>
      </c>
      <c r="AY580" s="19" t="s">
        <v>211</v>
      </c>
      <c r="BE580" s="207">
        <f>IF(N580="základní",J580,0)</f>
        <v>0</v>
      </c>
      <c r="BF580" s="207">
        <f>IF(N580="snížená",J580,0)</f>
        <v>0</v>
      </c>
      <c r="BG580" s="207">
        <f>IF(N580="zákl. přenesená",J580,0)</f>
        <v>0</v>
      </c>
      <c r="BH580" s="207">
        <f>IF(N580="sníž. přenesená",J580,0)</f>
        <v>0</v>
      </c>
      <c r="BI580" s="207">
        <f>IF(N580="nulová",J580,0)</f>
        <v>0</v>
      </c>
      <c r="BJ580" s="19" t="s">
        <v>88</v>
      </c>
      <c r="BK580" s="207">
        <f>ROUND(I580*H580,2)</f>
        <v>0</v>
      </c>
      <c r="BL580" s="19" t="s">
        <v>232</v>
      </c>
      <c r="BM580" s="206" t="s">
        <v>1230</v>
      </c>
    </row>
    <row r="581" spans="1:65" s="2" customFormat="1" ht="19.5">
      <c r="A581" s="37"/>
      <c r="B581" s="38"/>
      <c r="C581" s="39"/>
      <c r="D581" s="208" t="s">
        <v>220</v>
      </c>
      <c r="E581" s="39"/>
      <c r="F581" s="209" t="s">
        <v>1231</v>
      </c>
      <c r="G581" s="39"/>
      <c r="H581" s="39"/>
      <c r="I581" s="118"/>
      <c r="J581" s="39"/>
      <c r="K581" s="39"/>
      <c r="L581" s="42"/>
      <c r="M581" s="210"/>
      <c r="N581" s="211"/>
      <c r="O581" s="67"/>
      <c r="P581" s="67"/>
      <c r="Q581" s="67"/>
      <c r="R581" s="67"/>
      <c r="S581" s="67"/>
      <c r="T581" s="68"/>
      <c r="U581" s="37"/>
      <c r="V581" s="37"/>
      <c r="W581" s="37"/>
      <c r="X581" s="37"/>
      <c r="Y581" s="37"/>
      <c r="Z581" s="37"/>
      <c r="AA581" s="37"/>
      <c r="AB581" s="37"/>
      <c r="AC581" s="37"/>
      <c r="AD581" s="37"/>
      <c r="AE581" s="37"/>
      <c r="AT581" s="19" t="s">
        <v>220</v>
      </c>
      <c r="AU581" s="19" t="s">
        <v>91</v>
      </c>
    </row>
    <row r="582" spans="1:65" s="2" customFormat="1" ht="12">
      <c r="A582" s="37"/>
      <c r="B582" s="38"/>
      <c r="C582" s="259" t="s">
        <v>1232</v>
      </c>
      <c r="D582" s="259" t="s">
        <v>507</v>
      </c>
      <c r="E582" s="260" t="s">
        <v>1233</v>
      </c>
      <c r="F582" s="261" t="s">
        <v>1234</v>
      </c>
      <c r="G582" s="262" t="s">
        <v>622</v>
      </c>
      <c r="H582" s="263">
        <v>4</v>
      </c>
      <c r="I582" s="264"/>
      <c r="J582" s="265">
        <f>ROUND(I582*H582,2)</f>
        <v>0</v>
      </c>
      <c r="K582" s="261" t="s">
        <v>224</v>
      </c>
      <c r="L582" s="266"/>
      <c r="M582" s="267" t="s">
        <v>44</v>
      </c>
      <c r="N582" s="268" t="s">
        <v>53</v>
      </c>
      <c r="O582" s="67"/>
      <c r="P582" s="204">
        <f>O582*H582</f>
        <v>0</v>
      </c>
      <c r="Q582" s="204">
        <v>1.2099999999999999E-3</v>
      </c>
      <c r="R582" s="204">
        <f>Q582*H582</f>
        <v>4.8399999999999997E-3</v>
      </c>
      <c r="S582" s="204">
        <v>0</v>
      </c>
      <c r="T582" s="205">
        <f>S582*H582</f>
        <v>0</v>
      </c>
      <c r="U582" s="37"/>
      <c r="V582" s="37"/>
      <c r="W582" s="37"/>
      <c r="X582" s="37"/>
      <c r="Y582" s="37"/>
      <c r="Z582" s="37"/>
      <c r="AA582" s="37"/>
      <c r="AB582" s="37"/>
      <c r="AC582" s="37"/>
      <c r="AD582" s="37"/>
      <c r="AE582" s="37"/>
      <c r="AR582" s="206" t="s">
        <v>256</v>
      </c>
      <c r="AT582" s="206" t="s">
        <v>507</v>
      </c>
      <c r="AU582" s="206" t="s">
        <v>91</v>
      </c>
      <c r="AY582" s="19" t="s">
        <v>211</v>
      </c>
      <c r="BE582" s="207">
        <f>IF(N582="základní",J582,0)</f>
        <v>0</v>
      </c>
      <c r="BF582" s="207">
        <f>IF(N582="snížená",J582,0)</f>
        <v>0</v>
      </c>
      <c r="BG582" s="207">
        <f>IF(N582="zákl. přenesená",J582,0)</f>
        <v>0</v>
      </c>
      <c r="BH582" s="207">
        <f>IF(N582="sníž. přenesená",J582,0)</f>
        <v>0</v>
      </c>
      <c r="BI582" s="207">
        <f>IF(N582="nulová",J582,0)</f>
        <v>0</v>
      </c>
      <c r="BJ582" s="19" t="s">
        <v>88</v>
      </c>
      <c r="BK582" s="207">
        <f>ROUND(I582*H582,2)</f>
        <v>0</v>
      </c>
      <c r="BL582" s="19" t="s">
        <v>232</v>
      </c>
      <c r="BM582" s="206" t="s">
        <v>1235</v>
      </c>
    </row>
    <row r="583" spans="1:65" s="2" customFormat="1" ht="19.5">
      <c r="A583" s="37"/>
      <c r="B583" s="38"/>
      <c r="C583" s="39"/>
      <c r="D583" s="208" t="s">
        <v>220</v>
      </c>
      <c r="E583" s="39"/>
      <c r="F583" s="209" t="s">
        <v>1236</v>
      </c>
      <c r="G583" s="39"/>
      <c r="H583" s="39"/>
      <c r="I583" s="118"/>
      <c r="J583" s="39"/>
      <c r="K583" s="39"/>
      <c r="L583" s="42"/>
      <c r="M583" s="210"/>
      <c r="N583" s="211"/>
      <c r="O583" s="67"/>
      <c r="P583" s="67"/>
      <c r="Q583" s="67"/>
      <c r="R583" s="67"/>
      <c r="S583" s="67"/>
      <c r="T583" s="68"/>
      <c r="U583" s="37"/>
      <c r="V583" s="37"/>
      <c r="W583" s="37"/>
      <c r="X583" s="37"/>
      <c r="Y583" s="37"/>
      <c r="Z583" s="37"/>
      <c r="AA583" s="37"/>
      <c r="AB583" s="37"/>
      <c r="AC583" s="37"/>
      <c r="AD583" s="37"/>
      <c r="AE583" s="37"/>
      <c r="AT583" s="19" t="s">
        <v>220</v>
      </c>
      <c r="AU583" s="19" t="s">
        <v>91</v>
      </c>
    </row>
    <row r="584" spans="1:65" s="2" customFormat="1" ht="12">
      <c r="A584" s="37"/>
      <c r="B584" s="38"/>
      <c r="C584" s="259" t="s">
        <v>1237</v>
      </c>
      <c r="D584" s="259" t="s">
        <v>507</v>
      </c>
      <c r="E584" s="260" t="s">
        <v>1238</v>
      </c>
      <c r="F584" s="261" t="s">
        <v>1239</v>
      </c>
      <c r="G584" s="262" t="s">
        <v>315</v>
      </c>
      <c r="H584" s="263">
        <v>23</v>
      </c>
      <c r="I584" s="264"/>
      <c r="J584" s="265">
        <f>ROUND(I584*H584,2)</f>
        <v>0</v>
      </c>
      <c r="K584" s="261" t="s">
        <v>224</v>
      </c>
      <c r="L584" s="266"/>
      <c r="M584" s="267" t="s">
        <v>44</v>
      </c>
      <c r="N584" s="268" t="s">
        <v>53</v>
      </c>
      <c r="O584" s="67"/>
      <c r="P584" s="204">
        <f>O584*H584</f>
        <v>0</v>
      </c>
      <c r="Q584" s="204">
        <v>4.2599999999999999E-3</v>
      </c>
      <c r="R584" s="204">
        <f>Q584*H584</f>
        <v>9.7979999999999998E-2</v>
      </c>
      <c r="S584" s="204">
        <v>0</v>
      </c>
      <c r="T584" s="205">
        <f>S584*H584</f>
        <v>0</v>
      </c>
      <c r="U584" s="37"/>
      <c r="V584" s="37"/>
      <c r="W584" s="37"/>
      <c r="X584" s="37"/>
      <c r="Y584" s="37"/>
      <c r="Z584" s="37"/>
      <c r="AA584" s="37"/>
      <c r="AB584" s="37"/>
      <c r="AC584" s="37"/>
      <c r="AD584" s="37"/>
      <c r="AE584" s="37"/>
      <c r="AR584" s="206" t="s">
        <v>256</v>
      </c>
      <c r="AT584" s="206" t="s">
        <v>507</v>
      </c>
      <c r="AU584" s="206" t="s">
        <v>91</v>
      </c>
      <c r="AY584" s="19" t="s">
        <v>211</v>
      </c>
      <c r="BE584" s="207">
        <f>IF(N584="základní",J584,0)</f>
        <v>0</v>
      </c>
      <c r="BF584" s="207">
        <f>IF(N584="snížená",J584,0)</f>
        <v>0</v>
      </c>
      <c r="BG584" s="207">
        <f>IF(N584="zákl. přenesená",J584,0)</f>
        <v>0</v>
      </c>
      <c r="BH584" s="207">
        <f>IF(N584="sníž. přenesená",J584,0)</f>
        <v>0</v>
      </c>
      <c r="BI584" s="207">
        <f>IF(N584="nulová",J584,0)</f>
        <v>0</v>
      </c>
      <c r="BJ584" s="19" t="s">
        <v>88</v>
      </c>
      <c r="BK584" s="207">
        <f>ROUND(I584*H584,2)</f>
        <v>0</v>
      </c>
      <c r="BL584" s="19" t="s">
        <v>232</v>
      </c>
      <c r="BM584" s="206" t="s">
        <v>1240</v>
      </c>
    </row>
    <row r="585" spans="1:65" s="2" customFormat="1" ht="29.25">
      <c r="A585" s="37"/>
      <c r="B585" s="38"/>
      <c r="C585" s="39"/>
      <c r="D585" s="208" t="s">
        <v>220</v>
      </c>
      <c r="E585" s="39"/>
      <c r="F585" s="209" t="s">
        <v>1241</v>
      </c>
      <c r="G585" s="39"/>
      <c r="H585" s="39"/>
      <c r="I585" s="118"/>
      <c r="J585" s="39"/>
      <c r="K585" s="39"/>
      <c r="L585" s="42"/>
      <c r="M585" s="210"/>
      <c r="N585" s="211"/>
      <c r="O585" s="67"/>
      <c r="P585" s="67"/>
      <c r="Q585" s="67"/>
      <c r="R585" s="67"/>
      <c r="S585" s="67"/>
      <c r="T585" s="68"/>
      <c r="U585" s="37"/>
      <c r="V585" s="37"/>
      <c r="W585" s="37"/>
      <c r="X585" s="37"/>
      <c r="Y585" s="37"/>
      <c r="Z585" s="37"/>
      <c r="AA585" s="37"/>
      <c r="AB585" s="37"/>
      <c r="AC585" s="37"/>
      <c r="AD585" s="37"/>
      <c r="AE585" s="37"/>
      <c r="AT585" s="19" t="s">
        <v>220</v>
      </c>
      <c r="AU585" s="19" t="s">
        <v>91</v>
      </c>
    </row>
    <row r="586" spans="1:65" s="13" customFormat="1">
      <c r="B586" s="216"/>
      <c r="C586" s="217"/>
      <c r="D586" s="208" t="s">
        <v>299</v>
      </c>
      <c r="E586" s="218" t="s">
        <v>44</v>
      </c>
      <c r="F586" s="219" t="s">
        <v>1193</v>
      </c>
      <c r="G586" s="217"/>
      <c r="H586" s="220">
        <v>23</v>
      </c>
      <c r="I586" s="221"/>
      <c r="J586" s="217"/>
      <c r="K586" s="217"/>
      <c r="L586" s="222"/>
      <c r="M586" s="223"/>
      <c r="N586" s="224"/>
      <c r="O586" s="224"/>
      <c r="P586" s="224"/>
      <c r="Q586" s="224"/>
      <c r="R586" s="224"/>
      <c r="S586" s="224"/>
      <c r="T586" s="225"/>
      <c r="AT586" s="226" t="s">
        <v>299</v>
      </c>
      <c r="AU586" s="226" t="s">
        <v>91</v>
      </c>
      <c r="AV586" s="13" t="s">
        <v>91</v>
      </c>
      <c r="AW586" s="13" t="s">
        <v>42</v>
      </c>
      <c r="AX586" s="13" t="s">
        <v>88</v>
      </c>
      <c r="AY586" s="226" t="s">
        <v>211</v>
      </c>
    </row>
    <row r="587" spans="1:65" s="2" customFormat="1" ht="12">
      <c r="A587" s="37"/>
      <c r="B587" s="38"/>
      <c r="C587" s="259" t="s">
        <v>1242</v>
      </c>
      <c r="D587" s="259" t="s">
        <v>507</v>
      </c>
      <c r="E587" s="260" t="s">
        <v>1243</v>
      </c>
      <c r="F587" s="261" t="s">
        <v>1244</v>
      </c>
      <c r="G587" s="262" t="s">
        <v>622</v>
      </c>
      <c r="H587" s="263">
        <v>4</v>
      </c>
      <c r="I587" s="264"/>
      <c r="J587" s="265">
        <f>ROUND(I587*H587,2)</f>
        <v>0</v>
      </c>
      <c r="K587" s="261" t="s">
        <v>44</v>
      </c>
      <c r="L587" s="266"/>
      <c r="M587" s="267" t="s">
        <v>44</v>
      </c>
      <c r="N587" s="268" t="s">
        <v>53</v>
      </c>
      <c r="O587" s="67"/>
      <c r="P587" s="204">
        <f>O587*H587</f>
        <v>0</v>
      </c>
      <c r="Q587" s="204">
        <v>8.2000000000000003E-2</v>
      </c>
      <c r="R587" s="204">
        <f>Q587*H587</f>
        <v>0.32800000000000001</v>
      </c>
      <c r="S587" s="204">
        <v>0</v>
      </c>
      <c r="T587" s="205">
        <f>S587*H587</f>
        <v>0</v>
      </c>
      <c r="U587" s="37"/>
      <c r="V587" s="37"/>
      <c r="W587" s="37"/>
      <c r="X587" s="37"/>
      <c r="Y587" s="37"/>
      <c r="Z587" s="37"/>
      <c r="AA587" s="37"/>
      <c r="AB587" s="37"/>
      <c r="AC587" s="37"/>
      <c r="AD587" s="37"/>
      <c r="AE587" s="37"/>
      <c r="AR587" s="206" t="s">
        <v>256</v>
      </c>
      <c r="AT587" s="206" t="s">
        <v>507</v>
      </c>
      <c r="AU587" s="206" t="s">
        <v>91</v>
      </c>
      <c r="AY587" s="19" t="s">
        <v>211</v>
      </c>
      <c r="BE587" s="207">
        <f>IF(N587="základní",J587,0)</f>
        <v>0</v>
      </c>
      <c r="BF587" s="207">
        <f>IF(N587="snížená",J587,0)</f>
        <v>0</v>
      </c>
      <c r="BG587" s="207">
        <f>IF(N587="zákl. přenesená",J587,0)</f>
        <v>0</v>
      </c>
      <c r="BH587" s="207">
        <f>IF(N587="sníž. přenesená",J587,0)</f>
        <v>0</v>
      </c>
      <c r="BI587" s="207">
        <f>IF(N587="nulová",J587,0)</f>
        <v>0</v>
      </c>
      <c r="BJ587" s="19" t="s">
        <v>88</v>
      </c>
      <c r="BK587" s="207">
        <f>ROUND(I587*H587,2)</f>
        <v>0</v>
      </c>
      <c r="BL587" s="19" t="s">
        <v>232</v>
      </c>
      <c r="BM587" s="206" t="s">
        <v>1245</v>
      </c>
    </row>
    <row r="588" spans="1:65" s="2" customFormat="1" ht="19.5">
      <c r="A588" s="37"/>
      <c r="B588" s="38"/>
      <c r="C588" s="39"/>
      <c r="D588" s="208" t="s">
        <v>220</v>
      </c>
      <c r="E588" s="39"/>
      <c r="F588" s="209" t="s">
        <v>634</v>
      </c>
      <c r="G588" s="39"/>
      <c r="H588" s="39"/>
      <c r="I588" s="118"/>
      <c r="J588" s="39"/>
      <c r="K588" s="39"/>
      <c r="L588" s="42"/>
      <c r="M588" s="210"/>
      <c r="N588" s="211"/>
      <c r="O588" s="67"/>
      <c r="P588" s="67"/>
      <c r="Q588" s="67"/>
      <c r="R588" s="67"/>
      <c r="S588" s="67"/>
      <c r="T588" s="68"/>
      <c r="U588" s="37"/>
      <c r="V588" s="37"/>
      <c r="W588" s="37"/>
      <c r="X588" s="37"/>
      <c r="Y588" s="37"/>
      <c r="Z588" s="37"/>
      <c r="AA588" s="37"/>
      <c r="AB588" s="37"/>
      <c r="AC588" s="37"/>
      <c r="AD588" s="37"/>
      <c r="AE588" s="37"/>
      <c r="AT588" s="19" t="s">
        <v>220</v>
      </c>
      <c r="AU588" s="19" t="s">
        <v>91</v>
      </c>
    </row>
    <row r="589" spans="1:65" s="13" customFormat="1">
      <c r="B589" s="216"/>
      <c r="C589" s="217"/>
      <c r="D589" s="208" t="s">
        <v>299</v>
      </c>
      <c r="E589" s="218" t="s">
        <v>44</v>
      </c>
      <c r="F589" s="219" t="s">
        <v>1199</v>
      </c>
      <c r="G589" s="217"/>
      <c r="H589" s="220">
        <v>4</v>
      </c>
      <c r="I589" s="221"/>
      <c r="J589" s="217"/>
      <c r="K589" s="217"/>
      <c r="L589" s="222"/>
      <c r="M589" s="223"/>
      <c r="N589" s="224"/>
      <c r="O589" s="224"/>
      <c r="P589" s="224"/>
      <c r="Q589" s="224"/>
      <c r="R589" s="224"/>
      <c r="S589" s="224"/>
      <c r="T589" s="225"/>
      <c r="AT589" s="226" t="s">
        <v>299</v>
      </c>
      <c r="AU589" s="226" t="s">
        <v>91</v>
      </c>
      <c r="AV589" s="13" t="s">
        <v>91</v>
      </c>
      <c r="AW589" s="13" t="s">
        <v>42</v>
      </c>
      <c r="AX589" s="13" t="s">
        <v>88</v>
      </c>
      <c r="AY589" s="226" t="s">
        <v>211</v>
      </c>
    </row>
    <row r="590" spans="1:65" s="12" customFormat="1" ht="12.75">
      <c r="B590" s="179"/>
      <c r="C590" s="180"/>
      <c r="D590" s="181" t="s">
        <v>81</v>
      </c>
      <c r="E590" s="193" t="s">
        <v>261</v>
      </c>
      <c r="F590" s="193" t="s">
        <v>1246</v>
      </c>
      <c r="G590" s="180"/>
      <c r="H590" s="180"/>
      <c r="I590" s="183"/>
      <c r="J590" s="194">
        <f>BK590</f>
        <v>0</v>
      </c>
      <c r="K590" s="180"/>
      <c r="L590" s="185"/>
      <c r="M590" s="186"/>
      <c r="N590" s="187"/>
      <c r="O590" s="187"/>
      <c r="P590" s="188">
        <f>SUM(P591:P689)</f>
        <v>0</v>
      </c>
      <c r="Q590" s="187"/>
      <c r="R590" s="188">
        <f>SUM(R591:R689)</f>
        <v>88.811897650000006</v>
      </c>
      <c r="S590" s="187"/>
      <c r="T590" s="189">
        <f>SUM(T591:T689)</f>
        <v>0</v>
      </c>
      <c r="AR590" s="190" t="s">
        <v>88</v>
      </c>
      <c r="AT590" s="191" t="s">
        <v>81</v>
      </c>
      <c r="AU590" s="191" t="s">
        <v>88</v>
      </c>
      <c r="AY590" s="190" t="s">
        <v>211</v>
      </c>
      <c r="BK590" s="192">
        <f>SUM(BK591:BK689)</f>
        <v>0</v>
      </c>
    </row>
    <row r="591" spans="1:65" s="2" customFormat="1" ht="12">
      <c r="A591" s="37"/>
      <c r="B591" s="38"/>
      <c r="C591" s="195" t="s">
        <v>1247</v>
      </c>
      <c r="D591" s="195" t="s">
        <v>214</v>
      </c>
      <c r="E591" s="196" t="s">
        <v>1248</v>
      </c>
      <c r="F591" s="197" t="s">
        <v>1249</v>
      </c>
      <c r="G591" s="198" t="s">
        <v>315</v>
      </c>
      <c r="H591" s="199">
        <v>8</v>
      </c>
      <c r="I591" s="200"/>
      <c r="J591" s="201">
        <f>ROUND(I591*H591,2)</f>
        <v>0</v>
      </c>
      <c r="K591" s="197" t="s">
        <v>44</v>
      </c>
      <c r="L591" s="42"/>
      <c r="M591" s="202" t="s">
        <v>44</v>
      </c>
      <c r="N591" s="203" t="s">
        <v>53</v>
      </c>
      <c r="O591" s="67"/>
      <c r="P591" s="204">
        <f>O591*H591</f>
        <v>0</v>
      </c>
      <c r="Q591" s="204">
        <v>3.0550000000000001E-2</v>
      </c>
      <c r="R591" s="204">
        <f>Q591*H591</f>
        <v>0.24440000000000001</v>
      </c>
      <c r="S591" s="204">
        <v>0</v>
      </c>
      <c r="T591" s="205">
        <f>S591*H591</f>
        <v>0</v>
      </c>
      <c r="U591" s="37"/>
      <c r="V591" s="37"/>
      <c r="W591" s="37"/>
      <c r="X591" s="37"/>
      <c r="Y591" s="37"/>
      <c r="Z591" s="37"/>
      <c r="AA591" s="37"/>
      <c r="AB591" s="37"/>
      <c r="AC591" s="37"/>
      <c r="AD591" s="37"/>
      <c r="AE591" s="37"/>
      <c r="AR591" s="206" t="s">
        <v>232</v>
      </c>
      <c r="AT591" s="206" t="s">
        <v>214</v>
      </c>
      <c r="AU591" s="206" t="s">
        <v>91</v>
      </c>
      <c r="AY591" s="19" t="s">
        <v>211</v>
      </c>
      <c r="BE591" s="207">
        <f>IF(N591="základní",J591,0)</f>
        <v>0</v>
      </c>
      <c r="BF591" s="207">
        <f>IF(N591="snížená",J591,0)</f>
        <v>0</v>
      </c>
      <c r="BG591" s="207">
        <f>IF(N591="zákl. přenesená",J591,0)</f>
        <v>0</v>
      </c>
      <c r="BH591" s="207">
        <f>IF(N591="sníž. přenesená",J591,0)</f>
        <v>0</v>
      </c>
      <c r="BI591" s="207">
        <f>IF(N591="nulová",J591,0)</f>
        <v>0</v>
      </c>
      <c r="BJ591" s="19" t="s">
        <v>88</v>
      </c>
      <c r="BK591" s="207">
        <f>ROUND(I591*H591,2)</f>
        <v>0</v>
      </c>
      <c r="BL591" s="19" t="s">
        <v>232</v>
      </c>
      <c r="BM591" s="206" t="s">
        <v>1250</v>
      </c>
    </row>
    <row r="592" spans="1:65" s="13" customFormat="1">
      <c r="B592" s="216"/>
      <c r="C592" s="217"/>
      <c r="D592" s="208" t="s">
        <v>299</v>
      </c>
      <c r="E592" s="218" t="s">
        <v>44</v>
      </c>
      <c r="F592" s="219" t="s">
        <v>1251</v>
      </c>
      <c r="G592" s="217"/>
      <c r="H592" s="220">
        <v>8</v>
      </c>
      <c r="I592" s="221"/>
      <c r="J592" s="217"/>
      <c r="K592" s="217"/>
      <c r="L592" s="222"/>
      <c r="M592" s="223"/>
      <c r="N592" s="224"/>
      <c r="O592" s="224"/>
      <c r="P592" s="224"/>
      <c r="Q592" s="224"/>
      <c r="R592" s="224"/>
      <c r="S592" s="224"/>
      <c r="T592" s="225"/>
      <c r="AT592" s="226" t="s">
        <v>299</v>
      </c>
      <c r="AU592" s="226" t="s">
        <v>91</v>
      </c>
      <c r="AV592" s="13" t="s">
        <v>91</v>
      </c>
      <c r="AW592" s="13" t="s">
        <v>42</v>
      </c>
      <c r="AX592" s="13" t="s">
        <v>88</v>
      </c>
      <c r="AY592" s="226" t="s">
        <v>211</v>
      </c>
    </row>
    <row r="593" spans="1:65" s="2" customFormat="1" ht="12">
      <c r="A593" s="37"/>
      <c r="B593" s="38"/>
      <c r="C593" s="195" t="s">
        <v>1252</v>
      </c>
      <c r="D593" s="195" t="s">
        <v>214</v>
      </c>
      <c r="E593" s="196" t="s">
        <v>1253</v>
      </c>
      <c r="F593" s="197" t="s">
        <v>1254</v>
      </c>
      <c r="G593" s="198" t="s">
        <v>519</v>
      </c>
      <c r="H593" s="199">
        <v>3.6</v>
      </c>
      <c r="I593" s="200"/>
      <c r="J593" s="201">
        <f>ROUND(I593*H593,2)</f>
        <v>0</v>
      </c>
      <c r="K593" s="197" t="s">
        <v>44</v>
      </c>
      <c r="L593" s="42"/>
      <c r="M593" s="202" t="s">
        <v>44</v>
      </c>
      <c r="N593" s="203" t="s">
        <v>53</v>
      </c>
      <c r="O593" s="67"/>
      <c r="P593" s="204">
        <f>O593*H593</f>
        <v>0</v>
      </c>
      <c r="Q593" s="204">
        <v>3.0550000000000001E-2</v>
      </c>
      <c r="R593" s="204">
        <f>Q593*H593</f>
        <v>0.10998000000000001</v>
      </c>
      <c r="S593" s="204">
        <v>0</v>
      </c>
      <c r="T593" s="205">
        <f>S593*H593</f>
        <v>0</v>
      </c>
      <c r="U593" s="37"/>
      <c r="V593" s="37"/>
      <c r="W593" s="37"/>
      <c r="X593" s="37"/>
      <c r="Y593" s="37"/>
      <c r="Z593" s="37"/>
      <c r="AA593" s="37"/>
      <c r="AB593" s="37"/>
      <c r="AC593" s="37"/>
      <c r="AD593" s="37"/>
      <c r="AE593" s="37"/>
      <c r="AR593" s="206" t="s">
        <v>232</v>
      </c>
      <c r="AT593" s="206" t="s">
        <v>214</v>
      </c>
      <c r="AU593" s="206" t="s">
        <v>91</v>
      </c>
      <c r="AY593" s="19" t="s">
        <v>211</v>
      </c>
      <c r="BE593" s="207">
        <f>IF(N593="základní",J593,0)</f>
        <v>0</v>
      </c>
      <c r="BF593" s="207">
        <f>IF(N593="snížená",J593,0)</f>
        <v>0</v>
      </c>
      <c r="BG593" s="207">
        <f>IF(N593="zákl. přenesená",J593,0)</f>
        <v>0</v>
      </c>
      <c r="BH593" s="207">
        <f>IF(N593="sníž. přenesená",J593,0)</f>
        <v>0</v>
      </c>
      <c r="BI593" s="207">
        <f>IF(N593="nulová",J593,0)</f>
        <v>0</v>
      </c>
      <c r="BJ593" s="19" t="s">
        <v>88</v>
      </c>
      <c r="BK593" s="207">
        <f>ROUND(I593*H593,2)</f>
        <v>0</v>
      </c>
      <c r="BL593" s="19" t="s">
        <v>232</v>
      </c>
      <c r="BM593" s="206" t="s">
        <v>1255</v>
      </c>
    </row>
    <row r="594" spans="1:65" s="2" customFormat="1" ht="29.25">
      <c r="A594" s="37"/>
      <c r="B594" s="38"/>
      <c r="C594" s="39"/>
      <c r="D594" s="208" t="s">
        <v>220</v>
      </c>
      <c r="E594" s="39"/>
      <c r="F594" s="209" t="s">
        <v>1256</v>
      </c>
      <c r="G594" s="39"/>
      <c r="H594" s="39"/>
      <c r="I594" s="118"/>
      <c r="J594" s="39"/>
      <c r="K594" s="39"/>
      <c r="L594" s="42"/>
      <c r="M594" s="210"/>
      <c r="N594" s="211"/>
      <c r="O594" s="67"/>
      <c r="P594" s="67"/>
      <c r="Q594" s="67"/>
      <c r="R594" s="67"/>
      <c r="S594" s="67"/>
      <c r="T594" s="68"/>
      <c r="U594" s="37"/>
      <c r="V594" s="37"/>
      <c r="W594" s="37"/>
      <c r="X594" s="37"/>
      <c r="Y594" s="37"/>
      <c r="Z594" s="37"/>
      <c r="AA594" s="37"/>
      <c r="AB594" s="37"/>
      <c r="AC594" s="37"/>
      <c r="AD594" s="37"/>
      <c r="AE594" s="37"/>
      <c r="AT594" s="19" t="s">
        <v>220</v>
      </c>
      <c r="AU594" s="19" t="s">
        <v>91</v>
      </c>
    </row>
    <row r="595" spans="1:65" s="13" customFormat="1">
      <c r="B595" s="216"/>
      <c r="C595" s="217"/>
      <c r="D595" s="208" t="s">
        <v>299</v>
      </c>
      <c r="E595" s="218" t="s">
        <v>44</v>
      </c>
      <c r="F595" s="219" t="s">
        <v>1257</v>
      </c>
      <c r="G595" s="217"/>
      <c r="H595" s="220">
        <v>1.8</v>
      </c>
      <c r="I595" s="221"/>
      <c r="J595" s="217"/>
      <c r="K595" s="217"/>
      <c r="L595" s="222"/>
      <c r="M595" s="223"/>
      <c r="N595" s="224"/>
      <c r="O595" s="224"/>
      <c r="P595" s="224"/>
      <c r="Q595" s="224"/>
      <c r="R595" s="224"/>
      <c r="S595" s="224"/>
      <c r="T595" s="225"/>
      <c r="AT595" s="226" t="s">
        <v>299</v>
      </c>
      <c r="AU595" s="226" t="s">
        <v>91</v>
      </c>
      <c r="AV595" s="13" t="s">
        <v>91</v>
      </c>
      <c r="AW595" s="13" t="s">
        <v>42</v>
      </c>
      <c r="AX595" s="13" t="s">
        <v>82</v>
      </c>
      <c r="AY595" s="226" t="s">
        <v>211</v>
      </c>
    </row>
    <row r="596" spans="1:65" s="13" customFormat="1">
      <c r="B596" s="216"/>
      <c r="C596" s="217"/>
      <c r="D596" s="208" t="s">
        <v>299</v>
      </c>
      <c r="E596" s="218" t="s">
        <v>44</v>
      </c>
      <c r="F596" s="219" t="s">
        <v>1258</v>
      </c>
      <c r="G596" s="217"/>
      <c r="H596" s="220">
        <v>1.8</v>
      </c>
      <c r="I596" s="221"/>
      <c r="J596" s="217"/>
      <c r="K596" s="217"/>
      <c r="L596" s="222"/>
      <c r="M596" s="223"/>
      <c r="N596" s="224"/>
      <c r="O596" s="224"/>
      <c r="P596" s="224"/>
      <c r="Q596" s="224"/>
      <c r="R596" s="224"/>
      <c r="S596" s="224"/>
      <c r="T596" s="225"/>
      <c r="AT596" s="226" t="s">
        <v>299</v>
      </c>
      <c r="AU596" s="226" t="s">
        <v>91</v>
      </c>
      <c r="AV596" s="13" t="s">
        <v>91</v>
      </c>
      <c r="AW596" s="13" t="s">
        <v>42</v>
      </c>
      <c r="AX596" s="13" t="s">
        <v>82</v>
      </c>
      <c r="AY596" s="226" t="s">
        <v>211</v>
      </c>
    </row>
    <row r="597" spans="1:65" s="14" customFormat="1">
      <c r="B597" s="227"/>
      <c r="C597" s="228"/>
      <c r="D597" s="208" t="s">
        <v>299</v>
      </c>
      <c r="E597" s="229" t="s">
        <v>44</v>
      </c>
      <c r="F597" s="230" t="s">
        <v>344</v>
      </c>
      <c r="G597" s="228"/>
      <c r="H597" s="231">
        <v>3.6</v>
      </c>
      <c r="I597" s="232"/>
      <c r="J597" s="228"/>
      <c r="K597" s="228"/>
      <c r="L597" s="233"/>
      <c r="M597" s="234"/>
      <c r="N597" s="235"/>
      <c r="O597" s="235"/>
      <c r="P597" s="235"/>
      <c r="Q597" s="235"/>
      <c r="R597" s="235"/>
      <c r="S597" s="235"/>
      <c r="T597" s="236"/>
      <c r="AT597" s="237" t="s">
        <v>299</v>
      </c>
      <c r="AU597" s="237" t="s">
        <v>91</v>
      </c>
      <c r="AV597" s="14" t="s">
        <v>232</v>
      </c>
      <c r="AW597" s="14" t="s">
        <v>42</v>
      </c>
      <c r="AX597" s="14" t="s">
        <v>88</v>
      </c>
      <c r="AY597" s="237" t="s">
        <v>211</v>
      </c>
    </row>
    <row r="598" spans="1:65" s="2" customFormat="1" ht="24">
      <c r="A598" s="37"/>
      <c r="B598" s="38"/>
      <c r="C598" s="195" t="s">
        <v>1259</v>
      </c>
      <c r="D598" s="195" t="s">
        <v>214</v>
      </c>
      <c r="E598" s="196" t="s">
        <v>1260</v>
      </c>
      <c r="F598" s="197" t="s">
        <v>1261</v>
      </c>
      <c r="G598" s="198" t="s">
        <v>315</v>
      </c>
      <c r="H598" s="199">
        <v>5</v>
      </c>
      <c r="I598" s="200"/>
      <c r="J598" s="201">
        <f>ROUND(I598*H598,2)</f>
        <v>0</v>
      </c>
      <c r="K598" s="197" t="s">
        <v>224</v>
      </c>
      <c r="L598" s="42"/>
      <c r="M598" s="202" t="s">
        <v>44</v>
      </c>
      <c r="N598" s="203" t="s">
        <v>53</v>
      </c>
      <c r="O598" s="67"/>
      <c r="P598" s="204">
        <f>O598*H598</f>
        <v>0</v>
      </c>
      <c r="Q598" s="204">
        <v>0</v>
      </c>
      <c r="R598" s="204">
        <f>Q598*H598</f>
        <v>0</v>
      </c>
      <c r="S598" s="204">
        <v>0</v>
      </c>
      <c r="T598" s="205">
        <f>S598*H598</f>
        <v>0</v>
      </c>
      <c r="U598" s="37"/>
      <c r="V598" s="37"/>
      <c r="W598" s="37"/>
      <c r="X598" s="37"/>
      <c r="Y598" s="37"/>
      <c r="Z598" s="37"/>
      <c r="AA598" s="37"/>
      <c r="AB598" s="37"/>
      <c r="AC598" s="37"/>
      <c r="AD598" s="37"/>
      <c r="AE598" s="37"/>
      <c r="AR598" s="206" t="s">
        <v>232</v>
      </c>
      <c r="AT598" s="206" t="s">
        <v>214</v>
      </c>
      <c r="AU598" s="206" t="s">
        <v>91</v>
      </c>
      <c r="AY598" s="19" t="s">
        <v>211</v>
      </c>
      <c r="BE598" s="207">
        <f>IF(N598="základní",J598,0)</f>
        <v>0</v>
      </c>
      <c r="BF598" s="207">
        <f>IF(N598="snížená",J598,0)</f>
        <v>0</v>
      </c>
      <c r="BG598" s="207">
        <f>IF(N598="zákl. přenesená",J598,0)</f>
        <v>0</v>
      </c>
      <c r="BH598" s="207">
        <f>IF(N598="sníž. přenesená",J598,0)</f>
        <v>0</v>
      </c>
      <c r="BI598" s="207">
        <f>IF(N598="nulová",J598,0)</f>
        <v>0</v>
      </c>
      <c r="BJ598" s="19" t="s">
        <v>88</v>
      </c>
      <c r="BK598" s="207">
        <f>ROUND(I598*H598,2)</f>
        <v>0</v>
      </c>
      <c r="BL598" s="19" t="s">
        <v>232</v>
      </c>
      <c r="BM598" s="206" t="s">
        <v>1262</v>
      </c>
    </row>
    <row r="599" spans="1:65" s="2" customFormat="1" ht="29.25">
      <c r="A599" s="37"/>
      <c r="B599" s="38"/>
      <c r="C599" s="39"/>
      <c r="D599" s="208" t="s">
        <v>297</v>
      </c>
      <c r="E599" s="39"/>
      <c r="F599" s="209" t="s">
        <v>1263</v>
      </c>
      <c r="G599" s="39"/>
      <c r="H599" s="39"/>
      <c r="I599" s="118"/>
      <c r="J599" s="39"/>
      <c r="K599" s="39"/>
      <c r="L599" s="42"/>
      <c r="M599" s="210"/>
      <c r="N599" s="211"/>
      <c r="O599" s="67"/>
      <c r="P599" s="67"/>
      <c r="Q599" s="67"/>
      <c r="R599" s="67"/>
      <c r="S599" s="67"/>
      <c r="T599" s="68"/>
      <c r="U599" s="37"/>
      <c r="V599" s="37"/>
      <c r="W599" s="37"/>
      <c r="X599" s="37"/>
      <c r="Y599" s="37"/>
      <c r="Z599" s="37"/>
      <c r="AA599" s="37"/>
      <c r="AB599" s="37"/>
      <c r="AC599" s="37"/>
      <c r="AD599" s="37"/>
      <c r="AE599" s="37"/>
      <c r="AT599" s="19" t="s">
        <v>297</v>
      </c>
      <c r="AU599" s="19" t="s">
        <v>91</v>
      </c>
    </row>
    <row r="600" spans="1:65" s="13" customFormat="1">
      <c r="B600" s="216"/>
      <c r="C600" s="217"/>
      <c r="D600" s="208" t="s">
        <v>299</v>
      </c>
      <c r="E600" s="218" t="s">
        <v>44</v>
      </c>
      <c r="F600" s="219" t="s">
        <v>1264</v>
      </c>
      <c r="G600" s="217"/>
      <c r="H600" s="220">
        <v>5</v>
      </c>
      <c r="I600" s="221"/>
      <c r="J600" s="217"/>
      <c r="K600" s="217"/>
      <c r="L600" s="222"/>
      <c r="M600" s="223"/>
      <c r="N600" s="224"/>
      <c r="O600" s="224"/>
      <c r="P600" s="224"/>
      <c r="Q600" s="224"/>
      <c r="R600" s="224"/>
      <c r="S600" s="224"/>
      <c r="T600" s="225"/>
      <c r="AT600" s="226" t="s">
        <v>299</v>
      </c>
      <c r="AU600" s="226" t="s">
        <v>91</v>
      </c>
      <c r="AV600" s="13" t="s">
        <v>91</v>
      </c>
      <c r="AW600" s="13" t="s">
        <v>42</v>
      </c>
      <c r="AX600" s="13" t="s">
        <v>88</v>
      </c>
      <c r="AY600" s="226" t="s">
        <v>211</v>
      </c>
    </row>
    <row r="601" spans="1:65" s="2" customFormat="1" ht="36">
      <c r="A601" s="37"/>
      <c r="B601" s="38"/>
      <c r="C601" s="195" t="s">
        <v>1265</v>
      </c>
      <c r="D601" s="195" t="s">
        <v>214</v>
      </c>
      <c r="E601" s="196" t="s">
        <v>1266</v>
      </c>
      <c r="F601" s="197" t="s">
        <v>1267</v>
      </c>
      <c r="G601" s="198" t="s">
        <v>315</v>
      </c>
      <c r="H601" s="199">
        <v>5</v>
      </c>
      <c r="I601" s="200"/>
      <c r="J601" s="201">
        <f>ROUND(I601*H601,2)</f>
        <v>0</v>
      </c>
      <c r="K601" s="197" t="s">
        <v>224</v>
      </c>
      <c r="L601" s="42"/>
      <c r="M601" s="202" t="s">
        <v>44</v>
      </c>
      <c r="N601" s="203" t="s">
        <v>53</v>
      </c>
      <c r="O601" s="67"/>
      <c r="P601" s="204">
        <f>O601*H601</f>
        <v>0</v>
      </c>
      <c r="Q601" s="204">
        <v>1.8000000000000001E-4</v>
      </c>
      <c r="R601" s="204">
        <f>Q601*H601</f>
        <v>9.0000000000000008E-4</v>
      </c>
      <c r="S601" s="204">
        <v>0</v>
      </c>
      <c r="T601" s="205">
        <f>S601*H601</f>
        <v>0</v>
      </c>
      <c r="U601" s="37"/>
      <c r="V601" s="37"/>
      <c r="W601" s="37"/>
      <c r="X601" s="37"/>
      <c r="Y601" s="37"/>
      <c r="Z601" s="37"/>
      <c r="AA601" s="37"/>
      <c r="AB601" s="37"/>
      <c r="AC601" s="37"/>
      <c r="AD601" s="37"/>
      <c r="AE601" s="37"/>
      <c r="AR601" s="206" t="s">
        <v>232</v>
      </c>
      <c r="AT601" s="206" t="s">
        <v>214</v>
      </c>
      <c r="AU601" s="206" t="s">
        <v>91</v>
      </c>
      <c r="AY601" s="19" t="s">
        <v>211</v>
      </c>
      <c r="BE601" s="207">
        <f>IF(N601="základní",J601,0)</f>
        <v>0</v>
      </c>
      <c r="BF601" s="207">
        <f>IF(N601="snížená",J601,0)</f>
        <v>0</v>
      </c>
      <c r="BG601" s="207">
        <f>IF(N601="zákl. přenesená",J601,0)</f>
        <v>0</v>
      </c>
      <c r="BH601" s="207">
        <f>IF(N601="sníž. přenesená",J601,0)</f>
        <v>0</v>
      </c>
      <c r="BI601" s="207">
        <f>IF(N601="nulová",J601,0)</f>
        <v>0</v>
      </c>
      <c r="BJ601" s="19" t="s">
        <v>88</v>
      </c>
      <c r="BK601" s="207">
        <f>ROUND(I601*H601,2)</f>
        <v>0</v>
      </c>
      <c r="BL601" s="19" t="s">
        <v>232</v>
      </c>
      <c r="BM601" s="206" t="s">
        <v>1268</v>
      </c>
    </row>
    <row r="602" spans="1:65" s="2" customFormat="1" ht="39">
      <c r="A602" s="37"/>
      <c r="B602" s="38"/>
      <c r="C602" s="39"/>
      <c r="D602" s="208" t="s">
        <v>297</v>
      </c>
      <c r="E602" s="39"/>
      <c r="F602" s="209" t="s">
        <v>1269</v>
      </c>
      <c r="G602" s="39"/>
      <c r="H602" s="39"/>
      <c r="I602" s="118"/>
      <c r="J602" s="39"/>
      <c r="K602" s="39"/>
      <c r="L602" s="42"/>
      <c r="M602" s="210"/>
      <c r="N602" s="211"/>
      <c r="O602" s="67"/>
      <c r="P602" s="67"/>
      <c r="Q602" s="67"/>
      <c r="R602" s="67"/>
      <c r="S602" s="67"/>
      <c r="T602" s="68"/>
      <c r="U602" s="37"/>
      <c r="V602" s="37"/>
      <c r="W602" s="37"/>
      <c r="X602" s="37"/>
      <c r="Y602" s="37"/>
      <c r="Z602" s="37"/>
      <c r="AA602" s="37"/>
      <c r="AB602" s="37"/>
      <c r="AC602" s="37"/>
      <c r="AD602" s="37"/>
      <c r="AE602" s="37"/>
      <c r="AT602" s="19" t="s">
        <v>297</v>
      </c>
      <c r="AU602" s="19" t="s">
        <v>91</v>
      </c>
    </row>
    <row r="603" spans="1:65" s="13" customFormat="1">
      <c r="B603" s="216"/>
      <c r="C603" s="217"/>
      <c r="D603" s="208" t="s">
        <v>299</v>
      </c>
      <c r="E603" s="218" t="s">
        <v>44</v>
      </c>
      <c r="F603" s="219" t="s">
        <v>1264</v>
      </c>
      <c r="G603" s="217"/>
      <c r="H603" s="220">
        <v>5</v>
      </c>
      <c r="I603" s="221"/>
      <c r="J603" s="217"/>
      <c r="K603" s="217"/>
      <c r="L603" s="222"/>
      <c r="M603" s="223"/>
      <c r="N603" s="224"/>
      <c r="O603" s="224"/>
      <c r="P603" s="224"/>
      <c r="Q603" s="224"/>
      <c r="R603" s="224"/>
      <c r="S603" s="224"/>
      <c r="T603" s="225"/>
      <c r="AT603" s="226" t="s">
        <v>299</v>
      </c>
      <c r="AU603" s="226" t="s">
        <v>91</v>
      </c>
      <c r="AV603" s="13" t="s">
        <v>91</v>
      </c>
      <c r="AW603" s="13" t="s">
        <v>42</v>
      </c>
      <c r="AX603" s="13" t="s">
        <v>88</v>
      </c>
      <c r="AY603" s="226" t="s">
        <v>211</v>
      </c>
    </row>
    <row r="604" spans="1:65" s="2" customFormat="1" ht="12">
      <c r="A604" s="37"/>
      <c r="B604" s="38"/>
      <c r="C604" s="195" t="s">
        <v>1270</v>
      </c>
      <c r="D604" s="195" t="s">
        <v>214</v>
      </c>
      <c r="E604" s="196" t="s">
        <v>1271</v>
      </c>
      <c r="F604" s="197" t="s">
        <v>1272</v>
      </c>
      <c r="G604" s="198" t="s">
        <v>315</v>
      </c>
      <c r="H604" s="199">
        <v>5</v>
      </c>
      <c r="I604" s="200"/>
      <c r="J604" s="201">
        <f>ROUND(I604*H604,2)</f>
        <v>0</v>
      </c>
      <c r="K604" s="197" t="s">
        <v>224</v>
      </c>
      <c r="L604" s="42"/>
      <c r="M604" s="202" t="s">
        <v>44</v>
      </c>
      <c r="N604" s="203" t="s">
        <v>53</v>
      </c>
      <c r="O604" s="67"/>
      <c r="P604" s="204">
        <f>O604*H604</f>
        <v>0</v>
      </c>
      <c r="Q604" s="204">
        <v>0</v>
      </c>
      <c r="R604" s="204">
        <f>Q604*H604</f>
        <v>0</v>
      </c>
      <c r="S604" s="204">
        <v>0</v>
      </c>
      <c r="T604" s="205">
        <f>S604*H604</f>
        <v>0</v>
      </c>
      <c r="U604" s="37"/>
      <c r="V604" s="37"/>
      <c r="W604" s="37"/>
      <c r="X604" s="37"/>
      <c r="Y604" s="37"/>
      <c r="Z604" s="37"/>
      <c r="AA604" s="37"/>
      <c r="AB604" s="37"/>
      <c r="AC604" s="37"/>
      <c r="AD604" s="37"/>
      <c r="AE604" s="37"/>
      <c r="AR604" s="206" t="s">
        <v>232</v>
      </c>
      <c r="AT604" s="206" t="s">
        <v>214</v>
      </c>
      <c r="AU604" s="206" t="s">
        <v>91</v>
      </c>
      <c r="AY604" s="19" t="s">
        <v>211</v>
      </c>
      <c r="BE604" s="207">
        <f>IF(N604="základní",J604,0)</f>
        <v>0</v>
      </c>
      <c r="BF604" s="207">
        <f>IF(N604="snížená",J604,0)</f>
        <v>0</v>
      </c>
      <c r="BG604" s="207">
        <f>IF(N604="zákl. přenesená",J604,0)</f>
        <v>0</v>
      </c>
      <c r="BH604" s="207">
        <f>IF(N604="sníž. přenesená",J604,0)</f>
        <v>0</v>
      </c>
      <c r="BI604" s="207">
        <f>IF(N604="nulová",J604,0)</f>
        <v>0</v>
      </c>
      <c r="BJ604" s="19" t="s">
        <v>88</v>
      </c>
      <c r="BK604" s="207">
        <f>ROUND(I604*H604,2)</f>
        <v>0</v>
      </c>
      <c r="BL604" s="19" t="s">
        <v>232</v>
      </c>
      <c r="BM604" s="206" t="s">
        <v>1273</v>
      </c>
    </row>
    <row r="605" spans="1:65" s="2" customFormat="1" ht="29.25">
      <c r="A605" s="37"/>
      <c r="B605" s="38"/>
      <c r="C605" s="39"/>
      <c r="D605" s="208" t="s">
        <v>297</v>
      </c>
      <c r="E605" s="39"/>
      <c r="F605" s="209" t="s">
        <v>1274</v>
      </c>
      <c r="G605" s="39"/>
      <c r="H605" s="39"/>
      <c r="I605" s="118"/>
      <c r="J605" s="39"/>
      <c r="K605" s="39"/>
      <c r="L605" s="42"/>
      <c r="M605" s="210"/>
      <c r="N605" s="211"/>
      <c r="O605" s="67"/>
      <c r="P605" s="67"/>
      <c r="Q605" s="67"/>
      <c r="R605" s="67"/>
      <c r="S605" s="67"/>
      <c r="T605" s="68"/>
      <c r="U605" s="37"/>
      <c r="V605" s="37"/>
      <c r="W605" s="37"/>
      <c r="X605" s="37"/>
      <c r="Y605" s="37"/>
      <c r="Z605" s="37"/>
      <c r="AA605" s="37"/>
      <c r="AB605" s="37"/>
      <c r="AC605" s="37"/>
      <c r="AD605" s="37"/>
      <c r="AE605" s="37"/>
      <c r="AT605" s="19" t="s">
        <v>297</v>
      </c>
      <c r="AU605" s="19" t="s">
        <v>91</v>
      </c>
    </row>
    <row r="606" spans="1:65" s="13" customFormat="1">
      <c r="B606" s="216"/>
      <c r="C606" s="217"/>
      <c r="D606" s="208" t="s">
        <v>299</v>
      </c>
      <c r="E606" s="218" t="s">
        <v>44</v>
      </c>
      <c r="F606" s="219" t="s">
        <v>1275</v>
      </c>
      <c r="G606" s="217"/>
      <c r="H606" s="220">
        <v>5</v>
      </c>
      <c r="I606" s="221"/>
      <c r="J606" s="217"/>
      <c r="K606" s="217"/>
      <c r="L606" s="222"/>
      <c r="M606" s="223"/>
      <c r="N606" s="224"/>
      <c r="O606" s="224"/>
      <c r="P606" s="224"/>
      <c r="Q606" s="224"/>
      <c r="R606" s="224"/>
      <c r="S606" s="224"/>
      <c r="T606" s="225"/>
      <c r="AT606" s="226" t="s">
        <v>299</v>
      </c>
      <c r="AU606" s="226" t="s">
        <v>91</v>
      </c>
      <c r="AV606" s="13" t="s">
        <v>91</v>
      </c>
      <c r="AW606" s="13" t="s">
        <v>42</v>
      </c>
      <c r="AX606" s="13" t="s">
        <v>88</v>
      </c>
      <c r="AY606" s="226" t="s">
        <v>211</v>
      </c>
    </row>
    <row r="607" spans="1:65" s="2" customFormat="1" ht="12">
      <c r="A607" s="37"/>
      <c r="B607" s="38"/>
      <c r="C607" s="195" t="s">
        <v>1276</v>
      </c>
      <c r="D607" s="195" t="s">
        <v>214</v>
      </c>
      <c r="E607" s="196" t="s">
        <v>1277</v>
      </c>
      <c r="F607" s="197" t="s">
        <v>1278</v>
      </c>
      <c r="G607" s="198" t="s">
        <v>519</v>
      </c>
      <c r="H607" s="199">
        <v>62.13</v>
      </c>
      <c r="I607" s="200"/>
      <c r="J607" s="201">
        <f>ROUND(I607*H607,2)</f>
        <v>0</v>
      </c>
      <c r="K607" s="197" t="s">
        <v>224</v>
      </c>
      <c r="L607" s="42"/>
      <c r="M607" s="202" t="s">
        <v>44</v>
      </c>
      <c r="N607" s="203" t="s">
        <v>53</v>
      </c>
      <c r="O607" s="67"/>
      <c r="P607" s="204">
        <f>O607*H607</f>
        <v>0</v>
      </c>
      <c r="Q607" s="204">
        <v>6.3000000000000003E-4</v>
      </c>
      <c r="R607" s="204">
        <f>Q607*H607</f>
        <v>3.91419E-2</v>
      </c>
      <c r="S607" s="204">
        <v>0</v>
      </c>
      <c r="T607" s="205">
        <f>S607*H607</f>
        <v>0</v>
      </c>
      <c r="U607" s="37"/>
      <c r="V607" s="37"/>
      <c r="W607" s="37"/>
      <c r="X607" s="37"/>
      <c r="Y607" s="37"/>
      <c r="Z607" s="37"/>
      <c r="AA607" s="37"/>
      <c r="AB607" s="37"/>
      <c r="AC607" s="37"/>
      <c r="AD607" s="37"/>
      <c r="AE607" s="37"/>
      <c r="AR607" s="206" t="s">
        <v>232</v>
      </c>
      <c r="AT607" s="206" t="s">
        <v>214</v>
      </c>
      <c r="AU607" s="206" t="s">
        <v>91</v>
      </c>
      <c r="AY607" s="19" t="s">
        <v>211</v>
      </c>
      <c r="BE607" s="207">
        <f>IF(N607="základní",J607,0)</f>
        <v>0</v>
      </c>
      <c r="BF607" s="207">
        <f>IF(N607="snížená",J607,0)</f>
        <v>0</v>
      </c>
      <c r="BG607" s="207">
        <f>IF(N607="zákl. přenesená",J607,0)</f>
        <v>0</v>
      </c>
      <c r="BH607" s="207">
        <f>IF(N607="sníž. přenesená",J607,0)</f>
        <v>0</v>
      </c>
      <c r="BI607" s="207">
        <f>IF(N607="nulová",J607,0)</f>
        <v>0</v>
      </c>
      <c r="BJ607" s="19" t="s">
        <v>88</v>
      </c>
      <c r="BK607" s="207">
        <f>ROUND(I607*H607,2)</f>
        <v>0</v>
      </c>
      <c r="BL607" s="19" t="s">
        <v>232</v>
      </c>
      <c r="BM607" s="206" t="s">
        <v>1279</v>
      </c>
    </row>
    <row r="608" spans="1:65" s="2" customFormat="1" ht="68.25">
      <c r="A608" s="37"/>
      <c r="B608" s="38"/>
      <c r="C608" s="39"/>
      <c r="D608" s="208" t="s">
        <v>297</v>
      </c>
      <c r="E608" s="39"/>
      <c r="F608" s="209" t="s">
        <v>1280</v>
      </c>
      <c r="G608" s="39"/>
      <c r="H608" s="39"/>
      <c r="I608" s="118"/>
      <c r="J608" s="39"/>
      <c r="K608" s="39"/>
      <c r="L608" s="42"/>
      <c r="M608" s="210"/>
      <c r="N608" s="211"/>
      <c r="O608" s="67"/>
      <c r="P608" s="67"/>
      <c r="Q608" s="67"/>
      <c r="R608" s="67"/>
      <c r="S608" s="67"/>
      <c r="T608" s="68"/>
      <c r="U608" s="37"/>
      <c r="V608" s="37"/>
      <c r="W608" s="37"/>
      <c r="X608" s="37"/>
      <c r="Y608" s="37"/>
      <c r="Z608" s="37"/>
      <c r="AA608" s="37"/>
      <c r="AB608" s="37"/>
      <c r="AC608" s="37"/>
      <c r="AD608" s="37"/>
      <c r="AE608" s="37"/>
      <c r="AT608" s="19" t="s">
        <v>297</v>
      </c>
      <c r="AU608" s="19" t="s">
        <v>91</v>
      </c>
    </row>
    <row r="609" spans="2:51" s="15" customFormat="1">
      <c r="B609" s="238"/>
      <c r="C609" s="239"/>
      <c r="D609" s="208" t="s">
        <v>299</v>
      </c>
      <c r="E609" s="240" t="s">
        <v>44</v>
      </c>
      <c r="F609" s="241" t="s">
        <v>1281</v>
      </c>
      <c r="G609" s="239"/>
      <c r="H609" s="240" t="s">
        <v>44</v>
      </c>
      <c r="I609" s="242"/>
      <c r="J609" s="239"/>
      <c r="K609" s="239"/>
      <c r="L609" s="243"/>
      <c r="M609" s="244"/>
      <c r="N609" s="245"/>
      <c r="O609" s="245"/>
      <c r="P609" s="245"/>
      <c r="Q609" s="245"/>
      <c r="R609" s="245"/>
      <c r="S609" s="245"/>
      <c r="T609" s="246"/>
      <c r="AT609" s="247" t="s">
        <v>299</v>
      </c>
      <c r="AU609" s="247" t="s">
        <v>91</v>
      </c>
      <c r="AV609" s="15" t="s">
        <v>88</v>
      </c>
      <c r="AW609" s="15" t="s">
        <v>42</v>
      </c>
      <c r="AX609" s="15" t="s">
        <v>82</v>
      </c>
      <c r="AY609" s="247" t="s">
        <v>211</v>
      </c>
    </row>
    <row r="610" spans="2:51" s="13" customFormat="1">
      <c r="B610" s="216"/>
      <c r="C610" s="217"/>
      <c r="D610" s="208" t="s">
        <v>299</v>
      </c>
      <c r="E610" s="218" t="s">
        <v>44</v>
      </c>
      <c r="F610" s="219" t="s">
        <v>1282</v>
      </c>
      <c r="G610" s="217"/>
      <c r="H610" s="220">
        <v>27.06</v>
      </c>
      <c r="I610" s="221"/>
      <c r="J610" s="217"/>
      <c r="K610" s="217"/>
      <c r="L610" s="222"/>
      <c r="M610" s="223"/>
      <c r="N610" s="224"/>
      <c r="O610" s="224"/>
      <c r="P610" s="224"/>
      <c r="Q610" s="224"/>
      <c r="R610" s="224"/>
      <c r="S610" s="224"/>
      <c r="T610" s="225"/>
      <c r="AT610" s="226" t="s">
        <v>299</v>
      </c>
      <c r="AU610" s="226" t="s">
        <v>91</v>
      </c>
      <c r="AV610" s="13" t="s">
        <v>91</v>
      </c>
      <c r="AW610" s="13" t="s">
        <v>42</v>
      </c>
      <c r="AX610" s="13" t="s">
        <v>82</v>
      </c>
      <c r="AY610" s="226" t="s">
        <v>211</v>
      </c>
    </row>
    <row r="611" spans="2:51" s="13" customFormat="1">
      <c r="B611" s="216"/>
      <c r="C611" s="217"/>
      <c r="D611" s="208" t="s">
        <v>299</v>
      </c>
      <c r="E611" s="218" t="s">
        <v>44</v>
      </c>
      <c r="F611" s="219" t="s">
        <v>1283</v>
      </c>
      <c r="G611" s="217"/>
      <c r="H611" s="220">
        <v>1.23</v>
      </c>
      <c r="I611" s="221"/>
      <c r="J611" s="217"/>
      <c r="K611" s="217"/>
      <c r="L611" s="222"/>
      <c r="M611" s="223"/>
      <c r="N611" s="224"/>
      <c r="O611" s="224"/>
      <c r="P611" s="224"/>
      <c r="Q611" s="224"/>
      <c r="R611" s="224"/>
      <c r="S611" s="224"/>
      <c r="T611" s="225"/>
      <c r="AT611" s="226" t="s">
        <v>299</v>
      </c>
      <c r="AU611" s="226" t="s">
        <v>91</v>
      </c>
      <c r="AV611" s="13" t="s">
        <v>91</v>
      </c>
      <c r="AW611" s="13" t="s">
        <v>42</v>
      </c>
      <c r="AX611" s="13" t="s">
        <v>82</v>
      </c>
      <c r="AY611" s="226" t="s">
        <v>211</v>
      </c>
    </row>
    <row r="612" spans="2:51" s="13" customFormat="1">
      <c r="B612" s="216"/>
      <c r="C612" s="217"/>
      <c r="D612" s="208" t="s">
        <v>299</v>
      </c>
      <c r="E612" s="218" t="s">
        <v>44</v>
      </c>
      <c r="F612" s="219" t="s">
        <v>1284</v>
      </c>
      <c r="G612" s="217"/>
      <c r="H612" s="220">
        <v>1.23</v>
      </c>
      <c r="I612" s="221"/>
      <c r="J612" s="217"/>
      <c r="K612" s="217"/>
      <c r="L612" s="222"/>
      <c r="M612" s="223"/>
      <c r="N612" s="224"/>
      <c r="O612" s="224"/>
      <c r="P612" s="224"/>
      <c r="Q612" s="224"/>
      <c r="R612" s="224"/>
      <c r="S612" s="224"/>
      <c r="T612" s="225"/>
      <c r="AT612" s="226" t="s">
        <v>299</v>
      </c>
      <c r="AU612" s="226" t="s">
        <v>91</v>
      </c>
      <c r="AV612" s="13" t="s">
        <v>91</v>
      </c>
      <c r="AW612" s="13" t="s">
        <v>42</v>
      </c>
      <c r="AX612" s="13" t="s">
        <v>82</v>
      </c>
      <c r="AY612" s="226" t="s">
        <v>211</v>
      </c>
    </row>
    <row r="613" spans="2:51" s="13" customFormat="1">
      <c r="B613" s="216"/>
      <c r="C613" s="217"/>
      <c r="D613" s="208" t="s">
        <v>299</v>
      </c>
      <c r="E613" s="218" t="s">
        <v>44</v>
      </c>
      <c r="F613" s="219" t="s">
        <v>1285</v>
      </c>
      <c r="G613" s="217"/>
      <c r="H613" s="220">
        <v>1.23</v>
      </c>
      <c r="I613" s="221"/>
      <c r="J613" s="217"/>
      <c r="K613" s="217"/>
      <c r="L613" s="222"/>
      <c r="M613" s="223"/>
      <c r="N613" s="224"/>
      <c r="O613" s="224"/>
      <c r="P613" s="224"/>
      <c r="Q613" s="224"/>
      <c r="R613" s="224"/>
      <c r="S613" s="224"/>
      <c r="T613" s="225"/>
      <c r="AT613" s="226" t="s">
        <v>299</v>
      </c>
      <c r="AU613" s="226" t="s">
        <v>91</v>
      </c>
      <c r="AV613" s="13" t="s">
        <v>91</v>
      </c>
      <c r="AW613" s="13" t="s">
        <v>42</v>
      </c>
      <c r="AX613" s="13" t="s">
        <v>82</v>
      </c>
      <c r="AY613" s="226" t="s">
        <v>211</v>
      </c>
    </row>
    <row r="614" spans="2:51" s="13" customFormat="1">
      <c r="B614" s="216"/>
      <c r="C614" s="217"/>
      <c r="D614" s="208" t="s">
        <v>299</v>
      </c>
      <c r="E614" s="218" t="s">
        <v>44</v>
      </c>
      <c r="F614" s="219" t="s">
        <v>1286</v>
      </c>
      <c r="G614" s="217"/>
      <c r="H614" s="220">
        <v>1.23</v>
      </c>
      <c r="I614" s="221"/>
      <c r="J614" s="217"/>
      <c r="K614" s="217"/>
      <c r="L614" s="222"/>
      <c r="M614" s="223"/>
      <c r="N614" s="224"/>
      <c r="O614" s="224"/>
      <c r="P614" s="224"/>
      <c r="Q614" s="224"/>
      <c r="R614" s="224"/>
      <c r="S614" s="224"/>
      <c r="T614" s="225"/>
      <c r="AT614" s="226" t="s">
        <v>299</v>
      </c>
      <c r="AU614" s="226" t="s">
        <v>91</v>
      </c>
      <c r="AV614" s="13" t="s">
        <v>91</v>
      </c>
      <c r="AW614" s="13" t="s">
        <v>42</v>
      </c>
      <c r="AX614" s="13" t="s">
        <v>82</v>
      </c>
      <c r="AY614" s="226" t="s">
        <v>211</v>
      </c>
    </row>
    <row r="615" spans="2:51" s="13" customFormat="1">
      <c r="B615" s="216"/>
      <c r="C615" s="217"/>
      <c r="D615" s="208" t="s">
        <v>299</v>
      </c>
      <c r="E615" s="218" t="s">
        <v>44</v>
      </c>
      <c r="F615" s="219" t="s">
        <v>1287</v>
      </c>
      <c r="G615" s="217"/>
      <c r="H615" s="220">
        <v>1.45</v>
      </c>
      <c r="I615" s="221"/>
      <c r="J615" s="217"/>
      <c r="K615" s="217"/>
      <c r="L615" s="222"/>
      <c r="M615" s="223"/>
      <c r="N615" s="224"/>
      <c r="O615" s="224"/>
      <c r="P615" s="224"/>
      <c r="Q615" s="224"/>
      <c r="R615" s="224"/>
      <c r="S615" s="224"/>
      <c r="T615" s="225"/>
      <c r="AT615" s="226" t="s">
        <v>299</v>
      </c>
      <c r="AU615" s="226" t="s">
        <v>91</v>
      </c>
      <c r="AV615" s="13" t="s">
        <v>91</v>
      </c>
      <c r="AW615" s="13" t="s">
        <v>42</v>
      </c>
      <c r="AX615" s="13" t="s">
        <v>82</v>
      </c>
      <c r="AY615" s="226" t="s">
        <v>211</v>
      </c>
    </row>
    <row r="616" spans="2:51" s="13" customFormat="1">
      <c r="B616" s="216"/>
      <c r="C616" s="217"/>
      <c r="D616" s="208" t="s">
        <v>299</v>
      </c>
      <c r="E616" s="218" t="s">
        <v>44</v>
      </c>
      <c r="F616" s="219" t="s">
        <v>1288</v>
      </c>
      <c r="G616" s="217"/>
      <c r="H616" s="220">
        <v>14</v>
      </c>
      <c r="I616" s="221"/>
      <c r="J616" s="217"/>
      <c r="K616" s="217"/>
      <c r="L616" s="222"/>
      <c r="M616" s="223"/>
      <c r="N616" s="224"/>
      <c r="O616" s="224"/>
      <c r="P616" s="224"/>
      <c r="Q616" s="224"/>
      <c r="R616" s="224"/>
      <c r="S616" s="224"/>
      <c r="T616" s="225"/>
      <c r="AT616" s="226" t="s">
        <v>299</v>
      </c>
      <c r="AU616" s="226" t="s">
        <v>91</v>
      </c>
      <c r="AV616" s="13" t="s">
        <v>91</v>
      </c>
      <c r="AW616" s="13" t="s">
        <v>42</v>
      </c>
      <c r="AX616" s="13" t="s">
        <v>82</v>
      </c>
      <c r="AY616" s="226" t="s">
        <v>211</v>
      </c>
    </row>
    <row r="617" spans="2:51" s="13" customFormat="1">
      <c r="B617" s="216"/>
      <c r="C617" s="217"/>
      <c r="D617" s="208" t="s">
        <v>299</v>
      </c>
      <c r="E617" s="218" t="s">
        <v>44</v>
      </c>
      <c r="F617" s="219" t="s">
        <v>1289</v>
      </c>
      <c r="G617" s="217"/>
      <c r="H617" s="220">
        <v>1.33</v>
      </c>
      <c r="I617" s="221"/>
      <c r="J617" s="217"/>
      <c r="K617" s="217"/>
      <c r="L617" s="222"/>
      <c r="M617" s="223"/>
      <c r="N617" s="224"/>
      <c r="O617" s="224"/>
      <c r="P617" s="224"/>
      <c r="Q617" s="224"/>
      <c r="R617" s="224"/>
      <c r="S617" s="224"/>
      <c r="T617" s="225"/>
      <c r="AT617" s="226" t="s">
        <v>299</v>
      </c>
      <c r="AU617" s="226" t="s">
        <v>91</v>
      </c>
      <c r="AV617" s="13" t="s">
        <v>91</v>
      </c>
      <c r="AW617" s="13" t="s">
        <v>42</v>
      </c>
      <c r="AX617" s="13" t="s">
        <v>82</v>
      </c>
      <c r="AY617" s="226" t="s">
        <v>211</v>
      </c>
    </row>
    <row r="618" spans="2:51" s="13" customFormat="1">
      <c r="B618" s="216"/>
      <c r="C618" s="217"/>
      <c r="D618" s="208" t="s">
        <v>299</v>
      </c>
      <c r="E618" s="218" t="s">
        <v>44</v>
      </c>
      <c r="F618" s="219" t="s">
        <v>1290</v>
      </c>
      <c r="G618" s="217"/>
      <c r="H618" s="220">
        <v>4.7</v>
      </c>
      <c r="I618" s="221"/>
      <c r="J618" s="217"/>
      <c r="K618" s="217"/>
      <c r="L618" s="222"/>
      <c r="M618" s="223"/>
      <c r="N618" s="224"/>
      <c r="O618" s="224"/>
      <c r="P618" s="224"/>
      <c r="Q618" s="224"/>
      <c r="R618" s="224"/>
      <c r="S618" s="224"/>
      <c r="T618" s="225"/>
      <c r="AT618" s="226" t="s">
        <v>299</v>
      </c>
      <c r="AU618" s="226" t="s">
        <v>91</v>
      </c>
      <c r="AV618" s="13" t="s">
        <v>91</v>
      </c>
      <c r="AW618" s="13" t="s">
        <v>42</v>
      </c>
      <c r="AX618" s="13" t="s">
        <v>82</v>
      </c>
      <c r="AY618" s="226" t="s">
        <v>211</v>
      </c>
    </row>
    <row r="619" spans="2:51" s="13" customFormat="1">
      <c r="B619" s="216"/>
      <c r="C619" s="217"/>
      <c r="D619" s="208" t="s">
        <v>299</v>
      </c>
      <c r="E619" s="218" t="s">
        <v>44</v>
      </c>
      <c r="F619" s="219" t="s">
        <v>1291</v>
      </c>
      <c r="G619" s="217"/>
      <c r="H619" s="220">
        <v>0.94</v>
      </c>
      <c r="I619" s="221"/>
      <c r="J619" s="217"/>
      <c r="K619" s="217"/>
      <c r="L619" s="222"/>
      <c r="M619" s="223"/>
      <c r="N619" s="224"/>
      <c r="O619" s="224"/>
      <c r="P619" s="224"/>
      <c r="Q619" s="224"/>
      <c r="R619" s="224"/>
      <c r="S619" s="224"/>
      <c r="T619" s="225"/>
      <c r="AT619" s="226" t="s">
        <v>299</v>
      </c>
      <c r="AU619" s="226" t="s">
        <v>91</v>
      </c>
      <c r="AV619" s="13" t="s">
        <v>91</v>
      </c>
      <c r="AW619" s="13" t="s">
        <v>42</v>
      </c>
      <c r="AX619" s="13" t="s">
        <v>82</v>
      </c>
      <c r="AY619" s="226" t="s">
        <v>211</v>
      </c>
    </row>
    <row r="620" spans="2:51" s="13" customFormat="1">
      <c r="B620" s="216"/>
      <c r="C620" s="217"/>
      <c r="D620" s="208" t="s">
        <v>299</v>
      </c>
      <c r="E620" s="218" t="s">
        <v>44</v>
      </c>
      <c r="F620" s="219" t="s">
        <v>1292</v>
      </c>
      <c r="G620" s="217"/>
      <c r="H620" s="220">
        <v>1.88</v>
      </c>
      <c r="I620" s="221"/>
      <c r="J620" s="217"/>
      <c r="K620" s="217"/>
      <c r="L620" s="222"/>
      <c r="M620" s="223"/>
      <c r="N620" s="224"/>
      <c r="O620" s="224"/>
      <c r="P620" s="224"/>
      <c r="Q620" s="224"/>
      <c r="R620" s="224"/>
      <c r="S620" s="224"/>
      <c r="T620" s="225"/>
      <c r="AT620" s="226" t="s">
        <v>299</v>
      </c>
      <c r="AU620" s="226" t="s">
        <v>91</v>
      </c>
      <c r="AV620" s="13" t="s">
        <v>91</v>
      </c>
      <c r="AW620" s="13" t="s">
        <v>42</v>
      </c>
      <c r="AX620" s="13" t="s">
        <v>82</v>
      </c>
      <c r="AY620" s="226" t="s">
        <v>211</v>
      </c>
    </row>
    <row r="621" spans="2:51" s="13" customFormat="1">
      <c r="B621" s="216"/>
      <c r="C621" s="217"/>
      <c r="D621" s="208" t="s">
        <v>299</v>
      </c>
      <c r="E621" s="218" t="s">
        <v>44</v>
      </c>
      <c r="F621" s="219" t="s">
        <v>1293</v>
      </c>
      <c r="G621" s="217"/>
      <c r="H621" s="220">
        <v>0.94</v>
      </c>
      <c r="I621" s="221"/>
      <c r="J621" s="217"/>
      <c r="K621" s="217"/>
      <c r="L621" s="222"/>
      <c r="M621" s="223"/>
      <c r="N621" s="224"/>
      <c r="O621" s="224"/>
      <c r="P621" s="224"/>
      <c r="Q621" s="224"/>
      <c r="R621" s="224"/>
      <c r="S621" s="224"/>
      <c r="T621" s="225"/>
      <c r="AT621" s="226" t="s">
        <v>299</v>
      </c>
      <c r="AU621" s="226" t="s">
        <v>91</v>
      </c>
      <c r="AV621" s="13" t="s">
        <v>91</v>
      </c>
      <c r="AW621" s="13" t="s">
        <v>42</v>
      </c>
      <c r="AX621" s="13" t="s">
        <v>82</v>
      </c>
      <c r="AY621" s="226" t="s">
        <v>211</v>
      </c>
    </row>
    <row r="622" spans="2:51" s="13" customFormat="1">
      <c r="B622" s="216"/>
      <c r="C622" s="217"/>
      <c r="D622" s="208" t="s">
        <v>299</v>
      </c>
      <c r="E622" s="218" t="s">
        <v>44</v>
      </c>
      <c r="F622" s="219" t="s">
        <v>1294</v>
      </c>
      <c r="G622" s="217"/>
      <c r="H622" s="220">
        <v>0.94</v>
      </c>
      <c r="I622" s="221"/>
      <c r="J622" s="217"/>
      <c r="K622" s="217"/>
      <c r="L622" s="222"/>
      <c r="M622" s="223"/>
      <c r="N622" s="224"/>
      <c r="O622" s="224"/>
      <c r="P622" s="224"/>
      <c r="Q622" s="224"/>
      <c r="R622" s="224"/>
      <c r="S622" s="224"/>
      <c r="T622" s="225"/>
      <c r="AT622" s="226" t="s">
        <v>299</v>
      </c>
      <c r="AU622" s="226" t="s">
        <v>91</v>
      </c>
      <c r="AV622" s="13" t="s">
        <v>91</v>
      </c>
      <c r="AW622" s="13" t="s">
        <v>42</v>
      </c>
      <c r="AX622" s="13" t="s">
        <v>82</v>
      </c>
      <c r="AY622" s="226" t="s">
        <v>211</v>
      </c>
    </row>
    <row r="623" spans="2:51" s="13" customFormat="1">
      <c r="B623" s="216"/>
      <c r="C623" s="217"/>
      <c r="D623" s="208" t="s">
        <v>299</v>
      </c>
      <c r="E623" s="218" t="s">
        <v>44</v>
      </c>
      <c r="F623" s="219" t="s">
        <v>1295</v>
      </c>
      <c r="G623" s="217"/>
      <c r="H623" s="220">
        <v>1.1499999999999999</v>
      </c>
      <c r="I623" s="221"/>
      <c r="J623" s="217"/>
      <c r="K623" s="217"/>
      <c r="L623" s="222"/>
      <c r="M623" s="223"/>
      <c r="N623" s="224"/>
      <c r="O623" s="224"/>
      <c r="P623" s="224"/>
      <c r="Q623" s="224"/>
      <c r="R623" s="224"/>
      <c r="S623" s="224"/>
      <c r="T623" s="225"/>
      <c r="AT623" s="226" t="s">
        <v>299</v>
      </c>
      <c r="AU623" s="226" t="s">
        <v>91</v>
      </c>
      <c r="AV623" s="13" t="s">
        <v>91</v>
      </c>
      <c r="AW623" s="13" t="s">
        <v>42</v>
      </c>
      <c r="AX623" s="13" t="s">
        <v>82</v>
      </c>
      <c r="AY623" s="226" t="s">
        <v>211</v>
      </c>
    </row>
    <row r="624" spans="2:51" s="13" customFormat="1">
      <c r="B624" s="216"/>
      <c r="C624" s="217"/>
      <c r="D624" s="208" t="s">
        <v>299</v>
      </c>
      <c r="E624" s="218" t="s">
        <v>44</v>
      </c>
      <c r="F624" s="219" t="s">
        <v>1296</v>
      </c>
      <c r="G624" s="217"/>
      <c r="H624" s="220">
        <v>0.94</v>
      </c>
      <c r="I624" s="221"/>
      <c r="J624" s="217"/>
      <c r="K624" s="217"/>
      <c r="L624" s="222"/>
      <c r="M624" s="223"/>
      <c r="N624" s="224"/>
      <c r="O624" s="224"/>
      <c r="P624" s="224"/>
      <c r="Q624" s="224"/>
      <c r="R624" s="224"/>
      <c r="S624" s="224"/>
      <c r="T624" s="225"/>
      <c r="AT624" s="226" t="s">
        <v>299</v>
      </c>
      <c r="AU624" s="226" t="s">
        <v>91</v>
      </c>
      <c r="AV624" s="13" t="s">
        <v>91</v>
      </c>
      <c r="AW624" s="13" t="s">
        <v>42</v>
      </c>
      <c r="AX624" s="13" t="s">
        <v>82</v>
      </c>
      <c r="AY624" s="226" t="s">
        <v>211</v>
      </c>
    </row>
    <row r="625" spans="1:65" s="13" customFormat="1">
      <c r="B625" s="216"/>
      <c r="C625" s="217"/>
      <c r="D625" s="208" t="s">
        <v>299</v>
      </c>
      <c r="E625" s="218" t="s">
        <v>44</v>
      </c>
      <c r="F625" s="219" t="s">
        <v>1297</v>
      </c>
      <c r="G625" s="217"/>
      <c r="H625" s="220">
        <v>0</v>
      </c>
      <c r="I625" s="221"/>
      <c r="J625" s="217"/>
      <c r="K625" s="217"/>
      <c r="L625" s="222"/>
      <c r="M625" s="223"/>
      <c r="N625" s="224"/>
      <c r="O625" s="224"/>
      <c r="P625" s="224"/>
      <c r="Q625" s="224"/>
      <c r="R625" s="224"/>
      <c r="S625" s="224"/>
      <c r="T625" s="225"/>
      <c r="AT625" s="226" t="s">
        <v>299</v>
      </c>
      <c r="AU625" s="226" t="s">
        <v>91</v>
      </c>
      <c r="AV625" s="13" t="s">
        <v>91</v>
      </c>
      <c r="AW625" s="13" t="s">
        <v>42</v>
      </c>
      <c r="AX625" s="13" t="s">
        <v>82</v>
      </c>
      <c r="AY625" s="226" t="s">
        <v>211</v>
      </c>
    </row>
    <row r="626" spans="1:65" s="13" customFormat="1">
      <c r="B626" s="216"/>
      <c r="C626" s="217"/>
      <c r="D626" s="208" t="s">
        <v>299</v>
      </c>
      <c r="E626" s="218" t="s">
        <v>44</v>
      </c>
      <c r="F626" s="219" t="s">
        <v>1298</v>
      </c>
      <c r="G626" s="217"/>
      <c r="H626" s="220">
        <v>1.88</v>
      </c>
      <c r="I626" s="221"/>
      <c r="J626" s="217"/>
      <c r="K626" s="217"/>
      <c r="L626" s="222"/>
      <c r="M626" s="223"/>
      <c r="N626" s="224"/>
      <c r="O626" s="224"/>
      <c r="P626" s="224"/>
      <c r="Q626" s="224"/>
      <c r="R626" s="224"/>
      <c r="S626" s="224"/>
      <c r="T626" s="225"/>
      <c r="AT626" s="226" t="s">
        <v>299</v>
      </c>
      <c r="AU626" s="226" t="s">
        <v>91</v>
      </c>
      <c r="AV626" s="13" t="s">
        <v>91</v>
      </c>
      <c r="AW626" s="13" t="s">
        <v>42</v>
      </c>
      <c r="AX626" s="13" t="s">
        <v>82</v>
      </c>
      <c r="AY626" s="226" t="s">
        <v>211</v>
      </c>
    </row>
    <row r="627" spans="1:65" s="14" customFormat="1">
      <c r="B627" s="227"/>
      <c r="C627" s="228"/>
      <c r="D627" s="208" t="s">
        <v>299</v>
      </c>
      <c r="E627" s="229" t="s">
        <v>44</v>
      </c>
      <c r="F627" s="230" t="s">
        <v>344</v>
      </c>
      <c r="G627" s="228"/>
      <c r="H627" s="231">
        <v>62.129999999999995</v>
      </c>
      <c r="I627" s="232"/>
      <c r="J627" s="228"/>
      <c r="K627" s="228"/>
      <c r="L627" s="233"/>
      <c r="M627" s="234"/>
      <c r="N627" s="235"/>
      <c r="O627" s="235"/>
      <c r="P627" s="235"/>
      <c r="Q627" s="235"/>
      <c r="R627" s="235"/>
      <c r="S627" s="235"/>
      <c r="T627" s="236"/>
      <c r="AT627" s="237" t="s">
        <v>299</v>
      </c>
      <c r="AU627" s="237" t="s">
        <v>91</v>
      </c>
      <c r="AV627" s="14" t="s">
        <v>232</v>
      </c>
      <c r="AW627" s="14" t="s">
        <v>42</v>
      </c>
      <c r="AX627" s="14" t="s">
        <v>88</v>
      </c>
      <c r="AY627" s="237" t="s">
        <v>211</v>
      </c>
    </row>
    <row r="628" spans="1:65" s="2" customFormat="1" ht="24">
      <c r="A628" s="37"/>
      <c r="B628" s="38"/>
      <c r="C628" s="195" t="s">
        <v>1299</v>
      </c>
      <c r="D628" s="195" t="s">
        <v>214</v>
      </c>
      <c r="E628" s="196" t="s">
        <v>1300</v>
      </c>
      <c r="F628" s="197" t="s">
        <v>1301</v>
      </c>
      <c r="G628" s="198" t="s">
        <v>315</v>
      </c>
      <c r="H628" s="199">
        <v>236.7</v>
      </c>
      <c r="I628" s="200"/>
      <c r="J628" s="201">
        <f>ROUND(I628*H628,2)</f>
        <v>0</v>
      </c>
      <c r="K628" s="197" t="s">
        <v>224</v>
      </c>
      <c r="L628" s="42"/>
      <c r="M628" s="202" t="s">
        <v>44</v>
      </c>
      <c r="N628" s="203" t="s">
        <v>53</v>
      </c>
      <c r="O628" s="67"/>
      <c r="P628" s="204">
        <f>O628*H628</f>
        <v>0</v>
      </c>
      <c r="Q628" s="204">
        <v>1.8000000000000001E-4</v>
      </c>
      <c r="R628" s="204">
        <f>Q628*H628</f>
        <v>4.2605999999999998E-2</v>
      </c>
      <c r="S628" s="204">
        <v>0</v>
      </c>
      <c r="T628" s="205">
        <f>S628*H628</f>
        <v>0</v>
      </c>
      <c r="U628" s="37"/>
      <c r="V628" s="37"/>
      <c r="W628" s="37"/>
      <c r="X628" s="37"/>
      <c r="Y628" s="37"/>
      <c r="Z628" s="37"/>
      <c r="AA628" s="37"/>
      <c r="AB628" s="37"/>
      <c r="AC628" s="37"/>
      <c r="AD628" s="37"/>
      <c r="AE628" s="37"/>
      <c r="AR628" s="206" t="s">
        <v>232</v>
      </c>
      <c r="AT628" s="206" t="s">
        <v>214</v>
      </c>
      <c r="AU628" s="206" t="s">
        <v>91</v>
      </c>
      <c r="AY628" s="19" t="s">
        <v>211</v>
      </c>
      <c r="BE628" s="207">
        <f>IF(N628="základní",J628,0)</f>
        <v>0</v>
      </c>
      <c r="BF628" s="207">
        <f>IF(N628="snížená",J628,0)</f>
        <v>0</v>
      </c>
      <c r="BG628" s="207">
        <f>IF(N628="zákl. přenesená",J628,0)</f>
        <v>0</v>
      </c>
      <c r="BH628" s="207">
        <f>IF(N628="sníž. přenesená",J628,0)</f>
        <v>0</v>
      </c>
      <c r="BI628" s="207">
        <f>IF(N628="nulová",J628,0)</f>
        <v>0</v>
      </c>
      <c r="BJ628" s="19" t="s">
        <v>88</v>
      </c>
      <c r="BK628" s="207">
        <f>ROUND(I628*H628,2)</f>
        <v>0</v>
      </c>
      <c r="BL628" s="19" t="s">
        <v>232</v>
      </c>
      <c r="BM628" s="206" t="s">
        <v>1302</v>
      </c>
    </row>
    <row r="629" spans="1:65" s="2" customFormat="1" ht="253.5">
      <c r="A629" s="37"/>
      <c r="B629" s="38"/>
      <c r="C629" s="39"/>
      <c r="D629" s="208" t="s">
        <v>297</v>
      </c>
      <c r="E629" s="39"/>
      <c r="F629" s="209" t="s">
        <v>1303</v>
      </c>
      <c r="G629" s="39"/>
      <c r="H629" s="39"/>
      <c r="I629" s="118"/>
      <c r="J629" s="39"/>
      <c r="K629" s="39"/>
      <c r="L629" s="42"/>
      <c r="M629" s="210"/>
      <c r="N629" s="211"/>
      <c r="O629" s="67"/>
      <c r="P629" s="67"/>
      <c r="Q629" s="67"/>
      <c r="R629" s="67"/>
      <c r="S629" s="67"/>
      <c r="T629" s="68"/>
      <c r="U629" s="37"/>
      <c r="V629" s="37"/>
      <c r="W629" s="37"/>
      <c r="X629" s="37"/>
      <c r="Y629" s="37"/>
      <c r="Z629" s="37"/>
      <c r="AA629" s="37"/>
      <c r="AB629" s="37"/>
      <c r="AC629" s="37"/>
      <c r="AD629" s="37"/>
      <c r="AE629" s="37"/>
      <c r="AT629" s="19" t="s">
        <v>297</v>
      </c>
      <c r="AU629" s="19" t="s">
        <v>91</v>
      </c>
    </row>
    <row r="630" spans="1:65" s="15" customFormat="1" ht="22.5">
      <c r="B630" s="238"/>
      <c r="C630" s="239"/>
      <c r="D630" s="208" t="s">
        <v>299</v>
      </c>
      <c r="E630" s="240" t="s">
        <v>44</v>
      </c>
      <c r="F630" s="241" t="s">
        <v>1304</v>
      </c>
      <c r="G630" s="239"/>
      <c r="H630" s="240" t="s">
        <v>44</v>
      </c>
      <c r="I630" s="242"/>
      <c r="J630" s="239"/>
      <c r="K630" s="239"/>
      <c r="L630" s="243"/>
      <c r="M630" s="244"/>
      <c r="N630" s="245"/>
      <c r="O630" s="245"/>
      <c r="P630" s="245"/>
      <c r="Q630" s="245"/>
      <c r="R630" s="245"/>
      <c r="S630" s="245"/>
      <c r="T630" s="246"/>
      <c r="AT630" s="247" t="s">
        <v>299</v>
      </c>
      <c r="AU630" s="247" t="s">
        <v>91</v>
      </c>
      <c r="AV630" s="15" t="s">
        <v>88</v>
      </c>
      <c r="AW630" s="15" t="s">
        <v>42</v>
      </c>
      <c r="AX630" s="15" t="s">
        <v>82</v>
      </c>
      <c r="AY630" s="247" t="s">
        <v>211</v>
      </c>
    </row>
    <row r="631" spans="1:65" s="13" customFormat="1">
      <c r="B631" s="216"/>
      <c r="C631" s="217"/>
      <c r="D631" s="208" t="s">
        <v>299</v>
      </c>
      <c r="E631" s="218" t="s">
        <v>44</v>
      </c>
      <c r="F631" s="219" t="s">
        <v>1305</v>
      </c>
      <c r="G631" s="217"/>
      <c r="H631" s="220">
        <v>110</v>
      </c>
      <c r="I631" s="221"/>
      <c r="J631" s="217"/>
      <c r="K631" s="217"/>
      <c r="L631" s="222"/>
      <c r="M631" s="223"/>
      <c r="N631" s="224"/>
      <c r="O631" s="224"/>
      <c r="P631" s="224"/>
      <c r="Q631" s="224"/>
      <c r="R631" s="224"/>
      <c r="S631" s="224"/>
      <c r="T631" s="225"/>
      <c r="AT631" s="226" t="s">
        <v>299</v>
      </c>
      <c r="AU631" s="226" t="s">
        <v>91</v>
      </c>
      <c r="AV631" s="13" t="s">
        <v>91</v>
      </c>
      <c r="AW631" s="13" t="s">
        <v>42</v>
      </c>
      <c r="AX631" s="13" t="s">
        <v>82</v>
      </c>
      <c r="AY631" s="226" t="s">
        <v>211</v>
      </c>
    </row>
    <row r="632" spans="1:65" s="13" customFormat="1">
      <c r="B632" s="216"/>
      <c r="C632" s="217"/>
      <c r="D632" s="208" t="s">
        <v>299</v>
      </c>
      <c r="E632" s="218" t="s">
        <v>44</v>
      </c>
      <c r="F632" s="219" t="s">
        <v>1306</v>
      </c>
      <c r="G632" s="217"/>
      <c r="H632" s="220">
        <v>5</v>
      </c>
      <c r="I632" s="221"/>
      <c r="J632" s="217"/>
      <c r="K632" s="217"/>
      <c r="L632" s="222"/>
      <c r="M632" s="223"/>
      <c r="N632" s="224"/>
      <c r="O632" s="224"/>
      <c r="P632" s="224"/>
      <c r="Q632" s="224"/>
      <c r="R632" s="224"/>
      <c r="S632" s="224"/>
      <c r="T632" s="225"/>
      <c r="AT632" s="226" t="s">
        <v>299</v>
      </c>
      <c r="AU632" s="226" t="s">
        <v>91</v>
      </c>
      <c r="AV632" s="13" t="s">
        <v>91</v>
      </c>
      <c r="AW632" s="13" t="s">
        <v>42</v>
      </c>
      <c r="AX632" s="13" t="s">
        <v>82</v>
      </c>
      <c r="AY632" s="226" t="s">
        <v>211</v>
      </c>
    </row>
    <row r="633" spans="1:65" s="13" customFormat="1">
      <c r="B633" s="216"/>
      <c r="C633" s="217"/>
      <c r="D633" s="208" t="s">
        <v>299</v>
      </c>
      <c r="E633" s="218" t="s">
        <v>44</v>
      </c>
      <c r="F633" s="219" t="s">
        <v>1307</v>
      </c>
      <c r="G633" s="217"/>
      <c r="H633" s="220">
        <v>5</v>
      </c>
      <c r="I633" s="221"/>
      <c r="J633" s="217"/>
      <c r="K633" s="217"/>
      <c r="L633" s="222"/>
      <c r="M633" s="223"/>
      <c r="N633" s="224"/>
      <c r="O633" s="224"/>
      <c r="P633" s="224"/>
      <c r="Q633" s="224"/>
      <c r="R633" s="224"/>
      <c r="S633" s="224"/>
      <c r="T633" s="225"/>
      <c r="AT633" s="226" t="s">
        <v>299</v>
      </c>
      <c r="AU633" s="226" t="s">
        <v>91</v>
      </c>
      <c r="AV633" s="13" t="s">
        <v>91</v>
      </c>
      <c r="AW633" s="13" t="s">
        <v>42</v>
      </c>
      <c r="AX633" s="13" t="s">
        <v>82</v>
      </c>
      <c r="AY633" s="226" t="s">
        <v>211</v>
      </c>
    </row>
    <row r="634" spans="1:65" s="13" customFormat="1">
      <c r="B634" s="216"/>
      <c r="C634" s="217"/>
      <c r="D634" s="208" t="s">
        <v>299</v>
      </c>
      <c r="E634" s="218" t="s">
        <v>44</v>
      </c>
      <c r="F634" s="219" t="s">
        <v>1308</v>
      </c>
      <c r="G634" s="217"/>
      <c r="H634" s="220">
        <v>5</v>
      </c>
      <c r="I634" s="221"/>
      <c r="J634" s="217"/>
      <c r="K634" s="217"/>
      <c r="L634" s="222"/>
      <c r="M634" s="223"/>
      <c r="N634" s="224"/>
      <c r="O634" s="224"/>
      <c r="P634" s="224"/>
      <c r="Q634" s="224"/>
      <c r="R634" s="224"/>
      <c r="S634" s="224"/>
      <c r="T634" s="225"/>
      <c r="AT634" s="226" t="s">
        <v>299</v>
      </c>
      <c r="AU634" s="226" t="s">
        <v>91</v>
      </c>
      <c r="AV634" s="13" t="s">
        <v>91</v>
      </c>
      <c r="AW634" s="13" t="s">
        <v>42</v>
      </c>
      <c r="AX634" s="13" t="s">
        <v>82</v>
      </c>
      <c r="AY634" s="226" t="s">
        <v>211</v>
      </c>
    </row>
    <row r="635" spans="1:65" s="13" customFormat="1">
      <c r="B635" s="216"/>
      <c r="C635" s="217"/>
      <c r="D635" s="208" t="s">
        <v>299</v>
      </c>
      <c r="E635" s="218" t="s">
        <v>44</v>
      </c>
      <c r="F635" s="219" t="s">
        <v>1309</v>
      </c>
      <c r="G635" s="217"/>
      <c r="H635" s="220">
        <v>5</v>
      </c>
      <c r="I635" s="221"/>
      <c r="J635" s="217"/>
      <c r="K635" s="217"/>
      <c r="L635" s="222"/>
      <c r="M635" s="223"/>
      <c r="N635" s="224"/>
      <c r="O635" s="224"/>
      <c r="P635" s="224"/>
      <c r="Q635" s="224"/>
      <c r="R635" s="224"/>
      <c r="S635" s="224"/>
      <c r="T635" s="225"/>
      <c r="AT635" s="226" t="s">
        <v>299</v>
      </c>
      <c r="AU635" s="226" t="s">
        <v>91</v>
      </c>
      <c r="AV635" s="13" t="s">
        <v>91</v>
      </c>
      <c r="AW635" s="13" t="s">
        <v>42</v>
      </c>
      <c r="AX635" s="13" t="s">
        <v>82</v>
      </c>
      <c r="AY635" s="226" t="s">
        <v>211</v>
      </c>
    </row>
    <row r="636" spans="1:65" s="13" customFormat="1">
      <c r="B636" s="216"/>
      <c r="C636" s="217"/>
      <c r="D636" s="208" t="s">
        <v>299</v>
      </c>
      <c r="E636" s="218" t="s">
        <v>44</v>
      </c>
      <c r="F636" s="219" t="s">
        <v>1310</v>
      </c>
      <c r="G636" s="217"/>
      <c r="H636" s="220">
        <v>5</v>
      </c>
      <c r="I636" s="221"/>
      <c r="J636" s="217"/>
      <c r="K636" s="217"/>
      <c r="L636" s="222"/>
      <c r="M636" s="223"/>
      <c r="N636" s="224"/>
      <c r="O636" s="224"/>
      <c r="P636" s="224"/>
      <c r="Q636" s="224"/>
      <c r="R636" s="224"/>
      <c r="S636" s="224"/>
      <c r="T636" s="225"/>
      <c r="AT636" s="226" t="s">
        <v>299</v>
      </c>
      <c r="AU636" s="226" t="s">
        <v>91</v>
      </c>
      <c r="AV636" s="13" t="s">
        <v>91</v>
      </c>
      <c r="AW636" s="13" t="s">
        <v>42</v>
      </c>
      <c r="AX636" s="13" t="s">
        <v>82</v>
      </c>
      <c r="AY636" s="226" t="s">
        <v>211</v>
      </c>
    </row>
    <row r="637" spans="1:65" s="13" customFormat="1">
      <c r="B637" s="216"/>
      <c r="C637" s="217"/>
      <c r="D637" s="208" t="s">
        <v>299</v>
      </c>
      <c r="E637" s="218" t="s">
        <v>44</v>
      </c>
      <c r="F637" s="219" t="s">
        <v>1311</v>
      </c>
      <c r="G637" s="217"/>
      <c r="H637" s="220">
        <v>28</v>
      </c>
      <c r="I637" s="221"/>
      <c r="J637" s="217"/>
      <c r="K637" s="217"/>
      <c r="L637" s="222"/>
      <c r="M637" s="223"/>
      <c r="N637" s="224"/>
      <c r="O637" s="224"/>
      <c r="P637" s="224"/>
      <c r="Q637" s="224"/>
      <c r="R637" s="224"/>
      <c r="S637" s="224"/>
      <c r="T637" s="225"/>
      <c r="AT637" s="226" t="s">
        <v>299</v>
      </c>
      <c r="AU637" s="226" t="s">
        <v>91</v>
      </c>
      <c r="AV637" s="13" t="s">
        <v>91</v>
      </c>
      <c r="AW637" s="13" t="s">
        <v>42</v>
      </c>
      <c r="AX637" s="13" t="s">
        <v>82</v>
      </c>
      <c r="AY637" s="226" t="s">
        <v>211</v>
      </c>
    </row>
    <row r="638" spans="1:65" s="13" customFormat="1">
      <c r="B638" s="216"/>
      <c r="C638" s="217"/>
      <c r="D638" s="208" t="s">
        <v>299</v>
      </c>
      <c r="E638" s="218" t="s">
        <v>44</v>
      </c>
      <c r="F638" s="219" t="s">
        <v>1312</v>
      </c>
      <c r="G638" s="217"/>
      <c r="H638" s="220">
        <v>4.9000000000000004</v>
      </c>
      <c r="I638" s="221"/>
      <c r="J638" s="217"/>
      <c r="K638" s="217"/>
      <c r="L638" s="222"/>
      <c r="M638" s="223"/>
      <c r="N638" s="224"/>
      <c r="O638" s="224"/>
      <c r="P638" s="224"/>
      <c r="Q638" s="224"/>
      <c r="R638" s="224"/>
      <c r="S638" s="224"/>
      <c r="T638" s="225"/>
      <c r="AT638" s="226" t="s">
        <v>299</v>
      </c>
      <c r="AU638" s="226" t="s">
        <v>91</v>
      </c>
      <c r="AV638" s="13" t="s">
        <v>91</v>
      </c>
      <c r="AW638" s="13" t="s">
        <v>42</v>
      </c>
      <c r="AX638" s="13" t="s">
        <v>82</v>
      </c>
      <c r="AY638" s="226" t="s">
        <v>211</v>
      </c>
    </row>
    <row r="639" spans="1:65" s="13" customFormat="1">
      <c r="B639" s="216"/>
      <c r="C639" s="217"/>
      <c r="D639" s="208" t="s">
        <v>299</v>
      </c>
      <c r="E639" s="218" t="s">
        <v>44</v>
      </c>
      <c r="F639" s="219" t="s">
        <v>1313</v>
      </c>
      <c r="G639" s="217"/>
      <c r="H639" s="220">
        <v>24.5</v>
      </c>
      <c r="I639" s="221"/>
      <c r="J639" s="217"/>
      <c r="K639" s="217"/>
      <c r="L639" s="222"/>
      <c r="M639" s="223"/>
      <c r="N639" s="224"/>
      <c r="O639" s="224"/>
      <c r="P639" s="224"/>
      <c r="Q639" s="224"/>
      <c r="R639" s="224"/>
      <c r="S639" s="224"/>
      <c r="T639" s="225"/>
      <c r="AT639" s="226" t="s">
        <v>299</v>
      </c>
      <c r="AU639" s="226" t="s">
        <v>91</v>
      </c>
      <c r="AV639" s="13" t="s">
        <v>91</v>
      </c>
      <c r="AW639" s="13" t="s">
        <v>42</v>
      </c>
      <c r="AX639" s="13" t="s">
        <v>82</v>
      </c>
      <c r="AY639" s="226" t="s">
        <v>211</v>
      </c>
    </row>
    <row r="640" spans="1:65" s="13" customFormat="1">
      <c r="B640" s="216"/>
      <c r="C640" s="217"/>
      <c r="D640" s="208" t="s">
        <v>299</v>
      </c>
      <c r="E640" s="218" t="s">
        <v>44</v>
      </c>
      <c r="F640" s="219" t="s">
        <v>1314</v>
      </c>
      <c r="G640" s="217"/>
      <c r="H640" s="220">
        <v>4.9000000000000004</v>
      </c>
      <c r="I640" s="221"/>
      <c r="J640" s="217"/>
      <c r="K640" s="217"/>
      <c r="L640" s="222"/>
      <c r="M640" s="223"/>
      <c r="N640" s="224"/>
      <c r="O640" s="224"/>
      <c r="P640" s="224"/>
      <c r="Q640" s="224"/>
      <c r="R640" s="224"/>
      <c r="S640" s="224"/>
      <c r="T640" s="225"/>
      <c r="AT640" s="226" t="s">
        <v>299</v>
      </c>
      <c r="AU640" s="226" t="s">
        <v>91</v>
      </c>
      <c r="AV640" s="13" t="s">
        <v>91</v>
      </c>
      <c r="AW640" s="13" t="s">
        <v>42</v>
      </c>
      <c r="AX640" s="13" t="s">
        <v>82</v>
      </c>
      <c r="AY640" s="226" t="s">
        <v>211</v>
      </c>
    </row>
    <row r="641" spans="1:65" s="13" customFormat="1">
      <c r="B641" s="216"/>
      <c r="C641" s="217"/>
      <c r="D641" s="208" t="s">
        <v>299</v>
      </c>
      <c r="E641" s="218" t="s">
        <v>44</v>
      </c>
      <c r="F641" s="219" t="s">
        <v>1315</v>
      </c>
      <c r="G641" s="217"/>
      <c r="H641" s="220">
        <v>9.8000000000000007</v>
      </c>
      <c r="I641" s="221"/>
      <c r="J641" s="217"/>
      <c r="K641" s="217"/>
      <c r="L641" s="222"/>
      <c r="M641" s="223"/>
      <c r="N641" s="224"/>
      <c r="O641" s="224"/>
      <c r="P641" s="224"/>
      <c r="Q641" s="224"/>
      <c r="R641" s="224"/>
      <c r="S641" s="224"/>
      <c r="T641" s="225"/>
      <c r="AT641" s="226" t="s">
        <v>299</v>
      </c>
      <c r="AU641" s="226" t="s">
        <v>91</v>
      </c>
      <c r="AV641" s="13" t="s">
        <v>91</v>
      </c>
      <c r="AW641" s="13" t="s">
        <v>42</v>
      </c>
      <c r="AX641" s="13" t="s">
        <v>82</v>
      </c>
      <c r="AY641" s="226" t="s">
        <v>211</v>
      </c>
    </row>
    <row r="642" spans="1:65" s="13" customFormat="1">
      <c r="B642" s="216"/>
      <c r="C642" s="217"/>
      <c r="D642" s="208" t="s">
        <v>299</v>
      </c>
      <c r="E642" s="218" t="s">
        <v>44</v>
      </c>
      <c r="F642" s="219" t="s">
        <v>1316</v>
      </c>
      <c r="G642" s="217"/>
      <c r="H642" s="220">
        <v>4.9000000000000004</v>
      </c>
      <c r="I642" s="221"/>
      <c r="J642" s="217"/>
      <c r="K642" s="217"/>
      <c r="L642" s="222"/>
      <c r="M642" s="223"/>
      <c r="N642" s="224"/>
      <c r="O642" s="224"/>
      <c r="P642" s="224"/>
      <c r="Q642" s="224"/>
      <c r="R642" s="224"/>
      <c r="S642" s="224"/>
      <c r="T642" s="225"/>
      <c r="AT642" s="226" t="s">
        <v>299</v>
      </c>
      <c r="AU642" s="226" t="s">
        <v>91</v>
      </c>
      <c r="AV642" s="13" t="s">
        <v>91</v>
      </c>
      <c r="AW642" s="13" t="s">
        <v>42</v>
      </c>
      <c r="AX642" s="13" t="s">
        <v>82</v>
      </c>
      <c r="AY642" s="226" t="s">
        <v>211</v>
      </c>
    </row>
    <row r="643" spans="1:65" s="13" customFormat="1">
      <c r="B643" s="216"/>
      <c r="C643" s="217"/>
      <c r="D643" s="208" t="s">
        <v>299</v>
      </c>
      <c r="E643" s="218" t="s">
        <v>44</v>
      </c>
      <c r="F643" s="219" t="s">
        <v>1317</v>
      </c>
      <c r="G643" s="217"/>
      <c r="H643" s="220">
        <v>4.9000000000000004</v>
      </c>
      <c r="I643" s="221"/>
      <c r="J643" s="217"/>
      <c r="K643" s="217"/>
      <c r="L643" s="222"/>
      <c r="M643" s="223"/>
      <c r="N643" s="224"/>
      <c r="O643" s="224"/>
      <c r="P643" s="224"/>
      <c r="Q643" s="224"/>
      <c r="R643" s="224"/>
      <c r="S643" s="224"/>
      <c r="T643" s="225"/>
      <c r="AT643" s="226" t="s">
        <v>299</v>
      </c>
      <c r="AU643" s="226" t="s">
        <v>91</v>
      </c>
      <c r="AV643" s="13" t="s">
        <v>91</v>
      </c>
      <c r="AW643" s="13" t="s">
        <v>42</v>
      </c>
      <c r="AX643" s="13" t="s">
        <v>82</v>
      </c>
      <c r="AY643" s="226" t="s">
        <v>211</v>
      </c>
    </row>
    <row r="644" spans="1:65" s="13" customFormat="1">
      <c r="B644" s="216"/>
      <c r="C644" s="217"/>
      <c r="D644" s="208" t="s">
        <v>299</v>
      </c>
      <c r="E644" s="218" t="s">
        <v>44</v>
      </c>
      <c r="F644" s="219" t="s">
        <v>1318</v>
      </c>
      <c r="G644" s="217"/>
      <c r="H644" s="220">
        <v>5.0999999999999996</v>
      </c>
      <c r="I644" s="221"/>
      <c r="J644" s="217"/>
      <c r="K644" s="217"/>
      <c r="L644" s="222"/>
      <c r="M644" s="223"/>
      <c r="N644" s="224"/>
      <c r="O644" s="224"/>
      <c r="P644" s="224"/>
      <c r="Q644" s="224"/>
      <c r="R644" s="224"/>
      <c r="S644" s="224"/>
      <c r="T644" s="225"/>
      <c r="AT644" s="226" t="s">
        <v>299</v>
      </c>
      <c r="AU644" s="226" t="s">
        <v>91</v>
      </c>
      <c r="AV644" s="13" t="s">
        <v>91</v>
      </c>
      <c r="AW644" s="13" t="s">
        <v>42</v>
      </c>
      <c r="AX644" s="13" t="s">
        <v>82</v>
      </c>
      <c r="AY644" s="226" t="s">
        <v>211</v>
      </c>
    </row>
    <row r="645" spans="1:65" s="13" customFormat="1">
      <c r="B645" s="216"/>
      <c r="C645" s="217"/>
      <c r="D645" s="208" t="s">
        <v>299</v>
      </c>
      <c r="E645" s="218" t="s">
        <v>44</v>
      </c>
      <c r="F645" s="219" t="s">
        <v>1319</v>
      </c>
      <c r="G645" s="217"/>
      <c r="H645" s="220">
        <v>4.9000000000000004</v>
      </c>
      <c r="I645" s="221"/>
      <c r="J645" s="217"/>
      <c r="K645" s="217"/>
      <c r="L645" s="222"/>
      <c r="M645" s="223"/>
      <c r="N645" s="224"/>
      <c r="O645" s="224"/>
      <c r="P645" s="224"/>
      <c r="Q645" s="224"/>
      <c r="R645" s="224"/>
      <c r="S645" s="224"/>
      <c r="T645" s="225"/>
      <c r="AT645" s="226" t="s">
        <v>299</v>
      </c>
      <c r="AU645" s="226" t="s">
        <v>91</v>
      </c>
      <c r="AV645" s="13" t="s">
        <v>91</v>
      </c>
      <c r="AW645" s="13" t="s">
        <v>42</v>
      </c>
      <c r="AX645" s="13" t="s">
        <v>82</v>
      </c>
      <c r="AY645" s="226" t="s">
        <v>211</v>
      </c>
    </row>
    <row r="646" spans="1:65" s="13" customFormat="1">
      <c r="B646" s="216"/>
      <c r="C646" s="217"/>
      <c r="D646" s="208" t="s">
        <v>299</v>
      </c>
      <c r="E646" s="218" t="s">
        <v>44</v>
      </c>
      <c r="F646" s="219" t="s">
        <v>1297</v>
      </c>
      <c r="G646" s="217"/>
      <c r="H646" s="220">
        <v>0</v>
      </c>
      <c r="I646" s="221"/>
      <c r="J646" s="217"/>
      <c r="K646" s="217"/>
      <c r="L646" s="222"/>
      <c r="M646" s="223"/>
      <c r="N646" s="224"/>
      <c r="O646" s="224"/>
      <c r="P646" s="224"/>
      <c r="Q646" s="224"/>
      <c r="R646" s="224"/>
      <c r="S646" s="224"/>
      <c r="T646" s="225"/>
      <c r="AT646" s="226" t="s">
        <v>299</v>
      </c>
      <c r="AU646" s="226" t="s">
        <v>91</v>
      </c>
      <c r="AV646" s="13" t="s">
        <v>91</v>
      </c>
      <c r="AW646" s="13" t="s">
        <v>42</v>
      </c>
      <c r="AX646" s="13" t="s">
        <v>82</v>
      </c>
      <c r="AY646" s="226" t="s">
        <v>211</v>
      </c>
    </row>
    <row r="647" spans="1:65" s="13" customFormat="1">
      <c r="B647" s="216"/>
      <c r="C647" s="217"/>
      <c r="D647" s="208" t="s">
        <v>299</v>
      </c>
      <c r="E647" s="218" t="s">
        <v>44</v>
      </c>
      <c r="F647" s="219" t="s">
        <v>1320</v>
      </c>
      <c r="G647" s="217"/>
      <c r="H647" s="220">
        <v>9.8000000000000007</v>
      </c>
      <c r="I647" s="221"/>
      <c r="J647" s="217"/>
      <c r="K647" s="217"/>
      <c r="L647" s="222"/>
      <c r="M647" s="223"/>
      <c r="N647" s="224"/>
      <c r="O647" s="224"/>
      <c r="P647" s="224"/>
      <c r="Q647" s="224"/>
      <c r="R647" s="224"/>
      <c r="S647" s="224"/>
      <c r="T647" s="225"/>
      <c r="AT647" s="226" t="s">
        <v>299</v>
      </c>
      <c r="AU647" s="226" t="s">
        <v>91</v>
      </c>
      <c r="AV647" s="13" t="s">
        <v>91</v>
      </c>
      <c r="AW647" s="13" t="s">
        <v>42</v>
      </c>
      <c r="AX647" s="13" t="s">
        <v>82</v>
      </c>
      <c r="AY647" s="226" t="s">
        <v>211</v>
      </c>
    </row>
    <row r="648" spans="1:65" s="14" customFormat="1">
      <c r="B648" s="227"/>
      <c r="C648" s="228"/>
      <c r="D648" s="208" t="s">
        <v>299</v>
      </c>
      <c r="E648" s="229" t="s">
        <v>44</v>
      </c>
      <c r="F648" s="230" t="s">
        <v>344</v>
      </c>
      <c r="G648" s="228"/>
      <c r="H648" s="231">
        <v>236.70000000000005</v>
      </c>
      <c r="I648" s="232"/>
      <c r="J648" s="228"/>
      <c r="K648" s="228"/>
      <c r="L648" s="233"/>
      <c r="M648" s="234"/>
      <c r="N648" s="235"/>
      <c r="O648" s="235"/>
      <c r="P648" s="235"/>
      <c r="Q648" s="235"/>
      <c r="R648" s="235"/>
      <c r="S648" s="235"/>
      <c r="T648" s="236"/>
      <c r="AT648" s="237" t="s">
        <v>299</v>
      </c>
      <c r="AU648" s="237" t="s">
        <v>91</v>
      </c>
      <c r="AV648" s="14" t="s">
        <v>232</v>
      </c>
      <c r="AW648" s="14" t="s">
        <v>42</v>
      </c>
      <c r="AX648" s="14" t="s">
        <v>88</v>
      </c>
      <c r="AY648" s="237" t="s">
        <v>211</v>
      </c>
    </row>
    <row r="649" spans="1:65" s="2" customFormat="1" ht="24">
      <c r="A649" s="37"/>
      <c r="B649" s="38"/>
      <c r="C649" s="195" t="s">
        <v>1321</v>
      </c>
      <c r="D649" s="195" t="s">
        <v>214</v>
      </c>
      <c r="E649" s="196" t="s">
        <v>1322</v>
      </c>
      <c r="F649" s="197" t="s">
        <v>1323</v>
      </c>
      <c r="G649" s="198" t="s">
        <v>315</v>
      </c>
      <c r="H649" s="199">
        <v>231.5</v>
      </c>
      <c r="I649" s="200"/>
      <c r="J649" s="201">
        <f>ROUND(I649*H649,2)</f>
        <v>0</v>
      </c>
      <c r="K649" s="197" t="s">
        <v>224</v>
      </c>
      <c r="L649" s="42"/>
      <c r="M649" s="202" t="s">
        <v>44</v>
      </c>
      <c r="N649" s="203" t="s">
        <v>53</v>
      </c>
      <c r="O649" s="67"/>
      <c r="P649" s="204">
        <f>O649*H649</f>
        <v>0</v>
      </c>
      <c r="Q649" s="204">
        <v>0.13095999999999999</v>
      </c>
      <c r="R649" s="204">
        <f>Q649*H649</f>
        <v>30.317239999999998</v>
      </c>
      <c r="S649" s="204">
        <v>0</v>
      </c>
      <c r="T649" s="205">
        <f>S649*H649</f>
        <v>0</v>
      </c>
      <c r="U649" s="37"/>
      <c r="V649" s="37"/>
      <c r="W649" s="37"/>
      <c r="X649" s="37"/>
      <c r="Y649" s="37"/>
      <c r="Z649" s="37"/>
      <c r="AA649" s="37"/>
      <c r="AB649" s="37"/>
      <c r="AC649" s="37"/>
      <c r="AD649" s="37"/>
      <c r="AE649" s="37"/>
      <c r="AR649" s="206" t="s">
        <v>232</v>
      </c>
      <c r="AT649" s="206" t="s">
        <v>214</v>
      </c>
      <c r="AU649" s="206" t="s">
        <v>91</v>
      </c>
      <c r="AY649" s="19" t="s">
        <v>211</v>
      </c>
      <c r="BE649" s="207">
        <f>IF(N649="základní",J649,0)</f>
        <v>0</v>
      </c>
      <c r="BF649" s="207">
        <f>IF(N649="snížená",J649,0)</f>
        <v>0</v>
      </c>
      <c r="BG649" s="207">
        <f>IF(N649="zákl. přenesená",J649,0)</f>
        <v>0</v>
      </c>
      <c r="BH649" s="207">
        <f>IF(N649="sníž. přenesená",J649,0)</f>
        <v>0</v>
      </c>
      <c r="BI649" s="207">
        <f>IF(N649="nulová",J649,0)</f>
        <v>0</v>
      </c>
      <c r="BJ649" s="19" t="s">
        <v>88</v>
      </c>
      <c r="BK649" s="207">
        <f>ROUND(I649*H649,2)</f>
        <v>0</v>
      </c>
      <c r="BL649" s="19" t="s">
        <v>232</v>
      </c>
      <c r="BM649" s="206" t="s">
        <v>1324</v>
      </c>
    </row>
    <row r="650" spans="1:65" s="2" customFormat="1" ht="97.5">
      <c r="A650" s="37"/>
      <c r="B650" s="38"/>
      <c r="C650" s="39"/>
      <c r="D650" s="208" t="s">
        <v>297</v>
      </c>
      <c r="E650" s="39"/>
      <c r="F650" s="209" t="s">
        <v>1325</v>
      </c>
      <c r="G650" s="39"/>
      <c r="H650" s="39"/>
      <c r="I650" s="118"/>
      <c r="J650" s="39"/>
      <c r="K650" s="39"/>
      <c r="L650" s="42"/>
      <c r="M650" s="210"/>
      <c r="N650" s="211"/>
      <c r="O650" s="67"/>
      <c r="P650" s="67"/>
      <c r="Q650" s="67"/>
      <c r="R650" s="67"/>
      <c r="S650" s="67"/>
      <c r="T650" s="68"/>
      <c r="U650" s="37"/>
      <c r="V650" s="37"/>
      <c r="W650" s="37"/>
      <c r="X650" s="37"/>
      <c r="Y650" s="37"/>
      <c r="Z650" s="37"/>
      <c r="AA650" s="37"/>
      <c r="AB650" s="37"/>
      <c r="AC650" s="37"/>
      <c r="AD650" s="37"/>
      <c r="AE650" s="37"/>
      <c r="AT650" s="19" t="s">
        <v>297</v>
      </c>
      <c r="AU650" s="19" t="s">
        <v>91</v>
      </c>
    </row>
    <row r="651" spans="1:65" s="2" customFormat="1" ht="19.5">
      <c r="A651" s="37"/>
      <c r="B651" s="38"/>
      <c r="C651" s="39"/>
      <c r="D651" s="208" t="s">
        <v>220</v>
      </c>
      <c r="E651" s="39"/>
      <c r="F651" s="209" t="s">
        <v>1326</v>
      </c>
      <c r="G651" s="39"/>
      <c r="H651" s="39"/>
      <c r="I651" s="118"/>
      <c r="J651" s="39"/>
      <c r="K651" s="39"/>
      <c r="L651" s="42"/>
      <c r="M651" s="210"/>
      <c r="N651" s="211"/>
      <c r="O651" s="67"/>
      <c r="P651" s="67"/>
      <c r="Q651" s="67"/>
      <c r="R651" s="67"/>
      <c r="S651" s="67"/>
      <c r="T651" s="68"/>
      <c r="U651" s="37"/>
      <c r="V651" s="37"/>
      <c r="W651" s="37"/>
      <c r="X651" s="37"/>
      <c r="Y651" s="37"/>
      <c r="Z651" s="37"/>
      <c r="AA651" s="37"/>
      <c r="AB651" s="37"/>
      <c r="AC651" s="37"/>
      <c r="AD651" s="37"/>
      <c r="AE651" s="37"/>
      <c r="AT651" s="19" t="s">
        <v>220</v>
      </c>
      <c r="AU651" s="19" t="s">
        <v>91</v>
      </c>
    </row>
    <row r="652" spans="1:65" s="13" customFormat="1" ht="22.5">
      <c r="B652" s="216"/>
      <c r="C652" s="217"/>
      <c r="D652" s="208" t="s">
        <v>299</v>
      </c>
      <c r="E652" s="218" t="s">
        <v>44</v>
      </c>
      <c r="F652" s="219" t="s">
        <v>1327</v>
      </c>
      <c r="G652" s="217"/>
      <c r="H652" s="220">
        <v>231.5</v>
      </c>
      <c r="I652" s="221"/>
      <c r="J652" s="217"/>
      <c r="K652" s="217"/>
      <c r="L652" s="222"/>
      <c r="M652" s="223"/>
      <c r="N652" s="224"/>
      <c r="O652" s="224"/>
      <c r="P652" s="224"/>
      <c r="Q652" s="224"/>
      <c r="R652" s="224"/>
      <c r="S652" s="224"/>
      <c r="T652" s="225"/>
      <c r="AT652" s="226" t="s">
        <v>299</v>
      </c>
      <c r="AU652" s="226" t="s">
        <v>91</v>
      </c>
      <c r="AV652" s="13" t="s">
        <v>91</v>
      </c>
      <c r="AW652" s="13" t="s">
        <v>42</v>
      </c>
      <c r="AX652" s="13" t="s">
        <v>88</v>
      </c>
      <c r="AY652" s="226" t="s">
        <v>211</v>
      </c>
    </row>
    <row r="653" spans="1:65" s="2" customFormat="1" ht="12">
      <c r="A653" s="37"/>
      <c r="B653" s="38"/>
      <c r="C653" s="259" t="s">
        <v>1328</v>
      </c>
      <c r="D653" s="259" t="s">
        <v>507</v>
      </c>
      <c r="E653" s="260" t="s">
        <v>1329</v>
      </c>
      <c r="F653" s="261" t="s">
        <v>1330</v>
      </c>
      <c r="G653" s="262" t="s">
        <v>315</v>
      </c>
      <c r="H653" s="263">
        <v>231.5</v>
      </c>
      <c r="I653" s="264"/>
      <c r="J653" s="265">
        <f>ROUND(I653*H653,2)</f>
        <v>0</v>
      </c>
      <c r="K653" s="261" t="s">
        <v>224</v>
      </c>
      <c r="L653" s="266"/>
      <c r="M653" s="267" t="s">
        <v>44</v>
      </c>
      <c r="N653" s="268" t="s">
        <v>53</v>
      </c>
      <c r="O653" s="67"/>
      <c r="P653" s="204">
        <f>O653*H653</f>
        <v>0</v>
      </c>
      <c r="Q653" s="204">
        <v>0.13400000000000001</v>
      </c>
      <c r="R653" s="204">
        <f>Q653*H653</f>
        <v>31.021000000000001</v>
      </c>
      <c r="S653" s="204">
        <v>0</v>
      </c>
      <c r="T653" s="205">
        <f>S653*H653</f>
        <v>0</v>
      </c>
      <c r="U653" s="37"/>
      <c r="V653" s="37"/>
      <c r="W653" s="37"/>
      <c r="X653" s="37"/>
      <c r="Y653" s="37"/>
      <c r="Z653" s="37"/>
      <c r="AA653" s="37"/>
      <c r="AB653" s="37"/>
      <c r="AC653" s="37"/>
      <c r="AD653" s="37"/>
      <c r="AE653" s="37"/>
      <c r="AR653" s="206" t="s">
        <v>256</v>
      </c>
      <c r="AT653" s="206" t="s">
        <v>507</v>
      </c>
      <c r="AU653" s="206" t="s">
        <v>91</v>
      </c>
      <c r="AY653" s="19" t="s">
        <v>211</v>
      </c>
      <c r="BE653" s="207">
        <f>IF(N653="základní",J653,0)</f>
        <v>0</v>
      </c>
      <c r="BF653" s="207">
        <f>IF(N653="snížená",J653,0)</f>
        <v>0</v>
      </c>
      <c r="BG653" s="207">
        <f>IF(N653="zákl. přenesená",J653,0)</f>
        <v>0</v>
      </c>
      <c r="BH653" s="207">
        <f>IF(N653="sníž. přenesená",J653,0)</f>
        <v>0</v>
      </c>
      <c r="BI653" s="207">
        <f>IF(N653="nulová",J653,0)</f>
        <v>0</v>
      </c>
      <c r="BJ653" s="19" t="s">
        <v>88</v>
      </c>
      <c r="BK653" s="207">
        <f>ROUND(I653*H653,2)</f>
        <v>0</v>
      </c>
      <c r="BL653" s="19" t="s">
        <v>232</v>
      </c>
      <c r="BM653" s="206" t="s">
        <v>1331</v>
      </c>
    </row>
    <row r="654" spans="1:65" s="2" customFormat="1" ht="19.5">
      <c r="A654" s="37"/>
      <c r="B654" s="38"/>
      <c r="C654" s="39"/>
      <c r="D654" s="208" t="s">
        <v>220</v>
      </c>
      <c r="E654" s="39"/>
      <c r="F654" s="209" t="s">
        <v>1332</v>
      </c>
      <c r="G654" s="39"/>
      <c r="H654" s="39"/>
      <c r="I654" s="118"/>
      <c r="J654" s="39"/>
      <c r="K654" s="39"/>
      <c r="L654" s="42"/>
      <c r="M654" s="210"/>
      <c r="N654" s="211"/>
      <c r="O654" s="67"/>
      <c r="P654" s="67"/>
      <c r="Q654" s="67"/>
      <c r="R654" s="67"/>
      <c r="S654" s="67"/>
      <c r="T654" s="68"/>
      <c r="U654" s="37"/>
      <c r="V654" s="37"/>
      <c r="W654" s="37"/>
      <c r="X654" s="37"/>
      <c r="Y654" s="37"/>
      <c r="Z654" s="37"/>
      <c r="AA654" s="37"/>
      <c r="AB654" s="37"/>
      <c r="AC654" s="37"/>
      <c r="AD654" s="37"/>
      <c r="AE654" s="37"/>
      <c r="AT654" s="19" t="s">
        <v>220</v>
      </c>
      <c r="AU654" s="19" t="s">
        <v>91</v>
      </c>
    </row>
    <row r="655" spans="1:65" s="13" customFormat="1">
      <c r="B655" s="216"/>
      <c r="C655" s="217"/>
      <c r="D655" s="208" t="s">
        <v>299</v>
      </c>
      <c r="E655" s="218" t="s">
        <v>44</v>
      </c>
      <c r="F655" s="219" t="s">
        <v>1333</v>
      </c>
      <c r="G655" s="217"/>
      <c r="H655" s="220">
        <v>231.5</v>
      </c>
      <c r="I655" s="221"/>
      <c r="J655" s="217"/>
      <c r="K655" s="217"/>
      <c r="L655" s="222"/>
      <c r="M655" s="223"/>
      <c r="N655" s="224"/>
      <c r="O655" s="224"/>
      <c r="P655" s="224"/>
      <c r="Q655" s="224"/>
      <c r="R655" s="224"/>
      <c r="S655" s="224"/>
      <c r="T655" s="225"/>
      <c r="AT655" s="226" t="s">
        <v>299</v>
      </c>
      <c r="AU655" s="226" t="s">
        <v>91</v>
      </c>
      <c r="AV655" s="13" t="s">
        <v>91</v>
      </c>
      <c r="AW655" s="13" t="s">
        <v>42</v>
      </c>
      <c r="AX655" s="13" t="s">
        <v>88</v>
      </c>
      <c r="AY655" s="226" t="s">
        <v>211</v>
      </c>
    </row>
    <row r="656" spans="1:65" s="2" customFormat="1" ht="24">
      <c r="A656" s="37"/>
      <c r="B656" s="38"/>
      <c r="C656" s="195" t="s">
        <v>1334</v>
      </c>
      <c r="D656" s="195" t="s">
        <v>214</v>
      </c>
      <c r="E656" s="196" t="s">
        <v>1335</v>
      </c>
      <c r="F656" s="197" t="s">
        <v>1336</v>
      </c>
      <c r="G656" s="198" t="s">
        <v>519</v>
      </c>
      <c r="H656" s="199">
        <v>57.875</v>
      </c>
      <c r="I656" s="200"/>
      <c r="J656" s="201">
        <f>ROUND(I656*H656,2)</f>
        <v>0</v>
      </c>
      <c r="K656" s="197" t="s">
        <v>224</v>
      </c>
      <c r="L656" s="42"/>
      <c r="M656" s="202" t="s">
        <v>44</v>
      </c>
      <c r="N656" s="203" t="s">
        <v>53</v>
      </c>
      <c r="O656" s="67"/>
      <c r="P656" s="204">
        <f>O656*H656</f>
        <v>0</v>
      </c>
      <c r="Q656" s="204">
        <v>0.28028999999999998</v>
      </c>
      <c r="R656" s="204">
        <f>Q656*H656</f>
        <v>16.22178375</v>
      </c>
      <c r="S656" s="204">
        <v>0</v>
      </c>
      <c r="T656" s="205">
        <f>S656*H656</f>
        <v>0</v>
      </c>
      <c r="U656" s="37"/>
      <c r="V656" s="37"/>
      <c r="W656" s="37"/>
      <c r="X656" s="37"/>
      <c r="Y656" s="37"/>
      <c r="Z656" s="37"/>
      <c r="AA656" s="37"/>
      <c r="AB656" s="37"/>
      <c r="AC656" s="37"/>
      <c r="AD656" s="37"/>
      <c r="AE656" s="37"/>
      <c r="AR656" s="206" t="s">
        <v>232</v>
      </c>
      <c r="AT656" s="206" t="s">
        <v>214</v>
      </c>
      <c r="AU656" s="206" t="s">
        <v>91</v>
      </c>
      <c r="AY656" s="19" t="s">
        <v>211</v>
      </c>
      <c r="BE656" s="207">
        <f>IF(N656="základní",J656,0)</f>
        <v>0</v>
      </c>
      <c r="BF656" s="207">
        <f>IF(N656="snížená",J656,0)</f>
        <v>0</v>
      </c>
      <c r="BG656" s="207">
        <f>IF(N656="zákl. přenesená",J656,0)</f>
        <v>0</v>
      </c>
      <c r="BH656" s="207">
        <f>IF(N656="sníž. přenesená",J656,0)</f>
        <v>0</v>
      </c>
      <c r="BI656" s="207">
        <f>IF(N656="nulová",J656,0)</f>
        <v>0</v>
      </c>
      <c r="BJ656" s="19" t="s">
        <v>88</v>
      </c>
      <c r="BK656" s="207">
        <f>ROUND(I656*H656,2)</f>
        <v>0</v>
      </c>
      <c r="BL656" s="19" t="s">
        <v>232</v>
      </c>
      <c r="BM656" s="206" t="s">
        <v>1337</v>
      </c>
    </row>
    <row r="657" spans="1:65" s="2" customFormat="1" ht="97.5">
      <c r="A657" s="37"/>
      <c r="B657" s="38"/>
      <c r="C657" s="39"/>
      <c r="D657" s="208" t="s">
        <v>297</v>
      </c>
      <c r="E657" s="39"/>
      <c r="F657" s="209" t="s">
        <v>1325</v>
      </c>
      <c r="G657" s="39"/>
      <c r="H657" s="39"/>
      <c r="I657" s="118"/>
      <c r="J657" s="39"/>
      <c r="K657" s="39"/>
      <c r="L657" s="42"/>
      <c r="M657" s="210"/>
      <c r="N657" s="211"/>
      <c r="O657" s="67"/>
      <c r="P657" s="67"/>
      <c r="Q657" s="67"/>
      <c r="R657" s="67"/>
      <c r="S657" s="67"/>
      <c r="T657" s="68"/>
      <c r="U657" s="37"/>
      <c r="V657" s="37"/>
      <c r="W657" s="37"/>
      <c r="X657" s="37"/>
      <c r="Y657" s="37"/>
      <c r="Z657" s="37"/>
      <c r="AA657" s="37"/>
      <c r="AB657" s="37"/>
      <c r="AC657" s="37"/>
      <c r="AD657" s="37"/>
      <c r="AE657" s="37"/>
      <c r="AT657" s="19" t="s">
        <v>297</v>
      </c>
      <c r="AU657" s="19" t="s">
        <v>91</v>
      </c>
    </row>
    <row r="658" spans="1:65" s="13" customFormat="1">
      <c r="B658" s="216"/>
      <c r="C658" s="217"/>
      <c r="D658" s="208" t="s">
        <v>299</v>
      </c>
      <c r="E658" s="218" t="s">
        <v>44</v>
      </c>
      <c r="F658" s="219" t="s">
        <v>1338</v>
      </c>
      <c r="G658" s="217"/>
      <c r="H658" s="220">
        <v>57.875</v>
      </c>
      <c r="I658" s="221"/>
      <c r="J658" s="217"/>
      <c r="K658" s="217"/>
      <c r="L658" s="222"/>
      <c r="M658" s="223"/>
      <c r="N658" s="224"/>
      <c r="O658" s="224"/>
      <c r="P658" s="224"/>
      <c r="Q658" s="224"/>
      <c r="R658" s="224"/>
      <c r="S658" s="224"/>
      <c r="T658" s="225"/>
      <c r="AT658" s="226" t="s">
        <v>299</v>
      </c>
      <c r="AU658" s="226" t="s">
        <v>91</v>
      </c>
      <c r="AV658" s="13" t="s">
        <v>91</v>
      </c>
      <c r="AW658" s="13" t="s">
        <v>42</v>
      </c>
      <c r="AX658" s="13" t="s">
        <v>88</v>
      </c>
      <c r="AY658" s="226" t="s">
        <v>211</v>
      </c>
    </row>
    <row r="659" spans="1:65" s="2" customFormat="1" ht="12">
      <c r="A659" s="37"/>
      <c r="B659" s="38"/>
      <c r="C659" s="259" t="s">
        <v>690</v>
      </c>
      <c r="D659" s="259" t="s">
        <v>507</v>
      </c>
      <c r="E659" s="260" t="s">
        <v>1339</v>
      </c>
      <c r="F659" s="261" t="s">
        <v>1340</v>
      </c>
      <c r="G659" s="262" t="s">
        <v>315</v>
      </c>
      <c r="H659" s="263">
        <v>231.5</v>
      </c>
      <c r="I659" s="264"/>
      <c r="J659" s="265">
        <f>ROUND(I659*H659,2)</f>
        <v>0</v>
      </c>
      <c r="K659" s="261" t="s">
        <v>224</v>
      </c>
      <c r="L659" s="266"/>
      <c r="M659" s="267" t="s">
        <v>44</v>
      </c>
      <c r="N659" s="268" t="s">
        <v>53</v>
      </c>
      <c r="O659" s="67"/>
      <c r="P659" s="204">
        <f>O659*H659</f>
        <v>0</v>
      </c>
      <c r="Q659" s="204">
        <v>4.5999999999999999E-2</v>
      </c>
      <c r="R659" s="204">
        <f>Q659*H659</f>
        <v>10.648999999999999</v>
      </c>
      <c r="S659" s="204">
        <v>0</v>
      </c>
      <c r="T659" s="205">
        <f>S659*H659</f>
        <v>0</v>
      </c>
      <c r="U659" s="37"/>
      <c r="V659" s="37"/>
      <c r="W659" s="37"/>
      <c r="X659" s="37"/>
      <c r="Y659" s="37"/>
      <c r="Z659" s="37"/>
      <c r="AA659" s="37"/>
      <c r="AB659" s="37"/>
      <c r="AC659" s="37"/>
      <c r="AD659" s="37"/>
      <c r="AE659" s="37"/>
      <c r="AR659" s="206" t="s">
        <v>256</v>
      </c>
      <c r="AT659" s="206" t="s">
        <v>507</v>
      </c>
      <c r="AU659" s="206" t="s">
        <v>91</v>
      </c>
      <c r="AY659" s="19" t="s">
        <v>211</v>
      </c>
      <c r="BE659" s="207">
        <f>IF(N659="základní",J659,0)</f>
        <v>0</v>
      </c>
      <c r="BF659" s="207">
        <f>IF(N659="snížená",J659,0)</f>
        <v>0</v>
      </c>
      <c r="BG659" s="207">
        <f>IF(N659="zákl. přenesená",J659,0)</f>
        <v>0</v>
      </c>
      <c r="BH659" s="207">
        <f>IF(N659="sníž. přenesená",J659,0)</f>
        <v>0</v>
      </c>
      <c r="BI659" s="207">
        <f>IF(N659="nulová",J659,0)</f>
        <v>0</v>
      </c>
      <c r="BJ659" s="19" t="s">
        <v>88</v>
      </c>
      <c r="BK659" s="207">
        <f>ROUND(I659*H659,2)</f>
        <v>0</v>
      </c>
      <c r="BL659" s="19" t="s">
        <v>232</v>
      </c>
      <c r="BM659" s="206" t="s">
        <v>1341</v>
      </c>
    </row>
    <row r="660" spans="1:65" s="2" customFormat="1" ht="29.25">
      <c r="A660" s="37"/>
      <c r="B660" s="38"/>
      <c r="C660" s="39"/>
      <c r="D660" s="208" t="s">
        <v>220</v>
      </c>
      <c r="E660" s="39"/>
      <c r="F660" s="209" t="s">
        <v>1342</v>
      </c>
      <c r="G660" s="39"/>
      <c r="H660" s="39"/>
      <c r="I660" s="118"/>
      <c r="J660" s="39"/>
      <c r="K660" s="39"/>
      <c r="L660" s="42"/>
      <c r="M660" s="210"/>
      <c r="N660" s="211"/>
      <c r="O660" s="67"/>
      <c r="P660" s="67"/>
      <c r="Q660" s="67"/>
      <c r="R660" s="67"/>
      <c r="S660" s="67"/>
      <c r="T660" s="68"/>
      <c r="U660" s="37"/>
      <c r="V660" s="37"/>
      <c r="W660" s="37"/>
      <c r="X660" s="37"/>
      <c r="Y660" s="37"/>
      <c r="Z660" s="37"/>
      <c r="AA660" s="37"/>
      <c r="AB660" s="37"/>
      <c r="AC660" s="37"/>
      <c r="AD660" s="37"/>
      <c r="AE660" s="37"/>
      <c r="AT660" s="19" t="s">
        <v>220</v>
      </c>
      <c r="AU660" s="19" t="s">
        <v>91</v>
      </c>
    </row>
    <row r="661" spans="1:65" s="13" customFormat="1">
      <c r="B661" s="216"/>
      <c r="C661" s="217"/>
      <c r="D661" s="208" t="s">
        <v>299</v>
      </c>
      <c r="E661" s="218" t="s">
        <v>44</v>
      </c>
      <c r="F661" s="219" t="s">
        <v>1333</v>
      </c>
      <c r="G661" s="217"/>
      <c r="H661" s="220">
        <v>231.5</v>
      </c>
      <c r="I661" s="221"/>
      <c r="J661" s="217"/>
      <c r="K661" s="217"/>
      <c r="L661" s="222"/>
      <c r="M661" s="223"/>
      <c r="N661" s="224"/>
      <c r="O661" s="224"/>
      <c r="P661" s="224"/>
      <c r="Q661" s="224"/>
      <c r="R661" s="224"/>
      <c r="S661" s="224"/>
      <c r="T661" s="225"/>
      <c r="AT661" s="226" t="s">
        <v>299</v>
      </c>
      <c r="AU661" s="226" t="s">
        <v>91</v>
      </c>
      <c r="AV661" s="13" t="s">
        <v>91</v>
      </c>
      <c r="AW661" s="13" t="s">
        <v>42</v>
      </c>
      <c r="AX661" s="13" t="s">
        <v>88</v>
      </c>
      <c r="AY661" s="226" t="s">
        <v>211</v>
      </c>
    </row>
    <row r="662" spans="1:65" s="2" customFormat="1" ht="24">
      <c r="A662" s="37"/>
      <c r="B662" s="38"/>
      <c r="C662" s="195" t="s">
        <v>1343</v>
      </c>
      <c r="D662" s="195" t="s">
        <v>214</v>
      </c>
      <c r="E662" s="196" t="s">
        <v>1344</v>
      </c>
      <c r="F662" s="197" t="s">
        <v>1345</v>
      </c>
      <c r="G662" s="198" t="s">
        <v>315</v>
      </c>
      <c r="H662" s="199">
        <v>102.1</v>
      </c>
      <c r="I662" s="200"/>
      <c r="J662" s="201">
        <f>ROUND(I662*H662,2)</f>
        <v>0</v>
      </c>
      <c r="K662" s="197" t="s">
        <v>224</v>
      </c>
      <c r="L662" s="42"/>
      <c r="M662" s="202" t="s">
        <v>44</v>
      </c>
      <c r="N662" s="203" t="s">
        <v>53</v>
      </c>
      <c r="O662" s="67"/>
      <c r="P662" s="204">
        <f>O662*H662</f>
        <v>0</v>
      </c>
      <c r="Q662" s="204">
        <v>1.49E-3</v>
      </c>
      <c r="R662" s="204">
        <f>Q662*H662</f>
        <v>0.15212899999999999</v>
      </c>
      <c r="S662" s="204">
        <v>0</v>
      </c>
      <c r="T662" s="205">
        <f>S662*H662</f>
        <v>0</v>
      </c>
      <c r="U662" s="37"/>
      <c r="V662" s="37"/>
      <c r="W662" s="37"/>
      <c r="X662" s="37"/>
      <c r="Y662" s="37"/>
      <c r="Z662" s="37"/>
      <c r="AA662" s="37"/>
      <c r="AB662" s="37"/>
      <c r="AC662" s="37"/>
      <c r="AD662" s="37"/>
      <c r="AE662" s="37"/>
      <c r="AR662" s="206" t="s">
        <v>232</v>
      </c>
      <c r="AT662" s="206" t="s">
        <v>214</v>
      </c>
      <c r="AU662" s="206" t="s">
        <v>91</v>
      </c>
      <c r="AY662" s="19" t="s">
        <v>211</v>
      </c>
      <c r="BE662" s="207">
        <f>IF(N662="základní",J662,0)</f>
        <v>0</v>
      </c>
      <c r="BF662" s="207">
        <f>IF(N662="snížená",J662,0)</f>
        <v>0</v>
      </c>
      <c r="BG662" s="207">
        <f>IF(N662="zákl. přenesená",J662,0)</f>
        <v>0</v>
      </c>
      <c r="BH662" s="207">
        <f>IF(N662="sníž. přenesená",J662,0)</f>
        <v>0</v>
      </c>
      <c r="BI662" s="207">
        <f>IF(N662="nulová",J662,0)</f>
        <v>0</v>
      </c>
      <c r="BJ662" s="19" t="s">
        <v>88</v>
      </c>
      <c r="BK662" s="207">
        <f>ROUND(I662*H662,2)</f>
        <v>0</v>
      </c>
      <c r="BL662" s="19" t="s">
        <v>232</v>
      </c>
      <c r="BM662" s="206" t="s">
        <v>1346</v>
      </c>
    </row>
    <row r="663" spans="1:65" s="2" customFormat="1" ht="97.5">
      <c r="A663" s="37"/>
      <c r="B663" s="38"/>
      <c r="C663" s="39"/>
      <c r="D663" s="208" t="s">
        <v>297</v>
      </c>
      <c r="E663" s="39"/>
      <c r="F663" s="209" t="s">
        <v>1347</v>
      </c>
      <c r="G663" s="39"/>
      <c r="H663" s="39"/>
      <c r="I663" s="118"/>
      <c r="J663" s="39"/>
      <c r="K663" s="39"/>
      <c r="L663" s="42"/>
      <c r="M663" s="210"/>
      <c r="N663" s="211"/>
      <c r="O663" s="67"/>
      <c r="P663" s="67"/>
      <c r="Q663" s="67"/>
      <c r="R663" s="67"/>
      <c r="S663" s="67"/>
      <c r="T663" s="68"/>
      <c r="U663" s="37"/>
      <c r="V663" s="37"/>
      <c r="W663" s="37"/>
      <c r="X663" s="37"/>
      <c r="Y663" s="37"/>
      <c r="Z663" s="37"/>
      <c r="AA663" s="37"/>
      <c r="AB663" s="37"/>
      <c r="AC663" s="37"/>
      <c r="AD663" s="37"/>
      <c r="AE663" s="37"/>
      <c r="AT663" s="19" t="s">
        <v>297</v>
      </c>
      <c r="AU663" s="19" t="s">
        <v>91</v>
      </c>
    </row>
    <row r="664" spans="1:65" s="2" customFormat="1" ht="19.5">
      <c r="A664" s="37"/>
      <c r="B664" s="38"/>
      <c r="C664" s="39"/>
      <c r="D664" s="208" t="s">
        <v>220</v>
      </c>
      <c r="E664" s="39"/>
      <c r="F664" s="209" t="s">
        <v>1348</v>
      </c>
      <c r="G664" s="39"/>
      <c r="H664" s="39"/>
      <c r="I664" s="118"/>
      <c r="J664" s="39"/>
      <c r="K664" s="39"/>
      <c r="L664" s="42"/>
      <c r="M664" s="210"/>
      <c r="N664" s="211"/>
      <c r="O664" s="67"/>
      <c r="P664" s="67"/>
      <c r="Q664" s="67"/>
      <c r="R664" s="67"/>
      <c r="S664" s="67"/>
      <c r="T664" s="68"/>
      <c r="U664" s="37"/>
      <c r="V664" s="37"/>
      <c r="W664" s="37"/>
      <c r="X664" s="37"/>
      <c r="Y664" s="37"/>
      <c r="Z664" s="37"/>
      <c r="AA664" s="37"/>
      <c r="AB664" s="37"/>
      <c r="AC664" s="37"/>
      <c r="AD664" s="37"/>
      <c r="AE664" s="37"/>
      <c r="AT664" s="19" t="s">
        <v>220</v>
      </c>
      <c r="AU664" s="19" t="s">
        <v>91</v>
      </c>
    </row>
    <row r="665" spans="1:65" s="15" customFormat="1" ht="22.5">
      <c r="B665" s="238"/>
      <c r="C665" s="239"/>
      <c r="D665" s="208" t="s">
        <v>299</v>
      </c>
      <c r="E665" s="240" t="s">
        <v>44</v>
      </c>
      <c r="F665" s="241" t="s">
        <v>1349</v>
      </c>
      <c r="G665" s="239"/>
      <c r="H665" s="240" t="s">
        <v>44</v>
      </c>
      <c r="I665" s="242"/>
      <c r="J665" s="239"/>
      <c r="K665" s="239"/>
      <c r="L665" s="243"/>
      <c r="M665" s="244"/>
      <c r="N665" s="245"/>
      <c r="O665" s="245"/>
      <c r="P665" s="245"/>
      <c r="Q665" s="245"/>
      <c r="R665" s="245"/>
      <c r="S665" s="245"/>
      <c r="T665" s="246"/>
      <c r="AT665" s="247" t="s">
        <v>299</v>
      </c>
      <c r="AU665" s="247" t="s">
        <v>91</v>
      </c>
      <c r="AV665" s="15" t="s">
        <v>88</v>
      </c>
      <c r="AW665" s="15" t="s">
        <v>42</v>
      </c>
      <c r="AX665" s="15" t="s">
        <v>82</v>
      </c>
      <c r="AY665" s="247" t="s">
        <v>211</v>
      </c>
    </row>
    <row r="666" spans="1:65" s="13" customFormat="1">
      <c r="B666" s="216"/>
      <c r="C666" s="217"/>
      <c r="D666" s="208" t="s">
        <v>299</v>
      </c>
      <c r="E666" s="218" t="s">
        <v>44</v>
      </c>
      <c r="F666" s="219" t="s">
        <v>1350</v>
      </c>
      <c r="G666" s="217"/>
      <c r="H666" s="220">
        <v>46.2</v>
      </c>
      <c r="I666" s="221"/>
      <c r="J666" s="217"/>
      <c r="K666" s="217"/>
      <c r="L666" s="222"/>
      <c r="M666" s="223"/>
      <c r="N666" s="224"/>
      <c r="O666" s="224"/>
      <c r="P666" s="224"/>
      <c r="Q666" s="224"/>
      <c r="R666" s="224"/>
      <c r="S666" s="224"/>
      <c r="T666" s="225"/>
      <c r="AT666" s="226" t="s">
        <v>299</v>
      </c>
      <c r="AU666" s="226" t="s">
        <v>91</v>
      </c>
      <c r="AV666" s="13" t="s">
        <v>91</v>
      </c>
      <c r="AW666" s="13" t="s">
        <v>42</v>
      </c>
      <c r="AX666" s="13" t="s">
        <v>82</v>
      </c>
      <c r="AY666" s="226" t="s">
        <v>211</v>
      </c>
    </row>
    <row r="667" spans="1:65" s="13" customFormat="1">
      <c r="B667" s="216"/>
      <c r="C667" s="217"/>
      <c r="D667" s="208" t="s">
        <v>299</v>
      </c>
      <c r="E667" s="218" t="s">
        <v>44</v>
      </c>
      <c r="F667" s="219" t="s">
        <v>1351</v>
      </c>
      <c r="G667" s="217"/>
      <c r="H667" s="220">
        <v>2.1</v>
      </c>
      <c r="I667" s="221"/>
      <c r="J667" s="217"/>
      <c r="K667" s="217"/>
      <c r="L667" s="222"/>
      <c r="M667" s="223"/>
      <c r="N667" s="224"/>
      <c r="O667" s="224"/>
      <c r="P667" s="224"/>
      <c r="Q667" s="224"/>
      <c r="R667" s="224"/>
      <c r="S667" s="224"/>
      <c r="T667" s="225"/>
      <c r="AT667" s="226" t="s">
        <v>299</v>
      </c>
      <c r="AU667" s="226" t="s">
        <v>91</v>
      </c>
      <c r="AV667" s="13" t="s">
        <v>91</v>
      </c>
      <c r="AW667" s="13" t="s">
        <v>42</v>
      </c>
      <c r="AX667" s="13" t="s">
        <v>82</v>
      </c>
      <c r="AY667" s="226" t="s">
        <v>211</v>
      </c>
    </row>
    <row r="668" spans="1:65" s="13" customFormat="1">
      <c r="B668" s="216"/>
      <c r="C668" s="217"/>
      <c r="D668" s="208" t="s">
        <v>299</v>
      </c>
      <c r="E668" s="218" t="s">
        <v>44</v>
      </c>
      <c r="F668" s="219" t="s">
        <v>1352</v>
      </c>
      <c r="G668" s="217"/>
      <c r="H668" s="220">
        <v>2.1</v>
      </c>
      <c r="I668" s="221"/>
      <c r="J668" s="217"/>
      <c r="K668" s="217"/>
      <c r="L668" s="222"/>
      <c r="M668" s="223"/>
      <c r="N668" s="224"/>
      <c r="O668" s="224"/>
      <c r="P668" s="224"/>
      <c r="Q668" s="224"/>
      <c r="R668" s="224"/>
      <c r="S668" s="224"/>
      <c r="T668" s="225"/>
      <c r="AT668" s="226" t="s">
        <v>299</v>
      </c>
      <c r="AU668" s="226" t="s">
        <v>91</v>
      </c>
      <c r="AV668" s="13" t="s">
        <v>91</v>
      </c>
      <c r="AW668" s="13" t="s">
        <v>42</v>
      </c>
      <c r="AX668" s="13" t="s">
        <v>82</v>
      </c>
      <c r="AY668" s="226" t="s">
        <v>211</v>
      </c>
    </row>
    <row r="669" spans="1:65" s="13" customFormat="1">
      <c r="B669" s="216"/>
      <c r="C669" s="217"/>
      <c r="D669" s="208" t="s">
        <v>299</v>
      </c>
      <c r="E669" s="218" t="s">
        <v>44</v>
      </c>
      <c r="F669" s="219" t="s">
        <v>1353</v>
      </c>
      <c r="G669" s="217"/>
      <c r="H669" s="220">
        <v>2.1</v>
      </c>
      <c r="I669" s="221"/>
      <c r="J669" s="217"/>
      <c r="K669" s="217"/>
      <c r="L669" s="222"/>
      <c r="M669" s="223"/>
      <c r="N669" s="224"/>
      <c r="O669" s="224"/>
      <c r="P669" s="224"/>
      <c r="Q669" s="224"/>
      <c r="R669" s="224"/>
      <c r="S669" s="224"/>
      <c r="T669" s="225"/>
      <c r="AT669" s="226" t="s">
        <v>299</v>
      </c>
      <c r="AU669" s="226" t="s">
        <v>91</v>
      </c>
      <c r="AV669" s="13" t="s">
        <v>91</v>
      </c>
      <c r="AW669" s="13" t="s">
        <v>42</v>
      </c>
      <c r="AX669" s="13" t="s">
        <v>82</v>
      </c>
      <c r="AY669" s="226" t="s">
        <v>211</v>
      </c>
    </row>
    <row r="670" spans="1:65" s="13" customFormat="1">
      <c r="B670" s="216"/>
      <c r="C670" s="217"/>
      <c r="D670" s="208" t="s">
        <v>299</v>
      </c>
      <c r="E670" s="218" t="s">
        <v>44</v>
      </c>
      <c r="F670" s="219" t="s">
        <v>1354</v>
      </c>
      <c r="G670" s="217"/>
      <c r="H670" s="220">
        <v>2.1</v>
      </c>
      <c r="I670" s="221"/>
      <c r="J670" s="217"/>
      <c r="K670" s="217"/>
      <c r="L670" s="222"/>
      <c r="M670" s="223"/>
      <c r="N670" s="224"/>
      <c r="O670" s="224"/>
      <c r="P670" s="224"/>
      <c r="Q670" s="224"/>
      <c r="R670" s="224"/>
      <c r="S670" s="224"/>
      <c r="T670" s="225"/>
      <c r="AT670" s="226" t="s">
        <v>299</v>
      </c>
      <c r="AU670" s="226" t="s">
        <v>91</v>
      </c>
      <c r="AV670" s="13" t="s">
        <v>91</v>
      </c>
      <c r="AW670" s="13" t="s">
        <v>42</v>
      </c>
      <c r="AX670" s="13" t="s">
        <v>82</v>
      </c>
      <c r="AY670" s="226" t="s">
        <v>211</v>
      </c>
    </row>
    <row r="671" spans="1:65" s="13" customFormat="1">
      <c r="B671" s="216"/>
      <c r="C671" s="217"/>
      <c r="D671" s="208" t="s">
        <v>299</v>
      </c>
      <c r="E671" s="218" t="s">
        <v>44</v>
      </c>
      <c r="F671" s="219" t="s">
        <v>1355</v>
      </c>
      <c r="G671" s="217"/>
      <c r="H671" s="220">
        <v>2.1</v>
      </c>
      <c r="I671" s="221"/>
      <c r="J671" s="217"/>
      <c r="K671" s="217"/>
      <c r="L671" s="222"/>
      <c r="M671" s="223"/>
      <c r="N671" s="224"/>
      <c r="O671" s="224"/>
      <c r="P671" s="224"/>
      <c r="Q671" s="224"/>
      <c r="R671" s="224"/>
      <c r="S671" s="224"/>
      <c r="T671" s="225"/>
      <c r="AT671" s="226" t="s">
        <v>299</v>
      </c>
      <c r="AU671" s="226" t="s">
        <v>91</v>
      </c>
      <c r="AV671" s="13" t="s">
        <v>91</v>
      </c>
      <c r="AW671" s="13" t="s">
        <v>42</v>
      </c>
      <c r="AX671" s="13" t="s">
        <v>82</v>
      </c>
      <c r="AY671" s="226" t="s">
        <v>211</v>
      </c>
    </row>
    <row r="672" spans="1:65" s="13" customFormat="1">
      <c r="B672" s="216"/>
      <c r="C672" s="217"/>
      <c r="D672" s="208" t="s">
        <v>299</v>
      </c>
      <c r="E672" s="218" t="s">
        <v>44</v>
      </c>
      <c r="F672" s="219" t="s">
        <v>1356</v>
      </c>
      <c r="G672" s="217"/>
      <c r="H672" s="220">
        <v>16.8</v>
      </c>
      <c r="I672" s="221"/>
      <c r="J672" s="217"/>
      <c r="K672" s="217"/>
      <c r="L672" s="222"/>
      <c r="M672" s="223"/>
      <c r="N672" s="224"/>
      <c r="O672" s="224"/>
      <c r="P672" s="224"/>
      <c r="Q672" s="224"/>
      <c r="R672" s="224"/>
      <c r="S672" s="224"/>
      <c r="T672" s="225"/>
      <c r="AT672" s="226" t="s">
        <v>299</v>
      </c>
      <c r="AU672" s="226" t="s">
        <v>91</v>
      </c>
      <c r="AV672" s="13" t="s">
        <v>91</v>
      </c>
      <c r="AW672" s="13" t="s">
        <v>42</v>
      </c>
      <c r="AX672" s="13" t="s">
        <v>82</v>
      </c>
      <c r="AY672" s="226" t="s">
        <v>211</v>
      </c>
    </row>
    <row r="673" spans="1:65" s="13" customFormat="1">
      <c r="B673" s="216"/>
      <c r="C673" s="217"/>
      <c r="D673" s="208" t="s">
        <v>299</v>
      </c>
      <c r="E673" s="218" t="s">
        <v>44</v>
      </c>
      <c r="F673" s="219" t="s">
        <v>1357</v>
      </c>
      <c r="G673" s="217"/>
      <c r="H673" s="220">
        <v>0</v>
      </c>
      <c r="I673" s="221"/>
      <c r="J673" s="217"/>
      <c r="K673" s="217"/>
      <c r="L673" s="222"/>
      <c r="M673" s="223"/>
      <c r="N673" s="224"/>
      <c r="O673" s="224"/>
      <c r="P673" s="224"/>
      <c r="Q673" s="224"/>
      <c r="R673" s="224"/>
      <c r="S673" s="224"/>
      <c r="T673" s="225"/>
      <c r="AT673" s="226" t="s">
        <v>299</v>
      </c>
      <c r="AU673" s="226" t="s">
        <v>91</v>
      </c>
      <c r="AV673" s="13" t="s">
        <v>91</v>
      </c>
      <c r="AW673" s="13" t="s">
        <v>42</v>
      </c>
      <c r="AX673" s="13" t="s">
        <v>82</v>
      </c>
      <c r="AY673" s="226" t="s">
        <v>211</v>
      </c>
    </row>
    <row r="674" spans="1:65" s="13" customFormat="1">
      <c r="B674" s="216"/>
      <c r="C674" s="217"/>
      <c r="D674" s="208" t="s">
        <v>299</v>
      </c>
      <c r="E674" s="218" t="s">
        <v>44</v>
      </c>
      <c r="F674" s="219" t="s">
        <v>1358</v>
      </c>
      <c r="G674" s="217"/>
      <c r="H674" s="220">
        <v>11</v>
      </c>
      <c r="I674" s="221"/>
      <c r="J674" s="217"/>
      <c r="K674" s="217"/>
      <c r="L674" s="222"/>
      <c r="M674" s="223"/>
      <c r="N674" s="224"/>
      <c r="O674" s="224"/>
      <c r="P674" s="224"/>
      <c r="Q674" s="224"/>
      <c r="R674" s="224"/>
      <c r="S674" s="224"/>
      <c r="T674" s="225"/>
      <c r="AT674" s="226" t="s">
        <v>299</v>
      </c>
      <c r="AU674" s="226" t="s">
        <v>91</v>
      </c>
      <c r="AV674" s="13" t="s">
        <v>91</v>
      </c>
      <c r="AW674" s="13" t="s">
        <v>42</v>
      </c>
      <c r="AX674" s="13" t="s">
        <v>82</v>
      </c>
      <c r="AY674" s="226" t="s">
        <v>211</v>
      </c>
    </row>
    <row r="675" spans="1:65" s="13" customFormat="1">
      <c r="B675" s="216"/>
      <c r="C675" s="217"/>
      <c r="D675" s="208" t="s">
        <v>299</v>
      </c>
      <c r="E675" s="218" t="s">
        <v>44</v>
      </c>
      <c r="F675" s="219" t="s">
        <v>1359</v>
      </c>
      <c r="G675" s="217"/>
      <c r="H675" s="220">
        <v>2.2000000000000002</v>
      </c>
      <c r="I675" s="221"/>
      <c r="J675" s="217"/>
      <c r="K675" s="217"/>
      <c r="L675" s="222"/>
      <c r="M675" s="223"/>
      <c r="N675" s="224"/>
      <c r="O675" s="224"/>
      <c r="P675" s="224"/>
      <c r="Q675" s="224"/>
      <c r="R675" s="224"/>
      <c r="S675" s="224"/>
      <c r="T675" s="225"/>
      <c r="AT675" s="226" t="s">
        <v>299</v>
      </c>
      <c r="AU675" s="226" t="s">
        <v>91</v>
      </c>
      <c r="AV675" s="13" t="s">
        <v>91</v>
      </c>
      <c r="AW675" s="13" t="s">
        <v>42</v>
      </c>
      <c r="AX675" s="13" t="s">
        <v>82</v>
      </c>
      <c r="AY675" s="226" t="s">
        <v>211</v>
      </c>
    </row>
    <row r="676" spans="1:65" s="13" customFormat="1">
      <c r="B676" s="216"/>
      <c r="C676" s="217"/>
      <c r="D676" s="208" t="s">
        <v>299</v>
      </c>
      <c r="E676" s="218" t="s">
        <v>44</v>
      </c>
      <c r="F676" s="219" t="s">
        <v>1360</v>
      </c>
      <c r="G676" s="217"/>
      <c r="H676" s="220">
        <v>4.4000000000000004</v>
      </c>
      <c r="I676" s="221"/>
      <c r="J676" s="217"/>
      <c r="K676" s="217"/>
      <c r="L676" s="222"/>
      <c r="M676" s="223"/>
      <c r="N676" s="224"/>
      <c r="O676" s="224"/>
      <c r="P676" s="224"/>
      <c r="Q676" s="224"/>
      <c r="R676" s="224"/>
      <c r="S676" s="224"/>
      <c r="T676" s="225"/>
      <c r="AT676" s="226" t="s">
        <v>299</v>
      </c>
      <c r="AU676" s="226" t="s">
        <v>91</v>
      </c>
      <c r="AV676" s="13" t="s">
        <v>91</v>
      </c>
      <c r="AW676" s="13" t="s">
        <v>42</v>
      </c>
      <c r="AX676" s="13" t="s">
        <v>82</v>
      </c>
      <c r="AY676" s="226" t="s">
        <v>211</v>
      </c>
    </row>
    <row r="677" spans="1:65" s="13" customFormat="1">
      <c r="B677" s="216"/>
      <c r="C677" s="217"/>
      <c r="D677" s="208" t="s">
        <v>299</v>
      </c>
      <c r="E677" s="218" t="s">
        <v>44</v>
      </c>
      <c r="F677" s="219" t="s">
        <v>1361</v>
      </c>
      <c r="G677" s="217"/>
      <c r="H677" s="220">
        <v>2.2000000000000002</v>
      </c>
      <c r="I677" s="221"/>
      <c r="J677" s="217"/>
      <c r="K677" s="217"/>
      <c r="L677" s="222"/>
      <c r="M677" s="223"/>
      <c r="N677" s="224"/>
      <c r="O677" s="224"/>
      <c r="P677" s="224"/>
      <c r="Q677" s="224"/>
      <c r="R677" s="224"/>
      <c r="S677" s="224"/>
      <c r="T677" s="225"/>
      <c r="AT677" s="226" t="s">
        <v>299</v>
      </c>
      <c r="AU677" s="226" t="s">
        <v>91</v>
      </c>
      <c r="AV677" s="13" t="s">
        <v>91</v>
      </c>
      <c r="AW677" s="13" t="s">
        <v>42</v>
      </c>
      <c r="AX677" s="13" t="s">
        <v>82</v>
      </c>
      <c r="AY677" s="226" t="s">
        <v>211</v>
      </c>
    </row>
    <row r="678" spans="1:65" s="13" customFormat="1">
      <c r="B678" s="216"/>
      <c r="C678" s="217"/>
      <c r="D678" s="208" t="s">
        <v>299</v>
      </c>
      <c r="E678" s="218" t="s">
        <v>44</v>
      </c>
      <c r="F678" s="219" t="s">
        <v>1362</v>
      </c>
      <c r="G678" s="217"/>
      <c r="H678" s="220">
        <v>2.2000000000000002</v>
      </c>
      <c r="I678" s="221"/>
      <c r="J678" s="217"/>
      <c r="K678" s="217"/>
      <c r="L678" s="222"/>
      <c r="M678" s="223"/>
      <c r="N678" s="224"/>
      <c r="O678" s="224"/>
      <c r="P678" s="224"/>
      <c r="Q678" s="224"/>
      <c r="R678" s="224"/>
      <c r="S678" s="224"/>
      <c r="T678" s="225"/>
      <c r="AT678" s="226" t="s">
        <v>299</v>
      </c>
      <c r="AU678" s="226" t="s">
        <v>91</v>
      </c>
      <c r="AV678" s="13" t="s">
        <v>91</v>
      </c>
      <c r="AW678" s="13" t="s">
        <v>42</v>
      </c>
      <c r="AX678" s="13" t="s">
        <v>82</v>
      </c>
      <c r="AY678" s="226" t="s">
        <v>211</v>
      </c>
    </row>
    <row r="679" spans="1:65" s="13" customFormat="1">
      <c r="B679" s="216"/>
      <c r="C679" s="217"/>
      <c r="D679" s="208" t="s">
        <v>299</v>
      </c>
      <c r="E679" s="218" t="s">
        <v>44</v>
      </c>
      <c r="F679" s="219" t="s">
        <v>1363</v>
      </c>
      <c r="G679" s="217"/>
      <c r="H679" s="220">
        <v>2.2000000000000002</v>
      </c>
      <c r="I679" s="221"/>
      <c r="J679" s="217"/>
      <c r="K679" s="217"/>
      <c r="L679" s="222"/>
      <c r="M679" s="223"/>
      <c r="N679" s="224"/>
      <c r="O679" s="224"/>
      <c r="P679" s="224"/>
      <c r="Q679" s="224"/>
      <c r="R679" s="224"/>
      <c r="S679" s="224"/>
      <c r="T679" s="225"/>
      <c r="AT679" s="226" t="s">
        <v>299</v>
      </c>
      <c r="AU679" s="226" t="s">
        <v>91</v>
      </c>
      <c r="AV679" s="13" t="s">
        <v>91</v>
      </c>
      <c r="AW679" s="13" t="s">
        <v>42</v>
      </c>
      <c r="AX679" s="13" t="s">
        <v>82</v>
      </c>
      <c r="AY679" s="226" t="s">
        <v>211</v>
      </c>
    </row>
    <row r="680" spans="1:65" s="13" customFormat="1">
      <c r="B680" s="216"/>
      <c r="C680" s="217"/>
      <c r="D680" s="208" t="s">
        <v>299</v>
      </c>
      <c r="E680" s="218" t="s">
        <v>44</v>
      </c>
      <c r="F680" s="219" t="s">
        <v>1364</v>
      </c>
      <c r="G680" s="217"/>
      <c r="H680" s="220">
        <v>2.2000000000000002</v>
      </c>
      <c r="I680" s="221"/>
      <c r="J680" s="217"/>
      <c r="K680" s="217"/>
      <c r="L680" s="222"/>
      <c r="M680" s="223"/>
      <c r="N680" s="224"/>
      <c r="O680" s="224"/>
      <c r="P680" s="224"/>
      <c r="Q680" s="224"/>
      <c r="R680" s="224"/>
      <c r="S680" s="224"/>
      <c r="T680" s="225"/>
      <c r="AT680" s="226" t="s">
        <v>299</v>
      </c>
      <c r="AU680" s="226" t="s">
        <v>91</v>
      </c>
      <c r="AV680" s="13" t="s">
        <v>91</v>
      </c>
      <c r="AW680" s="13" t="s">
        <v>42</v>
      </c>
      <c r="AX680" s="13" t="s">
        <v>82</v>
      </c>
      <c r="AY680" s="226" t="s">
        <v>211</v>
      </c>
    </row>
    <row r="681" spans="1:65" s="13" customFormat="1">
      <c r="B681" s="216"/>
      <c r="C681" s="217"/>
      <c r="D681" s="208" t="s">
        <v>299</v>
      </c>
      <c r="E681" s="218" t="s">
        <v>44</v>
      </c>
      <c r="F681" s="219" t="s">
        <v>1297</v>
      </c>
      <c r="G681" s="217"/>
      <c r="H681" s="220">
        <v>0</v>
      </c>
      <c r="I681" s="221"/>
      <c r="J681" s="217"/>
      <c r="K681" s="217"/>
      <c r="L681" s="222"/>
      <c r="M681" s="223"/>
      <c r="N681" s="224"/>
      <c r="O681" s="224"/>
      <c r="P681" s="224"/>
      <c r="Q681" s="224"/>
      <c r="R681" s="224"/>
      <c r="S681" s="224"/>
      <c r="T681" s="225"/>
      <c r="AT681" s="226" t="s">
        <v>299</v>
      </c>
      <c r="AU681" s="226" t="s">
        <v>91</v>
      </c>
      <c r="AV681" s="13" t="s">
        <v>91</v>
      </c>
      <c r="AW681" s="13" t="s">
        <v>42</v>
      </c>
      <c r="AX681" s="13" t="s">
        <v>82</v>
      </c>
      <c r="AY681" s="226" t="s">
        <v>211</v>
      </c>
    </row>
    <row r="682" spans="1:65" s="13" customFormat="1">
      <c r="B682" s="216"/>
      <c r="C682" s="217"/>
      <c r="D682" s="208" t="s">
        <v>299</v>
      </c>
      <c r="E682" s="218" t="s">
        <v>44</v>
      </c>
      <c r="F682" s="219" t="s">
        <v>1365</v>
      </c>
      <c r="G682" s="217"/>
      <c r="H682" s="220">
        <v>2.2000000000000002</v>
      </c>
      <c r="I682" s="221"/>
      <c r="J682" s="217"/>
      <c r="K682" s="217"/>
      <c r="L682" s="222"/>
      <c r="M682" s="223"/>
      <c r="N682" s="224"/>
      <c r="O682" s="224"/>
      <c r="P682" s="224"/>
      <c r="Q682" s="224"/>
      <c r="R682" s="224"/>
      <c r="S682" s="224"/>
      <c r="T682" s="225"/>
      <c r="AT682" s="226" t="s">
        <v>299</v>
      </c>
      <c r="AU682" s="226" t="s">
        <v>91</v>
      </c>
      <c r="AV682" s="13" t="s">
        <v>91</v>
      </c>
      <c r="AW682" s="13" t="s">
        <v>42</v>
      </c>
      <c r="AX682" s="13" t="s">
        <v>82</v>
      </c>
      <c r="AY682" s="226" t="s">
        <v>211</v>
      </c>
    </row>
    <row r="683" spans="1:65" s="14" customFormat="1">
      <c r="B683" s="227"/>
      <c r="C683" s="228"/>
      <c r="D683" s="208" t="s">
        <v>299</v>
      </c>
      <c r="E683" s="229" t="s">
        <v>44</v>
      </c>
      <c r="F683" s="230" t="s">
        <v>344</v>
      </c>
      <c r="G683" s="228"/>
      <c r="H683" s="231">
        <v>102.1</v>
      </c>
      <c r="I683" s="232"/>
      <c r="J683" s="228"/>
      <c r="K683" s="228"/>
      <c r="L683" s="233"/>
      <c r="M683" s="234"/>
      <c r="N683" s="235"/>
      <c r="O683" s="235"/>
      <c r="P683" s="235"/>
      <c r="Q683" s="235"/>
      <c r="R683" s="235"/>
      <c r="S683" s="235"/>
      <c r="T683" s="236"/>
      <c r="AT683" s="237" t="s">
        <v>299</v>
      </c>
      <c r="AU683" s="237" t="s">
        <v>91</v>
      </c>
      <c r="AV683" s="14" t="s">
        <v>232</v>
      </c>
      <c r="AW683" s="14" t="s">
        <v>42</v>
      </c>
      <c r="AX683" s="14" t="s">
        <v>88</v>
      </c>
      <c r="AY683" s="237" t="s">
        <v>211</v>
      </c>
    </row>
    <row r="684" spans="1:65" s="2" customFormat="1" ht="24">
      <c r="A684" s="37"/>
      <c r="B684" s="38"/>
      <c r="C684" s="195" t="s">
        <v>1366</v>
      </c>
      <c r="D684" s="195" t="s">
        <v>214</v>
      </c>
      <c r="E684" s="196" t="s">
        <v>1367</v>
      </c>
      <c r="F684" s="197" t="s">
        <v>1368</v>
      </c>
      <c r="G684" s="198" t="s">
        <v>315</v>
      </c>
      <c r="H684" s="199">
        <v>4.3</v>
      </c>
      <c r="I684" s="200"/>
      <c r="J684" s="201">
        <f>ROUND(I684*H684,2)</f>
        <v>0</v>
      </c>
      <c r="K684" s="197" t="s">
        <v>224</v>
      </c>
      <c r="L684" s="42"/>
      <c r="M684" s="202" t="s">
        <v>44</v>
      </c>
      <c r="N684" s="203" t="s">
        <v>53</v>
      </c>
      <c r="O684" s="67"/>
      <c r="P684" s="204">
        <f>O684*H684</f>
        <v>0</v>
      </c>
      <c r="Q684" s="204">
        <v>3.1900000000000001E-3</v>
      </c>
      <c r="R684" s="204">
        <f>Q684*H684</f>
        <v>1.3717E-2</v>
      </c>
      <c r="S684" s="204">
        <v>0</v>
      </c>
      <c r="T684" s="205">
        <f>S684*H684</f>
        <v>0</v>
      </c>
      <c r="U684" s="37"/>
      <c r="V684" s="37"/>
      <c r="W684" s="37"/>
      <c r="X684" s="37"/>
      <c r="Y684" s="37"/>
      <c r="Z684" s="37"/>
      <c r="AA684" s="37"/>
      <c r="AB684" s="37"/>
      <c r="AC684" s="37"/>
      <c r="AD684" s="37"/>
      <c r="AE684" s="37"/>
      <c r="AR684" s="206" t="s">
        <v>232</v>
      </c>
      <c r="AT684" s="206" t="s">
        <v>214</v>
      </c>
      <c r="AU684" s="206" t="s">
        <v>91</v>
      </c>
      <c r="AY684" s="19" t="s">
        <v>211</v>
      </c>
      <c r="BE684" s="207">
        <f>IF(N684="základní",J684,0)</f>
        <v>0</v>
      </c>
      <c r="BF684" s="207">
        <f>IF(N684="snížená",J684,0)</f>
        <v>0</v>
      </c>
      <c r="BG684" s="207">
        <f>IF(N684="zákl. přenesená",J684,0)</f>
        <v>0</v>
      </c>
      <c r="BH684" s="207">
        <f>IF(N684="sníž. přenesená",J684,0)</f>
        <v>0</v>
      </c>
      <c r="BI684" s="207">
        <f>IF(N684="nulová",J684,0)</f>
        <v>0</v>
      </c>
      <c r="BJ684" s="19" t="s">
        <v>88</v>
      </c>
      <c r="BK684" s="207">
        <f>ROUND(I684*H684,2)</f>
        <v>0</v>
      </c>
      <c r="BL684" s="19" t="s">
        <v>232</v>
      </c>
      <c r="BM684" s="206" t="s">
        <v>1369</v>
      </c>
    </row>
    <row r="685" spans="1:65" s="2" customFormat="1" ht="97.5">
      <c r="A685" s="37"/>
      <c r="B685" s="38"/>
      <c r="C685" s="39"/>
      <c r="D685" s="208" t="s">
        <v>297</v>
      </c>
      <c r="E685" s="39"/>
      <c r="F685" s="209" t="s">
        <v>1347</v>
      </c>
      <c r="G685" s="39"/>
      <c r="H685" s="39"/>
      <c r="I685" s="118"/>
      <c r="J685" s="39"/>
      <c r="K685" s="39"/>
      <c r="L685" s="42"/>
      <c r="M685" s="210"/>
      <c r="N685" s="211"/>
      <c r="O685" s="67"/>
      <c r="P685" s="67"/>
      <c r="Q685" s="67"/>
      <c r="R685" s="67"/>
      <c r="S685" s="67"/>
      <c r="T685" s="68"/>
      <c r="U685" s="37"/>
      <c r="V685" s="37"/>
      <c r="W685" s="37"/>
      <c r="X685" s="37"/>
      <c r="Y685" s="37"/>
      <c r="Z685" s="37"/>
      <c r="AA685" s="37"/>
      <c r="AB685" s="37"/>
      <c r="AC685" s="37"/>
      <c r="AD685" s="37"/>
      <c r="AE685" s="37"/>
      <c r="AT685" s="19" t="s">
        <v>297</v>
      </c>
      <c r="AU685" s="19" t="s">
        <v>91</v>
      </c>
    </row>
    <row r="686" spans="1:65" s="15" customFormat="1">
      <c r="B686" s="238"/>
      <c r="C686" s="239"/>
      <c r="D686" s="208" t="s">
        <v>299</v>
      </c>
      <c r="E686" s="240" t="s">
        <v>44</v>
      </c>
      <c r="F686" s="241" t="s">
        <v>1370</v>
      </c>
      <c r="G686" s="239"/>
      <c r="H686" s="240" t="s">
        <v>44</v>
      </c>
      <c r="I686" s="242"/>
      <c r="J686" s="239"/>
      <c r="K686" s="239"/>
      <c r="L686" s="243"/>
      <c r="M686" s="244"/>
      <c r="N686" s="245"/>
      <c r="O686" s="245"/>
      <c r="P686" s="245"/>
      <c r="Q686" s="245"/>
      <c r="R686" s="245"/>
      <c r="S686" s="245"/>
      <c r="T686" s="246"/>
      <c r="AT686" s="247" t="s">
        <v>299</v>
      </c>
      <c r="AU686" s="247" t="s">
        <v>91</v>
      </c>
      <c r="AV686" s="15" t="s">
        <v>88</v>
      </c>
      <c r="AW686" s="15" t="s">
        <v>42</v>
      </c>
      <c r="AX686" s="15" t="s">
        <v>82</v>
      </c>
      <c r="AY686" s="247" t="s">
        <v>211</v>
      </c>
    </row>
    <row r="687" spans="1:65" s="13" customFormat="1">
      <c r="B687" s="216"/>
      <c r="C687" s="217"/>
      <c r="D687" s="208" t="s">
        <v>299</v>
      </c>
      <c r="E687" s="218" t="s">
        <v>44</v>
      </c>
      <c r="F687" s="219" t="s">
        <v>1371</v>
      </c>
      <c r="G687" s="217"/>
      <c r="H687" s="220">
        <v>2.1</v>
      </c>
      <c r="I687" s="221"/>
      <c r="J687" s="217"/>
      <c r="K687" s="217"/>
      <c r="L687" s="222"/>
      <c r="M687" s="223"/>
      <c r="N687" s="224"/>
      <c r="O687" s="224"/>
      <c r="P687" s="224"/>
      <c r="Q687" s="224"/>
      <c r="R687" s="224"/>
      <c r="S687" s="224"/>
      <c r="T687" s="225"/>
      <c r="AT687" s="226" t="s">
        <v>299</v>
      </c>
      <c r="AU687" s="226" t="s">
        <v>91</v>
      </c>
      <c r="AV687" s="13" t="s">
        <v>91</v>
      </c>
      <c r="AW687" s="13" t="s">
        <v>42</v>
      </c>
      <c r="AX687" s="13" t="s">
        <v>82</v>
      </c>
      <c r="AY687" s="226" t="s">
        <v>211</v>
      </c>
    </row>
    <row r="688" spans="1:65" s="13" customFormat="1">
      <c r="B688" s="216"/>
      <c r="C688" s="217"/>
      <c r="D688" s="208" t="s">
        <v>299</v>
      </c>
      <c r="E688" s="218" t="s">
        <v>44</v>
      </c>
      <c r="F688" s="219" t="s">
        <v>1372</v>
      </c>
      <c r="G688" s="217"/>
      <c r="H688" s="220">
        <v>2.2000000000000002</v>
      </c>
      <c r="I688" s="221"/>
      <c r="J688" s="217"/>
      <c r="K688" s="217"/>
      <c r="L688" s="222"/>
      <c r="M688" s="223"/>
      <c r="N688" s="224"/>
      <c r="O688" s="224"/>
      <c r="P688" s="224"/>
      <c r="Q688" s="224"/>
      <c r="R688" s="224"/>
      <c r="S688" s="224"/>
      <c r="T688" s="225"/>
      <c r="AT688" s="226" t="s">
        <v>299</v>
      </c>
      <c r="AU688" s="226" t="s">
        <v>91</v>
      </c>
      <c r="AV688" s="13" t="s">
        <v>91</v>
      </c>
      <c r="AW688" s="13" t="s">
        <v>42</v>
      </c>
      <c r="AX688" s="13" t="s">
        <v>82</v>
      </c>
      <c r="AY688" s="226" t="s">
        <v>211</v>
      </c>
    </row>
    <row r="689" spans="1:65" s="14" customFormat="1">
      <c r="B689" s="227"/>
      <c r="C689" s="228"/>
      <c r="D689" s="208" t="s">
        <v>299</v>
      </c>
      <c r="E689" s="229" t="s">
        <v>44</v>
      </c>
      <c r="F689" s="230" t="s">
        <v>344</v>
      </c>
      <c r="G689" s="228"/>
      <c r="H689" s="231">
        <v>4.3</v>
      </c>
      <c r="I689" s="232"/>
      <c r="J689" s="228"/>
      <c r="K689" s="228"/>
      <c r="L689" s="233"/>
      <c r="M689" s="234"/>
      <c r="N689" s="235"/>
      <c r="O689" s="235"/>
      <c r="P689" s="235"/>
      <c r="Q689" s="235"/>
      <c r="R689" s="235"/>
      <c r="S689" s="235"/>
      <c r="T689" s="236"/>
      <c r="AT689" s="237" t="s">
        <v>299</v>
      </c>
      <c r="AU689" s="237" t="s">
        <v>91</v>
      </c>
      <c r="AV689" s="14" t="s">
        <v>232</v>
      </c>
      <c r="AW689" s="14" t="s">
        <v>42</v>
      </c>
      <c r="AX689" s="14" t="s">
        <v>88</v>
      </c>
      <c r="AY689" s="237" t="s">
        <v>211</v>
      </c>
    </row>
    <row r="690" spans="1:65" s="12" customFormat="1" ht="12.75">
      <c r="B690" s="179"/>
      <c r="C690" s="180"/>
      <c r="D690" s="181" t="s">
        <v>81</v>
      </c>
      <c r="E690" s="193" t="s">
        <v>594</v>
      </c>
      <c r="F690" s="193" t="s">
        <v>595</v>
      </c>
      <c r="G690" s="180"/>
      <c r="H690" s="180"/>
      <c r="I690" s="183"/>
      <c r="J690" s="194">
        <f>BK690</f>
        <v>0</v>
      </c>
      <c r="K690" s="180"/>
      <c r="L690" s="185"/>
      <c r="M690" s="186"/>
      <c r="N690" s="187"/>
      <c r="O690" s="187"/>
      <c r="P690" s="188">
        <f>SUM(P691:P709)</f>
        <v>0</v>
      </c>
      <c r="Q690" s="187"/>
      <c r="R690" s="188">
        <f>SUM(R691:R709)</f>
        <v>0</v>
      </c>
      <c r="S690" s="187"/>
      <c r="T690" s="189">
        <f>SUM(T691:T709)</f>
        <v>0</v>
      </c>
      <c r="AR690" s="190" t="s">
        <v>88</v>
      </c>
      <c r="AT690" s="191" t="s">
        <v>81</v>
      </c>
      <c r="AU690" s="191" t="s">
        <v>88</v>
      </c>
      <c r="AY690" s="190" t="s">
        <v>211</v>
      </c>
      <c r="BK690" s="192">
        <f>SUM(BK691:BK709)</f>
        <v>0</v>
      </c>
    </row>
    <row r="691" spans="1:65" s="2" customFormat="1" ht="24">
      <c r="A691" s="37"/>
      <c r="B691" s="38"/>
      <c r="C691" s="259" t="s">
        <v>1373</v>
      </c>
      <c r="D691" s="259" t="s">
        <v>507</v>
      </c>
      <c r="E691" s="260" t="s">
        <v>597</v>
      </c>
      <c r="F691" s="261" t="s">
        <v>598</v>
      </c>
      <c r="G691" s="262" t="s">
        <v>510</v>
      </c>
      <c r="H691" s="263">
        <v>14.39</v>
      </c>
      <c r="I691" s="264"/>
      <c r="J691" s="265">
        <f>ROUND(I691*H691,2)</f>
        <v>0</v>
      </c>
      <c r="K691" s="261" t="s">
        <v>224</v>
      </c>
      <c r="L691" s="266"/>
      <c r="M691" s="267" t="s">
        <v>44</v>
      </c>
      <c r="N691" s="268" t="s">
        <v>53</v>
      </c>
      <c r="O691" s="67"/>
      <c r="P691" s="204">
        <f>O691*H691</f>
        <v>0</v>
      </c>
      <c r="Q691" s="204">
        <v>0</v>
      </c>
      <c r="R691" s="204">
        <f>Q691*H691</f>
        <v>0</v>
      </c>
      <c r="S691" s="204">
        <v>0</v>
      </c>
      <c r="T691" s="205">
        <f>S691*H691</f>
        <v>0</v>
      </c>
      <c r="U691" s="37"/>
      <c r="V691" s="37"/>
      <c r="W691" s="37"/>
      <c r="X691" s="37"/>
      <c r="Y691" s="37"/>
      <c r="Z691" s="37"/>
      <c r="AA691" s="37"/>
      <c r="AB691" s="37"/>
      <c r="AC691" s="37"/>
      <c r="AD691" s="37"/>
      <c r="AE691" s="37"/>
      <c r="AR691" s="206" t="s">
        <v>256</v>
      </c>
      <c r="AT691" s="206" t="s">
        <v>507</v>
      </c>
      <c r="AU691" s="206" t="s">
        <v>91</v>
      </c>
      <c r="AY691" s="19" t="s">
        <v>211</v>
      </c>
      <c r="BE691" s="207">
        <f>IF(N691="základní",J691,0)</f>
        <v>0</v>
      </c>
      <c r="BF691" s="207">
        <f>IF(N691="snížená",J691,0)</f>
        <v>0</v>
      </c>
      <c r="BG691" s="207">
        <f>IF(N691="zákl. přenesená",J691,0)</f>
        <v>0</v>
      </c>
      <c r="BH691" s="207">
        <f>IF(N691="sníž. přenesená",J691,0)</f>
        <v>0</v>
      </c>
      <c r="BI691" s="207">
        <f>IF(N691="nulová",J691,0)</f>
        <v>0</v>
      </c>
      <c r="BJ691" s="19" t="s">
        <v>88</v>
      </c>
      <c r="BK691" s="207">
        <f>ROUND(I691*H691,2)</f>
        <v>0</v>
      </c>
      <c r="BL691" s="19" t="s">
        <v>232</v>
      </c>
      <c r="BM691" s="206" t="s">
        <v>1374</v>
      </c>
    </row>
    <row r="692" spans="1:65" s="13" customFormat="1">
      <c r="B692" s="216"/>
      <c r="C692" s="217"/>
      <c r="D692" s="208" t="s">
        <v>299</v>
      </c>
      <c r="E692" s="218" t="s">
        <v>44</v>
      </c>
      <c r="F692" s="219" t="s">
        <v>1375</v>
      </c>
      <c r="G692" s="217"/>
      <c r="H692" s="220">
        <v>9.1999999999999993</v>
      </c>
      <c r="I692" s="221"/>
      <c r="J692" s="217"/>
      <c r="K692" s="217"/>
      <c r="L692" s="222"/>
      <c r="M692" s="223"/>
      <c r="N692" s="224"/>
      <c r="O692" s="224"/>
      <c r="P692" s="224"/>
      <c r="Q692" s="224"/>
      <c r="R692" s="224"/>
      <c r="S692" s="224"/>
      <c r="T692" s="225"/>
      <c r="AT692" s="226" t="s">
        <v>299</v>
      </c>
      <c r="AU692" s="226" t="s">
        <v>91</v>
      </c>
      <c r="AV692" s="13" t="s">
        <v>91</v>
      </c>
      <c r="AW692" s="13" t="s">
        <v>42</v>
      </c>
      <c r="AX692" s="13" t="s">
        <v>82</v>
      </c>
      <c r="AY692" s="226" t="s">
        <v>211</v>
      </c>
    </row>
    <row r="693" spans="1:65" s="13" customFormat="1">
      <c r="B693" s="216"/>
      <c r="C693" s="217"/>
      <c r="D693" s="208" t="s">
        <v>299</v>
      </c>
      <c r="E693" s="218" t="s">
        <v>44</v>
      </c>
      <c r="F693" s="219" t="s">
        <v>1376</v>
      </c>
      <c r="G693" s="217"/>
      <c r="H693" s="220">
        <v>3.7639999999999998</v>
      </c>
      <c r="I693" s="221"/>
      <c r="J693" s="217"/>
      <c r="K693" s="217"/>
      <c r="L693" s="222"/>
      <c r="M693" s="223"/>
      <c r="N693" s="224"/>
      <c r="O693" s="224"/>
      <c r="P693" s="224"/>
      <c r="Q693" s="224"/>
      <c r="R693" s="224"/>
      <c r="S693" s="224"/>
      <c r="T693" s="225"/>
      <c r="AT693" s="226" t="s">
        <v>299</v>
      </c>
      <c r="AU693" s="226" t="s">
        <v>91</v>
      </c>
      <c r="AV693" s="13" t="s">
        <v>91</v>
      </c>
      <c r="AW693" s="13" t="s">
        <v>42</v>
      </c>
      <c r="AX693" s="13" t="s">
        <v>82</v>
      </c>
      <c r="AY693" s="226" t="s">
        <v>211</v>
      </c>
    </row>
    <row r="694" spans="1:65" s="13" customFormat="1">
      <c r="B694" s="216"/>
      <c r="C694" s="217"/>
      <c r="D694" s="208" t="s">
        <v>299</v>
      </c>
      <c r="E694" s="218" t="s">
        <v>44</v>
      </c>
      <c r="F694" s="219" t="s">
        <v>1377</v>
      </c>
      <c r="G694" s="217"/>
      <c r="H694" s="220">
        <v>1.4259999999999999</v>
      </c>
      <c r="I694" s="221"/>
      <c r="J694" s="217"/>
      <c r="K694" s="217"/>
      <c r="L694" s="222"/>
      <c r="M694" s="223"/>
      <c r="N694" s="224"/>
      <c r="O694" s="224"/>
      <c r="P694" s="224"/>
      <c r="Q694" s="224"/>
      <c r="R694" s="224"/>
      <c r="S694" s="224"/>
      <c r="T694" s="225"/>
      <c r="AT694" s="226" t="s">
        <v>299</v>
      </c>
      <c r="AU694" s="226" t="s">
        <v>91</v>
      </c>
      <c r="AV694" s="13" t="s">
        <v>91</v>
      </c>
      <c r="AW694" s="13" t="s">
        <v>42</v>
      </c>
      <c r="AX694" s="13" t="s">
        <v>82</v>
      </c>
      <c r="AY694" s="226" t="s">
        <v>211</v>
      </c>
    </row>
    <row r="695" spans="1:65" s="14" customFormat="1">
      <c r="B695" s="227"/>
      <c r="C695" s="228"/>
      <c r="D695" s="208" t="s">
        <v>299</v>
      </c>
      <c r="E695" s="229" t="s">
        <v>44</v>
      </c>
      <c r="F695" s="230" t="s">
        <v>344</v>
      </c>
      <c r="G695" s="228"/>
      <c r="H695" s="231">
        <v>14.39</v>
      </c>
      <c r="I695" s="232"/>
      <c r="J695" s="228"/>
      <c r="K695" s="228"/>
      <c r="L695" s="233"/>
      <c r="M695" s="234"/>
      <c r="N695" s="235"/>
      <c r="O695" s="235"/>
      <c r="P695" s="235"/>
      <c r="Q695" s="235"/>
      <c r="R695" s="235"/>
      <c r="S695" s="235"/>
      <c r="T695" s="236"/>
      <c r="AT695" s="237" t="s">
        <v>299</v>
      </c>
      <c r="AU695" s="237" t="s">
        <v>91</v>
      </c>
      <c r="AV695" s="14" t="s">
        <v>232</v>
      </c>
      <c r="AW695" s="14" t="s">
        <v>42</v>
      </c>
      <c r="AX695" s="14" t="s">
        <v>88</v>
      </c>
      <c r="AY695" s="237" t="s">
        <v>211</v>
      </c>
    </row>
    <row r="696" spans="1:65" s="2" customFormat="1" ht="24">
      <c r="A696" s="37"/>
      <c r="B696" s="38"/>
      <c r="C696" s="259" t="s">
        <v>1378</v>
      </c>
      <c r="D696" s="259" t="s">
        <v>507</v>
      </c>
      <c r="E696" s="260" t="s">
        <v>1379</v>
      </c>
      <c r="F696" s="261" t="s">
        <v>1380</v>
      </c>
      <c r="G696" s="262" t="s">
        <v>510</v>
      </c>
      <c r="H696" s="263">
        <v>1.65</v>
      </c>
      <c r="I696" s="264"/>
      <c r="J696" s="265">
        <f>ROUND(I696*H696,2)</f>
        <v>0</v>
      </c>
      <c r="K696" s="261" t="s">
        <v>224</v>
      </c>
      <c r="L696" s="266"/>
      <c r="M696" s="267" t="s">
        <v>44</v>
      </c>
      <c r="N696" s="268" t="s">
        <v>53</v>
      </c>
      <c r="O696" s="67"/>
      <c r="P696" s="204">
        <f>O696*H696</f>
        <v>0</v>
      </c>
      <c r="Q696" s="204">
        <v>0</v>
      </c>
      <c r="R696" s="204">
        <f>Q696*H696</f>
        <v>0</v>
      </c>
      <c r="S696" s="204">
        <v>0</v>
      </c>
      <c r="T696" s="205">
        <f>S696*H696</f>
        <v>0</v>
      </c>
      <c r="U696" s="37"/>
      <c r="V696" s="37"/>
      <c r="W696" s="37"/>
      <c r="X696" s="37"/>
      <c r="Y696" s="37"/>
      <c r="Z696" s="37"/>
      <c r="AA696" s="37"/>
      <c r="AB696" s="37"/>
      <c r="AC696" s="37"/>
      <c r="AD696" s="37"/>
      <c r="AE696" s="37"/>
      <c r="AR696" s="206" t="s">
        <v>256</v>
      </c>
      <c r="AT696" s="206" t="s">
        <v>507</v>
      </c>
      <c r="AU696" s="206" t="s">
        <v>91</v>
      </c>
      <c r="AY696" s="19" t="s">
        <v>211</v>
      </c>
      <c r="BE696" s="207">
        <f>IF(N696="základní",J696,0)</f>
        <v>0</v>
      </c>
      <c r="BF696" s="207">
        <f>IF(N696="snížená",J696,0)</f>
        <v>0</v>
      </c>
      <c r="BG696" s="207">
        <f>IF(N696="zákl. přenesená",J696,0)</f>
        <v>0</v>
      </c>
      <c r="BH696" s="207">
        <f>IF(N696="sníž. přenesená",J696,0)</f>
        <v>0</v>
      </c>
      <c r="BI696" s="207">
        <f>IF(N696="nulová",J696,0)</f>
        <v>0</v>
      </c>
      <c r="BJ696" s="19" t="s">
        <v>88</v>
      </c>
      <c r="BK696" s="207">
        <f>ROUND(I696*H696,2)</f>
        <v>0</v>
      </c>
      <c r="BL696" s="19" t="s">
        <v>232</v>
      </c>
      <c r="BM696" s="206" t="s">
        <v>1381</v>
      </c>
    </row>
    <row r="697" spans="1:65" s="13" customFormat="1">
      <c r="B697" s="216"/>
      <c r="C697" s="217"/>
      <c r="D697" s="208" t="s">
        <v>299</v>
      </c>
      <c r="E697" s="218" t="s">
        <v>44</v>
      </c>
      <c r="F697" s="219" t="s">
        <v>1382</v>
      </c>
      <c r="G697" s="217"/>
      <c r="H697" s="220">
        <v>1.65</v>
      </c>
      <c r="I697" s="221"/>
      <c r="J697" s="217"/>
      <c r="K697" s="217"/>
      <c r="L697" s="222"/>
      <c r="M697" s="223"/>
      <c r="N697" s="224"/>
      <c r="O697" s="224"/>
      <c r="P697" s="224"/>
      <c r="Q697" s="224"/>
      <c r="R697" s="224"/>
      <c r="S697" s="224"/>
      <c r="T697" s="225"/>
      <c r="AT697" s="226" t="s">
        <v>299</v>
      </c>
      <c r="AU697" s="226" t="s">
        <v>91</v>
      </c>
      <c r="AV697" s="13" t="s">
        <v>91</v>
      </c>
      <c r="AW697" s="13" t="s">
        <v>42</v>
      </c>
      <c r="AX697" s="13" t="s">
        <v>88</v>
      </c>
      <c r="AY697" s="226" t="s">
        <v>211</v>
      </c>
    </row>
    <row r="698" spans="1:65" s="2" customFormat="1" ht="24">
      <c r="A698" s="37"/>
      <c r="B698" s="38"/>
      <c r="C698" s="195" t="s">
        <v>1383</v>
      </c>
      <c r="D698" s="195" t="s">
        <v>214</v>
      </c>
      <c r="E698" s="196" t="s">
        <v>1384</v>
      </c>
      <c r="F698" s="197" t="s">
        <v>1385</v>
      </c>
      <c r="G698" s="198" t="s">
        <v>510</v>
      </c>
      <c r="H698" s="199">
        <v>3.0760000000000001</v>
      </c>
      <c r="I698" s="200"/>
      <c r="J698" s="201">
        <f>ROUND(I698*H698,2)</f>
        <v>0</v>
      </c>
      <c r="K698" s="197" t="s">
        <v>224</v>
      </c>
      <c r="L698" s="42"/>
      <c r="M698" s="202" t="s">
        <v>44</v>
      </c>
      <c r="N698" s="203" t="s">
        <v>53</v>
      </c>
      <c r="O698" s="67"/>
      <c r="P698" s="204">
        <f>O698*H698</f>
        <v>0</v>
      </c>
      <c r="Q698" s="204">
        <v>0</v>
      </c>
      <c r="R698" s="204">
        <f>Q698*H698</f>
        <v>0</v>
      </c>
      <c r="S698" s="204">
        <v>0</v>
      </c>
      <c r="T698" s="205">
        <f>S698*H698</f>
        <v>0</v>
      </c>
      <c r="U698" s="37"/>
      <c r="V698" s="37"/>
      <c r="W698" s="37"/>
      <c r="X698" s="37"/>
      <c r="Y698" s="37"/>
      <c r="Z698" s="37"/>
      <c r="AA698" s="37"/>
      <c r="AB698" s="37"/>
      <c r="AC698" s="37"/>
      <c r="AD698" s="37"/>
      <c r="AE698" s="37"/>
      <c r="AR698" s="206" t="s">
        <v>232</v>
      </c>
      <c r="AT698" s="206" t="s">
        <v>214</v>
      </c>
      <c r="AU698" s="206" t="s">
        <v>91</v>
      </c>
      <c r="AY698" s="19" t="s">
        <v>211</v>
      </c>
      <c r="BE698" s="207">
        <f>IF(N698="základní",J698,0)</f>
        <v>0</v>
      </c>
      <c r="BF698" s="207">
        <f>IF(N698="snížená",J698,0)</f>
        <v>0</v>
      </c>
      <c r="BG698" s="207">
        <f>IF(N698="zákl. přenesená",J698,0)</f>
        <v>0</v>
      </c>
      <c r="BH698" s="207">
        <f>IF(N698="sníž. přenesená",J698,0)</f>
        <v>0</v>
      </c>
      <c r="BI698" s="207">
        <f>IF(N698="nulová",J698,0)</f>
        <v>0</v>
      </c>
      <c r="BJ698" s="19" t="s">
        <v>88</v>
      </c>
      <c r="BK698" s="207">
        <f>ROUND(I698*H698,2)</f>
        <v>0</v>
      </c>
      <c r="BL698" s="19" t="s">
        <v>232</v>
      </c>
      <c r="BM698" s="206" t="s">
        <v>1386</v>
      </c>
    </row>
    <row r="699" spans="1:65" s="2" customFormat="1" ht="78">
      <c r="A699" s="37"/>
      <c r="B699" s="38"/>
      <c r="C699" s="39"/>
      <c r="D699" s="208" t="s">
        <v>297</v>
      </c>
      <c r="E699" s="39"/>
      <c r="F699" s="209" t="s">
        <v>1387</v>
      </c>
      <c r="G699" s="39"/>
      <c r="H699" s="39"/>
      <c r="I699" s="118"/>
      <c r="J699" s="39"/>
      <c r="K699" s="39"/>
      <c r="L699" s="42"/>
      <c r="M699" s="210"/>
      <c r="N699" s="211"/>
      <c r="O699" s="67"/>
      <c r="P699" s="67"/>
      <c r="Q699" s="67"/>
      <c r="R699" s="67"/>
      <c r="S699" s="67"/>
      <c r="T699" s="68"/>
      <c r="U699" s="37"/>
      <c r="V699" s="37"/>
      <c r="W699" s="37"/>
      <c r="X699" s="37"/>
      <c r="Y699" s="37"/>
      <c r="Z699" s="37"/>
      <c r="AA699" s="37"/>
      <c r="AB699" s="37"/>
      <c r="AC699" s="37"/>
      <c r="AD699" s="37"/>
      <c r="AE699" s="37"/>
      <c r="AT699" s="19" t="s">
        <v>297</v>
      </c>
      <c r="AU699" s="19" t="s">
        <v>91</v>
      </c>
    </row>
    <row r="700" spans="1:65" s="13" customFormat="1">
      <c r="B700" s="216"/>
      <c r="C700" s="217"/>
      <c r="D700" s="208" t="s">
        <v>299</v>
      </c>
      <c r="E700" s="218" t="s">
        <v>44</v>
      </c>
      <c r="F700" s="219" t="s">
        <v>1388</v>
      </c>
      <c r="G700" s="217"/>
      <c r="H700" s="220">
        <v>0.6</v>
      </c>
      <c r="I700" s="221"/>
      <c r="J700" s="217"/>
      <c r="K700" s="217"/>
      <c r="L700" s="222"/>
      <c r="M700" s="223"/>
      <c r="N700" s="224"/>
      <c r="O700" s="224"/>
      <c r="P700" s="224"/>
      <c r="Q700" s="224"/>
      <c r="R700" s="224"/>
      <c r="S700" s="224"/>
      <c r="T700" s="225"/>
      <c r="AT700" s="226" t="s">
        <v>299</v>
      </c>
      <c r="AU700" s="226" t="s">
        <v>91</v>
      </c>
      <c r="AV700" s="13" t="s">
        <v>91</v>
      </c>
      <c r="AW700" s="13" t="s">
        <v>42</v>
      </c>
      <c r="AX700" s="13" t="s">
        <v>82</v>
      </c>
      <c r="AY700" s="226" t="s">
        <v>211</v>
      </c>
    </row>
    <row r="701" spans="1:65" s="13" customFormat="1">
      <c r="B701" s="216"/>
      <c r="C701" s="217"/>
      <c r="D701" s="208" t="s">
        <v>299</v>
      </c>
      <c r="E701" s="218" t="s">
        <v>44</v>
      </c>
      <c r="F701" s="219" t="s">
        <v>1389</v>
      </c>
      <c r="G701" s="217"/>
      <c r="H701" s="220">
        <v>1.05</v>
      </c>
      <c r="I701" s="221"/>
      <c r="J701" s="217"/>
      <c r="K701" s="217"/>
      <c r="L701" s="222"/>
      <c r="M701" s="223"/>
      <c r="N701" s="224"/>
      <c r="O701" s="224"/>
      <c r="P701" s="224"/>
      <c r="Q701" s="224"/>
      <c r="R701" s="224"/>
      <c r="S701" s="224"/>
      <c r="T701" s="225"/>
      <c r="AT701" s="226" t="s">
        <v>299</v>
      </c>
      <c r="AU701" s="226" t="s">
        <v>91</v>
      </c>
      <c r="AV701" s="13" t="s">
        <v>91</v>
      </c>
      <c r="AW701" s="13" t="s">
        <v>42</v>
      </c>
      <c r="AX701" s="13" t="s">
        <v>82</v>
      </c>
      <c r="AY701" s="226" t="s">
        <v>211</v>
      </c>
    </row>
    <row r="702" spans="1:65" s="13" customFormat="1">
      <c r="B702" s="216"/>
      <c r="C702" s="217"/>
      <c r="D702" s="208" t="s">
        <v>299</v>
      </c>
      <c r="E702" s="218" t="s">
        <v>44</v>
      </c>
      <c r="F702" s="219" t="s">
        <v>1390</v>
      </c>
      <c r="G702" s="217"/>
      <c r="H702" s="220">
        <v>1.4259999999999999</v>
      </c>
      <c r="I702" s="221"/>
      <c r="J702" s="217"/>
      <c r="K702" s="217"/>
      <c r="L702" s="222"/>
      <c r="M702" s="223"/>
      <c r="N702" s="224"/>
      <c r="O702" s="224"/>
      <c r="P702" s="224"/>
      <c r="Q702" s="224"/>
      <c r="R702" s="224"/>
      <c r="S702" s="224"/>
      <c r="T702" s="225"/>
      <c r="AT702" s="226" t="s">
        <v>299</v>
      </c>
      <c r="AU702" s="226" t="s">
        <v>91</v>
      </c>
      <c r="AV702" s="13" t="s">
        <v>91</v>
      </c>
      <c r="AW702" s="13" t="s">
        <v>42</v>
      </c>
      <c r="AX702" s="13" t="s">
        <v>82</v>
      </c>
      <c r="AY702" s="226" t="s">
        <v>211</v>
      </c>
    </row>
    <row r="703" spans="1:65" s="14" customFormat="1">
      <c r="B703" s="227"/>
      <c r="C703" s="228"/>
      <c r="D703" s="208" t="s">
        <v>299</v>
      </c>
      <c r="E703" s="229" t="s">
        <v>44</v>
      </c>
      <c r="F703" s="230" t="s">
        <v>344</v>
      </c>
      <c r="G703" s="228"/>
      <c r="H703" s="231">
        <v>3.0759999999999996</v>
      </c>
      <c r="I703" s="232"/>
      <c r="J703" s="228"/>
      <c r="K703" s="228"/>
      <c r="L703" s="233"/>
      <c r="M703" s="234"/>
      <c r="N703" s="235"/>
      <c r="O703" s="235"/>
      <c r="P703" s="235"/>
      <c r="Q703" s="235"/>
      <c r="R703" s="235"/>
      <c r="S703" s="235"/>
      <c r="T703" s="236"/>
      <c r="AT703" s="237" t="s">
        <v>299</v>
      </c>
      <c r="AU703" s="237" t="s">
        <v>91</v>
      </c>
      <c r="AV703" s="14" t="s">
        <v>232</v>
      </c>
      <c r="AW703" s="14" t="s">
        <v>42</v>
      </c>
      <c r="AX703" s="14" t="s">
        <v>88</v>
      </c>
      <c r="AY703" s="237" t="s">
        <v>211</v>
      </c>
    </row>
    <row r="704" spans="1:65" s="2" customFormat="1" ht="24">
      <c r="A704" s="37"/>
      <c r="B704" s="38"/>
      <c r="C704" s="195" t="s">
        <v>1391</v>
      </c>
      <c r="D704" s="195" t="s">
        <v>214</v>
      </c>
      <c r="E704" s="196" t="s">
        <v>1392</v>
      </c>
      <c r="F704" s="197" t="s">
        <v>1393</v>
      </c>
      <c r="G704" s="198" t="s">
        <v>510</v>
      </c>
      <c r="H704" s="199">
        <v>27.684000000000001</v>
      </c>
      <c r="I704" s="200"/>
      <c r="J704" s="201">
        <f>ROUND(I704*H704,2)</f>
        <v>0</v>
      </c>
      <c r="K704" s="197" t="s">
        <v>224</v>
      </c>
      <c r="L704" s="42"/>
      <c r="M704" s="202" t="s">
        <v>44</v>
      </c>
      <c r="N704" s="203" t="s">
        <v>53</v>
      </c>
      <c r="O704" s="67"/>
      <c r="P704" s="204">
        <f>O704*H704</f>
        <v>0</v>
      </c>
      <c r="Q704" s="204">
        <v>0</v>
      </c>
      <c r="R704" s="204">
        <f>Q704*H704</f>
        <v>0</v>
      </c>
      <c r="S704" s="204">
        <v>0</v>
      </c>
      <c r="T704" s="205">
        <f>S704*H704</f>
        <v>0</v>
      </c>
      <c r="U704" s="37"/>
      <c r="V704" s="37"/>
      <c r="W704" s="37"/>
      <c r="X704" s="37"/>
      <c r="Y704" s="37"/>
      <c r="Z704" s="37"/>
      <c r="AA704" s="37"/>
      <c r="AB704" s="37"/>
      <c r="AC704" s="37"/>
      <c r="AD704" s="37"/>
      <c r="AE704" s="37"/>
      <c r="AR704" s="206" t="s">
        <v>232</v>
      </c>
      <c r="AT704" s="206" t="s">
        <v>214</v>
      </c>
      <c r="AU704" s="206" t="s">
        <v>91</v>
      </c>
      <c r="AY704" s="19" t="s">
        <v>211</v>
      </c>
      <c r="BE704" s="207">
        <f>IF(N704="základní",J704,0)</f>
        <v>0</v>
      </c>
      <c r="BF704" s="207">
        <f>IF(N704="snížená",J704,0)</f>
        <v>0</v>
      </c>
      <c r="BG704" s="207">
        <f>IF(N704="zákl. přenesená",J704,0)</f>
        <v>0</v>
      </c>
      <c r="BH704" s="207">
        <f>IF(N704="sníž. přenesená",J704,0)</f>
        <v>0</v>
      </c>
      <c r="BI704" s="207">
        <f>IF(N704="nulová",J704,0)</f>
        <v>0</v>
      </c>
      <c r="BJ704" s="19" t="s">
        <v>88</v>
      </c>
      <c r="BK704" s="207">
        <f>ROUND(I704*H704,2)</f>
        <v>0</v>
      </c>
      <c r="BL704" s="19" t="s">
        <v>232</v>
      </c>
      <c r="BM704" s="206" t="s">
        <v>1394</v>
      </c>
    </row>
    <row r="705" spans="1:65" s="2" customFormat="1" ht="78">
      <c r="A705" s="37"/>
      <c r="B705" s="38"/>
      <c r="C705" s="39"/>
      <c r="D705" s="208" t="s">
        <v>297</v>
      </c>
      <c r="E705" s="39"/>
      <c r="F705" s="209" t="s">
        <v>1387</v>
      </c>
      <c r="G705" s="39"/>
      <c r="H705" s="39"/>
      <c r="I705" s="118"/>
      <c r="J705" s="39"/>
      <c r="K705" s="39"/>
      <c r="L705" s="42"/>
      <c r="M705" s="210"/>
      <c r="N705" s="211"/>
      <c r="O705" s="67"/>
      <c r="P705" s="67"/>
      <c r="Q705" s="67"/>
      <c r="R705" s="67"/>
      <c r="S705" s="67"/>
      <c r="T705" s="68"/>
      <c r="U705" s="37"/>
      <c r="V705" s="37"/>
      <c r="W705" s="37"/>
      <c r="X705" s="37"/>
      <c r="Y705" s="37"/>
      <c r="Z705" s="37"/>
      <c r="AA705" s="37"/>
      <c r="AB705" s="37"/>
      <c r="AC705" s="37"/>
      <c r="AD705" s="37"/>
      <c r="AE705" s="37"/>
      <c r="AT705" s="19" t="s">
        <v>297</v>
      </c>
      <c r="AU705" s="19" t="s">
        <v>91</v>
      </c>
    </row>
    <row r="706" spans="1:65" s="13" customFormat="1" ht="22.5">
      <c r="B706" s="216"/>
      <c r="C706" s="217"/>
      <c r="D706" s="208" t="s">
        <v>299</v>
      </c>
      <c r="E706" s="218" t="s">
        <v>44</v>
      </c>
      <c r="F706" s="219" t="s">
        <v>1395</v>
      </c>
      <c r="G706" s="217"/>
      <c r="H706" s="220">
        <v>5.4</v>
      </c>
      <c r="I706" s="221"/>
      <c r="J706" s="217"/>
      <c r="K706" s="217"/>
      <c r="L706" s="222"/>
      <c r="M706" s="223"/>
      <c r="N706" s="224"/>
      <c r="O706" s="224"/>
      <c r="P706" s="224"/>
      <c r="Q706" s="224"/>
      <c r="R706" s="224"/>
      <c r="S706" s="224"/>
      <c r="T706" s="225"/>
      <c r="AT706" s="226" t="s">
        <v>299</v>
      </c>
      <c r="AU706" s="226" t="s">
        <v>91</v>
      </c>
      <c r="AV706" s="13" t="s">
        <v>91</v>
      </c>
      <c r="AW706" s="13" t="s">
        <v>42</v>
      </c>
      <c r="AX706" s="13" t="s">
        <v>82</v>
      </c>
      <c r="AY706" s="226" t="s">
        <v>211</v>
      </c>
    </row>
    <row r="707" spans="1:65" s="13" customFormat="1">
      <c r="B707" s="216"/>
      <c r="C707" s="217"/>
      <c r="D707" s="208" t="s">
        <v>299</v>
      </c>
      <c r="E707" s="218" t="s">
        <v>44</v>
      </c>
      <c r="F707" s="219" t="s">
        <v>1396</v>
      </c>
      <c r="G707" s="217"/>
      <c r="H707" s="220">
        <v>9.4499999999999993</v>
      </c>
      <c r="I707" s="221"/>
      <c r="J707" s="217"/>
      <c r="K707" s="217"/>
      <c r="L707" s="222"/>
      <c r="M707" s="223"/>
      <c r="N707" s="224"/>
      <c r="O707" s="224"/>
      <c r="P707" s="224"/>
      <c r="Q707" s="224"/>
      <c r="R707" s="224"/>
      <c r="S707" s="224"/>
      <c r="T707" s="225"/>
      <c r="AT707" s="226" t="s">
        <v>299</v>
      </c>
      <c r="AU707" s="226" t="s">
        <v>91</v>
      </c>
      <c r="AV707" s="13" t="s">
        <v>91</v>
      </c>
      <c r="AW707" s="13" t="s">
        <v>42</v>
      </c>
      <c r="AX707" s="13" t="s">
        <v>82</v>
      </c>
      <c r="AY707" s="226" t="s">
        <v>211</v>
      </c>
    </row>
    <row r="708" spans="1:65" s="13" customFormat="1">
      <c r="B708" s="216"/>
      <c r="C708" s="217"/>
      <c r="D708" s="208" t="s">
        <v>299</v>
      </c>
      <c r="E708" s="218" t="s">
        <v>44</v>
      </c>
      <c r="F708" s="219" t="s">
        <v>1397</v>
      </c>
      <c r="G708" s="217"/>
      <c r="H708" s="220">
        <v>12.834</v>
      </c>
      <c r="I708" s="221"/>
      <c r="J708" s="217"/>
      <c r="K708" s="217"/>
      <c r="L708" s="222"/>
      <c r="M708" s="223"/>
      <c r="N708" s="224"/>
      <c r="O708" s="224"/>
      <c r="P708" s="224"/>
      <c r="Q708" s="224"/>
      <c r="R708" s="224"/>
      <c r="S708" s="224"/>
      <c r="T708" s="225"/>
      <c r="AT708" s="226" t="s">
        <v>299</v>
      </c>
      <c r="AU708" s="226" t="s">
        <v>91</v>
      </c>
      <c r="AV708" s="13" t="s">
        <v>91</v>
      </c>
      <c r="AW708" s="13" t="s">
        <v>42</v>
      </c>
      <c r="AX708" s="13" t="s">
        <v>82</v>
      </c>
      <c r="AY708" s="226" t="s">
        <v>211</v>
      </c>
    </row>
    <row r="709" spans="1:65" s="14" customFormat="1">
      <c r="B709" s="227"/>
      <c r="C709" s="228"/>
      <c r="D709" s="208" t="s">
        <v>299</v>
      </c>
      <c r="E709" s="229" t="s">
        <v>44</v>
      </c>
      <c r="F709" s="230" t="s">
        <v>344</v>
      </c>
      <c r="G709" s="228"/>
      <c r="H709" s="231">
        <v>27.683999999999997</v>
      </c>
      <c r="I709" s="232"/>
      <c r="J709" s="228"/>
      <c r="K709" s="228"/>
      <c r="L709" s="233"/>
      <c r="M709" s="234"/>
      <c r="N709" s="235"/>
      <c r="O709" s="235"/>
      <c r="P709" s="235"/>
      <c r="Q709" s="235"/>
      <c r="R709" s="235"/>
      <c r="S709" s="235"/>
      <c r="T709" s="236"/>
      <c r="AT709" s="237" t="s">
        <v>299</v>
      </c>
      <c r="AU709" s="237" t="s">
        <v>91</v>
      </c>
      <c r="AV709" s="14" t="s">
        <v>232</v>
      </c>
      <c r="AW709" s="14" t="s">
        <v>42</v>
      </c>
      <c r="AX709" s="14" t="s">
        <v>88</v>
      </c>
      <c r="AY709" s="237" t="s">
        <v>211</v>
      </c>
    </row>
    <row r="710" spans="1:65" s="12" customFormat="1" ht="12.75">
      <c r="B710" s="179"/>
      <c r="C710" s="180"/>
      <c r="D710" s="181" t="s">
        <v>81</v>
      </c>
      <c r="E710" s="193" t="s">
        <v>606</v>
      </c>
      <c r="F710" s="193" t="s">
        <v>607</v>
      </c>
      <c r="G710" s="180"/>
      <c r="H710" s="180"/>
      <c r="I710" s="183"/>
      <c r="J710" s="194">
        <f>BK710</f>
        <v>0</v>
      </c>
      <c r="K710" s="180"/>
      <c r="L710" s="185"/>
      <c r="M710" s="186"/>
      <c r="N710" s="187"/>
      <c r="O710" s="187"/>
      <c r="P710" s="188">
        <f>SUM(P711:P712)</f>
        <v>0</v>
      </c>
      <c r="Q710" s="187"/>
      <c r="R710" s="188">
        <f>SUM(R711:R712)</f>
        <v>0</v>
      </c>
      <c r="S710" s="187"/>
      <c r="T710" s="189">
        <f>SUM(T711:T712)</f>
        <v>0</v>
      </c>
      <c r="AR710" s="190" t="s">
        <v>88</v>
      </c>
      <c r="AT710" s="191" t="s">
        <v>81</v>
      </c>
      <c r="AU710" s="191" t="s">
        <v>88</v>
      </c>
      <c r="AY710" s="190" t="s">
        <v>211</v>
      </c>
      <c r="BK710" s="192">
        <f>SUM(BK711:BK712)</f>
        <v>0</v>
      </c>
    </row>
    <row r="711" spans="1:65" s="2" customFormat="1" ht="24">
      <c r="A711" s="37"/>
      <c r="B711" s="38"/>
      <c r="C711" s="195" t="s">
        <v>1398</v>
      </c>
      <c r="D711" s="195" t="s">
        <v>214</v>
      </c>
      <c r="E711" s="196" t="s">
        <v>609</v>
      </c>
      <c r="F711" s="197" t="s">
        <v>610</v>
      </c>
      <c r="G711" s="198" t="s">
        <v>510</v>
      </c>
      <c r="H711" s="199">
        <v>588.98</v>
      </c>
      <c r="I711" s="200"/>
      <c r="J711" s="201">
        <f>ROUND(I711*H711,2)</f>
        <v>0</v>
      </c>
      <c r="K711" s="197" t="s">
        <v>224</v>
      </c>
      <c r="L711" s="42"/>
      <c r="M711" s="202" t="s">
        <v>44</v>
      </c>
      <c r="N711" s="203" t="s">
        <v>53</v>
      </c>
      <c r="O711" s="67"/>
      <c r="P711" s="204">
        <f>O711*H711</f>
        <v>0</v>
      </c>
      <c r="Q711" s="204">
        <v>0</v>
      </c>
      <c r="R711" s="204">
        <f>Q711*H711</f>
        <v>0</v>
      </c>
      <c r="S711" s="204">
        <v>0</v>
      </c>
      <c r="T711" s="205">
        <f>S711*H711</f>
        <v>0</v>
      </c>
      <c r="U711" s="37"/>
      <c r="V711" s="37"/>
      <c r="W711" s="37"/>
      <c r="X711" s="37"/>
      <c r="Y711" s="37"/>
      <c r="Z711" s="37"/>
      <c r="AA711" s="37"/>
      <c r="AB711" s="37"/>
      <c r="AC711" s="37"/>
      <c r="AD711" s="37"/>
      <c r="AE711" s="37"/>
      <c r="AR711" s="206" t="s">
        <v>232</v>
      </c>
      <c r="AT711" s="206" t="s">
        <v>214</v>
      </c>
      <c r="AU711" s="206" t="s">
        <v>91</v>
      </c>
      <c r="AY711" s="19" t="s">
        <v>211</v>
      </c>
      <c r="BE711" s="207">
        <f>IF(N711="základní",J711,0)</f>
        <v>0</v>
      </c>
      <c r="BF711" s="207">
        <f>IF(N711="snížená",J711,0)</f>
        <v>0</v>
      </c>
      <c r="BG711" s="207">
        <f>IF(N711="zákl. přenesená",J711,0)</f>
        <v>0</v>
      </c>
      <c r="BH711" s="207">
        <f>IF(N711="sníž. přenesená",J711,0)</f>
        <v>0</v>
      </c>
      <c r="BI711" s="207">
        <f>IF(N711="nulová",J711,0)</f>
        <v>0</v>
      </c>
      <c r="BJ711" s="19" t="s">
        <v>88</v>
      </c>
      <c r="BK711" s="207">
        <f>ROUND(I711*H711,2)</f>
        <v>0</v>
      </c>
      <c r="BL711" s="19" t="s">
        <v>232</v>
      </c>
      <c r="BM711" s="206" t="s">
        <v>1399</v>
      </c>
    </row>
    <row r="712" spans="1:65" s="2" customFormat="1" ht="29.25">
      <c r="A712" s="37"/>
      <c r="B712" s="38"/>
      <c r="C712" s="39"/>
      <c r="D712" s="208" t="s">
        <v>297</v>
      </c>
      <c r="E712" s="39"/>
      <c r="F712" s="209" t="s">
        <v>612</v>
      </c>
      <c r="G712" s="39"/>
      <c r="H712" s="39"/>
      <c r="I712" s="118"/>
      <c r="J712" s="39"/>
      <c r="K712" s="39"/>
      <c r="L712" s="42"/>
      <c r="M712" s="210"/>
      <c r="N712" s="211"/>
      <c r="O712" s="67"/>
      <c r="P712" s="67"/>
      <c r="Q712" s="67"/>
      <c r="R712" s="67"/>
      <c r="S712" s="67"/>
      <c r="T712" s="68"/>
      <c r="U712" s="37"/>
      <c r="V712" s="37"/>
      <c r="W712" s="37"/>
      <c r="X712" s="37"/>
      <c r="Y712" s="37"/>
      <c r="Z712" s="37"/>
      <c r="AA712" s="37"/>
      <c r="AB712" s="37"/>
      <c r="AC712" s="37"/>
      <c r="AD712" s="37"/>
      <c r="AE712" s="37"/>
      <c r="AT712" s="19" t="s">
        <v>297</v>
      </c>
      <c r="AU712" s="19" t="s">
        <v>91</v>
      </c>
    </row>
    <row r="713" spans="1:65" s="12" customFormat="1" ht="15">
      <c r="B713" s="179"/>
      <c r="C713" s="180"/>
      <c r="D713" s="181" t="s">
        <v>81</v>
      </c>
      <c r="E713" s="182" t="s">
        <v>1400</v>
      </c>
      <c r="F713" s="182" t="s">
        <v>1401</v>
      </c>
      <c r="G713" s="180"/>
      <c r="H713" s="180"/>
      <c r="I713" s="183"/>
      <c r="J713" s="184">
        <f>BK713</f>
        <v>0</v>
      </c>
      <c r="K713" s="180"/>
      <c r="L713" s="185"/>
      <c r="M713" s="186"/>
      <c r="N713" s="187"/>
      <c r="O713" s="187"/>
      <c r="P713" s="188">
        <f>P714+P737+P755</f>
        <v>0</v>
      </c>
      <c r="Q713" s="187"/>
      <c r="R713" s="188">
        <f>R714+R737+R755</f>
        <v>1.2780955999999999</v>
      </c>
      <c r="S713" s="187"/>
      <c r="T713" s="189">
        <f>T714+T737+T755</f>
        <v>1.0764</v>
      </c>
      <c r="AR713" s="190" t="s">
        <v>91</v>
      </c>
      <c r="AT713" s="191" t="s">
        <v>81</v>
      </c>
      <c r="AU713" s="191" t="s">
        <v>82</v>
      </c>
      <c r="AY713" s="190" t="s">
        <v>211</v>
      </c>
      <c r="BK713" s="192">
        <f>BK714+BK737+BK755</f>
        <v>0</v>
      </c>
    </row>
    <row r="714" spans="1:65" s="12" customFormat="1" ht="12.75">
      <c r="B714" s="179"/>
      <c r="C714" s="180"/>
      <c r="D714" s="181" t="s">
        <v>81</v>
      </c>
      <c r="E714" s="193" t="s">
        <v>1402</v>
      </c>
      <c r="F714" s="193" t="s">
        <v>1403</v>
      </c>
      <c r="G714" s="180"/>
      <c r="H714" s="180"/>
      <c r="I714" s="183"/>
      <c r="J714" s="194">
        <f>BK714</f>
        <v>0</v>
      </c>
      <c r="K714" s="180"/>
      <c r="L714" s="185"/>
      <c r="M714" s="186"/>
      <c r="N714" s="187"/>
      <c r="O714" s="187"/>
      <c r="P714" s="188">
        <f>SUM(P715:P736)</f>
        <v>0</v>
      </c>
      <c r="Q714" s="187"/>
      <c r="R714" s="188">
        <f>SUM(R715:R736)</f>
        <v>0.80641600000000002</v>
      </c>
      <c r="S714" s="187"/>
      <c r="T714" s="189">
        <f>SUM(T715:T736)</f>
        <v>0</v>
      </c>
      <c r="AR714" s="190" t="s">
        <v>91</v>
      </c>
      <c r="AT714" s="191" t="s">
        <v>81</v>
      </c>
      <c r="AU714" s="191" t="s">
        <v>88</v>
      </c>
      <c r="AY714" s="190" t="s">
        <v>211</v>
      </c>
      <c r="BK714" s="192">
        <f>SUM(BK715:BK736)</f>
        <v>0</v>
      </c>
    </row>
    <row r="715" spans="1:65" s="2" customFormat="1" ht="24">
      <c r="A715" s="37"/>
      <c r="B715" s="38"/>
      <c r="C715" s="195" t="s">
        <v>1404</v>
      </c>
      <c r="D715" s="195" t="s">
        <v>214</v>
      </c>
      <c r="E715" s="196" t="s">
        <v>1405</v>
      </c>
      <c r="F715" s="197" t="s">
        <v>1406</v>
      </c>
      <c r="G715" s="198" t="s">
        <v>519</v>
      </c>
      <c r="H715" s="199">
        <v>2240.6799999999998</v>
      </c>
      <c r="I715" s="200"/>
      <c r="J715" s="201">
        <f>ROUND(I715*H715,2)</f>
        <v>0</v>
      </c>
      <c r="K715" s="197" t="s">
        <v>224</v>
      </c>
      <c r="L715" s="42"/>
      <c r="M715" s="202" t="s">
        <v>44</v>
      </c>
      <c r="N715" s="203" t="s">
        <v>53</v>
      </c>
      <c r="O715" s="67"/>
      <c r="P715" s="204">
        <f>O715*H715</f>
        <v>0</v>
      </c>
      <c r="Q715" s="204">
        <v>0</v>
      </c>
      <c r="R715" s="204">
        <f>Q715*H715</f>
        <v>0</v>
      </c>
      <c r="S715" s="204">
        <v>0</v>
      </c>
      <c r="T715" s="205">
        <f>S715*H715</f>
        <v>0</v>
      </c>
      <c r="U715" s="37"/>
      <c r="V715" s="37"/>
      <c r="W715" s="37"/>
      <c r="X715" s="37"/>
      <c r="Y715" s="37"/>
      <c r="Z715" s="37"/>
      <c r="AA715" s="37"/>
      <c r="AB715" s="37"/>
      <c r="AC715" s="37"/>
      <c r="AD715" s="37"/>
      <c r="AE715" s="37"/>
      <c r="AR715" s="206" t="s">
        <v>368</v>
      </c>
      <c r="AT715" s="206" t="s">
        <v>214</v>
      </c>
      <c r="AU715" s="206" t="s">
        <v>91</v>
      </c>
      <c r="AY715" s="19" t="s">
        <v>211</v>
      </c>
      <c r="BE715" s="207">
        <f>IF(N715="základní",J715,0)</f>
        <v>0</v>
      </c>
      <c r="BF715" s="207">
        <f>IF(N715="snížená",J715,0)</f>
        <v>0</v>
      </c>
      <c r="BG715" s="207">
        <f>IF(N715="zákl. přenesená",J715,0)</f>
        <v>0</v>
      </c>
      <c r="BH715" s="207">
        <f>IF(N715="sníž. přenesená",J715,0)</f>
        <v>0</v>
      </c>
      <c r="BI715" s="207">
        <f>IF(N715="nulová",J715,0)</f>
        <v>0</v>
      </c>
      <c r="BJ715" s="19" t="s">
        <v>88</v>
      </c>
      <c r="BK715" s="207">
        <f>ROUND(I715*H715,2)</f>
        <v>0</v>
      </c>
      <c r="BL715" s="19" t="s">
        <v>368</v>
      </c>
      <c r="BM715" s="206" t="s">
        <v>1407</v>
      </c>
    </row>
    <row r="716" spans="1:65" s="2" customFormat="1" ht="39">
      <c r="A716" s="37"/>
      <c r="B716" s="38"/>
      <c r="C716" s="39"/>
      <c r="D716" s="208" t="s">
        <v>297</v>
      </c>
      <c r="E716" s="39"/>
      <c r="F716" s="209" t="s">
        <v>1408</v>
      </c>
      <c r="G716" s="39"/>
      <c r="H716" s="39"/>
      <c r="I716" s="118"/>
      <c r="J716" s="39"/>
      <c r="K716" s="39"/>
      <c r="L716" s="42"/>
      <c r="M716" s="210"/>
      <c r="N716" s="211"/>
      <c r="O716" s="67"/>
      <c r="P716" s="67"/>
      <c r="Q716" s="67"/>
      <c r="R716" s="67"/>
      <c r="S716" s="67"/>
      <c r="T716" s="68"/>
      <c r="U716" s="37"/>
      <c r="V716" s="37"/>
      <c r="W716" s="37"/>
      <c r="X716" s="37"/>
      <c r="Y716" s="37"/>
      <c r="Z716" s="37"/>
      <c r="AA716" s="37"/>
      <c r="AB716" s="37"/>
      <c r="AC716" s="37"/>
      <c r="AD716" s="37"/>
      <c r="AE716" s="37"/>
      <c r="AT716" s="19" t="s">
        <v>297</v>
      </c>
      <c r="AU716" s="19" t="s">
        <v>91</v>
      </c>
    </row>
    <row r="717" spans="1:65" s="15" customFormat="1" ht="22.5">
      <c r="B717" s="238"/>
      <c r="C717" s="239"/>
      <c r="D717" s="208" t="s">
        <v>299</v>
      </c>
      <c r="E717" s="240" t="s">
        <v>44</v>
      </c>
      <c r="F717" s="241" t="s">
        <v>1409</v>
      </c>
      <c r="G717" s="239"/>
      <c r="H717" s="240" t="s">
        <v>44</v>
      </c>
      <c r="I717" s="242"/>
      <c r="J717" s="239"/>
      <c r="K717" s="239"/>
      <c r="L717" s="243"/>
      <c r="M717" s="244"/>
      <c r="N717" s="245"/>
      <c r="O717" s="245"/>
      <c r="P717" s="245"/>
      <c r="Q717" s="245"/>
      <c r="R717" s="245"/>
      <c r="S717" s="245"/>
      <c r="T717" s="246"/>
      <c r="AT717" s="247" t="s">
        <v>299</v>
      </c>
      <c r="AU717" s="247" t="s">
        <v>91</v>
      </c>
      <c r="AV717" s="15" t="s">
        <v>88</v>
      </c>
      <c r="AW717" s="15" t="s">
        <v>42</v>
      </c>
      <c r="AX717" s="15" t="s">
        <v>82</v>
      </c>
      <c r="AY717" s="247" t="s">
        <v>211</v>
      </c>
    </row>
    <row r="718" spans="1:65" s="15" customFormat="1">
      <c r="B718" s="238"/>
      <c r="C718" s="239"/>
      <c r="D718" s="208" t="s">
        <v>299</v>
      </c>
      <c r="E718" s="240" t="s">
        <v>44</v>
      </c>
      <c r="F718" s="241" t="s">
        <v>1410</v>
      </c>
      <c r="G718" s="239"/>
      <c r="H718" s="240" t="s">
        <v>44</v>
      </c>
      <c r="I718" s="242"/>
      <c r="J718" s="239"/>
      <c r="K718" s="239"/>
      <c r="L718" s="243"/>
      <c r="M718" s="244"/>
      <c r="N718" s="245"/>
      <c r="O718" s="245"/>
      <c r="P718" s="245"/>
      <c r="Q718" s="245"/>
      <c r="R718" s="245"/>
      <c r="S718" s="245"/>
      <c r="T718" s="246"/>
      <c r="AT718" s="247" t="s">
        <v>299</v>
      </c>
      <c r="AU718" s="247" t="s">
        <v>91</v>
      </c>
      <c r="AV718" s="15" t="s">
        <v>88</v>
      </c>
      <c r="AW718" s="15" t="s">
        <v>42</v>
      </c>
      <c r="AX718" s="15" t="s">
        <v>82</v>
      </c>
      <c r="AY718" s="247" t="s">
        <v>211</v>
      </c>
    </row>
    <row r="719" spans="1:65" s="13" customFormat="1">
      <c r="B719" s="216"/>
      <c r="C719" s="217"/>
      <c r="D719" s="208" t="s">
        <v>299</v>
      </c>
      <c r="E719" s="218" t="s">
        <v>44</v>
      </c>
      <c r="F719" s="219" t="s">
        <v>1411</v>
      </c>
      <c r="G719" s="217"/>
      <c r="H719" s="220">
        <v>2240.6799999999998</v>
      </c>
      <c r="I719" s="221"/>
      <c r="J719" s="217"/>
      <c r="K719" s="217"/>
      <c r="L719" s="222"/>
      <c r="M719" s="223"/>
      <c r="N719" s="224"/>
      <c r="O719" s="224"/>
      <c r="P719" s="224"/>
      <c r="Q719" s="224"/>
      <c r="R719" s="224"/>
      <c r="S719" s="224"/>
      <c r="T719" s="225"/>
      <c r="AT719" s="226" t="s">
        <v>299</v>
      </c>
      <c r="AU719" s="226" t="s">
        <v>91</v>
      </c>
      <c r="AV719" s="13" t="s">
        <v>91</v>
      </c>
      <c r="AW719" s="13" t="s">
        <v>42</v>
      </c>
      <c r="AX719" s="13" t="s">
        <v>88</v>
      </c>
      <c r="AY719" s="226" t="s">
        <v>211</v>
      </c>
    </row>
    <row r="720" spans="1:65" s="2" customFormat="1" ht="12">
      <c r="A720" s="37"/>
      <c r="B720" s="38"/>
      <c r="C720" s="259" t="s">
        <v>1412</v>
      </c>
      <c r="D720" s="259" t="s">
        <v>507</v>
      </c>
      <c r="E720" s="260" t="s">
        <v>1413</v>
      </c>
      <c r="F720" s="261" t="s">
        <v>1414</v>
      </c>
      <c r="G720" s="262" t="s">
        <v>510</v>
      </c>
      <c r="H720" s="263">
        <v>0.78400000000000003</v>
      </c>
      <c r="I720" s="264"/>
      <c r="J720" s="265">
        <f>ROUND(I720*H720,2)</f>
        <v>0</v>
      </c>
      <c r="K720" s="261" t="s">
        <v>224</v>
      </c>
      <c r="L720" s="266"/>
      <c r="M720" s="267" t="s">
        <v>44</v>
      </c>
      <c r="N720" s="268" t="s">
        <v>53</v>
      </c>
      <c r="O720" s="67"/>
      <c r="P720" s="204">
        <f>O720*H720</f>
        <v>0</v>
      </c>
      <c r="Q720" s="204">
        <v>1</v>
      </c>
      <c r="R720" s="204">
        <f>Q720*H720</f>
        <v>0.78400000000000003</v>
      </c>
      <c r="S720" s="204">
        <v>0</v>
      </c>
      <c r="T720" s="205">
        <f>S720*H720</f>
        <v>0</v>
      </c>
      <c r="U720" s="37"/>
      <c r="V720" s="37"/>
      <c r="W720" s="37"/>
      <c r="X720" s="37"/>
      <c r="Y720" s="37"/>
      <c r="Z720" s="37"/>
      <c r="AA720" s="37"/>
      <c r="AB720" s="37"/>
      <c r="AC720" s="37"/>
      <c r="AD720" s="37"/>
      <c r="AE720" s="37"/>
      <c r="AR720" s="206" t="s">
        <v>474</v>
      </c>
      <c r="AT720" s="206" t="s">
        <v>507</v>
      </c>
      <c r="AU720" s="206" t="s">
        <v>91</v>
      </c>
      <c r="AY720" s="19" t="s">
        <v>211</v>
      </c>
      <c r="BE720" s="207">
        <f>IF(N720="základní",J720,0)</f>
        <v>0</v>
      </c>
      <c r="BF720" s="207">
        <f>IF(N720="snížená",J720,0)</f>
        <v>0</v>
      </c>
      <c r="BG720" s="207">
        <f>IF(N720="zákl. přenesená",J720,0)</f>
        <v>0</v>
      </c>
      <c r="BH720" s="207">
        <f>IF(N720="sníž. přenesená",J720,0)</f>
        <v>0</v>
      </c>
      <c r="BI720" s="207">
        <f>IF(N720="nulová",J720,0)</f>
        <v>0</v>
      </c>
      <c r="BJ720" s="19" t="s">
        <v>88</v>
      </c>
      <c r="BK720" s="207">
        <f>ROUND(I720*H720,2)</f>
        <v>0</v>
      </c>
      <c r="BL720" s="19" t="s">
        <v>368</v>
      </c>
      <c r="BM720" s="206" t="s">
        <v>1415</v>
      </c>
    </row>
    <row r="721" spans="1:65" s="2" customFormat="1" ht="19.5">
      <c r="A721" s="37"/>
      <c r="B721" s="38"/>
      <c r="C721" s="39"/>
      <c r="D721" s="208" t="s">
        <v>220</v>
      </c>
      <c r="E721" s="39"/>
      <c r="F721" s="209" t="s">
        <v>1416</v>
      </c>
      <c r="G721" s="39"/>
      <c r="H721" s="39"/>
      <c r="I721" s="118"/>
      <c r="J721" s="39"/>
      <c r="K721" s="39"/>
      <c r="L721" s="42"/>
      <c r="M721" s="210"/>
      <c r="N721" s="211"/>
      <c r="O721" s="67"/>
      <c r="P721" s="67"/>
      <c r="Q721" s="67"/>
      <c r="R721" s="67"/>
      <c r="S721" s="67"/>
      <c r="T721" s="68"/>
      <c r="U721" s="37"/>
      <c r="V721" s="37"/>
      <c r="W721" s="37"/>
      <c r="X721" s="37"/>
      <c r="Y721" s="37"/>
      <c r="Z721" s="37"/>
      <c r="AA721" s="37"/>
      <c r="AB721" s="37"/>
      <c r="AC721" s="37"/>
      <c r="AD721" s="37"/>
      <c r="AE721" s="37"/>
      <c r="AT721" s="19" t="s">
        <v>220</v>
      </c>
      <c r="AU721" s="19" t="s">
        <v>91</v>
      </c>
    </row>
    <row r="722" spans="1:65" s="13" customFormat="1">
      <c r="B722" s="216"/>
      <c r="C722" s="217"/>
      <c r="D722" s="208" t="s">
        <v>299</v>
      </c>
      <c r="E722" s="217"/>
      <c r="F722" s="219" t="s">
        <v>1417</v>
      </c>
      <c r="G722" s="217"/>
      <c r="H722" s="220">
        <v>0.78400000000000003</v>
      </c>
      <c r="I722" s="221"/>
      <c r="J722" s="217"/>
      <c r="K722" s="217"/>
      <c r="L722" s="222"/>
      <c r="M722" s="223"/>
      <c r="N722" s="224"/>
      <c r="O722" s="224"/>
      <c r="P722" s="224"/>
      <c r="Q722" s="224"/>
      <c r="R722" s="224"/>
      <c r="S722" s="224"/>
      <c r="T722" s="225"/>
      <c r="AT722" s="226" t="s">
        <v>299</v>
      </c>
      <c r="AU722" s="226" t="s">
        <v>91</v>
      </c>
      <c r="AV722" s="13" t="s">
        <v>91</v>
      </c>
      <c r="AW722" s="13" t="s">
        <v>4</v>
      </c>
      <c r="AX722" s="13" t="s">
        <v>88</v>
      </c>
      <c r="AY722" s="226" t="s">
        <v>211</v>
      </c>
    </row>
    <row r="723" spans="1:65" s="2" customFormat="1" ht="24">
      <c r="A723" s="37"/>
      <c r="B723" s="38"/>
      <c r="C723" s="195" t="s">
        <v>1418</v>
      </c>
      <c r="D723" s="195" t="s">
        <v>214</v>
      </c>
      <c r="E723" s="196" t="s">
        <v>1419</v>
      </c>
      <c r="F723" s="197" t="s">
        <v>1420</v>
      </c>
      <c r="G723" s="198" t="s">
        <v>315</v>
      </c>
      <c r="H723" s="199">
        <v>46.7</v>
      </c>
      <c r="I723" s="200"/>
      <c r="J723" s="201">
        <f>ROUND(I723*H723,2)</f>
        <v>0</v>
      </c>
      <c r="K723" s="197" t="s">
        <v>224</v>
      </c>
      <c r="L723" s="42"/>
      <c r="M723" s="202" t="s">
        <v>44</v>
      </c>
      <c r="N723" s="203" t="s">
        <v>53</v>
      </c>
      <c r="O723" s="67"/>
      <c r="P723" s="204">
        <f>O723*H723</f>
        <v>0</v>
      </c>
      <c r="Q723" s="204">
        <v>4.0000000000000003E-5</v>
      </c>
      <c r="R723" s="204">
        <f>Q723*H723</f>
        <v>1.8680000000000003E-3</v>
      </c>
      <c r="S723" s="204">
        <v>0</v>
      </c>
      <c r="T723" s="205">
        <f>S723*H723</f>
        <v>0</v>
      </c>
      <c r="U723" s="37"/>
      <c r="V723" s="37"/>
      <c r="W723" s="37"/>
      <c r="X723" s="37"/>
      <c r="Y723" s="37"/>
      <c r="Z723" s="37"/>
      <c r="AA723" s="37"/>
      <c r="AB723" s="37"/>
      <c r="AC723" s="37"/>
      <c r="AD723" s="37"/>
      <c r="AE723" s="37"/>
      <c r="AR723" s="206" t="s">
        <v>368</v>
      </c>
      <c r="AT723" s="206" t="s">
        <v>214</v>
      </c>
      <c r="AU723" s="206" t="s">
        <v>91</v>
      </c>
      <c r="AY723" s="19" t="s">
        <v>211</v>
      </c>
      <c r="BE723" s="207">
        <f>IF(N723="základní",J723,0)</f>
        <v>0</v>
      </c>
      <c r="BF723" s="207">
        <f>IF(N723="snížená",J723,0)</f>
        <v>0</v>
      </c>
      <c r="BG723" s="207">
        <f>IF(N723="zákl. přenesená",J723,0)</f>
        <v>0</v>
      </c>
      <c r="BH723" s="207">
        <f>IF(N723="sníž. přenesená",J723,0)</f>
        <v>0</v>
      </c>
      <c r="BI723" s="207">
        <f>IF(N723="nulová",J723,0)</f>
        <v>0</v>
      </c>
      <c r="BJ723" s="19" t="s">
        <v>88</v>
      </c>
      <c r="BK723" s="207">
        <f>ROUND(I723*H723,2)</f>
        <v>0</v>
      </c>
      <c r="BL723" s="19" t="s">
        <v>368</v>
      </c>
      <c r="BM723" s="206" t="s">
        <v>1421</v>
      </c>
    </row>
    <row r="724" spans="1:65" s="2" customFormat="1" ht="68.25">
      <c r="A724" s="37"/>
      <c r="B724" s="38"/>
      <c r="C724" s="39"/>
      <c r="D724" s="208" t="s">
        <v>297</v>
      </c>
      <c r="E724" s="39"/>
      <c r="F724" s="209" t="s">
        <v>1422</v>
      </c>
      <c r="G724" s="39"/>
      <c r="H724" s="39"/>
      <c r="I724" s="118"/>
      <c r="J724" s="39"/>
      <c r="K724" s="39"/>
      <c r="L724" s="42"/>
      <c r="M724" s="210"/>
      <c r="N724" s="211"/>
      <c r="O724" s="67"/>
      <c r="P724" s="67"/>
      <c r="Q724" s="67"/>
      <c r="R724" s="67"/>
      <c r="S724" s="67"/>
      <c r="T724" s="68"/>
      <c r="U724" s="37"/>
      <c r="V724" s="37"/>
      <c r="W724" s="37"/>
      <c r="X724" s="37"/>
      <c r="Y724" s="37"/>
      <c r="Z724" s="37"/>
      <c r="AA724" s="37"/>
      <c r="AB724" s="37"/>
      <c r="AC724" s="37"/>
      <c r="AD724" s="37"/>
      <c r="AE724" s="37"/>
      <c r="AT724" s="19" t="s">
        <v>297</v>
      </c>
      <c r="AU724" s="19" t="s">
        <v>91</v>
      </c>
    </row>
    <row r="725" spans="1:65" s="13" customFormat="1">
      <c r="B725" s="216"/>
      <c r="C725" s="217"/>
      <c r="D725" s="208" t="s">
        <v>299</v>
      </c>
      <c r="E725" s="218" t="s">
        <v>44</v>
      </c>
      <c r="F725" s="219" t="s">
        <v>1423</v>
      </c>
      <c r="G725" s="217"/>
      <c r="H725" s="220">
        <v>46.7</v>
      </c>
      <c r="I725" s="221"/>
      <c r="J725" s="217"/>
      <c r="K725" s="217"/>
      <c r="L725" s="222"/>
      <c r="M725" s="223"/>
      <c r="N725" s="224"/>
      <c r="O725" s="224"/>
      <c r="P725" s="224"/>
      <c r="Q725" s="224"/>
      <c r="R725" s="224"/>
      <c r="S725" s="224"/>
      <c r="T725" s="225"/>
      <c r="AT725" s="226" t="s">
        <v>299</v>
      </c>
      <c r="AU725" s="226" t="s">
        <v>91</v>
      </c>
      <c r="AV725" s="13" t="s">
        <v>91</v>
      </c>
      <c r="AW725" s="13" t="s">
        <v>42</v>
      </c>
      <c r="AX725" s="13" t="s">
        <v>88</v>
      </c>
      <c r="AY725" s="226" t="s">
        <v>211</v>
      </c>
    </row>
    <row r="726" spans="1:65" s="2" customFormat="1" ht="12">
      <c r="A726" s="37"/>
      <c r="B726" s="38"/>
      <c r="C726" s="259" t="s">
        <v>1424</v>
      </c>
      <c r="D726" s="259" t="s">
        <v>507</v>
      </c>
      <c r="E726" s="260" t="s">
        <v>1425</v>
      </c>
      <c r="F726" s="261" t="s">
        <v>1426</v>
      </c>
      <c r="G726" s="262" t="s">
        <v>315</v>
      </c>
      <c r="H726" s="263">
        <v>46.7</v>
      </c>
      <c r="I726" s="264"/>
      <c r="J726" s="265">
        <f>ROUND(I726*H726,2)</f>
        <v>0</v>
      </c>
      <c r="K726" s="261" t="s">
        <v>224</v>
      </c>
      <c r="L726" s="266"/>
      <c r="M726" s="267" t="s">
        <v>44</v>
      </c>
      <c r="N726" s="268" t="s">
        <v>53</v>
      </c>
      <c r="O726" s="67"/>
      <c r="P726" s="204">
        <f>O726*H726</f>
        <v>0</v>
      </c>
      <c r="Q726" s="204">
        <v>1.2E-4</v>
      </c>
      <c r="R726" s="204">
        <f>Q726*H726</f>
        <v>5.6040000000000005E-3</v>
      </c>
      <c r="S726" s="204">
        <v>0</v>
      </c>
      <c r="T726" s="205">
        <f>S726*H726</f>
        <v>0</v>
      </c>
      <c r="U726" s="37"/>
      <c r="V726" s="37"/>
      <c r="W726" s="37"/>
      <c r="X726" s="37"/>
      <c r="Y726" s="37"/>
      <c r="Z726" s="37"/>
      <c r="AA726" s="37"/>
      <c r="AB726" s="37"/>
      <c r="AC726" s="37"/>
      <c r="AD726" s="37"/>
      <c r="AE726" s="37"/>
      <c r="AR726" s="206" t="s">
        <v>474</v>
      </c>
      <c r="AT726" s="206" t="s">
        <v>507</v>
      </c>
      <c r="AU726" s="206" t="s">
        <v>91</v>
      </c>
      <c r="AY726" s="19" t="s">
        <v>211</v>
      </c>
      <c r="BE726" s="207">
        <f>IF(N726="základní",J726,0)</f>
        <v>0</v>
      </c>
      <c r="BF726" s="207">
        <f>IF(N726="snížená",J726,0)</f>
        <v>0</v>
      </c>
      <c r="BG726" s="207">
        <f>IF(N726="zákl. přenesená",J726,0)</f>
        <v>0</v>
      </c>
      <c r="BH726" s="207">
        <f>IF(N726="sníž. přenesená",J726,0)</f>
        <v>0</v>
      </c>
      <c r="BI726" s="207">
        <f>IF(N726="nulová",J726,0)</f>
        <v>0</v>
      </c>
      <c r="BJ726" s="19" t="s">
        <v>88</v>
      </c>
      <c r="BK726" s="207">
        <f>ROUND(I726*H726,2)</f>
        <v>0</v>
      </c>
      <c r="BL726" s="19" t="s">
        <v>368</v>
      </c>
      <c r="BM726" s="206" t="s">
        <v>1427</v>
      </c>
    </row>
    <row r="727" spans="1:65" s="2" customFormat="1" ht="24">
      <c r="A727" s="37"/>
      <c r="B727" s="38"/>
      <c r="C727" s="195" t="s">
        <v>1428</v>
      </c>
      <c r="D727" s="195" t="s">
        <v>214</v>
      </c>
      <c r="E727" s="196" t="s">
        <v>1429</v>
      </c>
      <c r="F727" s="197" t="s">
        <v>1430</v>
      </c>
      <c r="G727" s="198" t="s">
        <v>519</v>
      </c>
      <c r="H727" s="199">
        <v>37.36</v>
      </c>
      <c r="I727" s="200"/>
      <c r="J727" s="201">
        <f>ROUND(I727*H727,2)</f>
        <v>0</v>
      </c>
      <c r="K727" s="197" t="s">
        <v>224</v>
      </c>
      <c r="L727" s="42"/>
      <c r="M727" s="202" t="s">
        <v>44</v>
      </c>
      <c r="N727" s="203" t="s">
        <v>53</v>
      </c>
      <c r="O727" s="67"/>
      <c r="P727" s="204">
        <f>O727*H727</f>
        <v>0</v>
      </c>
      <c r="Q727" s="204">
        <v>4.0000000000000003E-5</v>
      </c>
      <c r="R727" s="204">
        <f>Q727*H727</f>
        <v>1.4944000000000001E-3</v>
      </c>
      <c r="S727" s="204">
        <v>0</v>
      </c>
      <c r="T727" s="205">
        <f>S727*H727</f>
        <v>0</v>
      </c>
      <c r="U727" s="37"/>
      <c r="V727" s="37"/>
      <c r="W727" s="37"/>
      <c r="X727" s="37"/>
      <c r="Y727" s="37"/>
      <c r="Z727" s="37"/>
      <c r="AA727" s="37"/>
      <c r="AB727" s="37"/>
      <c r="AC727" s="37"/>
      <c r="AD727" s="37"/>
      <c r="AE727" s="37"/>
      <c r="AR727" s="206" t="s">
        <v>368</v>
      </c>
      <c r="AT727" s="206" t="s">
        <v>214</v>
      </c>
      <c r="AU727" s="206" t="s">
        <v>91</v>
      </c>
      <c r="AY727" s="19" t="s">
        <v>211</v>
      </c>
      <c r="BE727" s="207">
        <f>IF(N727="základní",J727,0)</f>
        <v>0</v>
      </c>
      <c r="BF727" s="207">
        <f>IF(N727="snížená",J727,0)</f>
        <v>0</v>
      </c>
      <c r="BG727" s="207">
        <f>IF(N727="zákl. přenesená",J727,0)</f>
        <v>0</v>
      </c>
      <c r="BH727" s="207">
        <f>IF(N727="sníž. přenesená",J727,0)</f>
        <v>0</v>
      </c>
      <c r="BI727" s="207">
        <f>IF(N727="nulová",J727,0)</f>
        <v>0</v>
      </c>
      <c r="BJ727" s="19" t="s">
        <v>88</v>
      </c>
      <c r="BK727" s="207">
        <f>ROUND(I727*H727,2)</f>
        <v>0</v>
      </c>
      <c r="BL727" s="19" t="s">
        <v>368</v>
      </c>
      <c r="BM727" s="206" t="s">
        <v>1431</v>
      </c>
    </row>
    <row r="728" spans="1:65" s="2" customFormat="1" ht="68.25">
      <c r="A728" s="37"/>
      <c r="B728" s="38"/>
      <c r="C728" s="39"/>
      <c r="D728" s="208" t="s">
        <v>297</v>
      </c>
      <c r="E728" s="39"/>
      <c r="F728" s="209" t="s">
        <v>1422</v>
      </c>
      <c r="G728" s="39"/>
      <c r="H728" s="39"/>
      <c r="I728" s="118"/>
      <c r="J728" s="39"/>
      <c r="K728" s="39"/>
      <c r="L728" s="42"/>
      <c r="M728" s="210"/>
      <c r="N728" s="211"/>
      <c r="O728" s="67"/>
      <c r="P728" s="67"/>
      <c r="Q728" s="67"/>
      <c r="R728" s="67"/>
      <c r="S728" s="67"/>
      <c r="T728" s="68"/>
      <c r="U728" s="37"/>
      <c r="V728" s="37"/>
      <c r="W728" s="37"/>
      <c r="X728" s="37"/>
      <c r="Y728" s="37"/>
      <c r="Z728" s="37"/>
      <c r="AA728" s="37"/>
      <c r="AB728" s="37"/>
      <c r="AC728" s="37"/>
      <c r="AD728" s="37"/>
      <c r="AE728" s="37"/>
      <c r="AT728" s="19" t="s">
        <v>297</v>
      </c>
      <c r="AU728" s="19" t="s">
        <v>91</v>
      </c>
    </row>
    <row r="729" spans="1:65" s="13" customFormat="1">
      <c r="B729" s="216"/>
      <c r="C729" s="217"/>
      <c r="D729" s="208" t="s">
        <v>299</v>
      </c>
      <c r="E729" s="218" t="s">
        <v>44</v>
      </c>
      <c r="F729" s="219" t="s">
        <v>1432</v>
      </c>
      <c r="G729" s="217"/>
      <c r="H729" s="220">
        <v>37.36</v>
      </c>
      <c r="I729" s="221"/>
      <c r="J729" s="217"/>
      <c r="K729" s="217"/>
      <c r="L729" s="222"/>
      <c r="M729" s="223"/>
      <c r="N729" s="224"/>
      <c r="O729" s="224"/>
      <c r="P729" s="224"/>
      <c r="Q729" s="224"/>
      <c r="R729" s="224"/>
      <c r="S729" s="224"/>
      <c r="T729" s="225"/>
      <c r="AT729" s="226" t="s">
        <v>299</v>
      </c>
      <c r="AU729" s="226" t="s">
        <v>91</v>
      </c>
      <c r="AV729" s="13" t="s">
        <v>91</v>
      </c>
      <c r="AW729" s="13" t="s">
        <v>42</v>
      </c>
      <c r="AX729" s="13" t="s">
        <v>88</v>
      </c>
      <c r="AY729" s="226" t="s">
        <v>211</v>
      </c>
    </row>
    <row r="730" spans="1:65" s="2" customFormat="1" ht="12">
      <c r="A730" s="37"/>
      <c r="B730" s="38"/>
      <c r="C730" s="259" t="s">
        <v>1433</v>
      </c>
      <c r="D730" s="259" t="s">
        <v>507</v>
      </c>
      <c r="E730" s="260" t="s">
        <v>1434</v>
      </c>
      <c r="F730" s="261" t="s">
        <v>1435</v>
      </c>
      <c r="G730" s="262" t="s">
        <v>519</v>
      </c>
      <c r="H730" s="263">
        <v>44.832000000000001</v>
      </c>
      <c r="I730" s="264"/>
      <c r="J730" s="265">
        <f>ROUND(I730*H730,2)</f>
        <v>0</v>
      </c>
      <c r="K730" s="261" t="s">
        <v>224</v>
      </c>
      <c r="L730" s="266"/>
      <c r="M730" s="267" t="s">
        <v>44</v>
      </c>
      <c r="N730" s="268" t="s">
        <v>53</v>
      </c>
      <c r="O730" s="67"/>
      <c r="P730" s="204">
        <f>O730*H730</f>
        <v>0</v>
      </c>
      <c r="Q730" s="204">
        <v>2.9999999999999997E-4</v>
      </c>
      <c r="R730" s="204">
        <f>Q730*H730</f>
        <v>1.3449599999999999E-2</v>
      </c>
      <c r="S730" s="204">
        <v>0</v>
      </c>
      <c r="T730" s="205">
        <f>S730*H730</f>
        <v>0</v>
      </c>
      <c r="U730" s="37"/>
      <c r="V730" s="37"/>
      <c r="W730" s="37"/>
      <c r="X730" s="37"/>
      <c r="Y730" s="37"/>
      <c r="Z730" s="37"/>
      <c r="AA730" s="37"/>
      <c r="AB730" s="37"/>
      <c r="AC730" s="37"/>
      <c r="AD730" s="37"/>
      <c r="AE730" s="37"/>
      <c r="AR730" s="206" t="s">
        <v>474</v>
      </c>
      <c r="AT730" s="206" t="s">
        <v>507</v>
      </c>
      <c r="AU730" s="206" t="s">
        <v>91</v>
      </c>
      <c r="AY730" s="19" t="s">
        <v>211</v>
      </c>
      <c r="BE730" s="207">
        <f>IF(N730="základní",J730,0)</f>
        <v>0</v>
      </c>
      <c r="BF730" s="207">
        <f>IF(N730="snížená",J730,0)</f>
        <v>0</v>
      </c>
      <c r="BG730" s="207">
        <f>IF(N730="zákl. přenesená",J730,0)</f>
        <v>0</v>
      </c>
      <c r="BH730" s="207">
        <f>IF(N730="sníž. přenesená",J730,0)</f>
        <v>0</v>
      </c>
      <c r="BI730" s="207">
        <f>IF(N730="nulová",J730,0)</f>
        <v>0</v>
      </c>
      <c r="BJ730" s="19" t="s">
        <v>88</v>
      </c>
      <c r="BK730" s="207">
        <f>ROUND(I730*H730,2)</f>
        <v>0</v>
      </c>
      <c r="BL730" s="19" t="s">
        <v>368</v>
      </c>
      <c r="BM730" s="206" t="s">
        <v>1436</v>
      </c>
    </row>
    <row r="731" spans="1:65" s="2" customFormat="1" ht="19.5">
      <c r="A731" s="37"/>
      <c r="B731" s="38"/>
      <c r="C731" s="39"/>
      <c r="D731" s="208" t="s">
        <v>220</v>
      </c>
      <c r="E731" s="39"/>
      <c r="F731" s="209" t="s">
        <v>1437</v>
      </c>
      <c r="G731" s="39"/>
      <c r="H731" s="39"/>
      <c r="I731" s="118"/>
      <c r="J731" s="39"/>
      <c r="K731" s="39"/>
      <c r="L731" s="42"/>
      <c r="M731" s="210"/>
      <c r="N731" s="211"/>
      <c r="O731" s="67"/>
      <c r="P731" s="67"/>
      <c r="Q731" s="67"/>
      <c r="R731" s="67"/>
      <c r="S731" s="67"/>
      <c r="T731" s="68"/>
      <c r="U731" s="37"/>
      <c r="V731" s="37"/>
      <c r="W731" s="37"/>
      <c r="X731" s="37"/>
      <c r="Y731" s="37"/>
      <c r="Z731" s="37"/>
      <c r="AA731" s="37"/>
      <c r="AB731" s="37"/>
      <c r="AC731" s="37"/>
      <c r="AD731" s="37"/>
      <c r="AE731" s="37"/>
      <c r="AT731" s="19" t="s">
        <v>220</v>
      </c>
      <c r="AU731" s="19" t="s">
        <v>91</v>
      </c>
    </row>
    <row r="732" spans="1:65" s="13" customFormat="1">
      <c r="B732" s="216"/>
      <c r="C732" s="217"/>
      <c r="D732" s="208" t="s">
        <v>299</v>
      </c>
      <c r="E732" s="217"/>
      <c r="F732" s="219" t="s">
        <v>1438</v>
      </c>
      <c r="G732" s="217"/>
      <c r="H732" s="220">
        <v>44.832000000000001</v>
      </c>
      <c r="I732" s="221"/>
      <c r="J732" s="217"/>
      <c r="K732" s="217"/>
      <c r="L732" s="222"/>
      <c r="M732" s="223"/>
      <c r="N732" s="224"/>
      <c r="O732" s="224"/>
      <c r="P732" s="224"/>
      <c r="Q732" s="224"/>
      <c r="R732" s="224"/>
      <c r="S732" s="224"/>
      <c r="T732" s="225"/>
      <c r="AT732" s="226" t="s">
        <v>299</v>
      </c>
      <c r="AU732" s="226" t="s">
        <v>91</v>
      </c>
      <c r="AV732" s="13" t="s">
        <v>91</v>
      </c>
      <c r="AW732" s="13" t="s">
        <v>4</v>
      </c>
      <c r="AX732" s="13" t="s">
        <v>88</v>
      </c>
      <c r="AY732" s="226" t="s">
        <v>211</v>
      </c>
    </row>
    <row r="733" spans="1:65" s="2" customFormat="1" ht="36">
      <c r="A733" s="37"/>
      <c r="B733" s="38"/>
      <c r="C733" s="195" t="s">
        <v>1439</v>
      </c>
      <c r="D733" s="195" t="s">
        <v>214</v>
      </c>
      <c r="E733" s="196" t="s">
        <v>1440</v>
      </c>
      <c r="F733" s="197" t="s">
        <v>1441</v>
      </c>
      <c r="G733" s="198" t="s">
        <v>510</v>
      </c>
      <c r="H733" s="199">
        <v>0.80600000000000005</v>
      </c>
      <c r="I733" s="200"/>
      <c r="J733" s="201">
        <f>ROUND(I733*H733,2)</f>
        <v>0</v>
      </c>
      <c r="K733" s="197" t="s">
        <v>224</v>
      </c>
      <c r="L733" s="42"/>
      <c r="M733" s="202" t="s">
        <v>44</v>
      </c>
      <c r="N733" s="203" t="s">
        <v>53</v>
      </c>
      <c r="O733" s="67"/>
      <c r="P733" s="204">
        <f>O733*H733</f>
        <v>0</v>
      </c>
      <c r="Q733" s="204">
        <v>0</v>
      </c>
      <c r="R733" s="204">
        <f>Q733*H733</f>
        <v>0</v>
      </c>
      <c r="S733" s="204">
        <v>0</v>
      </c>
      <c r="T733" s="205">
        <f>S733*H733</f>
        <v>0</v>
      </c>
      <c r="U733" s="37"/>
      <c r="V733" s="37"/>
      <c r="W733" s="37"/>
      <c r="X733" s="37"/>
      <c r="Y733" s="37"/>
      <c r="Z733" s="37"/>
      <c r="AA733" s="37"/>
      <c r="AB733" s="37"/>
      <c r="AC733" s="37"/>
      <c r="AD733" s="37"/>
      <c r="AE733" s="37"/>
      <c r="AR733" s="206" t="s">
        <v>368</v>
      </c>
      <c r="AT733" s="206" t="s">
        <v>214</v>
      </c>
      <c r="AU733" s="206" t="s">
        <v>91</v>
      </c>
      <c r="AY733" s="19" t="s">
        <v>211</v>
      </c>
      <c r="BE733" s="207">
        <f>IF(N733="základní",J733,0)</f>
        <v>0</v>
      </c>
      <c r="BF733" s="207">
        <f>IF(N733="snížená",J733,0)</f>
        <v>0</v>
      </c>
      <c r="BG733" s="207">
        <f>IF(N733="zákl. přenesená",J733,0)</f>
        <v>0</v>
      </c>
      <c r="BH733" s="207">
        <f>IF(N733="sníž. přenesená",J733,0)</f>
        <v>0</v>
      </c>
      <c r="BI733" s="207">
        <f>IF(N733="nulová",J733,0)</f>
        <v>0</v>
      </c>
      <c r="BJ733" s="19" t="s">
        <v>88</v>
      </c>
      <c r="BK733" s="207">
        <f>ROUND(I733*H733,2)</f>
        <v>0</v>
      </c>
      <c r="BL733" s="19" t="s">
        <v>368</v>
      </c>
      <c r="BM733" s="206" t="s">
        <v>1442</v>
      </c>
    </row>
    <row r="734" spans="1:65" s="2" customFormat="1" ht="87.75">
      <c r="A734" s="37"/>
      <c r="B734" s="38"/>
      <c r="C734" s="39"/>
      <c r="D734" s="208" t="s">
        <v>297</v>
      </c>
      <c r="E734" s="39"/>
      <c r="F734" s="209" t="s">
        <v>1443</v>
      </c>
      <c r="G734" s="39"/>
      <c r="H734" s="39"/>
      <c r="I734" s="118"/>
      <c r="J734" s="39"/>
      <c r="K734" s="39"/>
      <c r="L734" s="42"/>
      <c r="M734" s="210"/>
      <c r="N734" s="211"/>
      <c r="O734" s="67"/>
      <c r="P734" s="67"/>
      <c r="Q734" s="67"/>
      <c r="R734" s="67"/>
      <c r="S734" s="67"/>
      <c r="T734" s="68"/>
      <c r="U734" s="37"/>
      <c r="V734" s="37"/>
      <c r="W734" s="37"/>
      <c r="X734" s="37"/>
      <c r="Y734" s="37"/>
      <c r="Z734" s="37"/>
      <c r="AA734" s="37"/>
      <c r="AB734" s="37"/>
      <c r="AC734" s="37"/>
      <c r="AD734" s="37"/>
      <c r="AE734" s="37"/>
      <c r="AT734" s="19" t="s">
        <v>297</v>
      </c>
      <c r="AU734" s="19" t="s">
        <v>91</v>
      </c>
    </row>
    <row r="735" spans="1:65" s="2" customFormat="1" ht="36">
      <c r="A735" s="37"/>
      <c r="B735" s="38"/>
      <c r="C735" s="195" t="s">
        <v>1444</v>
      </c>
      <c r="D735" s="195" t="s">
        <v>214</v>
      </c>
      <c r="E735" s="196" t="s">
        <v>1445</v>
      </c>
      <c r="F735" s="197" t="s">
        <v>1446</v>
      </c>
      <c r="G735" s="198" t="s">
        <v>510</v>
      </c>
      <c r="H735" s="199">
        <v>0.80600000000000005</v>
      </c>
      <c r="I735" s="200"/>
      <c r="J735" s="201">
        <f>ROUND(I735*H735,2)</f>
        <v>0</v>
      </c>
      <c r="K735" s="197" t="s">
        <v>224</v>
      </c>
      <c r="L735" s="42"/>
      <c r="M735" s="202" t="s">
        <v>44</v>
      </c>
      <c r="N735" s="203" t="s">
        <v>53</v>
      </c>
      <c r="O735" s="67"/>
      <c r="P735" s="204">
        <f>O735*H735</f>
        <v>0</v>
      </c>
      <c r="Q735" s="204">
        <v>0</v>
      </c>
      <c r="R735" s="204">
        <f>Q735*H735</f>
        <v>0</v>
      </c>
      <c r="S735" s="204">
        <v>0</v>
      </c>
      <c r="T735" s="205">
        <f>S735*H735</f>
        <v>0</v>
      </c>
      <c r="U735" s="37"/>
      <c r="V735" s="37"/>
      <c r="W735" s="37"/>
      <c r="X735" s="37"/>
      <c r="Y735" s="37"/>
      <c r="Z735" s="37"/>
      <c r="AA735" s="37"/>
      <c r="AB735" s="37"/>
      <c r="AC735" s="37"/>
      <c r="AD735" s="37"/>
      <c r="AE735" s="37"/>
      <c r="AR735" s="206" t="s">
        <v>368</v>
      </c>
      <c r="AT735" s="206" t="s">
        <v>214</v>
      </c>
      <c r="AU735" s="206" t="s">
        <v>91</v>
      </c>
      <c r="AY735" s="19" t="s">
        <v>211</v>
      </c>
      <c r="BE735" s="207">
        <f>IF(N735="základní",J735,0)</f>
        <v>0</v>
      </c>
      <c r="BF735" s="207">
        <f>IF(N735="snížená",J735,0)</f>
        <v>0</v>
      </c>
      <c r="BG735" s="207">
        <f>IF(N735="zákl. přenesená",J735,0)</f>
        <v>0</v>
      </c>
      <c r="BH735" s="207">
        <f>IF(N735="sníž. přenesená",J735,0)</f>
        <v>0</v>
      </c>
      <c r="BI735" s="207">
        <f>IF(N735="nulová",J735,0)</f>
        <v>0</v>
      </c>
      <c r="BJ735" s="19" t="s">
        <v>88</v>
      </c>
      <c r="BK735" s="207">
        <f>ROUND(I735*H735,2)</f>
        <v>0</v>
      </c>
      <c r="BL735" s="19" t="s">
        <v>368</v>
      </c>
      <c r="BM735" s="206" t="s">
        <v>1447</v>
      </c>
    </row>
    <row r="736" spans="1:65" s="2" customFormat="1" ht="87.75">
      <c r="A736" s="37"/>
      <c r="B736" s="38"/>
      <c r="C736" s="39"/>
      <c r="D736" s="208" t="s">
        <v>297</v>
      </c>
      <c r="E736" s="39"/>
      <c r="F736" s="209" t="s">
        <v>1443</v>
      </c>
      <c r="G736" s="39"/>
      <c r="H736" s="39"/>
      <c r="I736" s="118"/>
      <c r="J736" s="39"/>
      <c r="K736" s="39"/>
      <c r="L736" s="42"/>
      <c r="M736" s="210"/>
      <c r="N736" s="211"/>
      <c r="O736" s="67"/>
      <c r="P736" s="67"/>
      <c r="Q736" s="67"/>
      <c r="R736" s="67"/>
      <c r="S736" s="67"/>
      <c r="T736" s="68"/>
      <c r="U736" s="37"/>
      <c r="V736" s="37"/>
      <c r="W736" s="37"/>
      <c r="X736" s="37"/>
      <c r="Y736" s="37"/>
      <c r="Z736" s="37"/>
      <c r="AA736" s="37"/>
      <c r="AB736" s="37"/>
      <c r="AC736" s="37"/>
      <c r="AD736" s="37"/>
      <c r="AE736" s="37"/>
      <c r="AT736" s="19" t="s">
        <v>297</v>
      </c>
      <c r="AU736" s="19" t="s">
        <v>91</v>
      </c>
    </row>
    <row r="737" spans="1:65" s="12" customFormat="1" ht="12.75">
      <c r="B737" s="179"/>
      <c r="C737" s="180"/>
      <c r="D737" s="181" t="s">
        <v>81</v>
      </c>
      <c r="E737" s="193" t="s">
        <v>1448</v>
      </c>
      <c r="F737" s="193" t="s">
        <v>1449</v>
      </c>
      <c r="G737" s="180"/>
      <c r="H737" s="180"/>
      <c r="I737" s="183"/>
      <c r="J737" s="194">
        <f>BK737</f>
        <v>0</v>
      </c>
      <c r="K737" s="180"/>
      <c r="L737" s="185"/>
      <c r="M737" s="186"/>
      <c r="N737" s="187"/>
      <c r="O737" s="187"/>
      <c r="P737" s="188">
        <f>SUM(P738:P754)</f>
        <v>0</v>
      </c>
      <c r="Q737" s="187"/>
      <c r="R737" s="188">
        <f>SUM(R738:R754)</f>
        <v>0.47167959999999998</v>
      </c>
      <c r="S737" s="187"/>
      <c r="T737" s="189">
        <f>SUM(T738:T754)</f>
        <v>0.1404</v>
      </c>
      <c r="AR737" s="190" t="s">
        <v>91</v>
      </c>
      <c r="AT737" s="191" t="s">
        <v>81</v>
      </c>
      <c r="AU737" s="191" t="s">
        <v>88</v>
      </c>
      <c r="AY737" s="190" t="s">
        <v>211</v>
      </c>
      <c r="BK737" s="192">
        <f>SUM(BK738:BK754)</f>
        <v>0</v>
      </c>
    </row>
    <row r="738" spans="1:65" s="2" customFormat="1" ht="12">
      <c r="A738" s="37"/>
      <c r="B738" s="38"/>
      <c r="C738" s="195" t="s">
        <v>1450</v>
      </c>
      <c r="D738" s="195" t="s">
        <v>214</v>
      </c>
      <c r="E738" s="196" t="s">
        <v>1451</v>
      </c>
      <c r="F738" s="197" t="s">
        <v>1452</v>
      </c>
      <c r="G738" s="198" t="s">
        <v>315</v>
      </c>
      <c r="H738" s="199">
        <v>54</v>
      </c>
      <c r="I738" s="200"/>
      <c r="J738" s="201">
        <f>ROUND(I738*H738,2)</f>
        <v>0</v>
      </c>
      <c r="K738" s="197" t="s">
        <v>224</v>
      </c>
      <c r="L738" s="42"/>
      <c r="M738" s="202" t="s">
        <v>44</v>
      </c>
      <c r="N738" s="203" t="s">
        <v>53</v>
      </c>
      <c r="O738" s="67"/>
      <c r="P738" s="204">
        <f>O738*H738</f>
        <v>0</v>
      </c>
      <c r="Q738" s="204">
        <v>0</v>
      </c>
      <c r="R738" s="204">
        <f>Q738*H738</f>
        <v>0</v>
      </c>
      <c r="S738" s="204">
        <v>2.5999999999999999E-3</v>
      </c>
      <c r="T738" s="205">
        <f>S738*H738</f>
        <v>0.1404</v>
      </c>
      <c r="U738" s="37"/>
      <c r="V738" s="37"/>
      <c r="W738" s="37"/>
      <c r="X738" s="37"/>
      <c r="Y738" s="37"/>
      <c r="Z738" s="37"/>
      <c r="AA738" s="37"/>
      <c r="AB738" s="37"/>
      <c r="AC738" s="37"/>
      <c r="AD738" s="37"/>
      <c r="AE738" s="37"/>
      <c r="AR738" s="206" t="s">
        <v>368</v>
      </c>
      <c r="AT738" s="206" t="s">
        <v>214</v>
      </c>
      <c r="AU738" s="206" t="s">
        <v>91</v>
      </c>
      <c r="AY738" s="19" t="s">
        <v>211</v>
      </c>
      <c r="BE738" s="207">
        <f>IF(N738="základní",J738,0)</f>
        <v>0</v>
      </c>
      <c r="BF738" s="207">
        <f>IF(N738="snížená",J738,0)</f>
        <v>0</v>
      </c>
      <c r="BG738" s="207">
        <f>IF(N738="zákl. přenesená",J738,0)</f>
        <v>0</v>
      </c>
      <c r="BH738" s="207">
        <f>IF(N738="sníž. přenesená",J738,0)</f>
        <v>0</v>
      </c>
      <c r="BI738" s="207">
        <f>IF(N738="nulová",J738,0)</f>
        <v>0</v>
      </c>
      <c r="BJ738" s="19" t="s">
        <v>88</v>
      </c>
      <c r="BK738" s="207">
        <f>ROUND(I738*H738,2)</f>
        <v>0</v>
      </c>
      <c r="BL738" s="19" t="s">
        <v>368</v>
      </c>
      <c r="BM738" s="206" t="s">
        <v>1453</v>
      </c>
    </row>
    <row r="739" spans="1:65" s="2" customFormat="1" ht="19.5">
      <c r="A739" s="37"/>
      <c r="B739" s="38"/>
      <c r="C739" s="39"/>
      <c r="D739" s="208" t="s">
        <v>220</v>
      </c>
      <c r="E739" s="39"/>
      <c r="F739" s="209" t="s">
        <v>1454</v>
      </c>
      <c r="G739" s="39"/>
      <c r="H739" s="39"/>
      <c r="I739" s="118"/>
      <c r="J739" s="39"/>
      <c r="K739" s="39"/>
      <c r="L739" s="42"/>
      <c r="M739" s="210"/>
      <c r="N739" s="211"/>
      <c r="O739" s="67"/>
      <c r="P739" s="67"/>
      <c r="Q739" s="67"/>
      <c r="R739" s="67"/>
      <c r="S739" s="67"/>
      <c r="T739" s="68"/>
      <c r="U739" s="37"/>
      <c r="V739" s="37"/>
      <c r="W739" s="37"/>
      <c r="X739" s="37"/>
      <c r="Y739" s="37"/>
      <c r="Z739" s="37"/>
      <c r="AA739" s="37"/>
      <c r="AB739" s="37"/>
      <c r="AC739" s="37"/>
      <c r="AD739" s="37"/>
      <c r="AE739" s="37"/>
      <c r="AT739" s="19" t="s">
        <v>220</v>
      </c>
      <c r="AU739" s="19" t="s">
        <v>91</v>
      </c>
    </row>
    <row r="740" spans="1:65" s="13" customFormat="1">
      <c r="B740" s="216"/>
      <c r="C740" s="217"/>
      <c r="D740" s="208" t="s">
        <v>299</v>
      </c>
      <c r="E740" s="218" t="s">
        <v>44</v>
      </c>
      <c r="F740" s="219" t="s">
        <v>1455</v>
      </c>
      <c r="G740" s="217"/>
      <c r="H740" s="220">
        <v>54</v>
      </c>
      <c r="I740" s="221"/>
      <c r="J740" s="217"/>
      <c r="K740" s="217"/>
      <c r="L740" s="222"/>
      <c r="M740" s="223"/>
      <c r="N740" s="224"/>
      <c r="O740" s="224"/>
      <c r="P740" s="224"/>
      <c r="Q740" s="224"/>
      <c r="R740" s="224"/>
      <c r="S740" s="224"/>
      <c r="T740" s="225"/>
      <c r="AT740" s="226" t="s">
        <v>299</v>
      </c>
      <c r="AU740" s="226" t="s">
        <v>91</v>
      </c>
      <c r="AV740" s="13" t="s">
        <v>91</v>
      </c>
      <c r="AW740" s="13" t="s">
        <v>42</v>
      </c>
      <c r="AX740" s="13" t="s">
        <v>88</v>
      </c>
      <c r="AY740" s="226" t="s">
        <v>211</v>
      </c>
    </row>
    <row r="741" spans="1:65" s="2" customFormat="1" ht="12">
      <c r="A741" s="37"/>
      <c r="B741" s="38"/>
      <c r="C741" s="195" t="s">
        <v>1456</v>
      </c>
      <c r="D741" s="195" t="s">
        <v>214</v>
      </c>
      <c r="E741" s="196" t="s">
        <v>1457</v>
      </c>
      <c r="F741" s="197" t="s">
        <v>1458</v>
      </c>
      <c r="G741" s="198" t="s">
        <v>519</v>
      </c>
      <c r="H741" s="199">
        <v>44.365000000000002</v>
      </c>
      <c r="I741" s="200"/>
      <c r="J741" s="201">
        <f>ROUND(I741*H741,2)</f>
        <v>0</v>
      </c>
      <c r="K741" s="197" t="s">
        <v>224</v>
      </c>
      <c r="L741" s="42"/>
      <c r="M741" s="202" t="s">
        <v>44</v>
      </c>
      <c r="N741" s="203" t="s">
        <v>53</v>
      </c>
      <c r="O741" s="67"/>
      <c r="P741" s="204">
        <f>O741*H741</f>
        <v>0</v>
      </c>
      <c r="Q741" s="204">
        <v>4.0000000000000003E-5</v>
      </c>
      <c r="R741" s="204">
        <f>Q741*H741</f>
        <v>1.7746000000000003E-3</v>
      </c>
      <c r="S741" s="204">
        <v>0</v>
      </c>
      <c r="T741" s="205">
        <f>S741*H741</f>
        <v>0</v>
      </c>
      <c r="U741" s="37"/>
      <c r="V741" s="37"/>
      <c r="W741" s="37"/>
      <c r="X741" s="37"/>
      <c r="Y741" s="37"/>
      <c r="Z741" s="37"/>
      <c r="AA741" s="37"/>
      <c r="AB741" s="37"/>
      <c r="AC741" s="37"/>
      <c r="AD741" s="37"/>
      <c r="AE741" s="37"/>
      <c r="AR741" s="206" t="s">
        <v>368</v>
      </c>
      <c r="AT741" s="206" t="s">
        <v>214</v>
      </c>
      <c r="AU741" s="206" t="s">
        <v>91</v>
      </c>
      <c r="AY741" s="19" t="s">
        <v>211</v>
      </c>
      <c r="BE741" s="207">
        <f>IF(N741="základní",J741,0)</f>
        <v>0</v>
      </c>
      <c r="BF741" s="207">
        <f>IF(N741="snížená",J741,0)</f>
        <v>0</v>
      </c>
      <c r="BG741" s="207">
        <f>IF(N741="zákl. přenesená",J741,0)</f>
        <v>0</v>
      </c>
      <c r="BH741" s="207">
        <f>IF(N741="sníž. přenesená",J741,0)</f>
        <v>0</v>
      </c>
      <c r="BI741" s="207">
        <f>IF(N741="nulová",J741,0)</f>
        <v>0</v>
      </c>
      <c r="BJ741" s="19" t="s">
        <v>88</v>
      </c>
      <c r="BK741" s="207">
        <f>ROUND(I741*H741,2)</f>
        <v>0</v>
      </c>
      <c r="BL741" s="19" t="s">
        <v>368</v>
      </c>
      <c r="BM741" s="206" t="s">
        <v>1459</v>
      </c>
    </row>
    <row r="742" spans="1:65" s="2" customFormat="1" ht="29.25">
      <c r="A742" s="37"/>
      <c r="B742" s="38"/>
      <c r="C742" s="39"/>
      <c r="D742" s="208" t="s">
        <v>297</v>
      </c>
      <c r="E742" s="39"/>
      <c r="F742" s="209" t="s">
        <v>1460</v>
      </c>
      <c r="G742" s="39"/>
      <c r="H742" s="39"/>
      <c r="I742" s="118"/>
      <c r="J742" s="39"/>
      <c r="K742" s="39"/>
      <c r="L742" s="42"/>
      <c r="M742" s="210"/>
      <c r="N742" s="211"/>
      <c r="O742" s="67"/>
      <c r="P742" s="67"/>
      <c r="Q742" s="67"/>
      <c r="R742" s="67"/>
      <c r="S742" s="67"/>
      <c r="T742" s="68"/>
      <c r="U742" s="37"/>
      <c r="V742" s="37"/>
      <c r="W742" s="37"/>
      <c r="X742" s="37"/>
      <c r="Y742" s="37"/>
      <c r="Z742" s="37"/>
      <c r="AA742" s="37"/>
      <c r="AB742" s="37"/>
      <c r="AC742" s="37"/>
      <c r="AD742" s="37"/>
      <c r="AE742" s="37"/>
      <c r="AT742" s="19" t="s">
        <v>297</v>
      </c>
      <c r="AU742" s="19" t="s">
        <v>91</v>
      </c>
    </row>
    <row r="743" spans="1:65" s="2" customFormat="1" ht="19.5">
      <c r="A743" s="37"/>
      <c r="B743" s="38"/>
      <c r="C743" s="39"/>
      <c r="D743" s="208" t="s">
        <v>220</v>
      </c>
      <c r="E743" s="39"/>
      <c r="F743" s="209" t="s">
        <v>1461</v>
      </c>
      <c r="G743" s="39"/>
      <c r="H743" s="39"/>
      <c r="I743" s="118"/>
      <c r="J743" s="39"/>
      <c r="K743" s="39"/>
      <c r="L743" s="42"/>
      <c r="M743" s="210"/>
      <c r="N743" s="211"/>
      <c r="O743" s="67"/>
      <c r="P743" s="67"/>
      <c r="Q743" s="67"/>
      <c r="R743" s="67"/>
      <c r="S743" s="67"/>
      <c r="T743" s="68"/>
      <c r="U743" s="37"/>
      <c r="V743" s="37"/>
      <c r="W743" s="37"/>
      <c r="X743" s="37"/>
      <c r="Y743" s="37"/>
      <c r="Z743" s="37"/>
      <c r="AA743" s="37"/>
      <c r="AB743" s="37"/>
      <c r="AC743" s="37"/>
      <c r="AD743" s="37"/>
      <c r="AE743" s="37"/>
      <c r="AT743" s="19" t="s">
        <v>220</v>
      </c>
      <c r="AU743" s="19" t="s">
        <v>91</v>
      </c>
    </row>
    <row r="744" spans="1:65" s="13" customFormat="1">
      <c r="B744" s="216"/>
      <c r="C744" s="217"/>
      <c r="D744" s="208" t="s">
        <v>299</v>
      </c>
      <c r="E744" s="218" t="s">
        <v>44</v>
      </c>
      <c r="F744" s="219" t="s">
        <v>1462</v>
      </c>
      <c r="G744" s="217"/>
      <c r="H744" s="220">
        <v>44.365000000000002</v>
      </c>
      <c r="I744" s="221"/>
      <c r="J744" s="217"/>
      <c r="K744" s="217"/>
      <c r="L744" s="222"/>
      <c r="M744" s="223"/>
      <c r="N744" s="224"/>
      <c r="O744" s="224"/>
      <c r="P744" s="224"/>
      <c r="Q744" s="224"/>
      <c r="R744" s="224"/>
      <c r="S744" s="224"/>
      <c r="T744" s="225"/>
      <c r="AT744" s="226" t="s">
        <v>299</v>
      </c>
      <c r="AU744" s="226" t="s">
        <v>91</v>
      </c>
      <c r="AV744" s="13" t="s">
        <v>91</v>
      </c>
      <c r="AW744" s="13" t="s">
        <v>42</v>
      </c>
      <c r="AX744" s="13" t="s">
        <v>88</v>
      </c>
      <c r="AY744" s="226" t="s">
        <v>211</v>
      </c>
    </row>
    <row r="745" spans="1:65" s="2" customFormat="1" ht="12">
      <c r="A745" s="37"/>
      <c r="B745" s="38"/>
      <c r="C745" s="259" t="s">
        <v>1463</v>
      </c>
      <c r="D745" s="259" t="s">
        <v>507</v>
      </c>
      <c r="E745" s="260" t="s">
        <v>1464</v>
      </c>
      <c r="F745" s="261" t="s">
        <v>1465</v>
      </c>
      <c r="G745" s="262" t="s">
        <v>510</v>
      </c>
      <c r="H745" s="263">
        <v>0.34799999999999998</v>
      </c>
      <c r="I745" s="264"/>
      <c r="J745" s="265">
        <f>ROUND(I745*H745,2)</f>
        <v>0</v>
      </c>
      <c r="K745" s="261" t="s">
        <v>224</v>
      </c>
      <c r="L745" s="266"/>
      <c r="M745" s="267" t="s">
        <v>44</v>
      </c>
      <c r="N745" s="268" t="s">
        <v>53</v>
      </c>
      <c r="O745" s="67"/>
      <c r="P745" s="204">
        <f>O745*H745</f>
        <v>0</v>
      </c>
      <c r="Q745" s="204">
        <v>1</v>
      </c>
      <c r="R745" s="204">
        <f>Q745*H745</f>
        <v>0.34799999999999998</v>
      </c>
      <c r="S745" s="204">
        <v>0</v>
      </c>
      <c r="T745" s="205">
        <f>S745*H745</f>
        <v>0</v>
      </c>
      <c r="U745" s="37"/>
      <c r="V745" s="37"/>
      <c r="W745" s="37"/>
      <c r="X745" s="37"/>
      <c r="Y745" s="37"/>
      <c r="Z745" s="37"/>
      <c r="AA745" s="37"/>
      <c r="AB745" s="37"/>
      <c r="AC745" s="37"/>
      <c r="AD745" s="37"/>
      <c r="AE745" s="37"/>
      <c r="AR745" s="206" t="s">
        <v>474</v>
      </c>
      <c r="AT745" s="206" t="s">
        <v>507</v>
      </c>
      <c r="AU745" s="206" t="s">
        <v>91</v>
      </c>
      <c r="AY745" s="19" t="s">
        <v>211</v>
      </c>
      <c r="BE745" s="207">
        <f>IF(N745="základní",J745,0)</f>
        <v>0</v>
      </c>
      <c r="BF745" s="207">
        <f>IF(N745="snížená",J745,0)</f>
        <v>0</v>
      </c>
      <c r="BG745" s="207">
        <f>IF(N745="zákl. přenesená",J745,0)</f>
        <v>0</v>
      </c>
      <c r="BH745" s="207">
        <f>IF(N745="sníž. přenesená",J745,0)</f>
        <v>0</v>
      </c>
      <c r="BI745" s="207">
        <f>IF(N745="nulová",J745,0)</f>
        <v>0</v>
      </c>
      <c r="BJ745" s="19" t="s">
        <v>88</v>
      </c>
      <c r="BK745" s="207">
        <f>ROUND(I745*H745,2)</f>
        <v>0</v>
      </c>
      <c r="BL745" s="19" t="s">
        <v>368</v>
      </c>
      <c r="BM745" s="206" t="s">
        <v>1466</v>
      </c>
    </row>
    <row r="746" spans="1:65" s="13" customFormat="1">
      <c r="B746" s="216"/>
      <c r="C746" s="217"/>
      <c r="D746" s="208" t="s">
        <v>299</v>
      </c>
      <c r="E746" s="218" t="s">
        <v>44</v>
      </c>
      <c r="F746" s="219" t="s">
        <v>1467</v>
      </c>
      <c r="G746" s="217"/>
      <c r="H746" s="220">
        <v>0.34799999999999998</v>
      </c>
      <c r="I746" s="221"/>
      <c r="J746" s="217"/>
      <c r="K746" s="217"/>
      <c r="L746" s="222"/>
      <c r="M746" s="223"/>
      <c r="N746" s="224"/>
      <c r="O746" s="224"/>
      <c r="P746" s="224"/>
      <c r="Q746" s="224"/>
      <c r="R746" s="224"/>
      <c r="S746" s="224"/>
      <c r="T746" s="225"/>
      <c r="AT746" s="226" t="s">
        <v>299</v>
      </c>
      <c r="AU746" s="226" t="s">
        <v>91</v>
      </c>
      <c r="AV746" s="13" t="s">
        <v>91</v>
      </c>
      <c r="AW746" s="13" t="s">
        <v>42</v>
      </c>
      <c r="AX746" s="13" t="s">
        <v>88</v>
      </c>
      <c r="AY746" s="226" t="s">
        <v>211</v>
      </c>
    </row>
    <row r="747" spans="1:65" s="2" customFormat="1" ht="12">
      <c r="A747" s="37"/>
      <c r="B747" s="38"/>
      <c r="C747" s="195" t="s">
        <v>1468</v>
      </c>
      <c r="D747" s="195" t="s">
        <v>214</v>
      </c>
      <c r="E747" s="196" t="s">
        <v>1469</v>
      </c>
      <c r="F747" s="197" t="s">
        <v>1470</v>
      </c>
      <c r="G747" s="198" t="s">
        <v>315</v>
      </c>
      <c r="H747" s="199">
        <v>54</v>
      </c>
      <c r="I747" s="200"/>
      <c r="J747" s="201">
        <f>ROUND(I747*H747,2)</f>
        <v>0</v>
      </c>
      <c r="K747" s="197" t="s">
        <v>224</v>
      </c>
      <c r="L747" s="42"/>
      <c r="M747" s="202" t="s">
        <v>44</v>
      </c>
      <c r="N747" s="203" t="s">
        <v>53</v>
      </c>
      <c r="O747" s="67"/>
      <c r="P747" s="204">
        <f>O747*H747</f>
        <v>0</v>
      </c>
      <c r="Q747" s="204">
        <v>0</v>
      </c>
      <c r="R747" s="204">
        <f>Q747*H747</f>
        <v>0</v>
      </c>
      <c r="S747" s="204">
        <v>0</v>
      </c>
      <c r="T747" s="205">
        <f>S747*H747</f>
        <v>0</v>
      </c>
      <c r="U747" s="37"/>
      <c r="V747" s="37"/>
      <c r="W747" s="37"/>
      <c r="X747" s="37"/>
      <c r="Y747" s="37"/>
      <c r="Z747" s="37"/>
      <c r="AA747" s="37"/>
      <c r="AB747" s="37"/>
      <c r="AC747" s="37"/>
      <c r="AD747" s="37"/>
      <c r="AE747" s="37"/>
      <c r="AR747" s="206" t="s">
        <v>368</v>
      </c>
      <c r="AT747" s="206" t="s">
        <v>214</v>
      </c>
      <c r="AU747" s="206" t="s">
        <v>91</v>
      </c>
      <c r="AY747" s="19" t="s">
        <v>211</v>
      </c>
      <c r="BE747" s="207">
        <f>IF(N747="základní",J747,0)</f>
        <v>0</v>
      </c>
      <c r="BF747" s="207">
        <f>IF(N747="snížená",J747,0)</f>
        <v>0</v>
      </c>
      <c r="BG747" s="207">
        <f>IF(N747="zákl. přenesená",J747,0)</f>
        <v>0</v>
      </c>
      <c r="BH747" s="207">
        <f>IF(N747="sníž. přenesená",J747,0)</f>
        <v>0</v>
      </c>
      <c r="BI747" s="207">
        <f>IF(N747="nulová",J747,0)</f>
        <v>0</v>
      </c>
      <c r="BJ747" s="19" t="s">
        <v>88</v>
      </c>
      <c r="BK747" s="207">
        <f>ROUND(I747*H747,2)</f>
        <v>0</v>
      </c>
      <c r="BL747" s="19" t="s">
        <v>368</v>
      </c>
      <c r="BM747" s="206" t="s">
        <v>1471</v>
      </c>
    </row>
    <row r="748" spans="1:65" s="13" customFormat="1">
      <c r="B748" s="216"/>
      <c r="C748" s="217"/>
      <c r="D748" s="208" t="s">
        <v>299</v>
      </c>
      <c r="E748" s="218" t="s">
        <v>44</v>
      </c>
      <c r="F748" s="219" t="s">
        <v>856</v>
      </c>
      <c r="G748" s="217"/>
      <c r="H748" s="220">
        <v>54</v>
      </c>
      <c r="I748" s="221"/>
      <c r="J748" s="217"/>
      <c r="K748" s="217"/>
      <c r="L748" s="222"/>
      <c r="M748" s="223"/>
      <c r="N748" s="224"/>
      <c r="O748" s="224"/>
      <c r="P748" s="224"/>
      <c r="Q748" s="224"/>
      <c r="R748" s="224"/>
      <c r="S748" s="224"/>
      <c r="T748" s="225"/>
      <c r="AT748" s="226" t="s">
        <v>299</v>
      </c>
      <c r="AU748" s="226" t="s">
        <v>91</v>
      </c>
      <c r="AV748" s="13" t="s">
        <v>91</v>
      </c>
      <c r="AW748" s="13" t="s">
        <v>42</v>
      </c>
      <c r="AX748" s="13" t="s">
        <v>88</v>
      </c>
      <c r="AY748" s="226" t="s">
        <v>211</v>
      </c>
    </row>
    <row r="749" spans="1:65" s="2" customFormat="1" ht="12">
      <c r="A749" s="37"/>
      <c r="B749" s="38"/>
      <c r="C749" s="259" t="s">
        <v>1472</v>
      </c>
      <c r="D749" s="259" t="s">
        <v>507</v>
      </c>
      <c r="E749" s="260" t="s">
        <v>1473</v>
      </c>
      <c r="F749" s="261" t="s">
        <v>1474</v>
      </c>
      <c r="G749" s="262" t="s">
        <v>315</v>
      </c>
      <c r="H749" s="263">
        <v>56.7</v>
      </c>
      <c r="I749" s="264"/>
      <c r="J749" s="265">
        <f>ROUND(I749*H749,2)</f>
        <v>0</v>
      </c>
      <c r="K749" s="261" t="s">
        <v>224</v>
      </c>
      <c r="L749" s="266"/>
      <c r="M749" s="267" t="s">
        <v>44</v>
      </c>
      <c r="N749" s="268" t="s">
        <v>53</v>
      </c>
      <c r="O749" s="67"/>
      <c r="P749" s="204">
        <f>O749*H749</f>
        <v>0</v>
      </c>
      <c r="Q749" s="204">
        <v>2.15E-3</v>
      </c>
      <c r="R749" s="204">
        <f>Q749*H749</f>
        <v>0.121905</v>
      </c>
      <c r="S749" s="204">
        <v>0</v>
      </c>
      <c r="T749" s="205">
        <f>S749*H749</f>
        <v>0</v>
      </c>
      <c r="U749" s="37"/>
      <c r="V749" s="37"/>
      <c r="W749" s="37"/>
      <c r="X749" s="37"/>
      <c r="Y749" s="37"/>
      <c r="Z749" s="37"/>
      <c r="AA749" s="37"/>
      <c r="AB749" s="37"/>
      <c r="AC749" s="37"/>
      <c r="AD749" s="37"/>
      <c r="AE749" s="37"/>
      <c r="AR749" s="206" t="s">
        <v>474</v>
      </c>
      <c r="AT749" s="206" t="s">
        <v>507</v>
      </c>
      <c r="AU749" s="206" t="s">
        <v>91</v>
      </c>
      <c r="AY749" s="19" t="s">
        <v>211</v>
      </c>
      <c r="BE749" s="207">
        <f>IF(N749="základní",J749,0)</f>
        <v>0</v>
      </c>
      <c r="BF749" s="207">
        <f>IF(N749="snížená",J749,0)</f>
        <v>0</v>
      </c>
      <c r="BG749" s="207">
        <f>IF(N749="zákl. přenesená",J749,0)</f>
        <v>0</v>
      </c>
      <c r="BH749" s="207">
        <f>IF(N749="sníž. přenesená",J749,0)</f>
        <v>0</v>
      </c>
      <c r="BI749" s="207">
        <f>IF(N749="nulová",J749,0)</f>
        <v>0</v>
      </c>
      <c r="BJ749" s="19" t="s">
        <v>88</v>
      </c>
      <c r="BK749" s="207">
        <f>ROUND(I749*H749,2)</f>
        <v>0</v>
      </c>
      <c r="BL749" s="19" t="s">
        <v>368</v>
      </c>
      <c r="BM749" s="206" t="s">
        <v>1475</v>
      </c>
    </row>
    <row r="750" spans="1:65" s="13" customFormat="1">
      <c r="B750" s="216"/>
      <c r="C750" s="217"/>
      <c r="D750" s="208" t="s">
        <v>299</v>
      </c>
      <c r="E750" s="218" t="s">
        <v>44</v>
      </c>
      <c r="F750" s="219" t="s">
        <v>1476</v>
      </c>
      <c r="G750" s="217"/>
      <c r="H750" s="220">
        <v>56.7</v>
      </c>
      <c r="I750" s="221"/>
      <c r="J750" s="217"/>
      <c r="K750" s="217"/>
      <c r="L750" s="222"/>
      <c r="M750" s="223"/>
      <c r="N750" s="224"/>
      <c r="O750" s="224"/>
      <c r="P750" s="224"/>
      <c r="Q750" s="224"/>
      <c r="R750" s="224"/>
      <c r="S750" s="224"/>
      <c r="T750" s="225"/>
      <c r="AT750" s="226" t="s">
        <v>299</v>
      </c>
      <c r="AU750" s="226" t="s">
        <v>91</v>
      </c>
      <c r="AV750" s="13" t="s">
        <v>91</v>
      </c>
      <c r="AW750" s="13" t="s">
        <v>42</v>
      </c>
      <c r="AX750" s="13" t="s">
        <v>88</v>
      </c>
      <c r="AY750" s="226" t="s">
        <v>211</v>
      </c>
    </row>
    <row r="751" spans="1:65" s="2" customFormat="1" ht="24">
      <c r="A751" s="37"/>
      <c r="B751" s="38"/>
      <c r="C751" s="195" t="s">
        <v>1477</v>
      </c>
      <c r="D751" s="195" t="s">
        <v>214</v>
      </c>
      <c r="E751" s="196" t="s">
        <v>1478</v>
      </c>
      <c r="F751" s="197" t="s">
        <v>1479</v>
      </c>
      <c r="G751" s="198" t="s">
        <v>510</v>
      </c>
      <c r="H751" s="199">
        <v>0.47199999999999998</v>
      </c>
      <c r="I751" s="200"/>
      <c r="J751" s="201">
        <f>ROUND(I751*H751,2)</f>
        <v>0</v>
      </c>
      <c r="K751" s="197" t="s">
        <v>224</v>
      </c>
      <c r="L751" s="42"/>
      <c r="M751" s="202" t="s">
        <v>44</v>
      </c>
      <c r="N751" s="203" t="s">
        <v>53</v>
      </c>
      <c r="O751" s="67"/>
      <c r="P751" s="204">
        <f>O751*H751</f>
        <v>0</v>
      </c>
      <c r="Q751" s="204">
        <v>0</v>
      </c>
      <c r="R751" s="204">
        <f>Q751*H751</f>
        <v>0</v>
      </c>
      <c r="S751" s="204">
        <v>0</v>
      </c>
      <c r="T751" s="205">
        <f>S751*H751</f>
        <v>0</v>
      </c>
      <c r="U751" s="37"/>
      <c r="V751" s="37"/>
      <c r="W751" s="37"/>
      <c r="X751" s="37"/>
      <c r="Y751" s="37"/>
      <c r="Z751" s="37"/>
      <c r="AA751" s="37"/>
      <c r="AB751" s="37"/>
      <c r="AC751" s="37"/>
      <c r="AD751" s="37"/>
      <c r="AE751" s="37"/>
      <c r="AR751" s="206" t="s">
        <v>368</v>
      </c>
      <c r="AT751" s="206" t="s">
        <v>214</v>
      </c>
      <c r="AU751" s="206" t="s">
        <v>91</v>
      </c>
      <c r="AY751" s="19" t="s">
        <v>211</v>
      </c>
      <c r="BE751" s="207">
        <f>IF(N751="základní",J751,0)</f>
        <v>0</v>
      </c>
      <c r="BF751" s="207">
        <f>IF(N751="snížená",J751,0)</f>
        <v>0</v>
      </c>
      <c r="BG751" s="207">
        <f>IF(N751="zákl. přenesená",J751,0)</f>
        <v>0</v>
      </c>
      <c r="BH751" s="207">
        <f>IF(N751="sníž. přenesená",J751,0)</f>
        <v>0</v>
      </c>
      <c r="BI751" s="207">
        <f>IF(N751="nulová",J751,0)</f>
        <v>0</v>
      </c>
      <c r="BJ751" s="19" t="s">
        <v>88</v>
      </c>
      <c r="BK751" s="207">
        <f>ROUND(I751*H751,2)</f>
        <v>0</v>
      </c>
      <c r="BL751" s="19" t="s">
        <v>368</v>
      </c>
      <c r="BM751" s="206" t="s">
        <v>1480</v>
      </c>
    </row>
    <row r="752" spans="1:65" s="2" customFormat="1" ht="87.75">
      <c r="A752" s="37"/>
      <c r="B752" s="38"/>
      <c r="C752" s="39"/>
      <c r="D752" s="208" t="s">
        <v>297</v>
      </c>
      <c r="E752" s="39"/>
      <c r="F752" s="209" t="s">
        <v>1481</v>
      </c>
      <c r="G752" s="39"/>
      <c r="H752" s="39"/>
      <c r="I752" s="118"/>
      <c r="J752" s="39"/>
      <c r="K752" s="39"/>
      <c r="L752" s="42"/>
      <c r="M752" s="210"/>
      <c r="N752" s="211"/>
      <c r="O752" s="67"/>
      <c r="P752" s="67"/>
      <c r="Q752" s="67"/>
      <c r="R752" s="67"/>
      <c r="S752" s="67"/>
      <c r="T752" s="68"/>
      <c r="U752" s="37"/>
      <c r="V752" s="37"/>
      <c r="W752" s="37"/>
      <c r="X752" s="37"/>
      <c r="Y752" s="37"/>
      <c r="Z752" s="37"/>
      <c r="AA752" s="37"/>
      <c r="AB752" s="37"/>
      <c r="AC752" s="37"/>
      <c r="AD752" s="37"/>
      <c r="AE752" s="37"/>
      <c r="AT752" s="19" t="s">
        <v>297</v>
      </c>
      <c r="AU752" s="19" t="s">
        <v>91</v>
      </c>
    </row>
    <row r="753" spans="1:65" s="2" customFormat="1" ht="36">
      <c r="A753" s="37"/>
      <c r="B753" s="38"/>
      <c r="C753" s="195" t="s">
        <v>1482</v>
      </c>
      <c r="D753" s="195" t="s">
        <v>214</v>
      </c>
      <c r="E753" s="196" t="s">
        <v>1483</v>
      </c>
      <c r="F753" s="197" t="s">
        <v>1484</v>
      </c>
      <c r="G753" s="198" t="s">
        <v>510</v>
      </c>
      <c r="H753" s="199">
        <v>0.47199999999999998</v>
      </c>
      <c r="I753" s="200"/>
      <c r="J753" s="201">
        <f>ROUND(I753*H753,2)</f>
        <v>0</v>
      </c>
      <c r="K753" s="197" t="s">
        <v>224</v>
      </c>
      <c r="L753" s="42"/>
      <c r="M753" s="202" t="s">
        <v>44</v>
      </c>
      <c r="N753" s="203" t="s">
        <v>53</v>
      </c>
      <c r="O753" s="67"/>
      <c r="P753" s="204">
        <f>O753*H753</f>
        <v>0</v>
      </c>
      <c r="Q753" s="204">
        <v>0</v>
      </c>
      <c r="R753" s="204">
        <f>Q753*H753</f>
        <v>0</v>
      </c>
      <c r="S753" s="204">
        <v>0</v>
      </c>
      <c r="T753" s="205">
        <f>S753*H753</f>
        <v>0</v>
      </c>
      <c r="U753" s="37"/>
      <c r="V753" s="37"/>
      <c r="W753" s="37"/>
      <c r="X753" s="37"/>
      <c r="Y753" s="37"/>
      <c r="Z753" s="37"/>
      <c r="AA753" s="37"/>
      <c r="AB753" s="37"/>
      <c r="AC753" s="37"/>
      <c r="AD753" s="37"/>
      <c r="AE753" s="37"/>
      <c r="AR753" s="206" t="s">
        <v>368</v>
      </c>
      <c r="AT753" s="206" t="s">
        <v>214</v>
      </c>
      <c r="AU753" s="206" t="s">
        <v>91</v>
      </c>
      <c r="AY753" s="19" t="s">
        <v>211</v>
      </c>
      <c r="BE753" s="207">
        <f>IF(N753="základní",J753,0)</f>
        <v>0</v>
      </c>
      <c r="BF753" s="207">
        <f>IF(N753="snížená",J753,0)</f>
        <v>0</v>
      </c>
      <c r="BG753" s="207">
        <f>IF(N753="zákl. přenesená",J753,0)</f>
        <v>0</v>
      </c>
      <c r="BH753" s="207">
        <f>IF(N753="sníž. přenesená",J753,0)</f>
        <v>0</v>
      </c>
      <c r="BI753" s="207">
        <f>IF(N753="nulová",J753,0)</f>
        <v>0</v>
      </c>
      <c r="BJ753" s="19" t="s">
        <v>88</v>
      </c>
      <c r="BK753" s="207">
        <f>ROUND(I753*H753,2)</f>
        <v>0</v>
      </c>
      <c r="BL753" s="19" t="s">
        <v>368</v>
      </c>
      <c r="BM753" s="206" t="s">
        <v>1485</v>
      </c>
    </row>
    <row r="754" spans="1:65" s="2" customFormat="1" ht="87.75">
      <c r="A754" s="37"/>
      <c r="B754" s="38"/>
      <c r="C754" s="39"/>
      <c r="D754" s="208" t="s">
        <v>297</v>
      </c>
      <c r="E754" s="39"/>
      <c r="F754" s="209" t="s">
        <v>1481</v>
      </c>
      <c r="G754" s="39"/>
      <c r="H754" s="39"/>
      <c r="I754" s="118"/>
      <c r="J754" s="39"/>
      <c r="K754" s="39"/>
      <c r="L754" s="42"/>
      <c r="M754" s="210"/>
      <c r="N754" s="211"/>
      <c r="O754" s="67"/>
      <c r="P754" s="67"/>
      <c r="Q754" s="67"/>
      <c r="R754" s="67"/>
      <c r="S754" s="67"/>
      <c r="T754" s="68"/>
      <c r="U754" s="37"/>
      <c r="V754" s="37"/>
      <c r="W754" s="37"/>
      <c r="X754" s="37"/>
      <c r="Y754" s="37"/>
      <c r="Z754" s="37"/>
      <c r="AA754" s="37"/>
      <c r="AB754" s="37"/>
      <c r="AC754" s="37"/>
      <c r="AD754" s="37"/>
      <c r="AE754" s="37"/>
      <c r="AT754" s="19" t="s">
        <v>297</v>
      </c>
      <c r="AU754" s="19" t="s">
        <v>91</v>
      </c>
    </row>
    <row r="755" spans="1:65" s="12" customFormat="1" ht="12.75">
      <c r="B755" s="179"/>
      <c r="C755" s="180"/>
      <c r="D755" s="181" t="s">
        <v>81</v>
      </c>
      <c r="E755" s="193" t="s">
        <v>1486</v>
      </c>
      <c r="F755" s="193" t="s">
        <v>1487</v>
      </c>
      <c r="G755" s="180"/>
      <c r="H755" s="180"/>
      <c r="I755" s="183"/>
      <c r="J755" s="194">
        <f>BK755</f>
        <v>0</v>
      </c>
      <c r="K755" s="180"/>
      <c r="L755" s="185"/>
      <c r="M755" s="186"/>
      <c r="N755" s="187"/>
      <c r="O755" s="187"/>
      <c r="P755" s="188">
        <f>SUM(P756:P757)</f>
        <v>0</v>
      </c>
      <c r="Q755" s="187"/>
      <c r="R755" s="188">
        <f>SUM(R756:R757)</f>
        <v>0</v>
      </c>
      <c r="S755" s="187"/>
      <c r="T755" s="189">
        <f>SUM(T756:T757)</f>
        <v>0.93599999999999994</v>
      </c>
      <c r="AR755" s="190" t="s">
        <v>91</v>
      </c>
      <c r="AT755" s="191" t="s">
        <v>81</v>
      </c>
      <c r="AU755" s="191" t="s">
        <v>88</v>
      </c>
      <c r="AY755" s="190" t="s">
        <v>211</v>
      </c>
      <c r="BK755" s="192">
        <f>SUM(BK756:BK757)</f>
        <v>0</v>
      </c>
    </row>
    <row r="756" spans="1:65" s="2" customFormat="1" ht="12">
      <c r="A756" s="37"/>
      <c r="B756" s="38"/>
      <c r="C756" s="195" t="s">
        <v>1488</v>
      </c>
      <c r="D756" s="195" t="s">
        <v>214</v>
      </c>
      <c r="E756" s="196" t="s">
        <v>1489</v>
      </c>
      <c r="F756" s="197" t="s">
        <v>1490</v>
      </c>
      <c r="G756" s="198" t="s">
        <v>519</v>
      </c>
      <c r="H756" s="199">
        <v>52</v>
      </c>
      <c r="I756" s="200"/>
      <c r="J756" s="201">
        <f>ROUND(I756*H756,2)</f>
        <v>0</v>
      </c>
      <c r="K756" s="197" t="s">
        <v>224</v>
      </c>
      <c r="L756" s="42"/>
      <c r="M756" s="202" t="s">
        <v>44</v>
      </c>
      <c r="N756" s="203" t="s">
        <v>53</v>
      </c>
      <c r="O756" s="67"/>
      <c r="P756" s="204">
        <f>O756*H756</f>
        <v>0</v>
      </c>
      <c r="Q756" s="204">
        <v>0</v>
      </c>
      <c r="R756" s="204">
        <f>Q756*H756</f>
        <v>0</v>
      </c>
      <c r="S756" s="204">
        <v>1.7999999999999999E-2</v>
      </c>
      <c r="T756" s="205">
        <f>S756*H756</f>
        <v>0.93599999999999994</v>
      </c>
      <c r="U756" s="37"/>
      <c r="V756" s="37"/>
      <c r="W756" s="37"/>
      <c r="X756" s="37"/>
      <c r="Y756" s="37"/>
      <c r="Z756" s="37"/>
      <c r="AA756" s="37"/>
      <c r="AB756" s="37"/>
      <c r="AC756" s="37"/>
      <c r="AD756" s="37"/>
      <c r="AE756" s="37"/>
      <c r="AR756" s="206" t="s">
        <v>368</v>
      </c>
      <c r="AT756" s="206" t="s">
        <v>214</v>
      </c>
      <c r="AU756" s="206" t="s">
        <v>91</v>
      </c>
      <c r="AY756" s="19" t="s">
        <v>211</v>
      </c>
      <c r="BE756" s="207">
        <f>IF(N756="základní",J756,0)</f>
        <v>0</v>
      </c>
      <c r="BF756" s="207">
        <f>IF(N756="snížená",J756,0)</f>
        <v>0</v>
      </c>
      <c r="BG756" s="207">
        <f>IF(N756="zákl. přenesená",J756,0)</f>
        <v>0</v>
      </c>
      <c r="BH756" s="207">
        <f>IF(N756="sníž. přenesená",J756,0)</f>
        <v>0</v>
      </c>
      <c r="BI756" s="207">
        <f>IF(N756="nulová",J756,0)</f>
        <v>0</v>
      </c>
      <c r="BJ756" s="19" t="s">
        <v>88</v>
      </c>
      <c r="BK756" s="207">
        <f>ROUND(I756*H756,2)</f>
        <v>0</v>
      </c>
      <c r="BL756" s="19" t="s">
        <v>368</v>
      </c>
      <c r="BM756" s="206" t="s">
        <v>1491</v>
      </c>
    </row>
    <row r="757" spans="1:65" s="13" customFormat="1">
      <c r="B757" s="216"/>
      <c r="C757" s="217"/>
      <c r="D757" s="208" t="s">
        <v>299</v>
      </c>
      <c r="E757" s="218" t="s">
        <v>44</v>
      </c>
      <c r="F757" s="219" t="s">
        <v>1492</v>
      </c>
      <c r="G757" s="217"/>
      <c r="H757" s="220">
        <v>52</v>
      </c>
      <c r="I757" s="221"/>
      <c r="J757" s="217"/>
      <c r="K757" s="217"/>
      <c r="L757" s="222"/>
      <c r="M757" s="269"/>
      <c r="N757" s="270"/>
      <c r="O757" s="270"/>
      <c r="P757" s="270"/>
      <c r="Q757" s="270"/>
      <c r="R757" s="270"/>
      <c r="S757" s="270"/>
      <c r="T757" s="271"/>
      <c r="AT757" s="226" t="s">
        <v>299</v>
      </c>
      <c r="AU757" s="226" t="s">
        <v>91</v>
      </c>
      <c r="AV757" s="13" t="s">
        <v>91</v>
      </c>
      <c r="AW757" s="13" t="s">
        <v>42</v>
      </c>
      <c r="AX757" s="13" t="s">
        <v>88</v>
      </c>
      <c r="AY757" s="226" t="s">
        <v>211</v>
      </c>
    </row>
    <row r="758" spans="1:65" s="2" customFormat="1">
      <c r="A758" s="37"/>
      <c r="B758" s="50"/>
      <c r="C758" s="51"/>
      <c r="D758" s="51"/>
      <c r="E758" s="51"/>
      <c r="F758" s="51"/>
      <c r="G758" s="51"/>
      <c r="H758" s="51"/>
      <c r="I758" s="145"/>
      <c r="J758" s="51"/>
      <c r="K758" s="51"/>
      <c r="L758" s="42"/>
      <c r="M758" s="37"/>
      <c r="O758" s="37"/>
      <c r="P758" s="37"/>
      <c r="Q758" s="37"/>
      <c r="R758" s="37"/>
      <c r="S758" s="37"/>
      <c r="T758" s="37"/>
      <c r="U758" s="37"/>
      <c r="V758" s="37"/>
      <c r="W758" s="37"/>
      <c r="X758" s="37"/>
      <c r="Y758" s="37"/>
      <c r="Z758" s="37"/>
      <c r="AA758" s="37"/>
      <c r="AB758" s="37"/>
      <c r="AC758" s="37"/>
      <c r="AD758" s="37"/>
      <c r="AE758" s="37"/>
    </row>
  </sheetData>
  <sheetProtection algorithmName="SHA-512" hashValue="0QVG+wlI96wZBOloP88h3K0/rZvswa73RzvY5S9L/6CXL6XyXtge2ppUESxRI305F5cthsEpTfwikzprwRREEQ==" saltValue="PnWBoUDZuvlUCoPb8i+JaU4Gl11w9mFKCVFd1YSPFPyZF5409pINVdpy7h7WPsCzoeRGi5iEDTBTyksvA2YTBQ==" spinCount="100000" sheet="1" objects="1" scenarios="1" formatColumns="0" formatRows="0" autoFilter="0"/>
  <autoFilter ref="C98:K757"/>
  <mergeCells count="12">
    <mergeCell ref="E91:H91"/>
    <mergeCell ref="L2:V2"/>
    <mergeCell ref="E50:H50"/>
    <mergeCell ref="E52:H52"/>
    <mergeCell ref="E54:H54"/>
    <mergeCell ref="E87:H87"/>
    <mergeCell ref="E89:H8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8"/>
  <sheetViews>
    <sheetView showGridLines="0" workbookViewId="0">
      <selection activeCell="F119" sqref="F11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117</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646</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1493</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111</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44</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ROUND(J88,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ROUND((SUM(BE88:BE107)),  2)</f>
        <v>0</v>
      </c>
      <c r="G35" s="37"/>
      <c r="H35" s="37"/>
      <c r="I35" s="134">
        <v>0.21</v>
      </c>
      <c r="J35" s="133">
        <f>ROUND(((SUM(BE88:BE107))*I35),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ROUND((SUM(BF88:BF107)),  2)</f>
        <v>0</v>
      </c>
      <c r="G36" s="37"/>
      <c r="H36" s="37"/>
      <c r="I36" s="134">
        <v>0.15</v>
      </c>
      <c r="J36" s="133">
        <f>ROUND(((SUM(BF88:BF107))*I36),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ROUND((SUM(BG88:BG107)),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ROUND((SUM(BH88:BH107)),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ROUND((SUM(BI88:BI107)),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646</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04.2 - Soupis prací - Pravobřežní PPO zeď v DKM ř. km cca 16,65 – 16,95 (PLa)</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J88</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284</v>
      </c>
      <c r="E64" s="157"/>
      <c r="F64" s="157"/>
      <c r="G64" s="157"/>
      <c r="H64" s="157"/>
      <c r="I64" s="158"/>
      <c r="J64" s="159">
        <f>J89</f>
        <v>0</v>
      </c>
      <c r="K64" s="155"/>
      <c r="L64" s="160"/>
    </row>
    <row r="65" spans="1:31" s="10" customFormat="1" ht="12.75">
      <c r="B65" s="161"/>
      <c r="C65" s="100"/>
      <c r="D65" s="162" t="s">
        <v>286</v>
      </c>
      <c r="E65" s="163"/>
      <c r="F65" s="163"/>
      <c r="G65" s="163"/>
      <c r="H65" s="163"/>
      <c r="I65" s="164"/>
      <c r="J65" s="165">
        <f>J90</f>
        <v>0</v>
      </c>
      <c r="K65" s="100"/>
      <c r="L65" s="166"/>
    </row>
    <row r="66" spans="1:31" s="10" customFormat="1" ht="12.75">
      <c r="B66" s="161"/>
      <c r="C66" s="100"/>
      <c r="D66" s="162" t="s">
        <v>289</v>
      </c>
      <c r="E66" s="163"/>
      <c r="F66" s="163"/>
      <c r="G66" s="163"/>
      <c r="H66" s="163"/>
      <c r="I66" s="164"/>
      <c r="J66" s="165">
        <f>J105</f>
        <v>0</v>
      </c>
      <c r="K66" s="100"/>
      <c r="L66" s="166"/>
    </row>
    <row r="67" spans="1:31" s="2" customFormat="1">
      <c r="A67" s="37"/>
      <c r="B67" s="38"/>
      <c r="C67" s="39"/>
      <c r="D67" s="39"/>
      <c r="E67" s="39"/>
      <c r="F67" s="39"/>
      <c r="G67" s="39"/>
      <c r="H67" s="39"/>
      <c r="I67" s="118"/>
      <c r="J67" s="39"/>
      <c r="K67" s="39"/>
      <c r="L67" s="119"/>
      <c r="S67" s="37"/>
      <c r="T67" s="37"/>
      <c r="U67" s="37"/>
      <c r="V67" s="37"/>
      <c r="W67" s="37"/>
      <c r="X67" s="37"/>
      <c r="Y67" s="37"/>
      <c r="Z67" s="37"/>
      <c r="AA67" s="37"/>
      <c r="AB67" s="37"/>
      <c r="AC67" s="37"/>
      <c r="AD67" s="37"/>
      <c r="AE67" s="37"/>
    </row>
    <row r="68" spans="1:31" s="2" customFormat="1">
      <c r="A68" s="37"/>
      <c r="B68" s="50"/>
      <c r="C68" s="51"/>
      <c r="D68" s="51"/>
      <c r="E68" s="51"/>
      <c r="F68" s="51"/>
      <c r="G68" s="51"/>
      <c r="H68" s="51"/>
      <c r="I68" s="145"/>
      <c r="J68" s="51"/>
      <c r="K68" s="51"/>
      <c r="L68" s="119"/>
      <c r="S68" s="37"/>
      <c r="T68" s="37"/>
      <c r="U68" s="37"/>
      <c r="V68" s="37"/>
      <c r="W68" s="37"/>
      <c r="X68" s="37"/>
      <c r="Y68" s="37"/>
      <c r="Z68" s="37"/>
      <c r="AA68" s="37"/>
      <c r="AB68" s="37"/>
      <c r="AC68" s="37"/>
      <c r="AD68" s="37"/>
      <c r="AE68" s="37"/>
    </row>
    <row r="72" spans="1:31" s="2" customFormat="1">
      <c r="A72" s="37"/>
      <c r="B72" s="52"/>
      <c r="C72" s="53"/>
      <c r="D72" s="53"/>
      <c r="E72" s="53"/>
      <c r="F72" s="53"/>
      <c r="G72" s="53"/>
      <c r="H72" s="53"/>
      <c r="I72" s="148"/>
      <c r="J72" s="53"/>
      <c r="K72" s="53"/>
      <c r="L72" s="119"/>
      <c r="S72" s="37"/>
      <c r="T72" s="37"/>
      <c r="U72" s="37"/>
      <c r="V72" s="37"/>
      <c r="W72" s="37"/>
      <c r="X72" s="37"/>
      <c r="Y72" s="37"/>
      <c r="Z72" s="37"/>
      <c r="AA72" s="37"/>
      <c r="AB72" s="37"/>
      <c r="AC72" s="37"/>
      <c r="AD72" s="37"/>
      <c r="AE72" s="37"/>
    </row>
    <row r="73" spans="1:31" s="2" customFormat="1" ht="18">
      <c r="A73" s="37"/>
      <c r="B73" s="38"/>
      <c r="C73" s="25" t="s">
        <v>195</v>
      </c>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c r="A74" s="37"/>
      <c r="B74" s="38"/>
      <c r="C74" s="39"/>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ht="12.75">
      <c r="A75" s="37"/>
      <c r="B75" s="38"/>
      <c r="C75" s="31" t="s">
        <v>16</v>
      </c>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2.75">
      <c r="A76" s="37"/>
      <c r="B76" s="38"/>
      <c r="C76" s="39"/>
      <c r="D76" s="39"/>
      <c r="E76" s="402" t="str">
        <f>E7</f>
        <v>Bělá, Kvasiny, protipovodňová ochrana, č. akce 229180012 - DPS</v>
      </c>
      <c r="F76" s="403"/>
      <c r="G76" s="403"/>
      <c r="H76" s="403"/>
      <c r="I76" s="118"/>
      <c r="J76" s="39"/>
      <c r="K76" s="39"/>
      <c r="L76" s="119"/>
      <c r="S76" s="37"/>
      <c r="T76" s="37"/>
      <c r="U76" s="37"/>
      <c r="V76" s="37"/>
      <c r="W76" s="37"/>
      <c r="X76" s="37"/>
      <c r="Y76" s="37"/>
      <c r="Z76" s="37"/>
      <c r="AA76" s="37"/>
      <c r="AB76" s="37"/>
      <c r="AC76" s="37"/>
      <c r="AD76" s="37"/>
      <c r="AE76" s="37"/>
    </row>
    <row r="77" spans="1:31" s="1" customFormat="1" ht="12.75">
      <c r="B77" s="23"/>
      <c r="C77" s="31" t="s">
        <v>180</v>
      </c>
      <c r="D77" s="24"/>
      <c r="E77" s="24"/>
      <c r="F77" s="24"/>
      <c r="G77" s="24"/>
      <c r="H77" s="24"/>
      <c r="I77" s="111"/>
      <c r="J77" s="24"/>
      <c r="K77" s="24"/>
      <c r="L77" s="22"/>
    </row>
    <row r="78" spans="1:31" s="2" customFormat="1">
      <c r="A78" s="37"/>
      <c r="B78" s="38"/>
      <c r="C78" s="39"/>
      <c r="D78" s="39"/>
      <c r="E78" s="402" t="s">
        <v>646</v>
      </c>
      <c r="F78" s="401"/>
      <c r="G78" s="401"/>
      <c r="H78" s="401"/>
      <c r="I78" s="118"/>
      <c r="J78" s="39"/>
      <c r="K78" s="39"/>
      <c r="L78" s="119"/>
      <c r="S78" s="37"/>
      <c r="T78" s="37"/>
      <c r="U78" s="37"/>
      <c r="V78" s="37"/>
      <c r="W78" s="37"/>
      <c r="X78" s="37"/>
      <c r="Y78" s="37"/>
      <c r="Z78" s="37"/>
      <c r="AA78" s="37"/>
      <c r="AB78" s="37"/>
      <c r="AC78" s="37"/>
      <c r="AD78" s="37"/>
      <c r="AE78" s="37"/>
    </row>
    <row r="79" spans="1:31" s="2" customFormat="1" ht="12.75">
      <c r="A79" s="37"/>
      <c r="B79" s="38"/>
      <c r="C79" s="31" t="s">
        <v>182</v>
      </c>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c r="A80" s="37"/>
      <c r="B80" s="38"/>
      <c r="C80" s="39"/>
      <c r="D80" s="39"/>
      <c r="E80" s="364" t="str">
        <f>E11</f>
        <v>SO 04.2 - Soupis prací - Pravobřežní PPO zeď v DKM ř. km cca 16,65 – 16,95 (PLa)</v>
      </c>
      <c r="F80" s="401"/>
      <c r="G80" s="401"/>
      <c r="H80" s="401"/>
      <c r="I80" s="118"/>
      <c r="J80" s="39"/>
      <c r="K80" s="39"/>
      <c r="L80" s="119"/>
      <c r="S80" s="37"/>
      <c r="T80" s="37"/>
      <c r="U80" s="37"/>
      <c r="V80" s="37"/>
      <c r="W80" s="37"/>
      <c r="X80" s="37"/>
      <c r="Y80" s="37"/>
      <c r="Z80" s="37"/>
      <c r="AA80" s="37"/>
      <c r="AB80" s="37"/>
      <c r="AC80" s="37"/>
      <c r="AD80" s="37"/>
      <c r="AE80" s="37"/>
    </row>
    <row r="81" spans="1:65" s="2" customForma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65" s="2" customFormat="1" ht="12.75">
      <c r="A82" s="37"/>
      <c r="B82" s="38"/>
      <c r="C82" s="31" t="s">
        <v>22</v>
      </c>
      <c r="D82" s="39"/>
      <c r="E82" s="39"/>
      <c r="F82" s="29" t="str">
        <f>F14</f>
        <v>k. ú. Kvasiny</v>
      </c>
      <c r="G82" s="39"/>
      <c r="H82" s="39"/>
      <c r="I82" s="120" t="s">
        <v>24</v>
      </c>
      <c r="J82" s="62" t="str">
        <f>IF(J14="","",J14)</f>
        <v>30. 6. 2020</v>
      </c>
      <c r="K82" s="39"/>
      <c r="L82" s="119"/>
      <c r="S82" s="37"/>
      <c r="T82" s="37"/>
      <c r="U82" s="37"/>
      <c r="V82" s="37"/>
      <c r="W82" s="37"/>
      <c r="X82" s="37"/>
      <c r="Y82" s="37"/>
      <c r="Z82" s="37"/>
      <c r="AA82" s="37"/>
      <c r="AB82" s="37"/>
      <c r="AC82" s="37"/>
      <c r="AD82" s="37"/>
      <c r="AE82" s="37"/>
    </row>
    <row r="83" spans="1:65" s="2" customFormat="1">
      <c r="A83" s="37"/>
      <c r="B83" s="38"/>
      <c r="C83" s="39"/>
      <c r="D83" s="39"/>
      <c r="E83" s="39"/>
      <c r="F83" s="39"/>
      <c r="G83" s="39"/>
      <c r="H83" s="39"/>
      <c r="I83" s="118"/>
      <c r="J83" s="39"/>
      <c r="K83" s="39"/>
      <c r="L83" s="119"/>
      <c r="S83" s="37"/>
      <c r="T83" s="37"/>
      <c r="U83" s="37"/>
      <c r="V83" s="37"/>
      <c r="W83" s="37"/>
      <c r="X83" s="37"/>
      <c r="Y83" s="37"/>
      <c r="Z83" s="37"/>
      <c r="AA83" s="37"/>
      <c r="AB83" s="37"/>
      <c r="AC83" s="37"/>
      <c r="AD83" s="37"/>
      <c r="AE83" s="37"/>
    </row>
    <row r="84" spans="1:65" s="2" customFormat="1" ht="38.25">
      <c r="A84" s="37"/>
      <c r="B84" s="38"/>
      <c r="C84" s="31" t="s">
        <v>30</v>
      </c>
      <c r="D84" s="39"/>
      <c r="E84" s="39"/>
      <c r="F84" s="29" t="str">
        <f>E17</f>
        <v>Povodí Labe, státní podnik</v>
      </c>
      <c r="G84" s="39"/>
      <c r="H84" s="39"/>
      <c r="I84" s="120" t="s">
        <v>38</v>
      </c>
      <c r="J84" s="35" t="str">
        <f>E23</f>
        <v>Vodohospodářský rozvoj a výstavba a.s.</v>
      </c>
      <c r="K84" s="39"/>
      <c r="L84" s="119"/>
      <c r="S84" s="37"/>
      <c r="T84" s="37"/>
      <c r="U84" s="37"/>
      <c r="V84" s="37"/>
      <c r="W84" s="37"/>
      <c r="X84" s="37"/>
      <c r="Y84" s="37"/>
      <c r="Z84" s="37"/>
      <c r="AA84" s="37"/>
      <c r="AB84" s="37"/>
      <c r="AC84" s="37"/>
      <c r="AD84" s="37"/>
      <c r="AE84" s="37"/>
    </row>
    <row r="85" spans="1:65" s="2" customFormat="1" ht="25.5">
      <c r="A85" s="37"/>
      <c r="B85" s="38"/>
      <c r="C85" s="31" t="s">
        <v>36</v>
      </c>
      <c r="D85" s="39"/>
      <c r="E85" s="39"/>
      <c r="F85" s="29" t="str">
        <f>IF(E20="","",E20)</f>
        <v>Vyplň údaj</v>
      </c>
      <c r="G85" s="39"/>
      <c r="H85" s="39"/>
      <c r="I85" s="120" t="s">
        <v>43</v>
      </c>
      <c r="J85" s="35" t="str">
        <f>E26</f>
        <v>Miroslav Holeček</v>
      </c>
      <c r="K85" s="39"/>
      <c r="L85" s="119"/>
      <c r="S85" s="37"/>
      <c r="T85" s="37"/>
      <c r="U85" s="37"/>
      <c r="V85" s="37"/>
      <c r="W85" s="37"/>
      <c r="X85" s="37"/>
      <c r="Y85" s="37"/>
      <c r="Z85" s="37"/>
      <c r="AA85" s="37"/>
      <c r="AB85" s="37"/>
      <c r="AC85" s="37"/>
      <c r="AD85" s="37"/>
      <c r="AE85" s="37"/>
    </row>
    <row r="86" spans="1:65" s="2" customForma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11" customFormat="1" ht="24">
      <c r="A87" s="167"/>
      <c r="B87" s="168"/>
      <c r="C87" s="169" t="s">
        <v>196</v>
      </c>
      <c r="D87" s="170" t="s">
        <v>67</v>
      </c>
      <c r="E87" s="170" t="s">
        <v>63</v>
      </c>
      <c r="F87" s="170" t="s">
        <v>64</v>
      </c>
      <c r="G87" s="170" t="s">
        <v>197</v>
      </c>
      <c r="H87" s="170" t="s">
        <v>198</v>
      </c>
      <c r="I87" s="171" t="s">
        <v>199</v>
      </c>
      <c r="J87" s="170" t="s">
        <v>187</v>
      </c>
      <c r="K87" s="172" t="s">
        <v>200</v>
      </c>
      <c r="L87" s="173"/>
      <c r="M87" s="71" t="s">
        <v>44</v>
      </c>
      <c r="N87" s="72" t="s">
        <v>52</v>
      </c>
      <c r="O87" s="72" t="s">
        <v>201</v>
      </c>
      <c r="P87" s="72" t="s">
        <v>202</v>
      </c>
      <c r="Q87" s="72" t="s">
        <v>203</v>
      </c>
      <c r="R87" s="72" t="s">
        <v>204</v>
      </c>
      <c r="S87" s="72" t="s">
        <v>205</v>
      </c>
      <c r="T87" s="73" t="s">
        <v>206</v>
      </c>
      <c r="U87" s="167"/>
      <c r="V87" s="167"/>
      <c r="W87" s="167"/>
      <c r="X87" s="167"/>
      <c r="Y87" s="167"/>
      <c r="Z87" s="167"/>
      <c r="AA87" s="167"/>
      <c r="AB87" s="167"/>
      <c r="AC87" s="167"/>
      <c r="AD87" s="167"/>
      <c r="AE87" s="167"/>
    </row>
    <row r="88" spans="1:65" s="2" customFormat="1" ht="15.75">
      <c r="A88" s="37"/>
      <c r="B88" s="38"/>
      <c r="C88" s="78" t="s">
        <v>207</v>
      </c>
      <c r="D88" s="39"/>
      <c r="E88" s="39"/>
      <c r="F88" s="39"/>
      <c r="G88" s="39"/>
      <c r="H88" s="39"/>
      <c r="I88" s="118"/>
      <c r="J88" s="174">
        <f>BK88</f>
        <v>0</v>
      </c>
      <c r="K88" s="39"/>
      <c r="L88" s="42"/>
      <c r="M88" s="74"/>
      <c r="N88" s="175"/>
      <c r="O88" s="75"/>
      <c r="P88" s="176">
        <f>P89</f>
        <v>0</v>
      </c>
      <c r="Q88" s="75"/>
      <c r="R88" s="176">
        <f>R89</f>
        <v>1166.6703173999999</v>
      </c>
      <c r="S88" s="75"/>
      <c r="T88" s="177">
        <f>T89</f>
        <v>0</v>
      </c>
      <c r="U88" s="37"/>
      <c r="V88" s="37"/>
      <c r="W88" s="37"/>
      <c r="X88" s="37"/>
      <c r="Y88" s="37"/>
      <c r="Z88" s="37"/>
      <c r="AA88" s="37"/>
      <c r="AB88" s="37"/>
      <c r="AC88" s="37"/>
      <c r="AD88" s="37"/>
      <c r="AE88" s="37"/>
      <c r="AT88" s="19" t="s">
        <v>81</v>
      </c>
      <c r="AU88" s="19" t="s">
        <v>188</v>
      </c>
      <c r="BK88" s="178">
        <f>BK89</f>
        <v>0</v>
      </c>
    </row>
    <row r="89" spans="1:65" s="12" customFormat="1" ht="15">
      <c r="B89" s="179"/>
      <c r="C89" s="180"/>
      <c r="D89" s="181" t="s">
        <v>81</v>
      </c>
      <c r="E89" s="182" t="s">
        <v>290</v>
      </c>
      <c r="F89" s="182" t="s">
        <v>291</v>
      </c>
      <c r="G89" s="180"/>
      <c r="H89" s="180"/>
      <c r="I89" s="183"/>
      <c r="J89" s="184">
        <f>BK89</f>
        <v>0</v>
      </c>
      <c r="K89" s="180"/>
      <c r="L89" s="185"/>
      <c r="M89" s="186"/>
      <c r="N89" s="187"/>
      <c r="O89" s="187"/>
      <c r="P89" s="188">
        <f>P90+P105</f>
        <v>0</v>
      </c>
      <c r="Q89" s="187"/>
      <c r="R89" s="188">
        <f>R90+R105</f>
        <v>1166.6703173999999</v>
      </c>
      <c r="S89" s="187"/>
      <c r="T89" s="189">
        <f>T90+T105</f>
        <v>0</v>
      </c>
      <c r="AR89" s="190" t="s">
        <v>88</v>
      </c>
      <c r="AT89" s="191" t="s">
        <v>81</v>
      </c>
      <c r="AU89" s="191" t="s">
        <v>82</v>
      </c>
      <c r="AY89" s="190" t="s">
        <v>211</v>
      </c>
      <c r="BK89" s="192">
        <f>BK90+BK105</f>
        <v>0</v>
      </c>
    </row>
    <row r="90" spans="1:65" s="12" customFormat="1" ht="12.75">
      <c r="B90" s="179"/>
      <c r="C90" s="180"/>
      <c r="D90" s="181" t="s">
        <v>81</v>
      </c>
      <c r="E90" s="193" t="s">
        <v>232</v>
      </c>
      <c r="F90" s="193" t="s">
        <v>557</v>
      </c>
      <c r="G90" s="180"/>
      <c r="H90" s="180"/>
      <c r="I90" s="183"/>
      <c r="J90" s="194">
        <f>BK90</f>
        <v>0</v>
      </c>
      <c r="K90" s="180"/>
      <c r="L90" s="185"/>
      <c r="M90" s="186"/>
      <c r="N90" s="187"/>
      <c r="O90" s="187"/>
      <c r="P90" s="188">
        <f>SUM(P91:P104)</f>
        <v>0</v>
      </c>
      <c r="Q90" s="187"/>
      <c r="R90" s="188">
        <f>SUM(R91:R104)</f>
        <v>1166.6703173999999</v>
      </c>
      <c r="S90" s="187"/>
      <c r="T90" s="189">
        <f>SUM(T91:T104)</f>
        <v>0</v>
      </c>
      <c r="AR90" s="190" t="s">
        <v>88</v>
      </c>
      <c r="AT90" s="191" t="s">
        <v>81</v>
      </c>
      <c r="AU90" s="191" t="s">
        <v>88</v>
      </c>
      <c r="AY90" s="190" t="s">
        <v>211</v>
      </c>
      <c r="BK90" s="192">
        <f>SUM(BK91:BK104)</f>
        <v>0</v>
      </c>
    </row>
    <row r="91" spans="1:65" s="2" customFormat="1" ht="24">
      <c r="A91" s="37"/>
      <c r="B91" s="38"/>
      <c r="C91" s="195" t="s">
        <v>88</v>
      </c>
      <c r="D91" s="195" t="s">
        <v>214</v>
      </c>
      <c r="E91" s="196" t="s">
        <v>565</v>
      </c>
      <c r="F91" s="197" t="s">
        <v>566</v>
      </c>
      <c r="G91" s="198" t="s">
        <v>295</v>
      </c>
      <c r="H91" s="199">
        <v>424.74</v>
      </c>
      <c r="I91" s="200"/>
      <c r="J91" s="201">
        <f>ROUND(I91*H91,2)</f>
        <v>0</v>
      </c>
      <c r="K91" s="197" t="s">
        <v>224</v>
      </c>
      <c r="L91" s="42"/>
      <c r="M91" s="202" t="s">
        <v>44</v>
      </c>
      <c r="N91" s="203" t="s">
        <v>53</v>
      </c>
      <c r="O91" s="67"/>
      <c r="P91" s="204">
        <f>O91*H91</f>
        <v>0</v>
      </c>
      <c r="Q91" s="204">
        <v>2.13408</v>
      </c>
      <c r="R91" s="204">
        <f>Q91*H91</f>
        <v>906.42913920000001</v>
      </c>
      <c r="S91" s="204">
        <v>0</v>
      </c>
      <c r="T91" s="205">
        <f>S91*H91</f>
        <v>0</v>
      </c>
      <c r="U91" s="37"/>
      <c r="V91" s="37"/>
      <c r="W91" s="37"/>
      <c r="X91" s="37"/>
      <c r="Y91" s="37"/>
      <c r="Z91" s="37"/>
      <c r="AA91" s="37"/>
      <c r="AB91" s="37"/>
      <c r="AC91" s="37"/>
      <c r="AD91" s="37"/>
      <c r="AE91" s="37"/>
      <c r="AR91" s="206" t="s">
        <v>232</v>
      </c>
      <c r="AT91" s="206" t="s">
        <v>214</v>
      </c>
      <c r="AU91" s="206" t="s">
        <v>91</v>
      </c>
      <c r="AY91" s="19" t="s">
        <v>211</v>
      </c>
      <c r="BE91" s="207">
        <f>IF(N91="základní",J91,0)</f>
        <v>0</v>
      </c>
      <c r="BF91" s="207">
        <f>IF(N91="snížená",J91,0)</f>
        <v>0</v>
      </c>
      <c r="BG91" s="207">
        <f>IF(N91="zákl. přenesená",J91,0)</f>
        <v>0</v>
      </c>
      <c r="BH91" s="207">
        <f>IF(N91="sníž. přenesená",J91,0)</f>
        <v>0</v>
      </c>
      <c r="BI91" s="207">
        <f>IF(N91="nulová",J91,0)</f>
        <v>0</v>
      </c>
      <c r="BJ91" s="19" t="s">
        <v>88</v>
      </c>
      <c r="BK91" s="207">
        <f>ROUND(I91*H91,2)</f>
        <v>0</v>
      </c>
      <c r="BL91" s="19" t="s">
        <v>232</v>
      </c>
      <c r="BM91" s="206" t="s">
        <v>1494</v>
      </c>
    </row>
    <row r="92" spans="1:65" s="2" customFormat="1" ht="97.5">
      <c r="A92" s="37"/>
      <c r="B92" s="38"/>
      <c r="C92" s="39"/>
      <c r="D92" s="208" t="s">
        <v>297</v>
      </c>
      <c r="E92" s="39"/>
      <c r="F92" s="209" t="s">
        <v>568</v>
      </c>
      <c r="G92" s="39"/>
      <c r="H92" s="39"/>
      <c r="I92" s="118"/>
      <c r="J92" s="39"/>
      <c r="K92" s="39"/>
      <c r="L92" s="42"/>
      <c r="M92" s="210"/>
      <c r="N92" s="211"/>
      <c r="O92" s="67"/>
      <c r="P92" s="67"/>
      <c r="Q92" s="67"/>
      <c r="R92" s="67"/>
      <c r="S92" s="67"/>
      <c r="T92" s="68"/>
      <c r="U92" s="37"/>
      <c r="V92" s="37"/>
      <c r="W92" s="37"/>
      <c r="X92" s="37"/>
      <c r="Y92" s="37"/>
      <c r="Z92" s="37"/>
      <c r="AA92" s="37"/>
      <c r="AB92" s="37"/>
      <c r="AC92" s="37"/>
      <c r="AD92" s="37"/>
      <c r="AE92" s="37"/>
      <c r="AT92" s="19" t="s">
        <v>297</v>
      </c>
      <c r="AU92" s="19" t="s">
        <v>91</v>
      </c>
    </row>
    <row r="93" spans="1:65" s="13" customFormat="1" ht="22.5">
      <c r="B93" s="216"/>
      <c r="C93" s="217"/>
      <c r="D93" s="208" t="s">
        <v>299</v>
      </c>
      <c r="E93" s="218" t="s">
        <v>44</v>
      </c>
      <c r="F93" s="219" t="s">
        <v>1495</v>
      </c>
      <c r="G93" s="217"/>
      <c r="H93" s="220">
        <v>418.14</v>
      </c>
      <c r="I93" s="221"/>
      <c r="J93" s="217"/>
      <c r="K93" s="217"/>
      <c r="L93" s="222"/>
      <c r="M93" s="223"/>
      <c r="N93" s="224"/>
      <c r="O93" s="224"/>
      <c r="P93" s="224"/>
      <c r="Q93" s="224"/>
      <c r="R93" s="224"/>
      <c r="S93" s="224"/>
      <c r="T93" s="225"/>
      <c r="AT93" s="226" t="s">
        <v>299</v>
      </c>
      <c r="AU93" s="226" t="s">
        <v>91</v>
      </c>
      <c r="AV93" s="13" t="s">
        <v>91</v>
      </c>
      <c r="AW93" s="13" t="s">
        <v>42</v>
      </c>
      <c r="AX93" s="13" t="s">
        <v>82</v>
      </c>
      <c r="AY93" s="226" t="s">
        <v>211</v>
      </c>
    </row>
    <row r="94" spans="1:65" s="13" customFormat="1">
      <c r="B94" s="216"/>
      <c r="C94" s="217"/>
      <c r="D94" s="208" t="s">
        <v>299</v>
      </c>
      <c r="E94" s="218" t="s">
        <v>44</v>
      </c>
      <c r="F94" s="219" t="s">
        <v>1496</v>
      </c>
      <c r="G94" s="217"/>
      <c r="H94" s="220">
        <v>6.6</v>
      </c>
      <c r="I94" s="221"/>
      <c r="J94" s="217"/>
      <c r="K94" s="217"/>
      <c r="L94" s="222"/>
      <c r="M94" s="223"/>
      <c r="N94" s="224"/>
      <c r="O94" s="224"/>
      <c r="P94" s="224"/>
      <c r="Q94" s="224"/>
      <c r="R94" s="224"/>
      <c r="S94" s="224"/>
      <c r="T94" s="225"/>
      <c r="AT94" s="226" t="s">
        <v>299</v>
      </c>
      <c r="AU94" s="226" t="s">
        <v>91</v>
      </c>
      <c r="AV94" s="13" t="s">
        <v>91</v>
      </c>
      <c r="AW94" s="13" t="s">
        <v>42</v>
      </c>
      <c r="AX94" s="13" t="s">
        <v>82</v>
      </c>
      <c r="AY94" s="226" t="s">
        <v>211</v>
      </c>
    </row>
    <row r="95" spans="1:65" s="14" customFormat="1">
      <c r="B95" s="227"/>
      <c r="C95" s="228"/>
      <c r="D95" s="208" t="s">
        <v>299</v>
      </c>
      <c r="E95" s="229" t="s">
        <v>44</v>
      </c>
      <c r="F95" s="230" t="s">
        <v>344</v>
      </c>
      <c r="G95" s="228"/>
      <c r="H95" s="231">
        <v>424.74</v>
      </c>
      <c r="I95" s="232"/>
      <c r="J95" s="228"/>
      <c r="K95" s="228"/>
      <c r="L95" s="233"/>
      <c r="M95" s="234"/>
      <c r="N95" s="235"/>
      <c r="O95" s="235"/>
      <c r="P95" s="235"/>
      <c r="Q95" s="235"/>
      <c r="R95" s="235"/>
      <c r="S95" s="235"/>
      <c r="T95" s="236"/>
      <c r="AT95" s="237" t="s">
        <v>299</v>
      </c>
      <c r="AU95" s="237" t="s">
        <v>91</v>
      </c>
      <c r="AV95" s="14" t="s">
        <v>232</v>
      </c>
      <c r="AW95" s="14" t="s">
        <v>42</v>
      </c>
      <c r="AX95" s="14" t="s">
        <v>88</v>
      </c>
      <c r="AY95" s="237" t="s">
        <v>211</v>
      </c>
    </row>
    <row r="96" spans="1:65" s="2" customFormat="1" ht="12">
      <c r="A96" s="37"/>
      <c r="B96" s="38"/>
      <c r="C96" s="195" t="s">
        <v>91</v>
      </c>
      <c r="D96" s="195" t="s">
        <v>214</v>
      </c>
      <c r="E96" s="196" t="s">
        <v>577</v>
      </c>
      <c r="F96" s="197" t="s">
        <v>578</v>
      </c>
      <c r="G96" s="198" t="s">
        <v>295</v>
      </c>
      <c r="H96" s="199">
        <v>424.74</v>
      </c>
      <c r="I96" s="200"/>
      <c r="J96" s="201">
        <f>ROUND(I96*H96,2)</f>
        <v>0</v>
      </c>
      <c r="K96" s="197" t="s">
        <v>44</v>
      </c>
      <c r="L96" s="42"/>
      <c r="M96" s="202" t="s">
        <v>44</v>
      </c>
      <c r="N96" s="203" t="s">
        <v>53</v>
      </c>
      <c r="O96" s="67"/>
      <c r="P96" s="204">
        <f>O96*H96</f>
        <v>0</v>
      </c>
      <c r="Q96" s="204">
        <v>0.05</v>
      </c>
      <c r="R96" s="204">
        <f>Q96*H96</f>
        <v>21.237000000000002</v>
      </c>
      <c r="S96" s="204">
        <v>0</v>
      </c>
      <c r="T96" s="205">
        <f>S96*H96</f>
        <v>0</v>
      </c>
      <c r="U96" s="37"/>
      <c r="V96" s="37"/>
      <c r="W96" s="37"/>
      <c r="X96" s="37"/>
      <c r="Y96" s="37"/>
      <c r="Z96" s="37"/>
      <c r="AA96" s="37"/>
      <c r="AB96" s="37"/>
      <c r="AC96" s="37"/>
      <c r="AD96" s="37"/>
      <c r="AE96" s="37"/>
      <c r="AR96" s="206" t="s">
        <v>232</v>
      </c>
      <c r="AT96" s="206" t="s">
        <v>214</v>
      </c>
      <c r="AU96" s="206" t="s">
        <v>91</v>
      </c>
      <c r="AY96" s="19" t="s">
        <v>211</v>
      </c>
      <c r="BE96" s="207">
        <f>IF(N96="základní",J96,0)</f>
        <v>0</v>
      </c>
      <c r="BF96" s="207">
        <f>IF(N96="snížená",J96,0)</f>
        <v>0</v>
      </c>
      <c r="BG96" s="207">
        <f>IF(N96="zákl. přenesená",J96,0)</f>
        <v>0</v>
      </c>
      <c r="BH96" s="207">
        <f>IF(N96="sníž. přenesená",J96,0)</f>
        <v>0</v>
      </c>
      <c r="BI96" s="207">
        <f>IF(N96="nulová",J96,0)</f>
        <v>0</v>
      </c>
      <c r="BJ96" s="19" t="s">
        <v>88</v>
      </c>
      <c r="BK96" s="207">
        <f>ROUND(I96*H96,2)</f>
        <v>0</v>
      </c>
      <c r="BL96" s="19" t="s">
        <v>232</v>
      </c>
      <c r="BM96" s="206" t="s">
        <v>1497</v>
      </c>
    </row>
    <row r="97" spans="1:65" s="2" customFormat="1" ht="36">
      <c r="A97" s="37"/>
      <c r="B97" s="38"/>
      <c r="C97" s="195" t="s">
        <v>227</v>
      </c>
      <c r="D97" s="195" t="s">
        <v>214</v>
      </c>
      <c r="E97" s="196" t="s">
        <v>1498</v>
      </c>
      <c r="F97" s="197" t="s">
        <v>1499</v>
      </c>
      <c r="G97" s="198" t="s">
        <v>295</v>
      </c>
      <c r="H97" s="199">
        <v>119.31</v>
      </c>
      <c r="I97" s="200"/>
      <c r="J97" s="201">
        <f>ROUND(I97*H97,2)</f>
        <v>0</v>
      </c>
      <c r="K97" s="197" t="s">
        <v>224</v>
      </c>
      <c r="L97" s="42"/>
      <c r="M97" s="202" t="s">
        <v>44</v>
      </c>
      <c r="N97" s="203" t="s">
        <v>53</v>
      </c>
      <c r="O97" s="67"/>
      <c r="P97" s="204">
        <f>O97*H97</f>
        <v>0</v>
      </c>
      <c r="Q97" s="204">
        <v>2.0032199999999998</v>
      </c>
      <c r="R97" s="204">
        <f>Q97*H97</f>
        <v>239.00417819999998</v>
      </c>
      <c r="S97" s="204">
        <v>0</v>
      </c>
      <c r="T97" s="205">
        <f>S97*H97</f>
        <v>0</v>
      </c>
      <c r="U97" s="37"/>
      <c r="V97" s="37"/>
      <c r="W97" s="37"/>
      <c r="X97" s="37"/>
      <c r="Y97" s="37"/>
      <c r="Z97" s="37"/>
      <c r="AA97" s="37"/>
      <c r="AB97" s="37"/>
      <c r="AC97" s="37"/>
      <c r="AD97" s="37"/>
      <c r="AE97" s="37"/>
      <c r="AR97" s="206" t="s">
        <v>232</v>
      </c>
      <c r="AT97" s="206" t="s">
        <v>214</v>
      </c>
      <c r="AU97" s="206" t="s">
        <v>91</v>
      </c>
      <c r="AY97" s="19" t="s">
        <v>211</v>
      </c>
      <c r="BE97" s="207">
        <f>IF(N97="základní",J97,0)</f>
        <v>0</v>
      </c>
      <c r="BF97" s="207">
        <f>IF(N97="snížená",J97,0)</f>
        <v>0</v>
      </c>
      <c r="BG97" s="207">
        <f>IF(N97="zákl. přenesená",J97,0)</f>
        <v>0</v>
      </c>
      <c r="BH97" s="207">
        <f>IF(N97="sníž. přenesená",J97,0)</f>
        <v>0</v>
      </c>
      <c r="BI97" s="207">
        <f>IF(N97="nulová",J97,0)</f>
        <v>0</v>
      </c>
      <c r="BJ97" s="19" t="s">
        <v>88</v>
      </c>
      <c r="BK97" s="207">
        <f>ROUND(I97*H97,2)</f>
        <v>0</v>
      </c>
      <c r="BL97" s="19" t="s">
        <v>232</v>
      </c>
      <c r="BM97" s="206" t="s">
        <v>1500</v>
      </c>
    </row>
    <row r="98" spans="1:65" s="2" customFormat="1" ht="29.25">
      <c r="A98" s="37"/>
      <c r="B98" s="38"/>
      <c r="C98" s="39"/>
      <c r="D98" s="208" t="s">
        <v>297</v>
      </c>
      <c r="E98" s="39"/>
      <c r="F98" s="209" t="s">
        <v>1501</v>
      </c>
      <c r="G98" s="39"/>
      <c r="H98" s="39"/>
      <c r="I98" s="118"/>
      <c r="J98" s="39"/>
      <c r="K98" s="39"/>
      <c r="L98" s="42"/>
      <c r="M98" s="210"/>
      <c r="N98" s="211"/>
      <c r="O98" s="67"/>
      <c r="P98" s="67"/>
      <c r="Q98" s="67"/>
      <c r="R98" s="67"/>
      <c r="S98" s="67"/>
      <c r="T98" s="68"/>
      <c r="U98" s="37"/>
      <c r="V98" s="37"/>
      <c r="W98" s="37"/>
      <c r="X98" s="37"/>
      <c r="Y98" s="37"/>
      <c r="Z98" s="37"/>
      <c r="AA98" s="37"/>
      <c r="AB98" s="37"/>
      <c r="AC98" s="37"/>
      <c r="AD98" s="37"/>
      <c r="AE98" s="37"/>
      <c r="AT98" s="19" t="s">
        <v>297</v>
      </c>
      <c r="AU98" s="19" t="s">
        <v>91</v>
      </c>
    </row>
    <row r="99" spans="1:65" s="13" customFormat="1">
      <c r="B99" s="216"/>
      <c r="C99" s="217"/>
      <c r="D99" s="208" t="s">
        <v>299</v>
      </c>
      <c r="E99" s="218" t="s">
        <v>44</v>
      </c>
      <c r="F99" s="219" t="s">
        <v>1502</v>
      </c>
      <c r="G99" s="217"/>
      <c r="H99" s="220">
        <v>119.31</v>
      </c>
      <c r="I99" s="221"/>
      <c r="J99" s="217"/>
      <c r="K99" s="217"/>
      <c r="L99" s="222"/>
      <c r="M99" s="223"/>
      <c r="N99" s="224"/>
      <c r="O99" s="224"/>
      <c r="P99" s="224"/>
      <c r="Q99" s="224"/>
      <c r="R99" s="224"/>
      <c r="S99" s="224"/>
      <c r="T99" s="225"/>
      <c r="AT99" s="226" t="s">
        <v>299</v>
      </c>
      <c r="AU99" s="226" t="s">
        <v>91</v>
      </c>
      <c r="AV99" s="13" t="s">
        <v>91</v>
      </c>
      <c r="AW99" s="13" t="s">
        <v>42</v>
      </c>
      <c r="AX99" s="13" t="s">
        <v>88</v>
      </c>
      <c r="AY99" s="226" t="s">
        <v>211</v>
      </c>
    </row>
    <row r="100" spans="1:65" s="2" customFormat="1" ht="24">
      <c r="A100" s="37"/>
      <c r="B100" s="38"/>
      <c r="C100" s="195" t="s">
        <v>232</v>
      </c>
      <c r="D100" s="195" t="s">
        <v>214</v>
      </c>
      <c r="E100" s="196" t="s">
        <v>582</v>
      </c>
      <c r="F100" s="197" t="s">
        <v>583</v>
      </c>
      <c r="G100" s="198" t="s">
        <v>519</v>
      </c>
      <c r="H100" s="199">
        <v>906.75</v>
      </c>
      <c r="I100" s="200"/>
      <c r="J100" s="201">
        <f>ROUND(I100*H100,2)</f>
        <v>0</v>
      </c>
      <c r="K100" s="197" t="s">
        <v>224</v>
      </c>
      <c r="L100" s="42"/>
      <c r="M100" s="202" t="s">
        <v>44</v>
      </c>
      <c r="N100" s="203" t="s">
        <v>53</v>
      </c>
      <c r="O100" s="67"/>
      <c r="P100" s="204">
        <f>O100*H100</f>
        <v>0</v>
      </c>
      <c r="Q100" s="204">
        <v>0</v>
      </c>
      <c r="R100" s="204">
        <f>Q100*H100</f>
        <v>0</v>
      </c>
      <c r="S100" s="204">
        <v>0</v>
      </c>
      <c r="T100" s="205">
        <f>S100*H100</f>
        <v>0</v>
      </c>
      <c r="U100" s="37"/>
      <c r="V100" s="37"/>
      <c r="W100" s="37"/>
      <c r="X100" s="37"/>
      <c r="Y100" s="37"/>
      <c r="Z100" s="37"/>
      <c r="AA100" s="37"/>
      <c r="AB100" s="37"/>
      <c r="AC100" s="37"/>
      <c r="AD100" s="37"/>
      <c r="AE100" s="37"/>
      <c r="AR100" s="206" t="s">
        <v>232</v>
      </c>
      <c r="AT100" s="206" t="s">
        <v>214</v>
      </c>
      <c r="AU100" s="206" t="s">
        <v>91</v>
      </c>
      <c r="AY100" s="19" t="s">
        <v>211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232</v>
      </c>
      <c r="BM100" s="206" t="s">
        <v>1503</v>
      </c>
    </row>
    <row r="101" spans="1:65" s="2" customFormat="1" ht="97.5">
      <c r="A101" s="37"/>
      <c r="B101" s="38"/>
      <c r="C101" s="39"/>
      <c r="D101" s="208" t="s">
        <v>297</v>
      </c>
      <c r="E101" s="39"/>
      <c r="F101" s="209" t="s">
        <v>568</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19" t="s">
        <v>297</v>
      </c>
      <c r="AU101" s="19" t="s">
        <v>91</v>
      </c>
    </row>
    <row r="102" spans="1:65" s="13" customFormat="1">
      <c r="B102" s="216"/>
      <c r="C102" s="217"/>
      <c r="D102" s="208" t="s">
        <v>299</v>
      </c>
      <c r="E102" s="218" t="s">
        <v>44</v>
      </c>
      <c r="F102" s="219" t="s">
        <v>1504</v>
      </c>
      <c r="G102" s="217"/>
      <c r="H102" s="220">
        <v>895.75</v>
      </c>
      <c r="I102" s="221"/>
      <c r="J102" s="217"/>
      <c r="K102" s="217"/>
      <c r="L102" s="222"/>
      <c r="M102" s="223"/>
      <c r="N102" s="224"/>
      <c r="O102" s="224"/>
      <c r="P102" s="224"/>
      <c r="Q102" s="224"/>
      <c r="R102" s="224"/>
      <c r="S102" s="224"/>
      <c r="T102" s="225"/>
      <c r="AT102" s="226" t="s">
        <v>299</v>
      </c>
      <c r="AU102" s="226" t="s">
        <v>91</v>
      </c>
      <c r="AV102" s="13" t="s">
        <v>91</v>
      </c>
      <c r="AW102" s="13" t="s">
        <v>42</v>
      </c>
      <c r="AX102" s="13" t="s">
        <v>82</v>
      </c>
      <c r="AY102" s="226" t="s">
        <v>211</v>
      </c>
    </row>
    <row r="103" spans="1:65" s="13" customFormat="1">
      <c r="B103" s="216"/>
      <c r="C103" s="217"/>
      <c r="D103" s="208" t="s">
        <v>299</v>
      </c>
      <c r="E103" s="218" t="s">
        <v>44</v>
      </c>
      <c r="F103" s="219" t="s">
        <v>1505</v>
      </c>
      <c r="G103" s="217"/>
      <c r="H103" s="220">
        <v>11</v>
      </c>
      <c r="I103" s="221"/>
      <c r="J103" s="217"/>
      <c r="K103" s="217"/>
      <c r="L103" s="222"/>
      <c r="M103" s="223"/>
      <c r="N103" s="224"/>
      <c r="O103" s="224"/>
      <c r="P103" s="224"/>
      <c r="Q103" s="224"/>
      <c r="R103" s="224"/>
      <c r="S103" s="224"/>
      <c r="T103" s="225"/>
      <c r="AT103" s="226" t="s">
        <v>299</v>
      </c>
      <c r="AU103" s="226" t="s">
        <v>91</v>
      </c>
      <c r="AV103" s="13" t="s">
        <v>91</v>
      </c>
      <c r="AW103" s="13" t="s">
        <v>42</v>
      </c>
      <c r="AX103" s="13" t="s">
        <v>82</v>
      </c>
      <c r="AY103" s="226" t="s">
        <v>211</v>
      </c>
    </row>
    <row r="104" spans="1:65" s="14" customFormat="1">
      <c r="B104" s="227"/>
      <c r="C104" s="228"/>
      <c r="D104" s="208" t="s">
        <v>299</v>
      </c>
      <c r="E104" s="229" t="s">
        <v>44</v>
      </c>
      <c r="F104" s="230" t="s">
        <v>344</v>
      </c>
      <c r="G104" s="228"/>
      <c r="H104" s="231">
        <v>906.75</v>
      </c>
      <c r="I104" s="232"/>
      <c r="J104" s="228"/>
      <c r="K104" s="228"/>
      <c r="L104" s="233"/>
      <c r="M104" s="234"/>
      <c r="N104" s="235"/>
      <c r="O104" s="235"/>
      <c r="P104" s="235"/>
      <c r="Q104" s="235"/>
      <c r="R104" s="235"/>
      <c r="S104" s="235"/>
      <c r="T104" s="236"/>
      <c r="AT104" s="237" t="s">
        <v>299</v>
      </c>
      <c r="AU104" s="237" t="s">
        <v>91</v>
      </c>
      <c r="AV104" s="14" t="s">
        <v>232</v>
      </c>
      <c r="AW104" s="14" t="s">
        <v>42</v>
      </c>
      <c r="AX104" s="14" t="s">
        <v>88</v>
      </c>
      <c r="AY104" s="237" t="s">
        <v>211</v>
      </c>
    </row>
    <row r="105" spans="1:65" s="12" customFormat="1" ht="12.75">
      <c r="B105" s="179"/>
      <c r="C105" s="180"/>
      <c r="D105" s="181" t="s">
        <v>81</v>
      </c>
      <c r="E105" s="193" t="s">
        <v>606</v>
      </c>
      <c r="F105" s="193" t="s">
        <v>607</v>
      </c>
      <c r="G105" s="180"/>
      <c r="H105" s="180"/>
      <c r="I105" s="183"/>
      <c r="J105" s="194">
        <f>BK105</f>
        <v>0</v>
      </c>
      <c r="K105" s="180"/>
      <c r="L105" s="185"/>
      <c r="M105" s="186"/>
      <c r="N105" s="187"/>
      <c r="O105" s="187"/>
      <c r="P105" s="188">
        <f>SUM(P106:P107)</f>
        <v>0</v>
      </c>
      <c r="Q105" s="187"/>
      <c r="R105" s="188">
        <f>SUM(R106:R107)</f>
        <v>0</v>
      </c>
      <c r="S105" s="187"/>
      <c r="T105" s="189">
        <f>SUM(T106:T107)</f>
        <v>0</v>
      </c>
      <c r="AR105" s="190" t="s">
        <v>88</v>
      </c>
      <c r="AT105" s="191" t="s">
        <v>81</v>
      </c>
      <c r="AU105" s="191" t="s">
        <v>88</v>
      </c>
      <c r="AY105" s="190" t="s">
        <v>211</v>
      </c>
      <c r="BK105" s="192">
        <f>SUM(BK106:BK107)</f>
        <v>0</v>
      </c>
    </row>
    <row r="106" spans="1:65" s="2" customFormat="1" ht="24">
      <c r="A106" s="37"/>
      <c r="B106" s="38"/>
      <c r="C106" s="195" t="s">
        <v>210</v>
      </c>
      <c r="D106" s="195" t="s">
        <v>214</v>
      </c>
      <c r="E106" s="196" t="s">
        <v>609</v>
      </c>
      <c r="F106" s="197" t="s">
        <v>610</v>
      </c>
      <c r="G106" s="198" t="s">
        <v>510</v>
      </c>
      <c r="H106" s="199">
        <v>1166.67</v>
      </c>
      <c r="I106" s="200"/>
      <c r="J106" s="201">
        <f>ROUND(I106*H106,2)</f>
        <v>0</v>
      </c>
      <c r="K106" s="197" t="s">
        <v>224</v>
      </c>
      <c r="L106" s="42"/>
      <c r="M106" s="202" t="s">
        <v>44</v>
      </c>
      <c r="N106" s="203" t="s">
        <v>53</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232</v>
      </c>
      <c r="AT106" s="206" t="s">
        <v>214</v>
      </c>
      <c r="AU106" s="206" t="s">
        <v>91</v>
      </c>
      <c r="AY106" s="19" t="s">
        <v>211</v>
      </c>
      <c r="BE106" s="207">
        <f>IF(N106="základní",J106,0)</f>
        <v>0</v>
      </c>
      <c r="BF106" s="207">
        <f>IF(N106="snížená",J106,0)</f>
        <v>0</v>
      </c>
      <c r="BG106" s="207">
        <f>IF(N106="zákl. přenesená",J106,0)</f>
        <v>0</v>
      </c>
      <c r="BH106" s="207">
        <f>IF(N106="sníž. přenesená",J106,0)</f>
        <v>0</v>
      </c>
      <c r="BI106" s="207">
        <f>IF(N106="nulová",J106,0)</f>
        <v>0</v>
      </c>
      <c r="BJ106" s="19" t="s">
        <v>88</v>
      </c>
      <c r="BK106" s="207">
        <f>ROUND(I106*H106,2)</f>
        <v>0</v>
      </c>
      <c r="BL106" s="19" t="s">
        <v>232</v>
      </c>
      <c r="BM106" s="206" t="s">
        <v>1506</v>
      </c>
    </row>
    <row r="107" spans="1:65" s="2" customFormat="1" ht="29.25">
      <c r="A107" s="37"/>
      <c r="B107" s="38"/>
      <c r="C107" s="39"/>
      <c r="D107" s="208" t="s">
        <v>297</v>
      </c>
      <c r="E107" s="39"/>
      <c r="F107" s="209" t="s">
        <v>612</v>
      </c>
      <c r="G107" s="39"/>
      <c r="H107" s="39"/>
      <c r="I107" s="118"/>
      <c r="J107" s="39"/>
      <c r="K107" s="39"/>
      <c r="L107" s="42"/>
      <c r="M107" s="212"/>
      <c r="N107" s="213"/>
      <c r="O107" s="214"/>
      <c r="P107" s="214"/>
      <c r="Q107" s="214"/>
      <c r="R107" s="214"/>
      <c r="S107" s="214"/>
      <c r="T107" s="215"/>
      <c r="U107" s="37"/>
      <c r="V107" s="37"/>
      <c r="W107" s="37"/>
      <c r="X107" s="37"/>
      <c r="Y107" s="37"/>
      <c r="Z107" s="37"/>
      <c r="AA107" s="37"/>
      <c r="AB107" s="37"/>
      <c r="AC107" s="37"/>
      <c r="AD107" s="37"/>
      <c r="AE107" s="37"/>
      <c r="AT107" s="19" t="s">
        <v>297</v>
      </c>
      <c r="AU107" s="19" t="s">
        <v>91</v>
      </c>
    </row>
    <row r="108" spans="1:65" s="2" customFormat="1">
      <c r="A108" s="37"/>
      <c r="B108" s="50"/>
      <c r="C108" s="51"/>
      <c r="D108" s="51"/>
      <c r="E108" s="51"/>
      <c r="F108" s="51"/>
      <c r="G108" s="51"/>
      <c r="H108" s="51"/>
      <c r="I108" s="145"/>
      <c r="J108" s="51"/>
      <c r="K108" s="51"/>
      <c r="L108" s="42"/>
      <c r="M108" s="37"/>
      <c r="O108" s="37"/>
      <c r="P108" s="37"/>
      <c r="Q108" s="37"/>
      <c r="R108" s="37"/>
      <c r="S108" s="37"/>
      <c r="T108" s="37"/>
      <c r="U108" s="37"/>
      <c r="V108" s="37"/>
      <c r="W108" s="37"/>
      <c r="X108" s="37"/>
      <c r="Y108" s="37"/>
      <c r="Z108" s="37"/>
      <c r="AA108" s="37"/>
      <c r="AB108" s="37"/>
      <c r="AC108" s="37"/>
      <c r="AD108" s="37"/>
      <c r="AE108" s="37"/>
    </row>
  </sheetData>
  <sheetProtection algorithmName="SHA-512" hashValue="I2gsVxmCS/saBSvfpmdNETT6kO2sQrnfS1IZ3mlV6g1wmKR20rIuAF8eeYp7dspOrMweXHXV6WhUMO2g0Hbi2w==" saltValue="a9rKIF8r8hPSpS9GJ2PXQgEUJkj/rD+IfPHvs+PVnv1P4i7eC5yTtL29GNHh/0577Z45Aj6K/eYmXI1R3NvM9Q==" spinCount="100000" sheet="1" objects="1" scenarios="1" formatColumns="0" formatRows="0" autoFilter="0"/>
  <autoFilter ref="C87:K107"/>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2"/>
  <sheetViews>
    <sheetView showGridLines="0" workbookViewId="0">
      <selection activeCell="F119" sqref="F11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120</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646</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1507</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111</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44</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ROUND(J88,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ROUND((SUM(BE88:BE121)),  2)</f>
        <v>0</v>
      </c>
      <c r="G35" s="37"/>
      <c r="H35" s="37"/>
      <c r="I35" s="134">
        <v>0.21</v>
      </c>
      <c r="J35" s="133">
        <f>ROUND(((SUM(BE88:BE121))*I35),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ROUND((SUM(BF88:BF121)),  2)</f>
        <v>0</v>
      </c>
      <c r="G36" s="37"/>
      <c r="H36" s="37"/>
      <c r="I36" s="134">
        <v>0.15</v>
      </c>
      <c r="J36" s="133">
        <f>ROUND(((SUM(BF88:BF121))*I36),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ROUND((SUM(BG88:BG121)),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ROUND((SUM(BH88:BH121)),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ROUND((SUM(BI88:BI121)),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646</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04.3 - Soupis prací - Pravobřežní PPO zeď v DKM ř. km cca 16,65 – 16,95 (Zpětné klapky)</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J88</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284</v>
      </c>
      <c r="E64" s="157"/>
      <c r="F64" s="157"/>
      <c r="G64" s="157"/>
      <c r="H64" s="157"/>
      <c r="I64" s="158"/>
      <c r="J64" s="159">
        <f>J89</f>
        <v>0</v>
      </c>
      <c r="K64" s="155"/>
      <c r="L64" s="160"/>
    </row>
    <row r="65" spans="1:31" s="10" customFormat="1" ht="12.75">
      <c r="B65" s="161"/>
      <c r="C65" s="100"/>
      <c r="D65" s="162" t="s">
        <v>652</v>
      </c>
      <c r="E65" s="163"/>
      <c r="F65" s="163"/>
      <c r="G65" s="163"/>
      <c r="H65" s="163"/>
      <c r="I65" s="164"/>
      <c r="J65" s="165">
        <f>J90</f>
        <v>0</v>
      </c>
      <c r="K65" s="100"/>
      <c r="L65" s="166"/>
    </row>
    <row r="66" spans="1:31" s="10" customFormat="1" ht="12.75">
      <c r="B66" s="161"/>
      <c r="C66" s="100"/>
      <c r="D66" s="162" t="s">
        <v>289</v>
      </c>
      <c r="E66" s="163"/>
      <c r="F66" s="163"/>
      <c r="G66" s="163"/>
      <c r="H66" s="163"/>
      <c r="I66" s="164"/>
      <c r="J66" s="165">
        <f>J119</f>
        <v>0</v>
      </c>
      <c r="K66" s="100"/>
      <c r="L66" s="166"/>
    </row>
    <row r="67" spans="1:31" s="2" customFormat="1">
      <c r="A67" s="37"/>
      <c r="B67" s="38"/>
      <c r="C67" s="39"/>
      <c r="D67" s="39"/>
      <c r="E67" s="39"/>
      <c r="F67" s="39"/>
      <c r="G67" s="39"/>
      <c r="H67" s="39"/>
      <c r="I67" s="118"/>
      <c r="J67" s="39"/>
      <c r="K67" s="39"/>
      <c r="L67" s="119"/>
      <c r="S67" s="37"/>
      <c r="T67" s="37"/>
      <c r="U67" s="37"/>
      <c r="V67" s="37"/>
      <c r="W67" s="37"/>
      <c r="X67" s="37"/>
      <c r="Y67" s="37"/>
      <c r="Z67" s="37"/>
      <c r="AA67" s="37"/>
      <c r="AB67" s="37"/>
      <c r="AC67" s="37"/>
      <c r="AD67" s="37"/>
      <c r="AE67" s="37"/>
    </row>
    <row r="68" spans="1:31" s="2" customFormat="1">
      <c r="A68" s="37"/>
      <c r="B68" s="50"/>
      <c r="C68" s="51"/>
      <c r="D68" s="51"/>
      <c r="E68" s="51"/>
      <c r="F68" s="51"/>
      <c r="G68" s="51"/>
      <c r="H68" s="51"/>
      <c r="I68" s="145"/>
      <c r="J68" s="51"/>
      <c r="K68" s="51"/>
      <c r="L68" s="119"/>
      <c r="S68" s="37"/>
      <c r="T68" s="37"/>
      <c r="U68" s="37"/>
      <c r="V68" s="37"/>
      <c r="W68" s="37"/>
      <c r="X68" s="37"/>
      <c r="Y68" s="37"/>
      <c r="Z68" s="37"/>
      <c r="AA68" s="37"/>
      <c r="AB68" s="37"/>
      <c r="AC68" s="37"/>
      <c r="AD68" s="37"/>
      <c r="AE68" s="37"/>
    </row>
    <row r="72" spans="1:31" s="2" customFormat="1">
      <c r="A72" s="37"/>
      <c r="B72" s="52"/>
      <c r="C72" s="53"/>
      <c r="D72" s="53"/>
      <c r="E72" s="53"/>
      <c r="F72" s="53"/>
      <c r="G72" s="53"/>
      <c r="H72" s="53"/>
      <c r="I72" s="148"/>
      <c r="J72" s="53"/>
      <c r="K72" s="53"/>
      <c r="L72" s="119"/>
      <c r="S72" s="37"/>
      <c r="T72" s="37"/>
      <c r="U72" s="37"/>
      <c r="V72" s="37"/>
      <c r="W72" s="37"/>
      <c r="X72" s="37"/>
      <c r="Y72" s="37"/>
      <c r="Z72" s="37"/>
      <c r="AA72" s="37"/>
      <c r="AB72" s="37"/>
      <c r="AC72" s="37"/>
      <c r="AD72" s="37"/>
      <c r="AE72" s="37"/>
    </row>
    <row r="73" spans="1:31" s="2" customFormat="1" ht="18">
      <c r="A73" s="37"/>
      <c r="B73" s="38"/>
      <c r="C73" s="25" t="s">
        <v>195</v>
      </c>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c r="A74" s="37"/>
      <c r="B74" s="38"/>
      <c r="C74" s="39"/>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ht="12.75">
      <c r="A75" s="37"/>
      <c r="B75" s="38"/>
      <c r="C75" s="31" t="s">
        <v>16</v>
      </c>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2.75">
      <c r="A76" s="37"/>
      <c r="B76" s="38"/>
      <c r="C76" s="39"/>
      <c r="D76" s="39"/>
      <c r="E76" s="402" t="str">
        <f>E7</f>
        <v>Bělá, Kvasiny, protipovodňová ochrana, č. akce 229180012 - DPS</v>
      </c>
      <c r="F76" s="403"/>
      <c r="G76" s="403"/>
      <c r="H76" s="403"/>
      <c r="I76" s="118"/>
      <c r="J76" s="39"/>
      <c r="K76" s="39"/>
      <c r="L76" s="119"/>
      <c r="S76" s="37"/>
      <c r="T76" s="37"/>
      <c r="U76" s="37"/>
      <c r="V76" s="37"/>
      <c r="W76" s="37"/>
      <c r="X76" s="37"/>
      <c r="Y76" s="37"/>
      <c r="Z76" s="37"/>
      <c r="AA76" s="37"/>
      <c r="AB76" s="37"/>
      <c r="AC76" s="37"/>
      <c r="AD76" s="37"/>
      <c r="AE76" s="37"/>
    </row>
    <row r="77" spans="1:31" s="1" customFormat="1" ht="12.75">
      <c r="B77" s="23"/>
      <c r="C77" s="31" t="s">
        <v>180</v>
      </c>
      <c r="D77" s="24"/>
      <c r="E77" s="24"/>
      <c r="F77" s="24"/>
      <c r="G77" s="24"/>
      <c r="H77" s="24"/>
      <c r="I77" s="111"/>
      <c r="J77" s="24"/>
      <c r="K77" s="24"/>
      <c r="L77" s="22"/>
    </row>
    <row r="78" spans="1:31" s="2" customFormat="1">
      <c r="A78" s="37"/>
      <c r="B78" s="38"/>
      <c r="C78" s="39"/>
      <c r="D78" s="39"/>
      <c r="E78" s="402" t="s">
        <v>646</v>
      </c>
      <c r="F78" s="401"/>
      <c r="G78" s="401"/>
      <c r="H78" s="401"/>
      <c r="I78" s="118"/>
      <c r="J78" s="39"/>
      <c r="K78" s="39"/>
      <c r="L78" s="119"/>
      <c r="S78" s="37"/>
      <c r="T78" s="37"/>
      <c r="U78" s="37"/>
      <c r="V78" s="37"/>
      <c r="W78" s="37"/>
      <c r="X78" s="37"/>
      <c r="Y78" s="37"/>
      <c r="Z78" s="37"/>
      <c r="AA78" s="37"/>
      <c r="AB78" s="37"/>
      <c r="AC78" s="37"/>
      <c r="AD78" s="37"/>
      <c r="AE78" s="37"/>
    </row>
    <row r="79" spans="1:31" s="2" customFormat="1" ht="12.75">
      <c r="A79" s="37"/>
      <c r="B79" s="38"/>
      <c r="C79" s="31" t="s">
        <v>182</v>
      </c>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c r="A80" s="37"/>
      <c r="B80" s="38"/>
      <c r="C80" s="39"/>
      <c r="D80" s="39"/>
      <c r="E80" s="364" t="str">
        <f>E11</f>
        <v>SO 04.3 - Soupis prací - Pravobřežní PPO zeď v DKM ř. km cca 16,65 – 16,95 (Zpětné klapky)</v>
      </c>
      <c r="F80" s="401"/>
      <c r="G80" s="401"/>
      <c r="H80" s="401"/>
      <c r="I80" s="118"/>
      <c r="J80" s="39"/>
      <c r="K80" s="39"/>
      <c r="L80" s="119"/>
      <c r="S80" s="37"/>
      <c r="T80" s="37"/>
      <c r="U80" s="37"/>
      <c r="V80" s="37"/>
      <c r="W80" s="37"/>
      <c r="X80" s="37"/>
      <c r="Y80" s="37"/>
      <c r="Z80" s="37"/>
      <c r="AA80" s="37"/>
      <c r="AB80" s="37"/>
      <c r="AC80" s="37"/>
      <c r="AD80" s="37"/>
      <c r="AE80" s="37"/>
    </row>
    <row r="81" spans="1:65" s="2" customForma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65" s="2" customFormat="1" ht="12.75">
      <c r="A82" s="37"/>
      <c r="B82" s="38"/>
      <c r="C82" s="31" t="s">
        <v>22</v>
      </c>
      <c r="D82" s="39"/>
      <c r="E82" s="39"/>
      <c r="F82" s="29" t="str">
        <f>F14</f>
        <v>k. ú. Kvasiny</v>
      </c>
      <c r="G82" s="39"/>
      <c r="H82" s="39"/>
      <c r="I82" s="120" t="s">
        <v>24</v>
      </c>
      <c r="J82" s="62" t="str">
        <f>IF(J14="","",J14)</f>
        <v>30. 6. 2020</v>
      </c>
      <c r="K82" s="39"/>
      <c r="L82" s="119"/>
      <c r="S82" s="37"/>
      <c r="T82" s="37"/>
      <c r="U82" s="37"/>
      <c r="V82" s="37"/>
      <c r="W82" s="37"/>
      <c r="X82" s="37"/>
      <c r="Y82" s="37"/>
      <c r="Z82" s="37"/>
      <c r="AA82" s="37"/>
      <c r="AB82" s="37"/>
      <c r="AC82" s="37"/>
      <c r="AD82" s="37"/>
      <c r="AE82" s="37"/>
    </row>
    <row r="83" spans="1:65" s="2" customFormat="1">
      <c r="A83" s="37"/>
      <c r="B83" s="38"/>
      <c r="C83" s="39"/>
      <c r="D83" s="39"/>
      <c r="E83" s="39"/>
      <c r="F83" s="39"/>
      <c r="G83" s="39"/>
      <c r="H83" s="39"/>
      <c r="I83" s="118"/>
      <c r="J83" s="39"/>
      <c r="K83" s="39"/>
      <c r="L83" s="119"/>
      <c r="S83" s="37"/>
      <c r="T83" s="37"/>
      <c r="U83" s="37"/>
      <c r="V83" s="37"/>
      <c r="W83" s="37"/>
      <c r="X83" s="37"/>
      <c r="Y83" s="37"/>
      <c r="Z83" s="37"/>
      <c r="AA83" s="37"/>
      <c r="AB83" s="37"/>
      <c r="AC83" s="37"/>
      <c r="AD83" s="37"/>
      <c r="AE83" s="37"/>
    </row>
    <row r="84" spans="1:65" s="2" customFormat="1" ht="38.25">
      <c r="A84" s="37"/>
      <c r="B84" s="38"/>
      <c r="C84" s="31" t="s">
        <v>30</v>
      </c>
      <c r="D84" s="39"/>
      <c r="E84" s="39"/>
      <c r="F84" s="29" t="str">
        <f>E17</f>
        <v>Povodí Labe, státní podnik</v>
      </c>
      <c r="G84" s="39"/>
      <c r="H84" s="39"/>
      <c r="I84" s="120" t="s">
        <v>38</v>
      </c>
      <c r="J84" s="35" t="str">
        <f>E23</f>
        <v>Vodohospodářský rozvoj a výstavba a.s.</v>
      </c>
      <c r="K84" s="39"/>
      <c r="L84" s="119"/>
      <c r="S84" s="37"/>
      <c r="T84" s="37"/>
      <c r="U84" s="37"/>
      <c r="V84" s="37"/>
      <c r="W84" s="37"/>
      <c r="X84" s="37"/>
      <c r="Y84" s="37"/>
      <c r="Z84" s="37"/>
      <c r="AA84" s="37"/>
      <c r="AB84" s="37"/>
      <c r="AC84" s="37"/>
      <c r="AD84" s="37"/>
      <c r="AE84" s="37"/>
    </row>
    <row r="85" spans="1:65" s="2" customFormat="1" ht="25.5">
      <c r="A85" s="37"/>
      <c r="B85" s="38"/>
      <c r="C85" s="31" t="s">
        <v>36</v>
      </c>
      <c r="D85" s="39"/>
      <c r="E85" s="39"/>
      <c r="F85" s="29" t="str">
        <f>IF(E20="","",E20)</f>
        <v>Vyplň údaj</v>
      </c>
      <c r="G85" s="39"/>
      <c r="H85" s="39"/>
      <c r="I85" s="120" t="s">
        <v>43</v>
      </c>
      <c r="J85" s="35" t="str">
        <f>E26</f>
        <v>Miroslav Holeček</v>
      </c>
      <c r="K85" s="39"/>
      <c r="L85" s="119"/>
      <c r="S85" s="37"/>
      <c r="T85" s="37"/>
      <c r="U85" s="37"/>
      <c r="V85" s="37"/>
      <c r="W85" s="37"/>
      <c r="X85" s="37"/>
      <c r="Y85" s="37"/>
      <c r="Z85" s="37"/>
      <c r="AA85" s="37"/>
      <c r="AB85" s="37"/>
      <c r="AC85" s="37"/>
      <c r="AD85" s="37"/>
      <c r="AE85" s="37"/>
    </row>
    <row r="86" spans="1:65" s="2" customForma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11" customFormat="1" ht="24">
      <c r="A87" s="167"/>
      <c r="B87" s="168"/>
      <c r="C87" s="169" t="s">
        <v>196</v>
      </c>
      <c r="D87" s="170" t="s">
        <v>67</v>
      </c>
      <c r="E87" s="170" t="s">
        <v>63</v>
      </c>
      <c r="F87" s="170" t="s">
        <v>64</v>
      </c>
      <c r="G87" s="170" t="s">
        <v>197</v>
      </c>
      <c r="H87" s="170" t="s">
        <v>198</v>
      </c>
      <c r="I87" s="171" t="s">
        <v>199</v>
      </c>
      <c r="J87" s="170" t="s">
        <v>187</v>
      </c>
      <c r="K87" s="172" t="s">
        <v>200</v>
      </c>
      <c r="L87" s="173"/>
      <c r="M87" s="71" t="s">
        <v>44</v>
      </c>
      <c r="N87" s="72" t="s">
        <v>52</v>
      </c>
      <c r="O87" s="72" t="s">
        <v>201</v>
      </c>
      <c r="P87" s="72" t="s">
        <v>202</v>
      </c>
      <c r="Q87" s="72" t="s">
        <v>203</v>
      </c>
      <c r="R87" s="72" t="s">
        <v>204</v>
      </c>
      <c r="S87" s="72" t="s">
        <v>205</v>
      </c>
      <c r="T87" s="73" t="s">
        <v>206</v>
      </c>
      <c r="U87" s="167"/>
      <c r="V87" s="167"/>
      <c r="W87" s="167"/>
      <c r="X87" s="167"/>
      <c r="Y87" s="167"/>
      <c r="Z87" s="167"/>
      <c r="AA87" s="167"/>
      <c r="AB87" s="167"/>
      <c r="AC87" s="167"/>
      <c r="AD87" s="167"/>
      <c r="AE87" s="167"/>
    </row>
    <row r="88" spans="1:65" s="2" customFormat="1" ht="15.75">
      <c r="A88" s="37"/>
      <c r="B88" s="38"/>
      <c r="C88" s="78" t="s">
        <v>207</v>
      </c>
      <c r="D88" s="39"/>
      <c r="E88" s="39"/>
      <c r="F88" s="39"/>
      <c r="G88" s="39"/>
      <c r="H88" s="39"/>
      <c r="I88" s="118"/>
      <c r="J88" s="174">
        <f>BK88</f>
        <v>0</v>
      </c>
      <c r="K88" s="39"/>
      <c r="L88" s="42"/>
      <c r="M88" s="74"/>
      <c r="N88" s="175"/>
      <c r="O88" s="75"/>
      <c r="P88" s="176">
        <f>P89</f>
        <v>0</v>
      </c>
      <c r="Q88" s="75"/>
      <c r="R88" s="176">
        <f>R89</f>
        <v>0.77165000000000006</v>
      </c>
      <c r="S88" s="75"/>
      <c r="T88" s="177">
        <f>T89</f>
        <v>0.13500000000000001</v>
      </c>
      <c r="U88" s="37"/>
      <c r="V88" s="37"/>
      <c r="W88" s="37"/>
      <c r="X88" s="37"/>
      <c r="Y88" s="37"/>
      <c r="Z88" s="37"/>
      <c r="AA88" s="37"/>
      <c r="AB88" s="37"/>
      <c r="AC88" s="37"/>
      <c r="AD88" s="37"/>
      <c r="AE88" s="37"/>
      <c r="AT88" s="19" t="s">
        <v>81</v>
      </c>
      <c r="AU88" s="19" t="s">
        <v>188</v>
      </c>
      <c r="BK88" s="178">
        <f>BK89</f>
        <v>0</v>
      </c>
    </row>
    <row r="89" spans="1:65" s="12" customFormat="1" ht="15">
      <c r="B89" s="179"/>
      <c r="C89" s="180"/>
      <c r="D89" s="181" t="s">
        <v>81</v>
      </c>
      <c r="E89" s="182" t="s">
        <v>290</v>
      </c>
      <c r="F89" s="182" t="s">
        <v>291</v>
      </c>
      <c r="G89" s="180"/>
      <c r="H89" s="180"/>
      <c r="I89" s="183"/>
      <c r="J89" s="184">
        <f>BK89</f>
        <v>0</v>
      </c>
      <c r="K89" s="180"/>
      <c r="L89" s="185"/>
      <c r="M89" s="186"/>
      <c r="N89" s="187"/>
      <c r="O89" s="187"/>
      <c r="P89" s="188">
        <f>P90+P119</f>
        <v>0</v>
      </c>
      <c r="Q89" s="187"/>
      <c r="R89" s="188">
        <f>R90+R119</f>
        <v>0.77165000000000006</v>
      </c>
      <c r="S89" s="187"/>
      <c r="T89" s="189">
        <f>T90+T119</f>
        <v>0.13500000000000001</v>
      </c>
      <c r="AR89" s="190" t="s">
        <v>88</v>
      </c>
      <c r="AT89" s="191" t="s">
        <v>81</v>
      </c>
      <c r="AU89" s="191" t="s">
        <v>82</v>
      </c>
      <c r="AY89" s="190" t="s">
        <v>211</v>
      </c>
      <c r="BK89" s="192">
        <f>BK90+BK119</f>
        <v>0</v>
      </c>
    </row>
    <row r="90" spans="1:65" s="12" customFormat="1" ht="12.75">
      <c r="B90" s="179"/>
      <c r="C90" s="180"/>
      <c r="D90" s="181" t="s">
        <v>81</v>
      </c>
      <c r="E90" s="193" t="s">
        <v>256</v>
      </c>
      <c r="F90" s="193" t="s">
        <v>619</v>
      </c>
      <c r="G90" s="180"/>
      <c r="H90" s="180"/>
      <c r="I90" s="183"/>
      <c r="J90" s="194">
        <f>BK90</f>
        <v>0</v>
      </c>
      <c r="K90" s="180"/>
      <c r="L90" s="185"/>
      <c r="M90" s="186"/>
      <c r="N90" s="187"/>
      <c r="O90" s="187"/>
      <c r="P90" s="188">
        <f>SUM(P91:P118)</f>
        <v>0</v>
      </c>
      <c r="Q90" s="187"/>
      <c r="R90" s="188">
        <f>SUM(R91:R118)</f>
        <v>0.77165000000000006</v>
      </c>
      <c r="S90" s="187"/>
      <c r="T90" s="189">
        <f>SUM(T91:T118)</f>
        <v>0.13500000000000001</v>
      </c>
      <c r="AR90" s="190" t="s">
        <v>88</v>
      </c>
      <c r="AT90" s="191" t="s">
        <v>81</v>
      </c>
      <c r="AU90" s="191" t="s">
        <v>88</v>
      </c>
      <c r="AY90" s="190" t="s">
        <v>211</v>
      </c>
      <c r="BK90" s="192">
        <f>SUM(BK91:BK118)</f>
        <v>0</v>
      </c>
    </row>
    <row r="91" spans="1:65" s="2" customFormat="1" ht="24">
      <c r="A91" s="37"/>
      <c r="B91" s="38"/>
      <c r="C91" s="195" t="s">
        <v>88</v>
      </c>
      <c r="D91" s="195" t="s">
        <v>214</v>
      </c>
      <c r="E91" s="196" t="s">
        <v>1508</v>
      </c>
      <c r="F91" s="197" t="s">
        <v>1509</v>
      </c>
      <c r="G91" s="198" t="s">
        <v>315</v>
      </c>
      <c r="H91" s="199">
        <v>1</v>
      </c>
      <c r="I91" s="200"/>
      <c r="J91" s="201">
        <f>ROUND(I91*H91,2)</f>
        <v>0</v>
      </c>
      <c r="K91" s="197" t="s">
        <v>224</v>
      </c>
      <c r="L91" s="42"/>
      <c r="M91" s="202" t="s">
        <v>44</v>
      </c>
      <c r="N91" s="203" t="s">
        <v>53</v>
      </c>
      <c r="O91" s="67"/>
      <c r="P91" s="204">
        <f>O91*H91</f>
        <v>0</v>
      </c>
      <c r="Q91" s="204">
        <v>1.0000000000000001E-5</v>
      </c>
      <c r="R91" s="204">
        <f>Q91*H91</f>
        <v>1.0000000000000001E-5</v>
      </c>
      <c r="S91" s="204">
        <v>0</v>
      </c>
      <c r="T91" s="205">
        <f>S91*H91</f>
        <v>0</v>
      </c>
      <c r="U91" s="37"/>
      <c r="V91" s="37"/>
      <c r="W91" s="37"/>
      <c r="X91" s="37"/>
      <c r="Y91" s="37"/>
      <c r="Z91" s="37"/>
      <c r="AA91" s="37"/>
      <c r="AB91" s="37"/>
      <c r="AC91" s="37"/>
      <c r="AD91" s="37"/>
      <c r="AE91" s="37"/>
      <c r="AR91" s="206" t="s">
        <v>232</v>
      </c>
      <c r="AT91" s="206" t="s">
        <v>214</v>
      </c>
      <c r="AU91" s="206" t="s">
        <v>91</v>
      </c>
      <c r="AY91" s="19" t="s">
        <v>211</v>
      </c>
      <c r="BE91" s="207">
        <f>IF(N91="základní",J91,0)</f>
        <v>0</v>
      </c>
      <c r="BF91" s="207">
        <f>IF(N91="snížená",J91,0)</f>
        <v>0</v>
      </c>
      <c r="BG91" s="207">
        <f>IF(N91="zákl. přenesená",J91,0)</f>
        <v>0</v>
      </c>
      <c r="BH91" s="207">
        <f>IF(N91="sníž. přenesená",J91,0)</f>
        <v>0</v>
      </c>
      <c r="BI91" s="207">
        <f>IF(N91="nulová",J91,0)</f>
        <v>0</v>
      </c>
      <c r="BJ91" s="19" t="s">
        <v>88</v>
      </c>
      <c r="BK91" s="207">
        <f>ROUND(I91*H91,2)</f>
        <v>0</v>
      </c>
      <c r="BL91" s="19" t="s">
        <v>232</v>
      </c>
      <c r="BM91" s="206" t="s">
        <v>1510</v>
      </c>
    </row>
    <row r="92" spans="1:65" s="2" customFormat="1" ht="87.75">
      <c r="A92" s="37"/>
      <c r="B92" s="38"/>
      <c r="C92" s="39"/>
      <c r="D92" s="208" t="s">
        <v>297</v>
      </c>
      <c r="E92" s="39"/>
      <c r="F92" s="209" t="s">
        <v>1191</v>
      </c>
      <c r="G92" s="39"/>
      <c r="H92" s="39"/>
      <c r="I92" s="118"/>
      <c r="J92" s="39"/>
      <c r="K92" s="39"/>
      <c r="L92" s="42"/>
      <c r="M92" s="210"/>
      <c r="N92" s="211"/>
      <c r="O92" s="67"/>
      <c r="P92" s="67"/>
      <c r="Q92" s="67"/>
      <c r="R92" s="67"/>
      <c r="S92" s="67"/>
      <c r="T92" s="68"/>
      <c r="U92" s="37"/>
      <c r="V92" s="37"/>
      <c r="W92" s="37"/>
      <c r="X92" s="37"/>
      <c r="Y92" s="37"/>
      <c r="Z92" s="37"/>
      <c r="AA92" s="37"/>
      <c r="AB92" s="37"/>
      <c r="AC92" s="37"/>
      <c r="AD92" s="37"/>
      <c r="AE92" s="37"/>
      <c r="AT92" s="19" t="s">
        <v>297</v>
      </c>
      <c r="AU92" s="19" t="s">
        <v>91</v>
      </c>
    </row>
    <row r="93" spans="1:65" s="2" customFormat="1" ht="19.5">
      <c r="A93" s="37"/>
      <c r="B93" s="38"/>
      <c r="C93" s="39"/>
      <c r="D93" s="208" t="s">
        <v>220</v>
      </c>
      <c r="E93" s="39"/>
      <c r="F93" s="209" t="s">
        <v>1192</v>
      </c>
      <c r="G93" s="39"/>
      <c r="H93" s="39"/>
      <c r="I93" s="118"/>
      <c r="J93" s="39"/>
      <c r="K93" s="39"/>
      <c r="L93" s="42"/>
      <c r="M93" s="210"/>
      <c r="N93" s="211"/>
      <c r="O93" s="67"/>
      <c r="P93" s="67"/>
      <c r="Q93" s="67"/>
      <c r="R93" s="67"/>
      <c r="S93" s="67"/>
      <c r="T93" s="68"/>
      <c r="U93" s="37"/>
      <c r="V93" s="37"/>
      <c r="W93" s="37"/>
      <c r="X93" s="37"/>
      <c r="Y93" s="37"/>
      <c r="Z93" s="37"/>
      <c r="AA93" s="37"/>
      <c r="AB93" s="37"/>
      <c r="AC93" s="37"/>
      <c r="AD93" s="37"/>
      <c r="AE93" s="37"/>
      <c r="AT93" s="19" t="s">
        <v>220</v>
      </c>
      <c r="AU93" s="19" t="s">
        <v>91</v>
      </c>
    </row>
    <row r="94" spans="1:65" s="13" customFormat="1" ht="22.5">
      <c r="B94" s="216"/>
      <c r="C94" s="217"/>
      <c r="D94" s="208" t="s">
        <v>299</v>
      </c>
      <c r="E94" s="218" t="s">
        <v>44</v>
      </c>
      <c r="F94" s="219" t="s">
        <v>1511</v>
      </c>
      <c r="G94" s="217"/>
      <c r="H94" s="220">
        <v>1</v>
      </c>
      <c r="I94" s="221"/>
      <c r="J94" s="217"/>
      <c r="K94" s="217"/>
      <c r="L94" s="222"/>
      <c r="M94" s="223"/>
      <c r="N94" s="224"/>
      <c r="O94" s="224"/>
      <c r="P94" s="224"/>
      <c r="Q94" s="224"/>
      <c r="R94" s="224"/>
      <c r="S94" s="224"/>
      <c r="T94" s="225"/>
      <c r="AT94" s="226" t="s">
        <v>299</v>
      </c>
      <c r="AU94" s="226" t="s">
        <v>91</v>
      </c>
      <c r="AV94" s="13" t="s">
        <v>91</v>
      </c>
      <c r="AW94" s="13" t="s">
        <v>42</v>
      </c>
      <c r="AX94" s="13" t="s">
        <v>88</v>
      </c>
      <c r="AY94" s="226" t="s">
        <v>211</v>
      </c>
    </row>
    <row r="95" spans="1:65" s="2" customFormat="1" ht="12">
      <c r="A95" s="37"/>
      <c r="B95" s="38"/>
      <c r="C95" s="259" t="s">
        <v>91</v>
      </c>
      <c r="D95" s="259" t="s">
        <v>507</v>
      </c>
      <c r="E95" s="260" t="s">
        <v>1512</v>
      </c>
      <c r="F95" s="261" t="s">
        <v>1513</v>
      </c>
      <c r="G95" s="262" t="s">
        <v>315</v>
      </c>
      <c r="H95" s="263">
        <v>1</v>
      </c>
      <c r="I95" s="264"/>
      <c r="J95" s="265">
        <f>ROUND(I95*H95,2)</f>
        <v>0</v>
      </c>
      <c r="K95" s="261" t="s">
        <v>224</v>
      </c>
      <c r="L95" s="266"/>
      <c r="M95" s="267" t="s">
        <v>44</v>
      </c>
      <c r="N95" s="268" t="s">
        <v>53</v>
      </c>
      <c r="O95" s="67"/>
      <c r="P95" s="204">
        <f>O95*H95</f>
        <v>0</v>
      </c>
      <c r="Q95" s="204">
        <v>2.6700000000000001E-3</v>
      </c>
      <c r="R95" s="204">
        <f>Q95*H95</f>
        <v>2.6700000000000001E-3</v>
      </c>
      <c r="S95" s="204">
        <v>0</v>
      </c>
      <c r="T95" s="205">
        <f>S95*H95</f>
        <v>0</v>
      </c>
      <c r="U95" s="37"/>
      <c r="V95" s="37"/>
      <c r="W95" s="37"/>
      <c r="X95" s="37"/>
      <c r="Y95" s="37"/>
      <c r="Z95" s="37"/>
      <c r="AA95" s="37"/>
      <c r="AB95" s="37"/>
      <c r="AC95" s="37"/>
      <c r="AD95" s="37"/>
      <c r="AE95" s="37"/>
      <c r="AR95" s="206" t="s">
        <v>256</v>
      </c>
      <c r="AT95" s="206" t="s">
        <v>507</v>
      </c>
      <c r="AU95" s="206" t="s">
        <v>91</v>
      </c>
      <c r="AY95" s="19" t="s">
        <v>211</v>
      </c>
      <c r="BE95" s="207">
        <f>IF(N95="základní",J95,0)</f>
        <v>0</v>
      </c>
      <c r="BF95" s="207">
        <f>IF(N95="snížená",J95,0)</f>
        <v>0</v>
      </c>
      <c r="BG95" s="207">
        <f>IF(N95="zákl. přenesená",J95,0)</f>
        <v>0</v>
      </c>
      <c r="BH95" s="207">
        <f>IF(N95="sníž. přenesená",J95,0)</f>
        <v>0</v>
      </c>
      <c r="BI95" s="207">
        <f>IF(N95="nulová",J95,0)</f>
        <v>0</v>
      </c>
      <c r="BJ95" s="19" t="s">
        <v>88</v>
      </c>
      <c r="BK95" s="207">
        <f>ROUND(I95*H95,2)</f>
        <v>0</v>
      </c>
      <c r="BL95" s="19" t="s">
        <v>232</v>
      </c>
      <c r="BM95" s="206" t="s">
        <v>1514</v>
      </c>
    </row>
    <row r="96" spans="1:65" s="2" customFormat="1" ht="24">
      <c r="A96" s="37"/>
      <c r="B96" s="38"/>
      <c r="C96" s="195" t="s">
        <v>227</v>
      </c>
      <c r="D96" s="195" t="s">
        <v>214</v>
      </c>
      <c r="E96" s="196" t="s">
        <v>1188</v>
      </c>
      <c r="F96" s="197" t="s">
        <v>1189</v>
      </c>
      <c r="G96" s="198" t="s">
        <v>315</v>
      </c>
      <c r="H96" s="199">
        <v>8</v>
      </c>
      <c r="I96" s="200"/>
      <c r="J96" s="201">
        <f>ROUND(I96*H96,2)</f>
        <v>0</v>
      </c>
      <c r="K96" s="197" t="s">
        <v>44</v>
      </c>
      <c r="L96" s="42"/>
      <c r="M96" s="202" t="s">
        <v>44</v>
      </c>
      <c r="N96" s="203" t="s">
        <v>53</v>
      </c>
      <c r="O96" s="67"/>
      <c r="P96" s="204">
        <f>O96*H96</f>
        <v>0</v>
      </c>
      <c r="Q96" s="204">
        <v>1.0000000000000001E-5</v>
      </c>
      <c r="R96" s="204">
        <f>Q96*H96</f>
        <v>8.0000000000000007E-5</v>
      </c>
      <c r="S96" s="204">
        <v>0</v>
      </c>
      <c r="T96" s="205">
        <f>S96*H96</f>
        <v>0</v>
      </c>
      <c r="U96" s="37"/>
      <c r="V96" s="37"/>
      <c r="W96" s="37"/>
      <c r="X96" s="37"/>
      <c r="Y96" s="37"/>
      <c r="Z96" s="37"/>
      <c r="AA96" s="37"/>
      <c r="AB96" s="37"/>
      <c r="AC96" s="37"/>
      <c r="AD96" s="37"/>
      <c r="AE96" s="37"/>
      <c r="AR96" s="206" t="s">
        <v>232</v>
      </c>
      <c r="AT96" s="206" t="s">
        <v>214</v>
      </c>
      <c r="AU96" s="206" t="s">
        <v>91</v>
      </c>
      <c r="AY96" s="19" t="s">
        <v>211</v>
      </c>
      <c r="BE96" s="207">
        <f>IF(N96="základní",J96,0)</f>
        <v>0</v>
      </c>
      <c r="BF96" s="207">
        <f>IF(N96="snížená",J96,0)</f>
        <v>0</v>
      </c>
      <c r="BG96" s="207">
        <f>IF(N96="zákl. přenesená",J96,0)</f>
        <v>0</v>
      </c>
      <c r="BH96" s="207">
        <f>IF(N96="sníž. přenesená",J96,0)</f>
        <v>0</v>
      </c>
      <c r="BI96" s="207">
        <f>IF(N96="nulová",J96,0)</f>
        <v>0</v>
      </c>
      <c r="BJ96" s="19" t="s">
        <v>88</v>
      </c>
      <c r="BK96" s="207">
        <f>ROUND(I96*H96,2)</f>
        <v>0</v>
      </c>
      <c r="BL96" s="19" t="s">
        <v>232</v>
      </c>
      <c r="BM96" s="206" t="s">
        <v>1515</v>
      </c>
    </row>
    <row r="97" spans="1:65" s="2" customFormat="1" ht="87.75">
      <c r="A97" s="37"/>
      <c r="B97" s="38"/>
      <c r="C97" s="39"/>
      <c r="D97" s="208" t="s">
        <v>297</v>
      </c>
      <c r="E97" s="39"/>
      <c r="F97" s="209" t="s">
        <v>1191</v>
      </c>
      <c r="G97" s="39"/>
      <c r="H97" s="39"/>
      <c r="I97" s="118"/>
      <c r="J97" s="39"/>
      <c r="K97" s="39"/>
      <c r="L97" s="42"/>
      <c r="M97" s="210"/>
      <c r="N97" s="211"/>
      <c r="O97" s="67"/>
      <c r="P97" s="67"/>
      <c r="Q97" s="67"/>
      <c r="R97" s="67"/>
      <c r="S97" s="67"/>
      <c r="T97" s="68"/>
      <c r="U97" s="37"/>
      <c r="V97" s="37"/>
      <c r="W97" s="37"/>
      <c r="X97" s="37"/>
      <c r="Y97" s="37"/>
      <c r="Z97" s="37"/>
      <c r="AA97" s="37"/>
      <c r="AB97" s="37"/>
      <c r="AC97" s="37"/>
      <c r="AD97" s="37"/>
      <c r="AE97" s="37"/>
      <c r="AT97" s="19" t="s">
        <v>297</v>
      </c>
      <c r="AU97" s="19" t="s">
        <v>91</v>
      </c>
    </row>
    <row r="98" spans="1:65" s="2" customFormat="1" ht="19.5">
      <c r="A98" s="37"/>
      <c r="B98" s="38"/>
      <c r="C98" s="39"/>
      <c r="D98" s="208" t="s">
        <v>220</v>
      </c>
      <c r="E98" s="39"/>
      <c r="F98" s="209" t="s">
        <v>1192</v>
      </c>
      <c r="G98" s="39"/>
      <c r="H98" s="39"/>
      <c r="I98" s="118"/>
      <c r="J98" s="39"/>
      <c r="K98" s="39"/>
      <c r="L98" s="42"/>
      <c r="M98" s="210"/>
      <c r="N98" s="211"/>
      <c r="O98" s="67"/>
      <c r="P98" s="67"/>
      <c r="Q98" s="67"/>
      <c r="R98" s="67"/>
      <c r="S98" s="67"/>
      <c r="T98" s="68"/>
      <c r="U98" s="37"/>
      <c r="V98" s="37"/>
      <c r="W98" s="37"/>
      <c r="X98" s="37"/>
      <c r="Y98" s="37"/>
      <c r="Z98" s="37"/>
      <c r="AA98" s="37"/>
      <c r="AB98" s="37"/>
      <c r="AC98" s="37"/>
      <c r="AD98" s="37"/>
      <c r="AE98" s="37"/>
      <c r="AT98" s="19" t="s">
        <v>220</v>
      </c>
      <c r="AU98" s="19" t="s">
        <v>91</v>
      </c>
    </row>
    <row r="99" spans="1:65" s="13" customFormat="1">
      <c r="B99" s="216"/>
      <c r="C99" s="217"/>
      <c r="D99" s="208" t="s">
        <v>299</v>
      </c>
      <c r="E99" s="218" t="s">
        <v>44</v>
      </c>
      <c r="F99" s="219" t="s">
        <v>1516</v>
      </c>
      <c r="G99" s="217"/>
      <c r="H99" s="220">
        <v>8</v>
      </c>
      <c r="I99" s="221"/>
      <c r="J99" s="217"/>
      <c r="K99" s="217"/>
      <c r="L99" s="222"/>
      <c r="M99" s="223"/>
      <c r="N99" s="224"/>
      <c r="O99" s="224"/>
      <c r="P99" s="224"/>
      <c r="Q99" s="224"/>
      <c r="R99" s="224"/>
      <c r="S99" s="224"/>
      <c r="T99" s="225"/>
      <c r="AT99" s="226" t="s">
        <v>299</v>
      </c>
      <c r="AU99" s="226" t="s">
        <v>91</v>
      </c>
      <c r="AV99" s="13" t="s">
        <v>91</v>
      </c>
      <c r="AW99" s="13" t="s">
        <v>42</v>
      </c>
      <c r="AX99" s="13" t="s">
        <v>88</v>
      </c>
      <c r="AY99" s="226" t="s">
        <v>211</v>
      </c>
    </row>
    <row r="100" spans="1:65" s="2" customFormat="1" ht="12">
      <c r="A100" s="37"/>
      <c r="B100" s="38"/>
      <c r="C100" s="259" t="s">
        <v>232</v>
      </c>
      <c r="D100" s="259" t="s">
        <v>507</v>
      </c>
      <c r="E100" s="260" t="s">
        <v>1238</v>
      </c>
      <c r="F100" s="261" t="s">
        <v>1239</v>
      </c>
      <c r="G100" s="262" t="s">
        <v>315</v>
      </c>
      <c r="H100" s="263">
        <v>8</v>
      </c>
      <c r="I100" s="264"/>
      <c r="J100" s="265">
        <f>ROUND(I100*H100,2)</f>
        <v>0</v>
      </c>
      <c r="K100" s="261" t="s">
        <v>44</v>
      </c>
      <c r="L100" s="266"/>
      <c r="M100" s="267" t="s">
        <v>44</v>
      </c>
      <c r="N100" s="268" t="s">
        <v>53</v>
      </c>
      <c r="O100" s="67"/>
      <c r="P100" s="204">
        <f>O100*H100</f>
        <v>0</v>
      </c>
      <c r="Q100" s="204">
        <v>4.2599999999999999E-3</v>
      </c>
      <c r="R100" s="204">
        <f>Q100*H100</f>
        <v>3.4079999999999999E-2</v>
      </c>
      <c r="S100" s="204">
        <v>0</v>
      </c>
      <c r="T100" s="205">
        <f>S100*H100</f>
        <v>0</v>
      </c>
      <c r="U100" s="37"/>
      <c r="V100" s="37"/>
      <c r="W100" s="37"/>
      <c r="X100" s="37"/>
      <c r="Y100" s="37"/>
      <c r="Z100" s="37"/>
      <c r="AA100" s="37"/>
      <c r="AB100" s="37"/>
      <c r="AC100" s="37"/>
      <c r="AD100" s="37"/>
      <c r="AE100" s="37"/>
      <c r="AR100" s="206" t="s">
        <v>256</v>
      </c>
      <c r="AT100" s="206" t="s">
        <v>507</v>
      </c>
      <c r="AU100" s="206" t="s">
        <v>91</v>
      </c>
      <c r="AY100" s="19" t="s">
        <v>211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232</v>
      </c>
      <c r="BM100" s="206" t="s">
        <v>1517</v>
      </c>
    </row>
    <row r="101" spans="1:65" s="2" customFormat="1" ht="29.25">
      <c r="A101" s="37"/>
      <c r="B101" s="38"/>
      <c r="C101" s="39"/>
      <c r="D101" s="208" t="s">
        <v>220</v>
      </c>
      <c r="E101" s="39"/>
      <c r="F101" s="209" t="s">
        <v>1241</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19" t="s">
        <v>220</v>
      </c>
      <c r="AU101" s="19" t="s">
        <v>91</v>
      </c>
    </row>
    <row r="102" spans="1:65" s="13" customFormat="1">
      <c r="B102" s="216"/>
      <c r="C102" s="217"/>
      <c r="D102" s="208" t="s">
        <v>299</v>
      </c>
      <c r="E102" s="218" t="s">
        <v>44</v>
      </c>
      <c r="F102" s="219" t="s">
        <v>1516</v>
      </c>
      <c r="G102" s="217"/>
      <c r="H102" s="220">
        <v>8</v>
      </c>
      <c r="I102" s="221"/>
      <c r="J102" s="217"/>
      <c r="K102" s="217"/>
      <c r="L102" s="222"/>
      <c r="M102" s="223"/>
      <c r="N102" s="224"/>
      <c r="O102" s="224"/>
      <c r="P102" s="224"/>
      <c r="Q102" s="224"/>
      <c r="R102" s="224"/>
      <c r="S102" s="224"/>
      <c r="T102" s="225"/>
      <c r="AT102" s="226" t="s">
        <v>299</v>
      </c>
      <c r="AU102" s="226" t="s">
        <v>91</v>
      </c>
      <c r="AV102" s="13" t="s">
        <v>91</v>
      </c>
      <c r="AW102" s="13" t="s">
        <v>42</v>
      </c>
      <c r="AX102" s="13" t="s">
        <v>88</v>
      </c>
      <c r="AY102" s="226" t="s">
        <v>211</v>
      </c>
    </row>
    <row r="103" spans="1:65" s="2" customFormat="1" ht="24">
      <c r="A103" s="37"/>
      <c r="B103" s="38"/>
      <c r="C103" s="195" t="s">
        <v>210</v>
      </c>
      <c r="D103" s="195" t="s">
        <v>214</v>
      </c>
      <c r="E103" s="196" t="s">
        <v>1518</v>
      </c>
      <c r="F103" s="197" t="s">
        <v>1519</v>
      </c>
      <c r="G103" s="198" t="s">
        <v>315</v>
      </c>
      <c r="H103" s="199">
        <v>9</v>
      </c>
      <c r="I103" s="200"/>
      <c r="J103" s="201">
        <f>ROUND(I103*H103,2)</f>
        <v>0</v>
      </c>
      <c r="K103" s="197" t="s">
        <v>224</v>
      </c>
      <c r="L103" s="42"/>
      <c r="M103" s="202" t="s">
        <v>44</v>
      </c>
      <c r="N103" s="203" t="s">
        <v>53</v>
      </c>
      <c r="O103" s="67"/>
      <c r="P103" s="204">
        <f>O103*H103</f>
        <v>0</v>
      </c>
      <c r="Q103" s="204">
        <v>0</v>
      </c>
      <c r="R103" s="204">
        <f>Q103*H103</f>
        <v>0</v>
      </c>
      <c r="S103" s="204">
        <v>1.4999999999999999E-2</v>
      </c>
      <c r="T103" s="205">
        <f>S103*H103</f>
        <v>0.13500000000000001</v>
      </c>
      <c r="U103" s="37"/>
      <c r="V103" s="37"/>
      <c r="W103" s="37"/>
      <c r="X103" s="37"/>
      <c r="Y103" s="37"/>
      <c r="Z103" s="37"/>
      <c r="AA103" s="37"/>
      <c r="AB103" s="37"/>
      <c r="AC103" s="37"/>
      <c r="AD103" s="37"/>
      <c r="AE103" s="37"/>
      <c r="AR103" s="206" t="s">
        <v>232</v>
      </c>
      <c r="AT103" s="206" t="s">
        <v>214</v>
      </c>
      <c r="AU103" s="206" t="s">
        <v>91</v>
      </c>
      <c r="AY103" s="19" t="s">
        <v>211</v>
      </c>
      <c r="BE103" s="207">
        <f>IF(N103="základní",J103,0)</f>
        <v>0</v>
      </c>
      <c r="BF103" s="207">
        <f>IF(N103="snížená",J103,0)</f>
        <v>0</v>
      </c>
      <c r="BG103" s="207">
        <f>IF(N103="zákl. přenesená",J103,0)</f>
        <v>0</v>
      </c>
      <c r="BH103" s="207">
        <f>IF(N103="sníž. přenesená",J103,0)</f>
        <v>0</v>
      </c>
      <c r="BI103" s="207">
        <f>IF(N103="nulová",J103,0)</f>
        <v>0</v>
      </c>
      <c r="BJ103" s="19" t="s">
        <v>88</v>
      </c>
      <c r="BK103" s="207">
        <f>ROUND(I103*H103,2)</f>
        <v>0</v>
      </c>
      <c r="BL103" s="19" t="s">
        <v>232</v>
      </c>
      <c r="BM103" s="206" t="s">
        <v>1520</v>
      </c>
    </row>
    <row r="104" spans="1:65" s="2" customFormat="1" ht="39">
      <c r="A104" s="37"/>
      <c r="B104" s="38"/>
      <c r="C104" s="39"/>
      <c r="D104" s="208" t="s">
        <v>297</v>
      </c>
      <c r="E104" s="39"/>
      <c r="F104" s="209" t="s">
        <v>1521</v>
      </c>
      <c r="G104" s="39"/>
      <c r="H104" s="39"/>
      <c r="I104" s="118"/>
      <c r="J104" s="39"/>
      <c r="K104" s="39"/>
      <c r="L104" s="42"/>
      <c r="M104" s="210"/>
      <c r="N104" s="211"/>
      <c r="O104" s="67"/>
      <c r="P104" s="67"/>
      <c r="Q104" s="67"/>
      <c r="R104" s="67"/>
      <c r="S104" s="67"/>
      <c r="T104" s="68"/>
      <c r="U104" s="37"/>
      <c r="V104" s="37"/>
      <c r="W104" s="37"/>
      <c r="X104" s="37"/>
      <c r="Y104" s="37"/>
      <c r="Z104" s="37"/>
      <c r="AA104" s="37"/>
      <c r="AB104" s="37"/>
      <c r="AC104" s="37"/>
      <c r="AD104" s="37"/>
      <c r="AE104" s="37"/>
      <c r="AT104" s="19" t="s">
        <v>297</v>
      </c>
      <c r="AU104" s="19" t="s">
        <v>91</v>
      </c>
    </row>
    <row r="105" spans="1:65" s="2" customFormat="1" ht="19.5">
      <c r="A105" s="37"/>
      <c r="B105" s="38"/>
      <c r="C105" s="39"/>
      <c r="D105" s="208" t="s">
        <v>220</v>
      </c>
      <c r="E105" s="39"/>
      <c r="F105" s="209" t="s">
        <v>1522</v>
      </c>
      <c r="G105" s="39"/>
      <c r="H105" s="39"/>
      <c r="I105" s="118"/>
      <c r="J105" s="39"/>
      <c r="K105" s="39"/>
      <c r="L105" s="42"/>
      <c r="M105" s="210"/>
      <c r="N105" s="211"/>
      <c r="O105" s="67"/>
      <c r="P105" s="67"/>
      <c r="Q105" s="67"/>
      <c r="R105" s="67"/>
      <c r="S105" s="67"/>
      <c r="T105" s="68"/>
      <c r="U105" s="37"/>
      <c r="V105" s="37"/>
      <c r="W105" s="37"/>
      <c r="X105" s="37"/>
      <c r="Y105" s="37"/>
      <c r="Z105" s="37"/>
      <c r="AA105" s="37"/>
      <c r="AB105" s="37"/>
      <c r="AC105" s="37"/>
      <c r="AD105" s="37"/>
      <c r="AE105" s="37"/>
      <c r="AT105" s="19" t="s">
        <v>220</v>
      </c>
      <c r="AU105" s="19" t="s">
        <v>91</v>
      </c>
    </row>
    <row r="106" spans="1:65" s="13" customFormat="1" ht="22.5">
      <c r="B106" s="216"/>
      <c r="C106" s="217"/>
      <c r="D106" s="208" t="s">
        <v>299</v>
      </c>
      <c r="E106" s="218" t="s">
        <v>44</v>
      </c>
      <c r="F106" s="219" t="s">
        <v>1523</v>
      </c>
      <c r="G106" s="217"/>
      <c r="H106" s="220">
        <v>9</v>
      </c>
      <c r="I106" s="221"/>
      <c r="J106" s="217"/>
      <c r="K106" s="217"/>
      <c r="L106" s="222"/>
      <c r="M106" s="223"/>
      <c r="N106" s="224"/>
      <c r="O106" s="224"/>
      <c r="P106" s="224"/>
      <c r="Q106" s="224"/>
      <c r="R106" s="224"/>
      <c r="S106" s="224"/>
      <c r="T106" s="225"/>
      <c r="AT106" s="226" t="s">
        <v>299</v>
      </c>
      <c r="AU106" s="226" t="s">
        <v>91</v>
      </c>
      <c r="AV106" s="13" t="s">
        <v>91</v>
      </c>
      <c r="AW106" s="13" t="s">
        <v>42</v>
      </c>
      <c r="AX106" s="13" t="s">
        <v>88</v>
      </c>
      <c r="AY106" s="226" t="s">
        <v>211</v>
      </c>
    </row>
    <row r="107" spans="1:65" s="2" customFormat="1" ht="12">
      <c r="A107" s="37"/>
      <c r="B107" s="38"/>
      <c r="C107" s="195" t="s">
        <v>243</v>
      </c>
      <c r="D107" s="195" t="s">
        <v>214</v>
      </c>
      <c r="E107" s="196" t="s">
        <v>626</v>
      </c>
      <c r="F107" s="197" t="s">
        <v>627</v>
      </c>
      <c r="G107" s="198" t="s">
        <v>622</v>
      </c>
      <c r="H107" s="199">
        <v>1</v>
      </c>
      <c r="I107" s="200"/>
      <c r="J107" s="201">
        <f>ROUND(I107*H107,2)</f>
        <v>0</v>
      </c>
      <c r="K107" s="197" t="s">
        <v>224</v>
      </c>
      <c r="L107" s="42"/>
      <c r="M107" s="202" t="s">
        <v>44</v>
      </c>
      <c r="N107" s="203" t="s">
        <v>53</v>
      </c>
      <c r="O107" s="67"/>
      <c r="P107" s="204">
        <f>O107*H107</f>
        <v>0</v>
      </c>
      <c r="Q107" s="204">
        <v>2.8500000000000001E-3</v>
      </c>
      <c r="R107" s="204">
        <f>Q107*H107</f>
        <v>2.8500000000000001E-3</v>
      </c>
      <c r="S107" s="204">
        <v>0</v>
      </c>
      <c r="T107" s="205">
        <f>S107*H107</f>
        <v>0</v>
      </c>
      <c r="U107" s="37"/>
      <c r="V107" s="37"/>
      <c r="W107" s="37"/>
      <c r="X107" s="37"/>
      <c r="Y107" s="37"/>
      <c r="Z107" s="37"/>
      <c r="AA107" s="37"/>
      <c r="AB107" s="37"/>
      <c r="AC107" s="37"/>
      <c r="AD107" s="37"/>
      <c r="AE107" s="37"/>
      <c r="AR107" s="206" t="s">
        <v>232</v>
      </c>
      <c r="AT107" s="206" t="s">
        <v>214</v>
      </c>
      <c r="AU107" s="206" t="s">
        <v>91</v>
      </c>
      <c r="AY107" s="19" t="s">
        <v>211</v>
      </c>
      <c r="BE107" s="207">
        <f>IF(N107="základní",J107,0)</f>
        <v>0</v>
      </c>
      <c r="BF107" s="207">
        <f>IF(N107="snížená",J107,0)</f>
        <v>0</v>
      </c>
      <c r="BG107" s="207">
        <f>IF(N107="zákl. přenesená",J107,0)</f>
        <v>0</v>
      </c>
      <c r="BH107" s="207">
        <f>IF(N107="sníž. přenesená",J107,0)</f>
        <v>0</v>
      </c>
      <c r="BI107" s="207">
        <f>IF(N107="nulová",J107,0)</f>
        <v>0</v>
      </c>
      <c r="BJ107" s="19" t="s">
        <v>88</v>
      </c>
      <c r="BK107" s="207">
        <f>ROUND(I107*H107,2)</f>
        <v>0</v>
      </c>
      <c r="BL107" s="19" t="s">
        <v>232</v>
      </c>
      <c r="BM107" s="206" t="s">
        <v>1524</v>
      </c>
    </row>
    <row r="108" spans="1:65" s="2" customFormat="1" ht="204.75">
      <c r="A108" s="37"/>
      <c r="B108" s="38"/>
      <c r="C108" s="39"/>
      <c r="D108" s="208" t="s">
        <v>297</v>
      </c>
      <c r="E108" s="39"/>
      <c r="F108" s="209" t="s">
        <v>629</v>
      </c>
      <c r="G108" s="39"/>
      <c r="H108" s="39"/>
      <c r="I108" s="118"/>
      <c r="J108" s="39"/>
      <c r="K108" s="39"/>
      <c r="L108" s="42"/>
      <c r="M108" s="210"/>
      <c r="N108" s="211"/>
      <c r="O108" s="67"/>
      <c r="P108" s="67"/>
      <c r="Q108" s="67"/>
      <c r="R108" s="67"/>
      <c r="S108" s="67"/>
      <c r="T108" s="68"/>
      <c r="U108" s="37"/>
      <c r="V108" s="37"/>
      <c r="W108" s="37"/>
      <c r="X108" s="37"/>
      <c r="Y108" s="37"/>
      <c r="Z108" s="37"/>
      <c r="AA108" s="37"/>
      <c r="AB108" s="37"/>
      <c r="AC108" s="37"/>
      <c r="AD108" s="37"/>
      <c r="AE108" s="37"/>
      <c r="AT108" s="19" t="s">
        <v>297</v>
      </c>
      <c r="AU108" s="19" t="s">
        <v>91</v>
      </c>
    </row>
    <row r="109" spans="1:65" s="13" customFormat="1">
      <c r="B109" s="216"/>
      <c r="C109" s="217"/>
      <c r="D109" s="208" t="s">
        <v>299</v>
      </c>
      <c r="E109" s="218" t="s">
        <v>44</v>
      </c>
      <c r="F109" s="219" t="s">
        <v>1525</v>
      </c>
      <c r="G109" s="217"/>
      <c r="H109" s="220">
        <v>1</v>
      </c>
      <c r="I109" s="221"/>
      <c r="J109" s="217"/>
      <c r="K109" s="217"/>
      <c r="L109" s="222"/>
      <c r="M109" s="223"/>
      <c r="N109" s="224"/>
      <c r="O109" s="224"/>
      <c r="P109" s="224"/>
      <c r="Q109" s="224"/>
      <c r="R109" s="224"/>
      <c r="S109" s="224"/>
      <c r="T109" s="225"/>
      <c r="AT109" s="226" t="s">
        <v>299</v>
      </c>
      <c r="AU109" s="226" t="s">
        <v>91</v>
      </c>
      <c r="AV109" s="13" t="s">
        <v>91</v>
      </c>
      <c r="AW109" s="13" t="s">
        <v>42</v>
      </c>
      <c r="AX109" s="13" t="s">
        <v>88</v>
      </c>
      <c r="AY109" s="226" t="s">
        <v>211</v>
      </c>
    </row>
    <row r="110" spans="1:65" s="2" customFormat="1" ht="12">
      <c r="A110" s="37"/>
      <c r="B110" s="38"/>
      <c r="C110" s="259" t="s">
        <v>250</v>
      </c>
      <c r="D110" s="259" t="s">
        <v>507</v>
      </c>
      <c r="E110" s="260" t="s">
        <v>1526</v>
      </c>
      <c r="F110" s="261" t="s">
        <v>1527</v>
      </c>
      <c r="G110" s="262" t="s">
        <v>622</v>
      </c>
      <c r="H110" s="263">
        <v>1</v>
      </c>
      <c r="I110" s="264"/>
      <c r="J110" s="265">
        <f>ROUND(I110*H110,2)</f>
        <v>0</v>
      </c>
      <c r="K110" s="261" t="s">
        <v>44</v>
      </c>
      <c r="L110" s="266"/>
      <c r="M110" s="267" t="s">
        <v>44</v>
      </c>
      <c r="N110" s="268" t="s">
        <v>53</v>
      </c>
      <c r="O110" s="67"/>
      <c r="P110" s="204">
        <f>O110*H110</f>
        <v>0</v>
      </c>
      <c r="Q110" s="204">
        <v>5.2999999999999999E-2</v>
      </c>
      <c r="R110" s="204">
        <f>Q110*H110</f>
        <v>5.2999999999999999E-2</v>
      </c>
      <c r="S110" s="204">
        <v>0</v>
      </c>
      <c r="T110" s="205">
        <f>S110*H110</f>
        <v>0</v>
      </c>
      <c r="U110" s="37"/>
      <c r="V110" s="37"/>
      <c r="W110" s="37"/>
      <c r="X110" s="37"/>
      <c r="Y110" s="37"/>
      <c r="Z110" s="37"/>
      <c r="AA110" s="37"/>
      <c r="AB110" s="37"/>
      <c r="AC110" s="37"/>
      <c r="AD110" s="37"/>
      <c r="AE110" s="37"/>
      <c r="AR110" s="206" t="s">
        <v>256</v>
      </c>
      <c r="AT110" s="206" t="s">
        <v>507</v>
      </c>
      <c r="AU110" s="206" t="s">
        <v>91</v>
      </c>
      <c r="AY110" s="19" t="s">
        <v>211</v>
      </c>
      <c r="BE110" s="207">
        <f>IF(N110="základní",J110,0)</f>
        <v>0</v>
      </c>
      <c r="BF110" s="207">
        <f>IF(N110="snížená",J110,0)</f>
        <v>0</v>
      </c>
      <c r="BG110" s="207">
        <f>IF(N110="zákl. přenesená",J110,0)</f>
        <v>0</v>
      </c>
      <c r="BH110" s="207">
        <f>IF(N110="sníž. přenesená",J110,0)</f>
        <v>0</v>
      </c>
      <c r="BI110" s="207">
        <f>IF(N110="nulová",J110,0)</f>
        <v>0</v>
      </c>
      <c r="BJ110" s="19" t="s">
        <v>88</v>
      </c>
      <c r="BK110" s="207">
        <f>ROUND(I110*H110,2)</f>
        <v>0</v>
      </c>
      <c r="BL110" s="19" t="s">
        <v>232</v>
      </c>
      <c r="BM110" s="206" t="s">
        <v>1528</v>
      </c>
    </row>
    <row r="111" spans="1:65" s="2" customFormat="1" ht="19.5">
      <c r="A111" s="37"/>
      <c r="B111" s="38"/>
      <c r="C111" s="39"/>
      <c r="D111" s="208" t="s">
        <v>220</v>
      </c>
      <c r="E111" s="39"/>
      <c r="F111" s="209" t="s">
        <v>634</v>
      </c>
      <c r="G111" s="39"/>
      <c r="H111" s="39"/>
      <c r="I111" s="118"/>
      <c r="J111" s="39"/>
      <c r="K111" s="39"/>
      <c r="L111" s="42"/>
      <c r="M111" s="210"/>
      <c r="N111" s="211"/>
      <c r="O111" s="67"/>
      <c r="P111" s="67"/>
      <c r="Q111" s="67"/>
      <c r="R111" s="67"/>
      <c r="S111" s="67"/>
      <c r="T111" s="68"/>
      <c r="U111" s="37"/>
      <c r="V111" s="37"/>
      <c r="W111" s="37"/>
      <c r="X111" s="37"/>
      <c r="Y111" s="37"/>
      <c r="Z111" s="37"/>
      <c r="AA111" s="37"/>
      <c r="AB111" s="37"/>
      <c r="AC111" s="37"/>
      <c r="AD111" s="37"/>
      <c r="AE111" s="37"/>
      <c r="AT111" s="19" t="s">
        <v>220</v>
      </c>
      <c r="AU111" s="19" t="s">
        <v>91</v>
      </c>
    </row>
    <row r="112" spans="1:65" s="2" customFormat="1" ht="12">
      <c r="A112" s="37"/>
      <c r="B112" s="38"/>
      <c r="C112" s="195" t="s">
        <v>256</v>
      </c>
      <c r="D112" s="195" t="s">
        <v>214</v>
      </c>
      <c r="E112" s="196" t="s">
        <v>1195</v>
      </c>
      <c r="F112" s="197" t="s">
        <v>1196</v>
      </c>
      <c r="G112" s="198" t="s">
        <v>622</v>
      </c>
      <c r="H112" s="199">
        <v>8</v>
      </c>
      <c r="I112" s="200"/>
      <c r="J112" s="201">
        <f>ROUND(I112*H112,2)</f>
        <v>0</v>
      </c>
      <c r="K112" s="197" t="s">
        <v>44</v>
      </c>
      <c r="L112" s="42"/>
      <c r="M112" s="202" t="s">
        <v>44</v>
      </c>
      <c r="N112" s="203" t="s">
        <v>53</v>
      </c>
      <c r="O112" s="67"/>
      <c r="P112" s="204">
        <f>O112*H112</f>
        <v>0</v>
      </c>
      <c r="Q112" s="204">
        <v>2.8700000000000002E-3</v>
      </c>
      <c r="R112" s="204">
        <f>Q112*H112</f>
        <v>2.2960000000000001E-2</v>
      </c>
      <c r="S112" s="204">
        <v>0</v>
      </c>
      <c r="T112" s="205">
        <f>S112*H112</f>
        <v>0</v>
      </c>
      <c r="U112" s="37"/>
      <c r="V112" s="37"/>
      <c r="W112" s="37"/>
      <c r="X112" s="37"/>
      <c r="Y112" s="37"/>
      <c r="Z112" s="37"/>
      <c r="AA112" s="37"/>
      <c r="AB112" s="37"/>
      <c r="AC112" s="37"/>
      <c r="AD112" s="37"/>
      <c r="AE112" s="37"/>
      <c r="AR112" s="206" t="s">
        <v>232</v>
      </c>
      <c r="AT112" s="206" t="s">
        <v>214</v>
      </c>
      <c r="AU112" s="206" t="s">
        <v>91</v>
      </c>
      <c r="AY112" s="19" t="s">
        <v>211</v>
      </c>
      <c r="BE112" s="207">
        <f>IF(N112="základní",J112,0)</f>
        <v>0</v>
      </c>
      <c r="BF112" s="207">
        <f>IF(N112="snížená",J112,0)</f>
        <v>0</v>
      </c>
      <c r="BG112" s="207">
        <f>IF(N112="zákl. přenesená",J112,0)</f>
        <v>0</v>
      </c>
      <c r="BH112" s="207">
        <f>IF(N112="sníž. přenesená",J112,0)</f>
        <v>0</v>
      </c>
      <c r="BI112" s="207">
        <f>IF(N112="nulová",J112,0)</f>
        <v>0</v>
      </c>
      <c r="BJ112" s="19" t="s">
        <v>88</v>
      </c>
      <c r="BK112" s="207">
        <f>ROUND(I112*H112,2)</f>
        <v>0</v>
      </c>
      <c r="BL112" s="19" t="s">
        <v>232</v>
      </c>
      <c r="BM112" s="206" t="s">
        <v>1529</v>
      </c>
    </row>
    <row r="113" spans="1:65" s="2" customFormat="1" ht="204.75">
      <c r="A113" s="37"/>
      <c r="B113" s="38"/>
      <c r="C113" s="39"/>
      <c r="D113" s="208" t="s">
        <v>297</v>
      </c>
      <c r="E113" s="39"/>
      <c r="F113" s="209" t="s">
        <v>629</v>
      </c>
      <c r="G113" s="39"/>
      <c r="H113" s="39"/>
      <c r="I113" s="118"/>
      <c r="J113" s="39"/>
      <c r="K113" s="39"/>
      <c r="L113" s="42"/>
      <c r="M113" s="210"/>
      <c r="N113" s="211"/>
      <c r="O113" s="67"/>
      <c r="P113" s="67"/>
      <c r="Q113" s="67"/>
      <c r="R113" s="67"/>
      <c r="S113" s="67"/>
      <c r="T113" s="68"/>
      <c r="U113" s="37"/>
      <c r="V113" s="37"/>
      <c r="W113" s="37"/>
      <c r="X113" s="37"/>
      <c r="Y113" s="37"/>
      <c r="Z113" s="37"/>
      <c r="AA113" s="37"/>
      <c r="AB113" s="37"/>
      <c r="AC113" s="37"/>
      <c r="AD113" s="37"/>
      <c r="AE113" s="37"/>
      <c r="AT113" s="19" t="s">
        <v>297</v>
      </c>
      <c r="AU113" s="19" t="s">
        <v>91</v>
      </c>
    </row>
    <row r="114" spans="1:65" s="2" customFormat="1" ht="19.5">
      <c r="A114" s="37"/>
      <c r="B114" s="38"/>
      <c r="C114" s="39"/>
      <c r="D114" s="208" t="s">
        <v>220</v>
      </c>
      <c r="E114" s="39"/>
      <c r="F114" s="209" t="s">
        <v>1198</v>
      </c>
      <c r="G114" s="39"/>
      <c r="H114" s="39"/>
      <c r="I114" s="118"/>
      <c r="J114" s="39"/>
      <c r="K114" s="39"/>
      <c r="L114" s="42"/>
      <c r="M114" s="210"/>
      <c r="N114" s="211"/>
      <c r="O114" s="67"/>
      <c r="P114" s="67"/>
      <c r="Q114" s="67"/>
      <c r="R114" s="67"/>
      <c r="S114" s="67"/>
      <c r="T114" s="68"/>
      <c r="U114" s="37"/>
      <c r="V114" s="37"/>
      <c r="W114" s="37"/>
      <c r="X114" s="37"/>
      <c r="Y114" s="37"/>
      <c r="Z114" s="37"/>
      <c r="AA114" s="37"/>
      <c r="AB114" s="37"/>
      <c r="AC114" s="37"/>
      <c r="AD114" s="37"/>
      <c r="AE114" s="37"/>
      <c r="AT114" s="19" t="s">
        <v>220</v>
      </c>
      <c r="AU114" s="19" t="s">
        <v>91</v>
      </c>
    </row>
    <row r="115" spans="1:65" s="13" customFormat="1">
      <c r="B115" s="216"/>
      <c r="C115" s="217"/>
      <c r="D115" s="208" t="s">
        <v>299</v>
      </c>
      <c r="E115" s="218" t="s">
        <v>44</v>
      </c>
      <c r="F115" s="219" t="s">
        <v>1530</v>
      </c>
      <c r="G115" s="217"/>
      <c r="H115" s="220">
        <v>8</v>
      </c>
      <c r="I115" s="221"/>
      <c r="J115" s="217"/>
      <c r="K115" s="217"/>
      <c r="L115" s="222"/>
      <c r="M115" s="223"/>
      <c r="N115" s="224"/>
      <c r="O115" s="224"/>
      <c r="P115" s="224"/>
      <c r="Q115" s="224"/>
      <c r="R115" s="224"/>
      <c r="S115" s="224"/>
      <c r="T115" s="225"/>
      <c r="AT115" s="226" t="s">
        <v>299</v>
      </c>
      <c r="AU115" s="226" t="s">
        <v>91</v>
      </c>
      <c r="AV115" s="13" t="s">
        <v>91</v>
      </c>
      <c r="AW115" s="13" t="s">
        <v>42</v>
      </c>
      <c r="AX115" s="13" t="s">
        <v>88</v>
      </c>
      <c r="AY115" s="226" t="s">
        <v>211</v>
      </c>
    </row>
    <row r="116" spans="1:65" s="2" customFormat="1" ht="12">
      <c r="A116" s="37"/>
      <c r="B116" s="38"/>
      <c r="C116" s="259" t="s">
        <v>261</v>
      </c>
      <c r="D116" s="259" t="s">
        <v>507</v>
      </c>
      <c r="E116" s="260" t="s">
        <v>1243</v>
      </c>
      <c r="F116" s="261" t="s">
        <v>1244</v>
      </c>
      <c r="G116" s="262" t="s">
        <v>622</v>
      </c>
      <c r="H116" s="263">
        <v>8</v>
      </c>
      <c r="I116" s="264"/>
      <c r="J116" s="265">
        <f>ROUND(I116*H116,2)</f>
        <v>0</v>
      </c>
      <c r="K116" s="261" t="s">
        <v>44</v>
      </c>
      <c r="L116" s="266"/>
      <c r="M116" s="267" t="s">
        <v>44</v>
      </c>
      <c r="N116" s="268" t="s">
        <v>53</v>
      </c>
      <c r="O116" s="67"/>
      <c r="P116" s="204">
        <f>O116*H116</f>
        <v>0</v>
      </c>
      <c r="Q116" s="204">
        <v>8.2000000000000003E-2</v>
      </c>
      <c r="R116" s="204">
        <f>Q116*H116</f>
        <v>0.65600000000000003</v>
      </c>
      <c r="S116" s="204">
        <v>0</v>
      </c>
      <c r="T116" s="205">
        <f>S116*H116</f>
        <v>0</v>
      </c>
      <c r="U116" s="37"/>
      <c r="V116" s="37"/>
      <c r="W116" s="37"/>
      <c r="X116" s="37"/>
      <c r="Y116" s="37"/>
      <c r="Z116" s="37"/>
      <c r="AA116" s="37"/>
      <c r="AB116" s="37"/>
      <c r="AC116" s="37"/>
      <c r="AD116" s="37"/>
      <c r="AE116" s="37"/>
      <c r="AR116" s="206" t="s">
        <v>256</v>
      </c>
      <c r="AT116" s="206" t="s">
        <v>507</v>
      </c>
      <c r="AU116" s="206" t="s">
        <v>91</v>
      </c>
      <c r="AY116" s="19" t="s">
        <v>211</v>
      </c>
      <c r="BE116" s="207">
        <f>IF(N116="základní",J116,0)</f>
        <v>0</v>
      </c>
      <c r="BF116" s="207">
        <f>IF(N116="snížená",J116,0)</f>
        <v>0</v>
      </c>
      <c r="BG116" s="207">
        <f>IF(N116="zákl. přenesená",J116,0)</f>
        <v>0</v>
      </c>
      <c r="BH116" s="207">
        <f>IF(N116="sníž. přenesená",J116,0)</f>
        <v>0</v>
      </c>
      <c r="BI116" s="207">
        <f>IF(N116="nulová",J116,0)</f>
        <v>0</v>
      </c>
      <c r="BJ116" s="19" t="s">
        <v>88</v>
      </c>
      <c r="BK116" s="207">
        <f>ROUND(I116*H116,2)</f>
        <v>0</v>
      </c>
      <c r="BL116" s="19" t="s">
        <v>232</v>
      </c>
      <c r="BM116" s="206" t="s">
        <v>1531</v>
      </c>
    </row>
    <row r="117" spans="1:65" s="2" customFormat="1" ht="19.5">
      <c r="A117" s="37"/>
      <c r="B117" s="38"/>
      <c r="C117" s="39"/>
      <c r="D117" s="208" t="s">
        <v>220</v>
      </c>
      <c r="E117" s="39"/>
      <c r="F117" s="209" t="s">
        <v>634</v>
      </c>
      <c r="G117" s="39"/>
      <c r="H117" s="39"/>
      <c r="I117" s="118"/>
      <c r="J117" s="39"/>
      <c r="K117" s="39"/>
      <c r="L117" s="42"/>
      <c r="M117" s="210"/>
      <c r="N117" s="211"/>
      <c r="O117" s="67"/>
      <c r="P117" s="67"/>
      <c r="Q117" s="67"/>
      <c r="R117" s="67"/>
      <c r="S117" s="67"/>
      <c r="T117" s="68"/>
      <c r="U117" s="37"/>
      <c r="V117" s="37"/>
      <c r="W117" s="37"/>
      <c r="X117" s="37"/>
      <c r="Y117" s="37"/>
      <c r="Z117" s="37"/>
      <c r="AA117" s="37"/>
      <c r="AB117" s="37"/>
      <c r="AC117" s="37"/>
      <c r="AD117" s="37"/>
      <c r="AE117" s="37"/>
      <c r="AT117" s="19" t="s">
        <v>220</v>
      </c>
      <c r="AU117" s="19" t="s">
        <v>91</v>
      </c>
    </row>
    <row r="118" spans="1:65" s="13" customFormat="1">
      <c r="B118" s="216"/>
      <c r="C118" s="217"/>
      <c r="D118" s="208" t="s">
        <v>299</v>
      </c>
      <c r="E118" s="218" t="s">
        <v>44</v>
      </c>
      <c r="F118" s="219" t="s">
        <v>1530</v>
      </c>
      <c r="G118" s="217"/>
      <c r="H118" s="220">
        <v>8</v>
      </c>
      <c r="I118" s="221"/>
      <c r="J118" s="217"/>
      <c r="K118" s="217"/>
      <c r="L118" s="222"/>
      <c r="M118" s="223"/>
      <c r="N118" s="224"/>
      <c r="O118" s="224"/>
      <c r="P118" s="224"/>
      <c r="Q118" s="224"/>
      <c r="R118" s="224"/>
      <c r="S118" s="224"/>
      <c r="T118" s="225"/>
      <c r="AT118" s="226" t="s">
        <v>299</v>
      </c>
      <c r="AU118" s="226" t="s">
        <v>91</v>
      </c>
      <c r="AV118" s="13" t="s">
        <v>91</v>
      </c>
      <c r="AW118" s="13" t="s">
        <v>42</v>
      </c>
      <c r="AX118" s="13" t="s">
        <v>88</v>
      </c>
      <c r="AY118" s="226" t="s">
        <v>211</v>
      </c>
    </row>
    <row r="119" spans="1:65" s="12" customFormat="1" ht="12.75">
      <c r="B119" s="179"/>
      <c r="C119" s="180"/>
      <c r="D119" s="181" t="s">
        <v>81</v>
      </c>
      <c r="E119" s="193" t="s">
        <v>606</v>
      </c>
      <c r="F119" s="193" t="s">
        <v>607</v>
      </c>
      <c r="G119" s="180"/>
      <c r="H119" s="180"/>
      <c r="I119" s="183"/>
      <c r="J119" s="194">
        <f>BK119</f>
        <v>0</v>
      </c>
      <c r="K119" s="180"/>
      <c r="L119" s="185"/>
      <c r="M119" s="186"/>
      <c r="N119" s="187"/>
      <c r="O119" s="187"/>
      <c r="P119" s="188">
        <f>SUM(P120:P121)</f>
        <v>0</v>
      </c>
      <c r="Q119" s="187"/>
      <c r="R119" s="188">
        <f>SUM(R120:R121)</f>
        <v>0</v>
      </c>
      <c r="S119" s="187"/>
      <c r="T119" s="189">
        <f>SUM(T120:T121)</f>
        <v>0</v>
      </c>
      <c r="AR119" s="190" t="s">
        <v>88</v>
      </c>
      <c r="AT119" s="191" t="s">
        <v>81</v>
      </c>
      <c r="AU119" s="191" t="s">
        <v>88</v>
      </c>
      <c r="AY119" s="190" t="s">
        <v>211</v>
      </c>
      <c r="BK119" s="192">
        <f>SUM(BK120:BK121)</f>
        <v>0</v>
      </c>
    </row>
    <row r="120" spans="1:65" s="2" customFormat="1" ht="24">
      <c r="A120" s="37"/>
      <c r="B120" s="38"/>
      <c r="C120" s="195" t="s">
        <v>265</v>
      </c>
      <c r="D120" s="195" t="s">
        <v>214</v>
      </c>
      <c r="E120" s="196" t="s">
        <v>609</v>
      </c>
      <c r="F120" s="197" t="s">
        <v>610</v>
      </c>
      <c r="G120" s="198" t="s">
        <v>510</v>
      </c>
      <c r="H120" s="199">
        <v>0.77200000000000002</v>
      </c>
      <c r="I120" s="200"/>
      <c r="J120" s="201">
        <f>ROUND(I120*H120,2)</f>
        <v>0</v>
      </c>
      <c r="K120" s="197" t="s">
        <v>224</v>
      </c>
      <c r="L120" s="42"/>
      <c r="M120" s="202" t="s">
        <v>44</v>
      </c>
      <c r="N120" s="203" t="s">
        <v>53</v>
      </c>
      <c r="O120" s="67"/>
      <c r="P120" s="204">
        <f>O120*H120</f>
        <v>0</v>
      </c>
      <c r="Q120" s="204">
        <v>0</v>
      </c>
      <c r="R120" s="204">
        <f>Q120*H120</f>
        <v>0</v>
      </c>
      <c r="S120" s="204">
        <v>0</v>
      </c>
      <c r="T120" s="205">
        <f>S120*H120</f>
        <v>0</v>
      </c>
      <c r="U120" s="37"/>
      <c r="V120" s="37"/>
      <c r="W120" s="37"/>
      <c r="X120" s="37"/>
      <c r="Y120" s="37"/>
      <c r="Z120" s="37"/>
      <c r="AA120" s="37"/>
      <c r="AB120" s="37"/>
      <c r="AC120" s="37"/>
      <c r="AD120" s="37"/>
      <c r="AE120" s="37"/>
      <c r="AR120" s="206" t="s">
        <v>232</v>
      </c>
      <c r="AT120" s="206" t="s">
        <v>214</v>
      </c>
      <c r="AU120" s="206" t="s">
        <v>91</v>
      </c>
      <c r="AY120" s="19" t="s">
        <v>211</v>
      </c>
      <c r="BE120" s="207">
        <f>IF(N120="základní",J120,0)</f>
        <v>0</v>
      </c>
      <c r="BF120" s="207">
        <f>IF(N120="snížená",J120,0)</f>
        <v>0</v>
      </c>
      <c r="BG120" s="207">
        <f>IF(N120="zákl. přenesená",J120,0)</f>
        <v>0</v>
      </c>
      <c r="BH120" s="207">
        <f>IF(N120="sníž. přenesená",J120,0)</f>
        <v>0</v>
      </c>
      <c r="BI120" s="207">
        <f>IF(N120="nulová",J120,0)</f>
        <v>0</v>
      </c>
      <c r="BJ120" s="19" t="s">
        <v>88</v>
      </c>
      <c r="BK120" s="207">
        <f>ROUND(I120*H120,2)</f>
        <v>0</v>
      </c>
      <c r="BL120" s="19" t="s">
        <v>232</v>
      </c>
      <c r="BM120" s="206" t="s">
        <v>1532</v>
      </c>
    </row>
    <row r="121" spans="1:65" s="2" customFormat="1" ht="29.25">
      <c r="A121" s="37"/>
      <c r="B121" s="38"/>
      <c r="C121" s="39"/>
      <c r="D121" s="208" t="s">
        <v>297</v>
      </c>
      <c r="E121" s="39"/>
      <c r="F121" s="209" t="s">
        <v>612</v>
      </c>
      <c r="G121" s="39"/>
      <c r="H121" s="39"/>
      <c r="I121" s="118"/>
      <c r="J121" s="39"/>
      <c r="K121" s="39"/>
      <c r="L121" s="42"/>
      <c r="M121" s="212"/>
      <c r="N121" s="213"/>
      <c r="O121" s="214"/>
      <c r="P121" s="214"/>
      <c r="Q121" s="214"/>
      <c r="R121" s="214"/>
      <c r="S121" s="214"/>
      <c r="T121" s="215"/>
      <c r="U121" s="37"/>
      <c r="V121" s="37"/>
      <c r="W121" s="37"/>
      <c r="X121" s="37"/>
      <c r="Y121" s="37"/>
      <c r="Z121" s="37"/>
      <c r="AA121" s="37"/>
      <c r="AB121" s="37"/>
      <c r="AC121" s="37"/>
      <c r="AD121" s="37"/>
      <c r="AE121" s="37"/>
      <c r="AT121" s="19" t="s">
        <v>297</v>
      </c>
      <c r="AU121" s="19" t="s">
        <v>91</v>
      </c>
    </row>
    <row r="122" spans="1:65" s="2" customFormat="1">
      <c r="A122" s="37"/>
      <c r="B122" s="50"/>
      <c r="C122" s="51"/>
      <c r="D122" s="51"/>
      <c r="E122" s="51"/>
      <c r="F122" s="51"/>
      <c r="G122" s="51"/>
      <c r="H122" s="51"/>
      <c r="I122" s="145"/>
      <c r="J122" s="51"/>
      <c r="K122" s="51"/>
      <c r="L122" s="42"/>
      <c r="M122" s="37"/>
      <c r="O122" s="37"/>
      <c r="P122" s="37"/>
      <c r="Q122" s="37"/>
      <c r="R122" s="37"/>
      <c r="S122" s="37"/>
      <c r="T122" s="37"/>
      <c r="U122" s="37"/>
      <c r="V122" s="37"/>
      <c r="W122" s="37"/>
      <c r="X122" s="37"/>
      <c r="Y122" s="37"/>
      <c r="Z122" s="37"/>
      <c r="AA122" s="37"/>
      <c r="AB122" s="37"/>
      <c r="AC122" s="37"/>
      <c r="AD122" s="37"/>
      <c r="AE122" s="37"/>
    </row>
  </sheetData>
  <sheetProtection algorithmName="SHA-512" hashValue="u1aFXz1NOH9gTfT721sT+KOWAaVhMKmSD8239UubBGNyvTOV3ZX7va2vb0OHM5aAG6Hcs98yaZnyP6mqIecE9w==" saltValue="KJ1OWioPv2nQ/atZyg66eR1li/1/qgNOVyAhyKPOkxomYwhdWsl5Xc9zGUpPO6oUIxBMe7I7qYgloFc3/Agp2Q==" spinCount="100000" sheet="1" objects="1" scenarios="1" formatColumns="0" formatRows="0" autoFilter="0"/>
  <autoFilter ref="C87:K121"/>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6"/>
  <sheetViews>
    <sheetView showGridLines="0" topLeftCell="A94" workbookViewId="0">
      <selection activeCell="F119" sqref="F11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123</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646</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1533</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111</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44</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ROUND(J89,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ROUND((SUM(BE89:BE105)),  2)</f>
        <v>0</v>
      </c>
      <c r="G35" s="37"/>
      <c r="H35" s="37"/>
      <c r="I35" s="134">
        <v>0.21</v>
      </c>
      <c r="J35" s="133">
        <f>ROUND(((SUM(BE89:BE105))*I35),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ROUND((SUM(BF89:BF105)),  2)</f>
        <v>0</v>
      </c>
      <c r="G36" s="37"/>
      <c r="H36" s="37"/>
      <c r="I36" s="134">
        <v>0.15</v>
      </c>
      <c r="J36" s="133">
        <f>ROUND(((SUM(BF89:BF105))*I36),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ROUND((SUM(BG89:BG105)),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ROUND((SUM(BH89:BH105)),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ROUND((SUM(BI89:BI105)),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646</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04.4 - Soupis prací - Pravobřežní PPO zeď v DKM ř. km cca 16,65 – 16,95 (Přístupy k toku)</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J89</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284</v>
      </c>
      <c r="E64" s="157"/>
      <c r="F64" s="157"/>
      <c r="G64" s="157"/>
      <c r="H64" s="157"/>
      <c r="I64" s="158"/>
      <c r="J64" s="159">
        <f>J90</f>
        <v>0</v>
      </c>
      <c r="K64" s="155"/>
      <c r="L64" s="160"/>
    </row>
    <row r="65" spans="1:31" s="10" customFormat="1" ht="12.75">
      <c r="B65" s="161"/>
      <c r="C65" s="100"/>
      <c r="D65" s="162" t="s">
        <v>650</v>
      </c>
      <c r="E65" s="163"/>
      <c r="F65" s="163"/>
      <c r="G65" s="163"/>
      <c r="H65" s="163"/>
      <c r="I65" s="164"/>
      <c r="J65" s="165">
        <f>J91</f>
        <v>0</v>
      </c>
      <c r="K65" s="100"/>
      <c r="L65" s="166"/>
    </row>
    <row r="66" spans="1:31" s="10" customFormat="1" ht="12.75">
      <c r="B66" s="161"/>
      <c r="C66" s="100"/>
      <c r="D66" s="162" t="s">
        <v>286</v>
      </c>
      <c r="E66" s="163"/>
      <c r="F66" s="163"/>
      <c r="G66" s="163"/>
      <c r="H66" s="163"/>
      <c r="I66" s="164"/>
      <c r="J66" s="165">
        <f>J97</f>
        <v>0</v>
      </c>
      <c r="K66" s="100"/>
      <c r="L66" s="166"/>
    </row>
    <row r="67" spans="1:31" s="10" customFormat="1" ht="12.75">
      <c r="B67" s="161"/>
      <c r="C67" s="100"/>
      <c r="D67" s="162" t="s">
        <v>289</v>
      </c>
      <c r="E67" s="163"/>
      <c r="F67" s="163"/>
      <c r="G67" s="163"/>
      <c r="H67" s="163"/>
      <c r="I67" s="164"/>
      <c r="J67" s="165">
        <f>J103</f>
        <v>0</v>
      </c>
      <c r="K67" s="100"/>
      <c r="L67" s="166"/>
    </row>
    <row r="68" spans="1:31" s="2" customFormat="1">
      <c r="A68" s="37"/>
      <c r="B68" s="38"/>
      <c r="C68" s="39"/>
      <c r="D68" s="39"/>
      <c r="E68" s="39"/>
      <c r="F68" s="39"/>
      <c r="G68" s="39"/>
      <c r="H68" s="39"/>
      <c r="I68" s="118"/>
      <c r="J68" s="39"/>
      <c r="K68" s="39"/>
      <c r="L68" s="119"/>
      <c r="S68" s="37"/>
      <c r="T68" s="37"/>
      <c r="U68" s="37"/>
      <c r="V68" s="37"/>
      <c r="W68" s="37"/>
      <c r="X68" s="37"/>
      <c r="Y68" s="37"/>
      <c r="Z68" s="37"/>
      <c r="AA68" s="37"/>
      <c r="AB68" s="37"/>
      <c r="AC68" s="37"/>
      <c r="AD68" s="37"/>
      <c r="AE68" s="37"/>
    </row>
    <row r="69" spans="1:31" s="2" customFormat="1">
      <c r="A69" s="37"/>
      <c r="B69" s="50"/>
      <c r="C69" s="51"/>
      <c r="D69" s="51"/>
      <c r="E69" s="51"/>
      <c r="F69" s="51"/>
      <c r="G69" s="51"/>
      <c r="H69" s="51"/>
      <c r="I69" s="145"/>
      <c r="J69" s="51"/>
      <c r="K69" s="51"/>
      <c r="L69" s="119"/>
      <c r="S69" s="37"/>
      <c r="T69" s="37"/>
      <c r="U69" s="37"/>
      <c r="V69" s="37"/>
      <c r="W69" s="37"/>
      <c r="X69" s="37"/>
      <c r="Y69" s="37"/>
      <c r="Z69" s="37"/>
      <c r="AA69" s="37"/>
      <c r="AB69" s="37"/>
      <c r="AC69" s="37"/>
      <c r="AD69" s="37"/>
      <c r="AE69" s="37"/>
    </row>
    <row r="73" spans="1:31" s="2" customFormat="1">
      <c r="A73" s="37"/>
      <c r="B73" s="52"/>
      <c r="C73" s="53"/>
      <c r="D73" s="53"/>
      <c r="E73" s="53"/>
      <c r="F73" s="53"/>
      <c r="G73" s="53"/>
      <c r="H73" s="53"/>
      <c r="I73" s="148"/>
      <c r="J73" s="53"/>
      <c r="K73" s="53"/>
      <c r="L73" s="119"/>
      <c r="S73" s="37"/>
      <c r="T73" s="37"/>
      <c r="U73" s="37"/>
      <c r="V73" s="37"/>
      <c r="W73" s="37"/>
      <c r="X73" s="37"/>
      <c r="Y73" s="37"/>
      <c r="Z73" s="37"/>
      <c r="AA73" s="37"/>
      <c r="AB73" s="37"/>
      <c r="AC73" s="37"/>
      <c r="AD73" s="37"/>
      <c r="AE73" s="37"/>
    </row>
    <row r="74" spans="1:31" s="2" customFormat="1" ht="18">
      <c r="A74" s="37"/>
      <c r="B74" s="38"/>
      <c r="C74" s="25" t="s">
        <v>195</v>
      </c>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c r="A75" s="37"/>
      <c r="B75" s="38"/>
      <c r="C75" s="39"/>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2.75">
      <c r="A76" s="37"/>
      <c r="B76" s="38"/>
      <c r="C76" s="31" t="s">
        <v>16</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12.75">
      <c r="A77" s="37"/>
      <c r="B77" s="38"/>
      <c r="C77" s="39"/>
      <c r="D77" s="39"/>
      <c r="E77" s="402" t="str">
        <f>E7</f>
        <v>Bělá, Kvasiny, protipovodňová ochrana, č. akce 229180012 - DPS</v>
      </c>
      <c r="F77" s="403"/>
      <c r="G77" s="403"/>
      <c r="H77" s="403"/>
      <c r="I77" s="118"/>
      <c r="J77" s="39"/>
      <c r="K77" s="39"/>
      <c r="L77" s="119"/>
      <c r="S77" s="37"/>
      <c r="T77" s="37"/>
      <c r="U77" s="37"/>
      <c r="V77" s="37"/>
      <c r="W77" s="37"/>
      <c r="X77" s="37"/>
      <c r="Y77" s="37"/>
      <c r="Z77" s="37"/>
      <c r="AA77" s="37"/>
      <c r="AB77" s="37"/>
      <c r="AC77" s="37"/>
      <c r="AD77" s="37"/>
      <c r="AE77" s="37"/>
    </row>
    <row r="78" spans="1:31" s="1" customFormat="1" ht="12.75">
      <c r="B78" s="23"/>
      <c r="C78" s="31" t="s">
        <v>180</v>
      </c>
      <c r="D78" s="24"/>
      <c r="E78" s="24"/>
      <c r="F78" s="24"/>
      <c r="G78" s="24"/>
      <c r="H78" s="24"/>
      <c r="I78" s="111"/>
      <c r="J78" s="24"/>
      <c r="K78" s="24"/>
      <c r="L78" s="22"/>
    </row>
    <row r="79" spans="1:31" s="2" customFormat="1">
      <c r="A79" s="37"/>
      <c r="B79" s="38"/>
      <c r="C79" s="39"/>
      <c r="D79" s="39"/>
      <c r="E79" s="402" t="s">
        <v>646</v>
      </c>
      <c r="F79" s="401"/>
      <c r="G79" s="401"/>
      <c r="H79" s="401"/>
      <c r="I79" s="118"/>
      <c r="J79" s="39"/>
      <c r="K79" s="39"/>
      <c r="L79" s="119"/>
      <c r="S79" s="37"/>
      <c r="T79" s="37"/>
      <c r="U79" s="37"/>
      <c r="V79" s="37"/>
      <c r="W79" s="37"/>
      <c r="X79" s="37"/>
      <c r="Y79" s="37"/>
      <c r="Z79" s="37"/>
      <c r="AA79" s="37"/>
      <c r="AB79" s="37"/>
      <c r="AC79" s="37"/>
      <c r="AD79" s="37"/>
      <c r="AE79" s="37"/>
    </row>
    <row r="80" spans="1:31" s="2" customFormat="1" ht="12.75">
      <c r="A80" s="37"/>
      <c r="B80" s="38"/>
      <c r="C80" s="31" t="s">
        <v>182</v>
      </c>
      <c r="D80" s="39"/>
      <c r="E80" s="39"/>
      <c r="F80" s="39"/>
      <c r="G80" s="39"/>
      <c r="H80" s="39"/>
      <c r="I80" s="118"/>
      <c r="J80" s="39"/>
      <c r="K80" s="39"/>
      <c r="L80" s="119"/>
      <c r="S80" s="37"/>
      <c r="T80" s="37"/>
      <c r="U80" s="37"/>
      <c r="V80" s="37"/>
      <c r="W80" s="37"/>
      <c r="X80" s="37"/>
      <c r="Y80" s="37"/>
      <c r="Z80" s="37"/>
      <c r="AA80" s="37"/>
      <c r="AB80" s="37"/>
      <c r="AC80" s="37"/>
      <c r="AD80" s="37"/>
      <c r="AE80" s="37"/>
    </row>
    <row r="81" spans="1:65" s="2" customFormat="1">
      <c r="A81" s="37"/>
      <c r="B81" s="38"/>
      <c r="C81" s="39"/>
      <c r="D81" s="39"/>
      <c r="E81" s="364" t="str">
        <f>E11</f>
        <v>SO 04.4 - Soupis prací - Pravobřežní PPO zeď v DKM ř. km cca 16,65 – 16,95 (Přístupy k toku)</v>
      </c>
      <c r="F81" s="401"/>
      <c r="G81" s="401"/>
      <c r="H81" s="401"/>
      <c r="I81" s="118"/>
      <c r="J81" s="39"/>
      <c r="K81" s="39"/>
      <c r="L81" s="119"/>
      <c r="S81" s="37"/>
      <c r="T81" s="37"/>
      <c r="U81" s="37"/>
      <c r="V81" s="37"/>
      <c r="W81" s="37"/>
      <c r="X81" s="37"/>
      <c r="Y81" s="37"/>
      <c r="Z81" s="37"/>
      <c r="AA81" s="37"/>
      <c r="AB81" s="37"/>
      <c r="AC81" s="37"/>
      <c r="AD81" s="37"/>
      <c r="AE81" s="37"/>
    </row>
    <row r="82" spans="1:65" s="2" customFormat="1">
      <c r="A82" s="37"/>
      <c r="B82" s="38"/>
      <c r="C82" s="39"/>
      <c r="D82" s="39"/>
      <c r="E82" s="39"/>
      <c r="F82" s="39"/>
      <c r="G82" s="39"/>
      <c r="H82" s="39"/>
      <c r="I82" s="118"/>
      <c r="J82" s="39"/>
      <c r="K82" s="39"/>
      <c r="L82" s="119"/>
      <c r="S82" s="37"/>
      <c r="T82" s="37"/>
      <c r="U82" s="37"/>
      <c r="V82" s="37"/>
      <c r="W82" s="37"/>
      <c r="X82" s="37"/>
      <c r="Y82" s="37"/>
      <c r="Z82" s="37"/>
      <c r="AA82" s="37"/>
      <c r="AB82" s="37"/>
      <c r="AC82" s="37"/>
      <c r="AD82" s="37"/>
      <c r="AE82" s="37"/>
    </row>
    <row r="83" spans="1:65" s="2" customFormat="1" ht="12.75">
      <c r="A83" s="37"/>
      <c r="B83" s="38"/>
      <c r="C83" s="31" t="s">
        <v>22</v>
      </c>
      <c r="D83" s="39"/>
      <c r="E83" s="39"/>
      <c r="F83" s="29" t="str">
        <f>F14</f>
        <v>k. ú. Kvasiny</v>
      </c>
      <c r="G83" s="39"/>
      <c r="H83" s="39"/>
      <c r="I83" s="120" t="s">
        <v>24</v>
      </c>
      <c r="J83" s="62" t="str">
        <f>IF(J14="","",J14)</f>
        <v>30. 6. 2020</v>
      </c>
      <c r="K83" s="39"/>
      <c r="L83" s="119"/>
      <c r="S83" s="37"/>
      <c r="T83" s="37"/>
      <c r="U83" s="37"/>
      <c r="V83" s="37"/>
      <c r="W83" s="37"/>
      <c r="X83" s="37"/>
      <c r="Y83" s="37"/>
      <c r="Z83" s="37"/>
      <c r="AA83" s="37"/>
      <c r="AB83" s="37"/>
      <c r="AC83" s="37"/>
      <c r="AD83" s="37"/>
      <c r="AE83" s="37"/>
    </row>
    <row r="84" spans="1:65" s="2" customForma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38.25">
      <c r="A85" s="37"/>
      <c r="B85" s="38"/>
      <c r="C85" s="31" t="s">
        <v>30</v>
      </c>
      <c r="D85" s="39"/>
      <c r="E85" s="39"/>
      <c r="F85" s="29" t="str">
        <f>E17</f>
        <v>Povodí Labe, státní podnik</v>
      </c>
      <c r="G85" s="39"/>
      <c r="H85" s="39"/>
      <c r="I85" s="120" t="s">
        <v>38</v>
      </c>
      <c r="J85" s="35" t="str">
        <f>E23</f>
        <v>Vodohospodářský rozvoj a výstavba a.s.</v>
      </c>
      <c r="K85" s="39"/>
      <c r="L85" s="119"/>
      <c r="S85" s="37"/>
      <c r="T85" s="37"/>
      <c r="U85" s="37"/>
      <c r="V85" s="37"/>
      <c r="W85" s="37"/>
      <c r="X85" s="37"/>
      <c r="Y85" s="37"/>
      <c r="Z85" s="37"/>
      <c r="AA85" s="37"/>
      <c r="AB85" s="37"/>
      <c r="AC85" s="37"/>
      <c r="AD85" s="37"/>
      <c r="AE85" s="37"/>
    </row>
    <row r="86" spans="1:65" s="2" customFormat="1" ht="25.5">
      <c r="A86" s="37"/>
      <c r="B86" s="38"/>
      <c r="C86" s="31" t="s">
        <v>36</v>
      </c>
      <c r="D86" s="39"/>
      <c r="E86" s="39"/>
      <c r="F86" s="29" t="str">
        <f>IF(E20="","",E20)</f>
        <v>Vyplň údaj</v>
      </c>
      <c r="G86" s="39"/>
      <c r="H86" s="39"/>
      <c r="I86" s="120" t="s">
        <v>43</v>
      </c>
      <c r="J86" s="35" t="str">
        <f>E26</f>
        <v>Miroslav Holeček</v>
      </c>
      <c r="K86" s="39"/>
      <c r="L86" s="119"/>
      <c r="S86" s="37"/>
      <c r="T86" s="37"/>
      <c r="U86" s="37"/>
      <c r="V86" s="37"/>
      <c r="W86" s="37"/>
      <c r="X86" s="37"/>
      <c r="Y86" s="37"/>
      <c r="Z86" s="37"/>
      <c r="AA86" s="37"/>
      <c r="AB86" s="37"/>
      <c r="AC86" s="37"/>
      <c r="AD86" s="37"/>
      <c r="AE86" s="37"/>
    </row>
    <row r="87" spans="1:65" s="2" customFormat="1">
      <c r="A87" s="37"/>
      <c r="B87" s="38"/>
      <c r="C87" s="39"/>
      <c r="D87" s="39"/>
      <c r="E87" s="39"/>
      <c r="F87" s="39"/>
      <c r="G87" s="39"/>
      <c r="H87" s="39"/>
      <c r="I87" s="118"/>
      <c r="J87" s="39"/>
      <c r="K87" s="39"/>
      <c r="L87" s="119"/>
      <c r="S87" s="37"/>
      <c r="T87" s="37"/>
      <c r="U87" s="37"/>
      <c r="V87" s="37"/>
      <c r="W87" s="37"/>
      <c r="X87" s="37"/>
      <c r="Y87" s="37"/>
      <c r="Z87" s="37"/>
      <c r="AA87" s="37"/>
      <c r="AB87" s="37"/>
      <c r="AC87" s="37"/>
      <c r="AD87" s="37"/>
      <c r="AE87" s="37"/>
    </row>
    <row r="88" spans="1:65" s="11" customFormat="1" ht="24">
      <c r="A88" s="167"/>
      <c r="B88" s="168"/>
      <c r="C88" s="169" t="s">
        <v>196</v>
      </c>
      <c r="D88" s="170" t="s">
        <v>67</v>
      </c>
      <c r="E88" s="170" t="s">
        <v>63</v>
      </c>
      <c r="F88" s="170" t="s">
        <v>64</v>
      </c>
      <c r="G88" s="170" t="s">
        <v>197</v>
      </c>
      <c r="H88" s="170" t="s">
        <v>198</v>
      </c>
      <c r="I88" s="171" t="s">
        <v>199</v>
      </c>
      <c r="J88" s="170" t="s">
        <v>187</v>
      </c>
      <c r="K88" s="172" t="s">
        <v>200</v>
      </c>
      <c r="L88" s="173"/>
      <c r="M88" s="71" t="s">
        <v>44</v>
      </c>
      <c r="N88" s="72" t="s">
        <v>52</v>
      </c>
      <c r="O88" s="72" t="s">
        <v>201</v>
      </c>
      <c r="P88" s="72" t="s">
        <v>202</v>
      </c>
      <c r="Q88" s="72" t="s">
        <v>203</v>
      </c>
      <c r="R88" s="72" t="s">
        <v>204</v>
      </c>
      <c r="S88" s="72" t="s">
        <v>205</v>
      </c>
      <c r="T88" s="73" t="s">
        <v>206</v>
      </c>
      <c r="U88" s="167"/>
      <c r="V88" s="167"/>
      <c r="W88" s="167"/>
      <c r="X88" s="167"/>
      <c r="Y88" s="167"/>
      <c r="Z88" s="167"/>
      <c r="AA88" s="167"/>
      <c r="AB88" s="167"/>
      <c r="AC88" s="167"/>
      <c r="AD88" s="167"/>
      <c r="AE88" s="167"/>
    </row>
    <row r="89" spans="1:65" s="2" customFormat="1" ht="15.75">
      <c r="A89" s="37"/>
      <c r="B89" s="38"/>
      <c r="C89" s="78" t="s">
        <v>207</v>
      </c>
      <c r="D89" s="39"/>
      <c r="E89" s="39"/>
      <c r="F89" s="39"/>
      <c r="G89" s="39"/>
      <c r="H89" s="39"/>
      <c r="I89" s="118"/>
      <c r="J89" s="174">
        <f>BK89</f>
        <v>0</v>
      </c>
      <c r="K89" s="39"/>
      <c r="L89" s="42"/>
      <c r="M89" s="74"/>
      <c r="N89" s="175"/>
      <c r="O89" s="75"/>
      <c r="P89" s="176">
        <f>P90</f>
        <v>0</v>
      </c>
      <c r="Q89" s="75"/>
      <c r="R89" s="176">
        <f>R90</f>
        <v>8.9693000000000005</v>
      </c>
      <c r="S89" s="75"/>
      <c r="T89" s="177">
        <f>T90</f>
        <v>0</v>
      </c>
      <c r="U89" s="37"/>
      <c r="V89" s="37"/>
      <c r="W89" s="37"/>
      <c r="X89" s="37"/>
      <c r="Y89" s="37"/>
      <c r="Z89" s="37"/>
      <c r="AA89" s="37"/>
      <c r="AB89" s="37"/>
      <c r="AC89" s="37"/>
      <c r="AD89" s="37"/>
      <c r="AE89" s="37"/>
      <c r="AT89" s="19" t="s">
        <v>81</v>
      </c>
      <c r="AU89" s="19" t="s">
        <v>188</v>
      </c>
      <c r="BK89" s="178">
        <f>BK90</f>
        <v>0</v>
      </c>
    </row>
    <row r="90" spans="1:65" s="12" customFormat="1" ht="15">
      <c r="B90" s="179"/>
      <c r="C90" s="180"/>
      <c r="D90" s="181" t="s">
        <v>81</v>
      </c>
      <c r="E90" s="182" t="s">
        <v>290</v>
      </c>
      <c r="F90" s="182" t="s">
        <v>291</v>
      </c>
      <c r="G90" s="180"/>
      <c r="H90" s="180"/>
      <c r="I90" s="183"/>
      <c r="J90" s="184">
        <f>BK90</f>
        <v>0</v>
      </c>
      <c r="K90" s="180"/>
      <c r="L90" s="185"/>
      <c r="M90" s="186"/>
      <c r="N90" s="187"/>
      <c r="O90" s="187"/>
      <c r="P90" s="188">
        <f>P91+P97+P103</f>
        <v>0</v>
      </c>
      <c r="Q90" s="187"/>
      <c r="R90" s="188">
        <f>R91+R97+R103</f>
        <v>8.9693000000000005</v>
      </c>
      <c r="S90" s="187"/>
      <c r="T90" s="189">
        <f>T91+T97+T103</f>
        <v>0</v>
      </c>
      <c r="AR90" s="190" t="s">
        <v>88</v>
      </c>
      <c r="AT90" s="191" t="s">
        <v>81</v>
      </c>
      <c r="AU90" s="191" t="s">
        <v>82</v>
      </c>
      <c r="AY90" s="190" t="s">
        <v>211</v>
      </c>
      <c r="BK90" s="192">
        <f>BK91+BK97+BK103</f>
        <v>0</v>
      </c>
    </row>
    <row r="91" spans="1:65" s="12" customFormat="1" ht="12.75">
      <c r="B91" s="179"/>
      <c r="C91" s="180"/>
      <c r="D91" s="181" t="s">
        <v>81</v>
      </c>
      <c r="E91" s="193" t="s">
        <v>227</v>
      </c>
      <c r="F91" s="193" t="s">
        <v>988</v>
      </c>
      <c r="G91" s="180"/>
      <c r="H91" s="180"/>
      <c r="I91" s="183"/>
      <c r="J91" s="194">
        <f>BK91</f>
        <v>0</v>
      </c>
      <c r="K91" s="180"/>
      <c r="L91" s="185"/>
      <c r="M91" s="186"/>
      <c r="N91" s="187"/>
      <c r="O91" s="187"/>
      <c r="P91" s="188">
        <f>SUM(P92:P96)</f>
        <v>0</v>
      </c>
      <c r="Q91" s="187"/>
      <c r="R91" s="188">
        <f>SUM(R92:R96)</f>
        <v>5.8115999999999994</v>
      </c>
      <c r="S91" s="187"/>
      <c r="T91" s="189">
        <f>SUM(T92:T96)</f>
        <v>0</v>
      </c>
      <c r="AR91" s="190" t="s">
        <v>88</v>
      </c>
      <c r="AT91" s="191" t="s">
        <v>81</v>
      </c>
      <c r="AU91" s="191" t="s">
        <v>88</v>
      </c>
      <c r="AY91" s="190" t="s">
        <v>211</v>
      </c>
      <c r="BK91" s="192">
        <f>SUM(BK92:BK96)</f>
        <v>0</v>
      </c>
    </row>
    <row r="92" spans="1:65" s="2" customFormat="1" ht="48">
      <c r="A92" s="37"/>
      <c r="B92" s="38"/>
      <c r="C92" s="195" t="s">
        <v>88</v>
      </c>
      <c r="D92" s="195" t="s">
        <v>214</v>
      </c>
      <c r="E92" s="196" t="s">
        <v>1534</v>
      </c>
      <c r="F92" s="197" t="s">
        <v>1535</v>
      </c>
      <c r="G92" s="198" t="s">
        <v>295</v>
      </c>
      <c r="H92" s="199">
        <v>2.9</v>
      </c>
      <c r="I92" s="200"/>
      <c r="J92" s="201">
        <f>ROUND(I92*H92,2)</f>
        <v>0</v>
      </c>
      <c r="K92" s="197" t="s">
        <v>224</v>
      </c>
      <c r="L92" s="42"/>
      <c r="M92" s="202" t="s">
        <v>44</v>
      </c>
      <c r="N92" s="203" t="s">
        <v>53</v>
      </c>
      <c r="O92" s="67"/>
      <c r="P92" s="204">
        <f>O92*H92</f>
        <v>0</v>
      </c>
      <c r="Q92" s="204">
        <v>2.004</v>
      </c>
      <c r="R92" s="204">
        <f>Q92*H92</f>
        <v>5.8115999999999994</v>
      </c>
      <c r="S92" s="204">
        <v>0</v>
      </c>
      <c r="T92" s="205">
        <f>S92*H92</f>
        <v>0</v>
      </c>
      <c r="U92" s="37"/>
      <c r="V92" s="37"/>
      <c r="W92" s="37"/>
      <c r="X92" s="37"/>
      <c r="Y92" s="37"/>
      <c r="Z92" s="37"/>
      <c r="AA92" s="37"/>
      <c r="AB92" s="37"/>
      <c r="AC92" s="37"/>
      <c r="AD92" s="37"/>
      <c r="AE92" s="37"/>
      <c r="AR92" s="206" t="s">
        <v>232</v>
      </c>
      <c r="AT92" s="206" t="s">
        <v>214</v>
      </c>
      <c r="AU92" s="206" t="s">
        <v>91</v>
      </c>
      <c r="AY92" s="19" t="s">
        <v>211</v>
      </c>
      <c r="BE92" s="207">
        <f>IF(N92="základní",J92,0)</f>
        <v>0</v>
      </c>
      <c r="BF92" s="207">
        <f>IF(N92="snížená",J92,0)</f>
        <v>0</v>
      </c>
      <c r="BG92" s="207">
        <f>IF(N92="zákl. přenesená",J92,0)</f>
        <v>0</v>
      </c>
      <c r="BH92" s="207">
        <f>IF(N92="sníž. přenesená",J92,0)</f>
        <v>0</v>
      </c>
      <c r="BI92" s="207">
        <f>IF(N92="nulová",J92,0)</f>
        <v>0</v>
      </c>
      <c r="BJ92" s="19" t="s">
        <v>88</v>
      </c>
      <c r="BK92" s="207">
        <f>ROUND(I92*H92,2)</f>
        <v>0</v>
      </c>
      <c r="BL92" s="19" t="s">
        <v>232</v>
      </c>
      <c r="BM92" s="206" t="s">
        <v>1536</v>
      </c>
    </row>
    <row r="93" spans="1:65" s="2" customFormat="1" ht="48.75">
      <c r="A93" s="37"/>
      <c r="B93" s="38"/>
      <c r="C93" s="39"/>
      <c r="D93" s="208" t="s">
        <v>297</v>
      </c>
      <c r="E93" s="39"/>
      <c r="F93" s="209" t="s">
        <v>1537</v>
      </c>
      <c r="G93" s="39"/>
      <c r="H93" s="39"/>
      <c r="I93" s="118"/>
      <c r="J93" s="39"/>
      <c r="K93" s="39"/>
      <c r="L93" s="42"/>
      <c r="M93" s="210"/>
      <c r="N93" s="211"/>
      <c r="O93" s="67"/>
      <c r="P93" s="67"/>
      <c r="Q93" s="67"/>
      <c r="R93" s="67"/>
      <c r="S93" s="67"/>
      <c r="T93" s="68"/>
      <c r="U93" s="37"/>
      <c r="V93" s="37"/>
      <c r="W93" s="37"/>
      <c r="X93" s="37"/>
      <c r="Y93" s="37"/>
      <c r="Z93" s="37"/>
      <c r="AA93" s="37"/>
      <c r="AB93" s="37"/>
      <c r="AC93" s="37"/>
      <c r="AD93" s="37"/>
      <c r="AE93" s="37"/>
      <c r="AT93" s="19" t="s">
        <v>297</v>
      </c>
      <c r="AU93" s="19" t="s">
        <v>91</v>
      </c>
    </row>
    <row r="94" spans="1:65" s="13" customFormat="1">
      <c r="B94" s="216"/>
      <c r="C94" s="217"/>
      <c r="D94" s="208" t="s">
        <v>299</v>
      </c>
      <c r="E94" s="218" t="s">
        <v>44</v>
      </c>
      <c r="F94" s="219" t="s">
        <v>1538</v>
      </c>
      <c r="G94" s="217"/>
      <c r="H94" s="220">
        <v>2</v>
      </c>
      <c r="I94" s="221"/>
      <c r="J94" s="217"/>
      <c r="K94" s="217"/>
      <c r="L94" s="222"/>
      <c r="M94" s="223"/>
      <c r="N94" s="224"/>
      <c r="O94" s="224"/>
      <c r="P94" s="224"/>
      <c r="Q94" s="224"/>
      <c r="R94" s="224"/>
      <c r="S94" s="224"/>
      <c r="T94" s="225"/>
      <c r="AT94" s="226" t="s">
        <v>299</v>
      </c>
      <c r="AU94" s="226" t="s">
        <v>91</v>
      </c>
      <c r="AV94" s="13" t="s">
        <v>91</v>
      </c>
      <c r="AW94" s="13" t="s">
        <v>42</v>
      </c>
      <c r="AX94" s="13" t="s">
        <v>82</v>
      </c>
      <c r="AY94" s="226" t="s">
        <v>211</v>
      </c>
    </row>
    <row r="95" spans="1:65" s="13" customFormat="1">
      <c r="B95" s="216"/>
      <c r="C95" s="217"/>
      <c r="D95" s="208" t="s">
        <v>299</v>
      </c>
      <c r="E95" s="218" t="s">
        <v>44</v>
      </c>
      <c r="F95" s="219" t="s">
        <v>1539</v>
      </c>
      <c r="G95" s="217"/>
      <c r="H95" s="220">
        <v>0.9</v>
      </c>
      <c r="I95" s="221"/>
      <c r="J95" s="217"/>
      <c r="K95" s="217"/>
      <c r="L95" s="222"/>
      <c r="M95" s="223"/>
      <c r="N95" s="224"/>
      <c r="O95" s="224"/>
      <c r="P95" s="224"/>
      <c r="Q95" s="224"/>
      <c r="R95" s="224"/>
      <c r="S95" s="224"/>
      <c r="T95" s="225"/>
      <c r="AT95" s="226" t="s">
        <v>299</v>
      </c>
      <c r="AU95" s="226" t="s">
        <v>91</v>
      </c>
      <c r="AV95" s="13" t="s">
        <v>91</v>
      </c>
      <c r="AW95" s="13" t="s">
        <v>42</v>
      </c>
      <c r="AX95" s="13" t="s">
        <v>82</v>
      </c>
      <c r="AY95" s="226" t="s">
        <v>211</v>
      </c>
    </row>
    <row r="96" spans="1:65" s="14" customFormat="1">
      <c r="B96" s="227"/>
      <c r="C96" s="228"/>
      <c r="D96" s="208" t="s">
        <v>299</v>
      </c>
      <c r="E96" s="229" t="s">
        <v>44</v>
      </c>
      <c r="F96" s="230" t="s">
        <v>344</v>
      </c>
      <c r="G96" s="228"/>
      <c r="H96" s="231">
        <v>2.9</v>
      </c>
      <c r="I96" s="232"/>
      <c r="J96" s="228"/>
      <c r="K96" s="228"/>
      <c r="L96" s="233"/>
      <c r="M96" s="234"/>
      <c r="N96" s="235"/>
      <c r="O96" s="235"/>
      <c r="P96" s="235"/>
      <c r="Q96" s="235"/>
      <c r="R96" s="235"/>
      <c r="S96" s="235"/>
      <c r="T96" s="236"/>
      <c r="AT96" s="237" t="s">
        <v>299</v>
      </c>
      <c r="AU96" s="237" t="s">
        <v>91</v>
      </c>
      <c r="AV96" s="14" t="s">
        <v>232</v>
      </c>
      <c r="AW96" s="14" t="s">
        <v>42</v>
      </c>
      <c r="AX96" s="14" t="s">
        <v>88</v>
      </c>
      <c r="AY96" s="237" t="s">
        <v>211</v>
      </c>
    </row>
    <row r="97" spans="1:65" s="12" customFormat="1" ht="12.75">
      <c r="B97" s="179"/>
      <c r="C97" s="180"/>
      <c r="D97" s="181" t="s">
        <v>81</v>
      </c>
      <c r="E97" s="193" t="s">
        <v>232</v>
      </c>
      <c r="F97" s="193" t="s">
        <v>557</v>
      </c>
      <c r="G97" s="180"/>
      <c r="H97" s="180"/>
      <c r="I97" s="183"/>
      <c r="J97" s="194">
        <f>BK97</f>
        <v>0</v>
      </c>
      <c r="K97" s="180"/>
      <c r="L97" s="185"/>
      <c r="M97" s="186"/>
      <c r="N97" s="187"/>
      <c r="O97" s="187"/>
      <c r="P97" s="188">
        <f>SUM(P98:P102)</f>
        <v>0</v>
      </c>
      <c r="Q97" s="187"/>
      <c r="R97" s="188">
        <f>SUM(R98:R102)</f>
        <v>3.1577000000000002</v>
      </c>
      <c r="S97" s="187"/>
      <c r="T97" s="189">
        <f>SUM(T98:T102)</f>
        <v>0</v>
      </c>
      <c r="AR97" s="190" t="s">
        <v>88</v>
      </c>
      <c r="AT97" s="191" t="s">
        <v>81</v>
      </c>
      <c r="AU97" s="191" t="s">
        <v>88</v>
      </c>
      <c r="AY97" s="190" t="s">
        <v>211</v>
      </c>
      <c r="BK97" s="192">
        <f>SUM(BK98:BK102)</f>
        <v>0</v>
      </c>
    </row>
    <row r="98" spans="1:65" s="2" customFormat="1" ht="24">
      <c r="A98" s="37"/>
      <c r="B98" s="38"/>
      <c r="C98" s="195" t="s">
        <v>91</v>
      </c>
      <c r="D98" s="195" t="s">
        <v>214</v>
      </c>
      <c r="E98" s="196" t="s">
        <v>1540</v>
      </c>
      <c r="F98" s="197" t="s">
        <v>1541</v>
      </c>
      <c r="G98" s="198" t="s">
        <v>519</v>
      </c>
      <c r="H98" s="199">
        <v>13</v>
      </c>
      <c r="I98" s="200"/>
      <c r="J98" s="201">
        <f>ROUND(I98*H98,2)</f>
        <v>0</v>
      </c>
      <c r="K98" s="197" t="s">
        <v>224</v>
      </c>
      <c r="L98" s="42"/>
      <c r="M98" s="202" t="s">
        <v>44</v>
      </c>
      <c r="N98" s="203" t="s">
        <v>53</v>
      </c>
      <c r="O98" s="67"/>
      <c r="P98" s="204">
        <f>O98*H98</f>
        <v>0</v>
      </c>
      <c r="Q98" s="204">
        <v>0.2429</v>
      </c>
      <c r="R98" s="204">
        <f>Q98*H98</f>
        <v>3.1577000000000002</v>
      </c>
      <c r="S98" s="204">
        <v>0</v>
      </c>
      <c r="T98" s="205">
        <f>S98*H98</f>
        <v>0</v>
      </c>
      <c r="U98" s="37"/>
      <c r="V98" s="37"/>
      <c r="W98" s="37"/>
      <c r="X98" s="37"/>
      <c r="Y98" s="37"/>
      <c r="Z98" s="37"/>
      <c r="AA98" s="37"/>
      <c r="AB98" s="37"/>
      <c r="AC98" s="37"/>
      <c r="AD98" s="37"/>
      <c r="AE98" s="37"/>
      <c r="AR98" s="206" t="s">
        <v>232</v>
      </c>
      <c r="AT98" s="206" t="s">
        <v>214</v>
      </c>
      <c r="AU98" s="206" t="s">
        <v>91</v>
      </c>
      <c r="AY98" s="19" t="s">
        <v>211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232</v>
      </c>
      <c r="BM98" s="206" t="s">
        <v>1542</v>
      </c>
    </row>
    <row r="99" spans="1:65" s="2" customFormat="1" ht="48.75">
      <c r="A99" s="37"/>
      <c r="B99" s="38"/>
      <c r="C99" s="39"/>
      <c r="D99" s="208" t="s">
        <v>297</v>
      </c>
      <c r="E99" s="39"/>
      <c r="F99" s="209" t="s">
        <v>1078</v>
      </c>
      <c r="G99" s="39"/>
      <c r="H99" s="39"/>
      <c r="I99" s="118"/>
      <c r="J99" s="39"/>
      <c r="K99" s="39"/>
      <c r="L99" s="42"/>
      <c r="M99" s="210"/>
      <c r="N99" s="211"/>
      <c r="O99" s="67"/>
      <c r="P99" s="67"/>
      <c r="Q99" s="67"/>
      <c r="R99" s="67"/>
      <c r="S99" s="67"/>
      <c r="T99" s="68"/>
      <c r="U99" s="37"/>
      <c r="V99" s="37"/>
      <c r="W99" s="37"/>
      <c r="X99" s="37"/>
      <c r="Y99" s="37"/>
      <c r="Z99" s="37"/>
      <c r="AA99" s="37"/>
      <c r="AB99" s="37"/>
      <c r="AC99" s="37"/>
      <c r="AD99" s="37"/>
      <c r="AE99" s="37"/>
      <c r="AT99" s="19" t="s">
        <v>297</v>
      </c>
      <c r="AU99" s="19" t="s">
        <v>91</v>
      </c>
    </row>
    <row r="100" spans="1:65" s="13" customFormat="1" ht="22.5">
      <c r="B100" s="216"/>
      <c r="C100" s="217"/>
      <c r="D100" s="208" t="s">
        <v>299</v>
      </c>
      <c r="E100" s="218" t="s">
        <v>44</v>
      </c>
      <c r="F100" s="219" t="s">
        <v>1543</v>
      </c>
      <c r="G100" s="217"/>
      <c r="H100" s="220">
        <v>9</v>
      </c>
      <c r="I100" s="221"/>
      <c r="J100" s="217"/>
      <c r="K100" s="217"/>
      <c r="L100" s="222"/>
      <c r="M100" s="223"/>
      <c r="N100" s="224"/>
      <c r="O100" s="224"/>
      <c r="P100" s="224"/>
      <c r="Q100" s="224"/>
      <c r="R100" s="224"/>
      <c r="S100" s="224"/>
      <c r="T100" s="225"/>
      <c r="AT100" s="226" t="s">
        <v>299</v>
      </c>
      <c r="AU100" s="226" t="s">
        <v>91</v>
      </c>
      <c r="AV100" s="13" t="s">
        <v>91</v>
      </c>
      <c r="AW100" s="13" t="s">
        <v>42</v>
      </c>
      <c r="AX100" s="13" t="s">
        <v>82</v>
      </c>
      <c r="AY100" s="226" t="s">
        <v>211</v>
      </c>
    </row>
    <row r="101" spans="1:65" s="13" customFormat="1" ht="22.5">
      <c r="B101" s="216"/>
      <c r="C101" s="217"/>
      <c r="D101" s="208" t="s">
        <v>299</v>
      </c>
      <c r="E101" s="218" t="s">
        <v>44</v>
      </c>
      <c r="F101" s="219" t="s">
        <v>1544</v>
      </c>
      <c r="G101" s="217"/>
      <c r="H101" s="220">
        <v>4</v>
      </c>
      <c r="I101" s="221"/>
      <c r="J101" s="217"/>
      <c r="K101" s="217"/>
      <c r="L101" s="222"/>
      <c r="M101" s="223"/>
      <c r="N101" s="224"/>
      <c r="O101" s="224"/>
      <c r="P101" s="224"/>
      <c r="Q101" s="224"/>
      <c r="R101" s="224"/>
      <c r="S101" s="224"/>
      <c r="T101" s="225"/>
      <c r="AT101" s="226" t="s">
        <v>299</v>
      </c>
      <c r="AU101" s="226" t="s">
        <v>91</v>
      </c>
      <c r="AV101" s="13" t="s">
        <v>91</v>
      </c>
      <c r="AW101" s="13" t="s">
        <v>42</v>
      </c>
      <c r="AX101" s="13" t="s">
        <v>82</v>
      </c>
      <c r="AY101" s="226" t="s">
        <v>211</v>
      </c>
    </row>
    <row r="102" spans="1:65" s="14" customFormat="1">
      <c r="B102" s="227"/>
      <c r="C102" s="228"/>
      <c r="D102" s="208" t="s">
        <v>299</v>
      </c>
      <c r="E102" s="229" t="s">
        <v>44</v>
      </c>
      <c r="F102" s="230" t="s">
        <v>344</v>
      </c>
      <c r="G102" s="228"/>
      <c r="H102" s="231">
        <v>13</v>
      </c>
      <c r="I102" s="232"/>
      <c r="J102" s="228"/>
      <c r="K102" s="228"/>
      <c r="L102" s="233"/>
      <c r="M102" s="234"/>
      <c r="N102" s="235"/>
      <c r="O102" s="235"/>
      <c r="P102" s="235"/>
      <c r="Q102" s="235"/>
      <c r="R102" s="235"/>
      <c r="S102" s="235"/>
      <c r="T102" s="236"/>
      <c r="AT102" s="237" t="s">
        <v>299</v>
      </c>
      <c r="AU102" s="237" t="s">
        <v>91</v>
      </c>
      <c r="AV102" s="14" t="s">
        <v>232</v>
      </c>
      <c r="AW102" s="14" t="s">
        <v>42</v>
      </c>
      <c r="AX102" s="14" t="s">
        <v>88</v>
      </c>
      <c r="AY102" s="237" t="s">
        <v>211</v>
      </c>
    </row>
    <row r="103" spans="1:65" s="12" customFormat="1" ht="12.75">
      <c r="B103" s="179"/>
      <c r="C103" s="180"/>
      <c r="D103" s="181" t="s">
        <v>81</v>
      </c>
      <c r="E103" s="193" t="s">
        <v>606</v>
      </c>
      <c r="F103" s="193" t="s">
        <v>607</v>
      </c>
      <c r="G103" s="180"/>
      <c r="H103" s="180"/>
      <c r="I103" s="183"/>
      <c r="J103" s="194">
        <f>BK103</f>
        <v>0</v>
      </c>
      <c r="K103" s="180"/>
      <c r="L103" s="185"/>
      <c r="M103" s="186"/>
      <c r="N103" s="187"/>
      <c r="O103" s="187"/>
      <c r="P103" s="188">
        <f>SUM(P104:P105)</f>
        <v>0</v>
      </c>
      <c r="Q103" s="187"/>
      <c r="R103" s="188">
        <f>SUM(R104:R105)</f>
        <v>0</v>
      </c>
      <c r="S103" s="187"/>
      <c r="T103" s="189">
        <f>SUM(T104:T105)</f>
        <v>0</v>
      </c>
      <c r="AR103" s="190" t="s">
        <v>88</v>
      </c>
      <c r="AT103" s="191" t="s">
        <v>81</v>
      </c>
      <c r="AU103" s="191" t="s">
        <v>88</v>
      </c>
      <c r="AY103" s="190" t="s">
        <v>211</v>
      </c>
      <c r="BK103" s="192">
        <f>SUM(BK104:BK105)</f>
        <v>0</v>
      </c>
    </row>
    <row r="104" spans="1:65" s="2" customFormat="1" ht="24">
      <c r="A104" s="37"/>
      <c r="B104" s="38"/>
      <c r="C104" s="195" t="s">
        <v>227</v>
      </c>
      <c r="D104" s="195" t="s">
        <v>214</v>
      </c>
      <c r="E104" s="196" t="s">
        <v>609</v>
      </c>
      <c r="F104" s="197" t="s">
        <v>610</v>
      </c>
      <c r="G104" s="198" t="s">
        <v>510</v>
      </c>
      <c r="H104" s="199">
        <v>8.9689999999999994</v>
      </c>
      <c r="I104" s="200"/>
      <c r="J104" s="201">
        <f>ROUND(I104*H104,2)</f>
        <v>0</v>
      </c>
      <c r="K104" s="197" t="s">
        <v>224</v>
      </c>
      <c r="L104" s="42"/>
      <c r="M104" s="202" t="s">
        <v>44</v>
      </c>
      <c r="N104" s="203" t="s">
        <v>53</v>
      </c>
      <c r="O104" s="67"/>
      <c r="P104" s="204">
        <f>O104*H104</f>
        <v>0</v>
      </c>
      <c r="Q104" s="204">
        <v>0</v>
      </c>
      <c r="R104" s="204">
        <f>Q104*H104</f>
        <v>0</v>
      </c>
      <c r="S104" s="204">
        <v>0</v>
      </c>
      <c r="T104" s="205">
        <f>S104*H104</f>
        <v>0</v>
      </c>
      <c r="U104" s="37"/>
      <c r="V104" s="37"/>
      <c r="W104" s="37"/>
      <c r="X104" s="37"/>
      <c r="Y104" s="37"/>
      <c r="Z104" s="37"/>
      <c r="AA104" s="37"/>
      <c r="AB104" s="37"/>
      <c r="AC104" s="37"/>
      <c r="AD104" s="37"/>
      <c r="AE104" s="37"/>
      <c r="AR104" s="206" t="s">
        <v>232</v>
      </c>
      <c r="AT104" s="206" t="s">
        <v>214</v>
      </c>
      <c r="AU104" s="206" t="s">
        <v>91</v>
      </c>
      <c r="AY104" s="19" t="s">
        <v>211</v>
      </c>
      <c r="BE104" s="207">
        <f>IF(N104="základní",J104,0)</f>
        <v>0</v>
      </c>
      <c r="BF104" s="207">
        <f>IF(N104="snížená",J104,0)</f>
        <v>0</v>
      </c>
      <c r="BG104" s="207">
        <f>IF(N104="zákl. přenesená",J104,0)</f>
        <v>0</v>
      </c>
      <c r="BH104" s="207">
        <f>IF(N104="sníž. přenesená",J104,0)</f>
        <v>0</v>
      </c>
      <c r="BI104" s="207">
        <f>IF(N104="nulová",J104,0)</f>
        <v>0</v>
      </c>
      <c r="BJ104" s="19" t="s">
        <v>88</v>
      </c>
      <c r="BK104" s="207">
        <f>ROUND(I104*H104,2)</f>
        <v>0</v>
      </c>
      <c r="BL104" s="19" t="s">
        <v>232</v>
      </c>
      <c r="BM104" s="206" t="s">
        <v>1545</v>
      </c>
    </row>
    <row r="105" spans="1:65" s="2" customFormat="1" ht="29.25">
      <c r="A105" s="37"/>
      <c r="B105" s="38"/>
      <c r="C105" s="39"/>
      <c r="D105" s="208" t="s">
        <v>297</v>
      </c>
      <c r="E105" s="39"/>
      <c r="F105" s="209" t="s">
        <v>612</v>
      </c>
      <c r="G105" s="39"/>
      <c r="H105" s="39"/>
      <c r="I105" s="118"/>
      <c r="J105" s="39"/>
      <c r="K105" s="39"/>
      <c r="L105" s="42"/>
      <c r="M105" s="212"/>
      <c r="N105" s="213"/>
      <c r="O105" s="214"/>
      <c r="P105" s="214"/>
      <c r="Q105" s="214"/>
      <c r="R105" s="214"/>
      <c r="S105" s="214"/>
      <c r="T105" s="215"/>
      <c r="U105" s="37"/>
      <c r="V105" s="37"/>
      <c r="W105" s="37"/>
      <c r="X105" s="37"/>
      <c r="Y105" s="37"/>
      <c r="Z105" s="37"/>
      <c r="AA105" s="37"/>
      <c r="AB105" s="37"/>
      <c r="AC105" s="37"/>
      <c r="AD105" s="37"/>
      <c r="AE105" s="37"/>
      <c r="AT105" s="19" t="s">
        <v>297</v>
      </c>
      <c r="AU105" s="19" t="s">
        <v>91</v>
      </c>
    </row>
    <row r="106" spans="1:65" s="2" customFormat="1">
      <c r="A106" s="37"/>
      <c r="B106" s="50"/>
      <c r="C106" s="51"/>
      <c r="D106" s="51"/>
      <c r="E106" s="51"/>
      <c r="F106" s="51"/>
      <c r="G106" s="51"/>
      <c r="H106" s="51"/>
      <c r="I106" s="145"/>
      <c r="J106" s="51"/>
      <c r="K106" s="51"/>
      <c r="L106" s="42"/>
      <c r="M106" s="37"/>
      <c r="O106" s="37"/>
      <c r="P106" s="37"/>
      <c r="Q106" s="37"/>
      <c r="R106" s="37"/>
      <c r="S106" s="37"/>
      <c r="T106" s="37"/>
      <c r="U106" s="37"/>
      <c r="V106" s="37"/>
      <c r="W106" s="37"/>
      <c r="X106" s="37"/>
      <c r="Y106" s="37"/>
      <c r="Z106" s="37"/>
      <c r="AA106" s="37"/>
      <c r="AB106" s="37"/>
      <c r="AC106" s="37"/>
      <c r="AD106" s="37"/>
      <c r="AE106" s="37"/>
    </row>
  </sheetData>
  <sheetProtection algorithmName="SHA-512" hashValue="jRXF0r9RVi40CNupIIgRaVEKJ8/Ox6/dJt4X6/dMKjCiGK+m/w/LBYtAPjvf9KOAacBsB6s4L18MnfhDEtgyKA==" saltValue="Yk7g/yglz5Q88Upef+5O1iQCxvy4yeRYcBxiqTIugDE21hesP8fUNtn/tATIsWyp1qf1oUq7oYmcbLj+3En52A==" spinCount="100000" sheet="1" objects="1" scenarios="1" formatColumns="0" formatRows="0" autoFilter="0"/>
  <autoFilter ref="C88:K105"/>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3"/>
  <sheetViews>
    <sheetView showGridLines="0" workbookViewId="0">
      <selection activeCell="F119" sqref="F11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129</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1546</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1547</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101</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44</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ROUND(J96,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ROUND((SUM(BE96:BE352)),  2)</f>
        <v>0</v>
      </c>
      <c r="G35" s="37"/>
      <c r="H35" s="37"/>
      <c r="I35" s="134">
        <v>0.21</v>
      </c>
      <c r="J35" s="133">
        <f>ROUND(((SUM(BE96:BE352))*I35),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ROUND((SUM(BF96:BF352)),  2)</f>
        <v>0</v>
      </c>
      <c r="G36" s="37"/>
      <c r="H36" s="37"/>
      <c r="I36" s="134">
        <v>0.15</v>
      </c>
      <c r="J36" s="133">
        <f>ROUND(((SUM(BF96:BF352))*I36),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ROUND((SUM(BG96:BG352)),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ROUND((SUM(BH96:BH352)),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ROUND((SUM(BI96:BI352)),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1546</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05.1 - Soupis prací - Rekonstrukce jezu adm. ř. km 17,105 (Andělův jez) a související úpravy toku</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J96</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284</v>
      </c>
      <c r="E64" s="157"/>
      <c r="F64" s="157"/>
      <c r="G64" s="157"/>
      <c r="H64" s="157"/>
      <c r="I64" s="158"/>
      <c r="J64" s="159">
        <f>J97</f>
        <v>0</v>
      </c>
      <c r="K64" s="155"/>
      <c r="L64" s="160"/>
    </row>
    <row r="65" spans="1:31" s="10" customFormat="1" ht="12.75">
      <c r="B65" s="161"/>
      <c r="C65" s="100"/>
      <c r="D65" s="162" t="s">
        <v>285</v>
      </c>
      <c r="E65" s="163"/>
      <c r="F65" s="163"/>
      <c r="G65" s="163"/>
      <c r="H65" s="163"/>
      <c r="I65" s="164"/>
      <c r="J65" s="165">
        <f>J98</f>
        <v>0</v>
      </c>
      <c r="K65" s="100"/>
      <c r="L65" s="166"/>
    </row>
    <row r="66" spans="1:31" s="10" customFormat="1" ht="12.75">
      <c r="B66" s="161"/>
      <c r="C66" s="100"/>
      <c r="D66" s="162" t="s">
        <v>649</v>
      </c>
      <c r="E66" s="163"/>
      <c r="F66" s="163"/>
      <c r="G66" s="163"/>
      <c r="H66" s="163"/>
      <c r="I66" s="164"/>
      <c r="J66" s="165">
        <f>J266</f>
        <v>0</v>
      </c>
      <c r="K66" s="100"/>
      <c r="L66" s="166"/>
    </row>
    <row r="67" spans="1:31" s="10" customFormat="1" ht="12.75">
      <c r="B67" s="161"/>
      <c r="C67" s="100"/>
      <c r="D67" s="162" t="s">
        <v>650</v>
      </c>
      <c r="E67" s="163"/>
      <c r="F67" s="163"/>
      <c r="G67" s="163"/>
      <c r="H67" s="163"/>
      <c r="I67" s="164"/>
      <c r="J67" s="165">
        <f>J281</f>
        <v>0</v>
      </c>
      <c r="K67" s="100"/>
      <c r="L67" s="166"/>
    </row>
    <row r="68" spans="1:31" s="10" customFormat="1" ht="12.75">
      <c r="B68" s="161"/>
      <c r="C68" s="100"/>
      <c r="D68" s="162" t="s">
        <v>286</v>
      </c>
      <c r="E68" s="163"/>
      <c r="F68" s="163"/>
      <c r="G68" s="163"/>
      <c r="H68" s="163"/>
      <c r="I68" s="164"/>
      <c r="J68" s="165">
        <f>J290</f>
        <v>0</v>
      </c>
      <c r="K68" s="100"/>
      <c r="L68" s="166"/>
    </row>
    <row r="69" spans="1:31" s="10" customFormat="1" ht="12.75">
      <c r="B69" s="161"/>
      <c r="C69" s="100"/>
      <c r="D69" s="162" t="s">
        <v>652</v>
      </c>
      <c r="E69" s="163"/>
      <c r="F69" s="163"/>
      <c r="G69" s="163"/>
      <c r="H69" s="163"/>
      <c r="I69" s="164"/>
      <c r="J69" s="165">
        <f>J322</f>
        <v>0</v>
      </c>
      <c r="K69" s="100"/>
      <c r="L69" s="166"/>
    </row>
    <row r="70" spans="1:31" s="10" customFormat="1" ht="12.75">
      <c r="B70" s="161"/>
      <c r="C70" s="100"/>
      <c r="D70" s="162" t="s">
        <v>288</v>
      </c>
      <c r="E70" s="163"/>
      <c r="F70" s="163"/>
      <c r="G70" s="163"/>
      <c r="H70" s="163"/>
      <c r="I70" s="164"/>
      <c r="J70" s="165">
        <f>J329</f>
        <v>0</v>
      </c>
      <c r="K70" s="100"/>
      <c r="L70" s="166"/>
    </row>
    <row r="71" spans="1:31" s="10" customFormat="1" ht="12.75">
      <c r="B71" s="161"/>
      <c r="C71" s="100"/>
      <c r="D71" s="162" t="s">
        <v>289</v>
      </c>
      <c r="E71" s="163"/>
      <c r="F71" s="163"/>
      <c r="G71" s="163"/>
      <c r="H71" s="163"/>
      <c r="I71" s="164"/>
      <c r="J71" s="165">
        <f>J336</f>
        <v>0</v>
      </c>
      <c r="K71" s="100"/>
      <c r="L71" s="166"/>
    </row>
    <row r="72" spans="1:31" s="9" customFormat="1" ht="15">
      <c r="B72" s="154"/>
      <c r="C72" s="155"/>
      <c r="D72" s="156" t="s">
        <v>1548</v>
      </c>
      <c r="E72" s="157"/>
      <c r="F72" s="157"/>
      <c r="G72" s="157"/>
      <c r="H72" s="157"/>
      <c r="I72" s="158"/>
      <c r="J72" s="159">
        <f>J339</f>
        <v>0</v>
      </c>
      <c r="K72" s="155"/>
      <c r="L72" s="160"/>
    </row>
    <row r="73" spans="1:31" s="10" customFormat="1" ht="12.75">
      <c r="B73" s="161"/>
      <c r="C73" s="100"/>
      <c r="D73" s="162" t="s">
        <v>1549</v>
      </c>
      <c r="E73" s="163"/>
      <c r="F73" s="163"/>
      <c r="G73" s="163"/>
      <c r="H73" s="163"/>
      <c r="I73" s="164"/>
      <c r="J73" s="165">
        <f>J340</f>
        <v>0</v>
      </c>
      <c r="K73" s="100"/>
      <c r="L73" s="166"/>
    </row>
    <row r="74" spans="1:31" s="10" customFormat="1" ht="12.75">
      <c r="B74" s="161"/>
      <c r="C74" s="100"/>
      <c r="D74" s="162" t="s">
        <v>1550</v>
      </c>
      <c r="E74" s="163"/>
      <c r="F74" s="163"/>
      <c r="G74" s="163"/>
      <c r="H74" s="163"/>
      <c r="I74" s="164"/>
      <c r="J74" s="165">
        <f>J344</f>
        <v>0</v>
      </c>
      <c r="K74" s="100"/>
      <c r="L74" s="166"/>
    </row>
    <row r="75" spans="1:31" s="2" customFormat="1">
      <c r="A75" s="37"/>
      <c r="B75" s="38"/>
      <c r="C75" s="39"/>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c r="A76" s="37"/>
      <c r="B76" s="50"/>
      <c r="C76" s="51"/>
      <c r="D76" s="51"/>
      <c r="E76" s="51"/>
      <c r="F76" s="51"/>
      <c r="G76" s="51"/>
      <c r="H76" s="51"/>
      <c r="I76" s="145"/>
      <c r="J76" s="51"/>
      <c r="K76" s="51"/>
      <c r="L76" s="119"/>
      <c r="S76" s="37"/>
      <c r="T76" s="37"/>
      <c r="U76" s="37"/>
      <c r="V76" s="37"/>
      <c r="W76" s="37"/>
      <c r="X76" s="37"/>
      <c r="Y76" s="37"/>
      <c r="Z76" s="37"/>
      <c r="AA76" s="37"/>
      <c r="AB76" s="37"/>
      <c r="AC76" s="37"/>
      <c r="AD76" s="37"/>
      <c r="AE76" s="37"/>
    </row>
    <row r="80" spans="1:31" s="2" customFormat="1">
      <c r="A80" s="37"/>
      <c r="B80" s="52"/>
      <c r="C80" s="53"/>
      <c r="D80" s="53"/>
      <c r="E80" s="53"/>
      <c r="F80" s="53"/>
      <c r="G80" s="53"/>
      <c r="H80" s="53"/>
      <c r="I80" s="148"/>
      <c r="J80" s="53"/>
      <c r="K80" s="53"/>
      <c r="L80" s="119"/>
      <c r="S80" s="37"/>
      <c r="T80" s="37"/>
      <c r="U80" s="37"/>
      <c r="V80" s="37"/>
      <c r="W80" s="37"/>
      <c r="X80" s="37"/>
      <c r="Y80" s="37"/>
      <c r="Z80" s="37"/>
      <c r="AA80" s="37"/>
      <c r="AB80" s="37"/>
      <c r="AC80" s="37"/>
      <c r="AD80" s="37"/>
      <c r="AE80" s="37"/>
    </row>
    <row r="81" spans="1:63" s="2" customFormat="1" ht="18">
      <c r="A81" s="37"/>
      <c r="B81" s="38"/>
      <c r="C81" s="25" t="s">
        <v>195</v>
      </c>
      <c r="D81" s="39"/>
      <c r="E81" s="39"/>
      <c r="F81" s="39"/>
      <c r="G81" s="39"/>
      <c r="H81" s="39"/>
      <c r="I81" s="118"/>
      <c r="J81" s="39"/>
      <c r="K81" s="39"/>
      <c r="L81" s="119"/>
      <c r="S81" s="37"/>
      <c r="T81" s="37"/>
      <c r="U81" s="37"/>
      <c r="V81" s="37"/>
      <c r="W81" s="37"/>
      <c r="X81" s="37"/>
      <c r="Y81" s="37"/>
      <c r="Z81" s="37"/>
      <c r="AA81" s="37"/>
      <c r="AB81" s="37"/>
      <c r="AC81" s="37"/>
      <c r="AD81" s="37"/>
      <c r="AE81" s="37"/>
    </row>
    <row r="82" spans="1:63" s="2" customFormat="1">
      <c r="A82" s="37"/>
      <c r="B82" s="38"/>
      <c r="C82" s="39"/>
      <c r="D82" s="39"/>
      <c r="E82" s="39"/>
      <c r="F82" s="39"/>
      <c r="G82" s="39"/>
      <c r="H82" s="39"/>
      <c r="I82" s="118"/>
      <c r="J82" s="39"/>
      <c r="K82" s="39"/>
      <c r="L82" s="119"/>
      <c r="S82" s="37"/>
      <c r="T82" s="37"/>
      <c r="U82" s="37"/>
      <c r="V82" s="37"/>
      <c r="W82" s="37"/>
      <c r="X82" s="37"/>
      <c r="Y82" s="37"/>
      <c r="Z82" s="37"/>
      <c r="AA82" s="37"/>
      <c r="AB82" s="37"/>
      <c r="AC82" s="37"/>
      <c r="AD82" s="37"/>
      <c r="AE82" s="37"/>
    </row>
    <row r="83" spans="1:63" s="2" customFormat="1" ht="12.75">
      <c r="A83" s="37"/>
      <c r="B83" s="38"/>
      <c r="C83" s="31" t="s">
        <v>16</v>
      </c>
      <c r="D83" s="39"/>
      <c r="E83" s="39"/>
      <c r="F83" s="39"/>
      <c r="G83" s="39"/>
      <c r="H83" s="39"/>
      <c r="I83" s="118"/>
      <c r="J83" s="39"/>
      <c r="K83" s="39"/>
      <c r="L83" s="119"/>
      <c r="S83" s="37"/>
      <c r="T83" s="37"/>
      <c r="U83" s="37"/>
      <c r="V83" s="37"/>
      <c r="W83" s="37"/>
      <c r="X83" s="37"/>
      <c r="Y83" s="37"/>
      <c r="Z83" s="37"/>
      <c r="AA83" s="37"/>
      <c r="AB83" s="37"/>
      <c r="AC83" s="37"/>
      <c r="AD83" s="37"/>
      <c r="AE83" s="37"/>
    </row>
    <row r="84" spans="1:63" s="2" customFormat="1" ht="12.75">
      <c r="A84" s="37"/>
      <c r="B84" s="38"/>
      <c r="C84" s="39"/>
      <c r="D84" s="39"/>
      <c r="E84" s="402" t="str">
        <f>E7</f>
        <v>Bělá, Kvasiny, protipovodňová ochrana, č. akce 229180012 - DPS</v>
      </c>
      <c r="F84" s="403"/>
      <c r="G84" s="403"/>
      <c r="H84" s="403"/>
      <c r="I84" s="118"/>
      <c r="J84" s="39"/>
      <c r="K84" s="39"/>
      <c r="L84" s="119"/>
      <c r="S84" s="37"/>
      <c r="T84" s="37"/>
      <c r="U84" s="37"/>
      <c r="V84" s="37"/>
      <c r="W84" s="37"/>
      <c r="X84" s="37"/>
      <c r="Y84" s="37"/>
      <c r="Z84" s="37"/>
      <c r="AA84" s="37"/>
      <c r="AB84" s="37"/>
      <c r="AC84" s="37"/>
      <c r="AD84" s="37"/>
      <c r="AE84" s="37"/>
    </row>
    <row r="85" spans="1:63" s="1" customFormat="1" ht="12.75">
      <c r="B85" s="23"/>
      <c r="C85" s="31" t="s">
        <v>180</v>
      </c>
      <c r="D85" s="24"/>
      <c r="E85" s="24"/>
      <c r="F85" s="24"/>
      <c r="G85" s="24"/>
      <c r="H85" s="24"/>
      <c r="I85" s="111"/>
      <c r="J85" s="24"/>
      <c r="K85" s="24"/>
      <c r="L85" s="22"/>
    </row>
    <row r="86" spans="1:63" s="2" customFormat="1">
      <c r="A86" s="37"/>
      <c r="B86" s="38"/>
      <c r="C86" s="39"/>
      <c r="D86" s="39"/>
      <c r="E86" s="402" t="s">
        <v>1546</v>
      </c>
      <c r="F86" s="401"/>
      <c r="G86" s="401"/>
      <c r="H86" s="401"/>
      <c r="I86" s="118"/>
      <c r="J86" s="39"/>
      <c r="K86" s="39"/>
      <c r="L86" s="119"/>
      <c r="S86" s="37"/>
      <c r="T86" s="37"/>
      <c r="U86" s="37"/>
      <c r="V86" s="37"/>
      <c r="W86" s="37"/>
      <c r="X86" s="37"/>
      <c r="Y86" s="37"/>
      <c r="Z86" s="37"/>
      <c r="AA86" s="37"/>
      <c r="AB86" s="37"/>
      <c r="AC86" s="37"/>
      <c r="AD86" s="37"/>
      <c r="AE86" s="37"/>
    </row>
    <row r="87" spans="1:63" s="2" customFormat="1" ht="12.75">
      <c r="A87" s="37"/>
      <c r="B87" s="38"/>
      <c r="C87" s="31" t="s">
        <v>182</v>
      </c>
      <c r="D87" s="39"/>
      <c r="E87" s="39"/>
      <c r="F87" s="39"/>
      <c r="G87" s="39"/>
      <c r="H87" s="39"/>
      <c r="I87" s="118"/>
      <c r="J87" s="39"/>
      <c r="K87" s="39"/>
      <c r="L87" s="119"/>
      <c r="S87" s="37"/>
      <c r="T87" s="37"/>
      <c r="U87" s="37"/>
      <c r="V87" s="37"/>
      <c r="W87" s="37"/>
      <c r="X87" s="37"/>
      <c r="Y87" s="37"/>
      <c r="Z87" s="37"/>
      <c r="AA87" s="37"/>
      <c r="AB87" s="37"/>
      <c r="AC87" s="37"/>
      <c r="AD87" s="37"/>
      <c r="AE87" s="37"/>
    </row>
    <row r="88" spans="1:63" s="2" customFormat="1">
      <c r="A88" s="37"/>
      <c r="B88" s="38"/>
      <c r="C88" s="39"/>
      <c r="D88" s="39"/>
      <c r="E88" s="364" t="str">
        <f>E11</f>
        <v>SO 05.1 - Soupis prací - Rekonstrukce jezu adm. ř. km 17,105 (Andělův jez) a související úpravy toku</v>
      </c>
      <c r="F88" s="401"/>
      <c r="G88" s="401"/>
      <c r="H88" s="401"/>
      <c r="I88" s="118"/>
      <c r="J88" s="39"/>
      <c r="K88" s="39"/>
      <c r="L88" s="119"/>
      <c r="S88" s="37"/>
      <c r="T88" s="37"/>
      <c r="U88" s="37"/>
      <c r="V88" s="37"/>
      <c r="W88" s="37"/>
      <c r="X88" s="37"/>
      <c r="Y88" s="37"/>
      <c r="Z88" s="37"/>
      <c r="AA88" s="37"/>
      <c r="AB88" s="37"/>
      <c r="AC88" s="37"/>
      <c r="AD88" s="37"/>
      <c r="AE88" s="37"/>
    </row>
    <row r="89" spans="1:63" s="2" customForma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63" s="2" customFormat="1" ht="12.75">
      <c r="A90" s="37"/>
      <c r="B90" s="38"/>
      <c r="C90" s="31" t="s">
        <v>22</v>
      </c>
      <c r="D90" s="39"/>
      <c r="E90" s="39"/>
      <c r="F90" s="29" t="str">
        <f>F14</f>
        <v>k. ú. Kvasiny</v>
      </c>
      <c r="G90" s="39"/>
      <c r="H90" s="39"/>
      <c r="I90" s="120" t="s">
        <v>24</v>
      </c>
      <c r="J90" s="62" t="str">
        <f>IF(J14="","",J14)</f>
        <v>30. 6. 2020</v>
      </c>
      <c r="K90" s="39"/>
      <c r="L90" s="119"/>
      <c r="S90" s="37"/>
      <c r="T90" s="37"/>
      <c r="U90" s="37"/>
      <c r="V90" s="37"/>
      <c r="W90" s="37"/>
      <c r="X90" s="37"/>
      <c r="Y90" s="37"/>
      <c r="Z90" s="37"/>
      <c r="AA90" s="37"/>
      <c r="AB90" s="37"/>
      <c r="AC90" s="37"/>
      <c r="AD90" s="37"/>
      <c r="AE90" s="37"/>
    </row>
    <row r="91" spans="1:63" s="2" customFormat="1">
      <c r="A91" s="37"/>
      <c r="B91" s="38"/>
      <c r="C91" s="39"/>
      <c r="D91" s="39"/>
      <c r="E91" s="39"/>
      <c r="F91" s="39"/>
      <c r="G91" s="39"/>
      <c r="H91" s="39"/>
      <c r="I91" s="118"/>
      <c r="J91" s="39"/>
      <c r="K91" s="39"/>
      <c r="L91" s="119"/>
      <c r="S91" s="37"/>
      <c r="T91" s="37"/>
      <c r="U91" s="37"/>
      <c r="V91" s="37"/>
      <c r="W91" s="37"/>
      <c r="X91" s="37"/>
      <c r="Y91" s="37"/>
      <c r="Z91" s="37"/>
      <c r="AA91" s="37"/>
      <c r="AB91" s="37"/>
      <c r="AC91" s="37"/>
      <c r="AD91" s="37"/>
      <c r="AE91" s="37"/>
    </row>
    <row r="92" spans="1:63" s="2" customFormat="1" ht="38.25">
      <c r="A92" s="37"/>
      <c r="B92" s="38"/>
      <c r="C92" s="31" t="s">
        <v>30</v>
      </c>
      <c r="D92" s="39"/>
      <c r="E92" s="39"/>
      <c r="F92" s="29" t="str">
        <f>E17</f>
        <v>Povodí Labe, státní podnik</v>
      </c>
      <c r="G92" s="39"/>
      <c r="H92" s="39"/>
      <c r="I92" s="120" t="s">
        <v>38</v>
      </c>
      <c r="J92" s="35" t="str">
        <f>E23</f>
        <v>Vodohospodářský rozvoj a výstavba a.s.</v>
      </c>
      <c r="K92" s="39"/>
      <c r="L92" s="119"/>
      <c r="S92" s="37"/>
      <c r="T92" s="37"/>
      <c r="U92" s="37"/>
      <c r="V92" s="37"/>
      <c r="W92" s="37"/>
      <c r="X92" s="37"/>
      <c r="Y92" s="37"/>
      <c r="Z92" s="37"/>
      <c r="AA92" s="37"/>
      <c r="AB92" s="37"/>
      <c r="AC92" s="37"/>
      <c r="AD92" s="37"/>
      <c r="AE92" s="37"/>
    </row>
    <row r="93" spans="1:63" s="2" customFormat="1" ht="25.5">
      <c r="A93" s="37"/>
      <c r="B93" s="38"/>
      <c r="C93" s="31" t="s">
        <v>36</v>
      </c>
      <c r="D93" s="39"/>
      <c r="E93" s="39"/>
      <c r="F93" s="29" t="str">
        <f>IF(E20="","",E20)</f>
        <v>Vyplň údaj</v>
      </c>
      <c r="G93" s="39"/>
      <c r="H93" s="39"/>
      <c r="I93" s="120" t="s">
        <v>43</v>
      </c>
      <c r="J93" s="35" t="str">
        <f>E26</f>
        <v>Miroslav Holeček</v>
      </c>
      <c r="K93" s="39"/>
      <c r="L93" s="119"/>
      <c r="S93" s="37"/>
      <c r="T93" s="37"/>
      <c r="U93" s="37"/>
      <c r="V93" s="37"/>
      <c r="W93" s="37"/>
      <c r="X93" s="37"/>
      <c r="Y93" s="37"/>
      <c r="Z93" s="37"/>
      <c r="AA93" s="37"/>
      <c r="AB93" s="37"/>
      <c r="AC93" s="37"/>
      <c r="AD93" s="37"/>
      <c r="AE93" s="37"/>
    </row>
    <row r="94" spans="1:63" s="2" customFormat="1">
      <c r="A94" s="37"/>
      <c r="B94" s="38"/>
      <c r="C94" s="39"/>
      <c r="D94" s="39"/>
      <c r="E94" s="39"/>
      <c r="F94" s="39"/>
      <c r="G94" s="39"/>
      <c r="H94" s="39"/>
      <c r="I94" s="118"/>
      <c r="J94" s="39"/>
      <c r="K94" s="39"/>
      <c r="L94" s="119"/>
      <c r="S94" s="37"/>
      <c r="T94" s="37"/>
      <c r="U94" s="37"/>
      <c r="V94" s="37"/>
      <c r="W94" s="37"/>
      <c r="X94" s="37"/>
      <c r="Y94" s="37"/>
      <c r="Z94" s="37"/>
      <c r="AA94" s="37"/>
      <c r="AB94" s="37"/>
      <c r="AC94" s="37"/>
      <c r="AD94" s="37"/>
      <c r="AE94" s="37"/>
    </row>
    <row r="95" spans="1:63" s="11" customFormat="1" ht="24">
      <c r="A95" s="167"/>
      <c r="B95" s="168"/>
      <c r="C95" s="169" t="s">
        <v>196</v>
      </c>
      <c r="D95" s="170" t="s">
        <v>67</v>
      </c>
      <c r="E95" s="170" t="s">
        <v>63</v>
      </c>
      <c r="F95" s="170" t="s">
        <v>64</v>
      </c>
      <c r="G95" s="170" t="s">
        <v>197</v>
      </c>
      <c r="H95" s="170" t="s">
        <v>198</v>
      </c>
      <c r="I95" s="171" t="s">
        <v>199</v>
      </c>
      <c r="J95" s="170" t="s">
        <v>187</v>
      </c>
      <c r="K95" s="172" t="s">
        <v>200</v>
      </c>
      <c r="L95" s="173"/>
      <c r="M95" s="71" t="s">
        <v>44</v>
      </c>
      <c r="N95" s="72" t="s">
        <v>52</v>
      </c>
      <c r="O95" s="72" t="s">
        <v>201</v>
      </c>
      <c r="P95" s="72" t="s">
        <v>202</v>
      </c>
      <c r="Q95" s="72" t="s">
        <v>203</v>
      </c>
      <c r="R95" s="72" t="s">
        <v>204</v>
      </c>
      <c r="S95" s="72" t="s">
        <v>205</v>
      </c>
      <c r="T95" s="73" t="s">
        <v>206</v>
      </c>
      <c r="U95" s="167"/>
      <c r="V95" s="167"/>
      <c r="W95" s="167"/>
      <c r="X95" s="167"/>
      <c r="Y95" s="167"/>
      <c r="Z95" s="167"/>
      <c r="AA95" s="167"/>
      <c r="AB95" s="167"/>
      <c r="AC95" s="167"/>
      <c r="AD95" s="167"/>
      <c r="AE95" s="167"/>
    </row>
    <row r="96" spans="1:63" s="2" customFormat="1" ht="15.75">
      <c r="A96" s="37"/>
      <c r="B96" s="38"/>
      <c r="C96" s="78" t="s">
        <v>207</v>
      </c>
      <c r="D96" s="39"/>
      <c r="E96" s="39"/>
      <c r="F96" s="39"/>
      <c r="G96" s="39"/>
      <c r="H96" s="39"/>
      <c r="I96" s="118"/>
      <c r="J96" s="174">
        <f>BK96</f>
        <v>0</v>
      </c>
      <c r="K96" s="39"/>
      <c r="L96" s="42"/>
      <c r="M96" s="74"/>
      <c r="N96" s="175"/>
      <c r="O96" s="75"/>
      <c r="P96" s="176">
        <f>P97+P339</f>
        <v>0</v>
      </c>
      <c r="Q96" s="75"/>
      <c r="R96" s="176">
        <f>R97+R339</f>
        <v>1658.4287816400001</v>
      </c>
      <c r="S96" s="75"/>
      <c r="T96" s="177">
        <f>T97+T339</f>
        <v>0</v>
      </c>
      <c r="U96" s="37"/>
      <c r="V96" s="37"/>
      <c r="W96" s="37"/>
      <c r="X96" s="37"/>
      <c r="Y96" s="37"/>
      <c r="Z96" s="37"/>
      <c r="AA96" s="37"/>
      <c r="AB96" s="37"/>
      <c r="AC96" s="37"/>
      <c r="AD96" s="37"/>
      <c r="AE96" s="37"/>
      <c r="AT96" s="19" t="s">
        <v>81</v>
      </c>
      <c r="AU96" s="19" t="s">
        <v>188</v>
      </c>
      <c r="BK96" s="178">
        <f>BK97+BK339</f>
        <v>0</v>
      </c>
    </row>
    <row r="97" spans="1:65" s="12" customFormat="1" ht="15">
      <c r="B97" s="179"/>
      <c r="C97" s="180"/>
      <c r="D97" s="181" t="s">
        <v>81</v>
      </c>
      <c r="E97" s="182" t="s">
        <v>290</v>
      </c>
      <c r="F97" s="182" t="s">
        <v>291</v>
      </c>
      <c r="G97" s="180"/>
      <c r="H97" s="180"/>
      <c r="I97" s="183"/>
      <c r="J97" s="184">
        <f>BK97</f>
        <v>0</v>
      </c>
      <c r="K97" s="180"/>
      <c r="L97" s="185"/>
      <c r="M97" s="186"/>
      <c r="N97" s="187"/>
      <c r="O97" s="187"/>
      <c r="P97" s="188">
        <f>P98+P266+P281+P290+P322+P329+P336</f>
        <v>0</v>
      </c>
      <c r="Q97" s="187"/>
      <c r="R97" s="188">
        <f>R98+R266+R281+R290+R322+R329+R336</f>
        <v>1658.40071364</v>
      </c>
      <c r="S97" s="187"/>
      <c r="T97" s="189">
        <f>T98+T266+T281+T290+T322+T329+T336</f>
        <v>0</v>
      </c>
      <c r="AR97" s="190" t="s">
        <v>88</v>
      </c>
      <c r="AT97" s="191" t="s">
        <v>81</v>
      </c>
      <c r="AU97" s="191" t="s">
        <v>82</v>
      </c>
      <c r="AY97" s="190" t="s">
        <v>211</v>
      </c>
      <c r="BK97" s="192">
        <f>BK98+BK266+BK281+BK290+BK322+BK329+BK336</f>
        <v>0</v>
      </c>
    </row>
    <row r="98" spans="1:65" s="12" customFormat="1" ht="12.75">
      <c r="B98" s="179"/>
      <c r="C98" s="180"/>
      <c r="D98" s="181" t="s">
        <v>81</v>
      </c>
      <c r="E98" s="193" t="s">
        <v>88</v>
      </c>
      <c r="F98" s="193" t="s">
        <v>292</v>
      </c>
      <c r="G98" s="180"/>
      <c r="H98" s="180"/>
      <c r="I98" s="183"/>
      <c r="J98" s="194">
        <f>BK98</f>
        <v>0</v>
      </c>
      <c r="K98" s="180"/>
      <c r="L98" s="185"/>
      <c r="M98" s="186"/>
      <c r="N98" s="187"/>
      <c r="O98" s="187"/>
      <c r="P98" s="188">
        <f>SUM(P99:P265)</f>
        <v>0</v>
      </c>
      <c r="Q98" s="187"/>
      <c r="R98" s="188">
        <f>SUM(R99:R265)</f>
        <v>1.7700560000000001</v>
      </c>
      <c r="S98" s="187"/>
      <c r="T98" s="189">
        <f>SUM(T99:T265)</f>
        <v>0</v>
      </c>
      <c r="AR98" s="190" t="s">
        <v>88</v>
      </c>
      <c r="AT98" s="191" t="s">
        <v>81</v>
      </c>
      <c r="AU98" s="191" t="s">
        <v>88</v>
      </c>
      <c r="AY98" s="190" t="s">
        <v>211</v>
      </c>
      <c r="BK98" s="192">
        <f>SUM(BK99:BK265)</f>
        <v>0</v>
      </c>
    </row>
    <row r="99" spans="1:65" s="2" customFormat="1" ht="24">
      <c r="A99" s="37"/>
      <c r="B99" s="38"/>
      <c r="C99" s="195" t="s">
        <v>88</v>
      </c>
      <c r="D99" s="195" t="s">
        <v>214</v>
      </c>
      <c r="E99" s="196" t="s">
        <v>293</v>
      </c>
      <c r="F99" s="197" t="s">
        <v>294</v>
      </c>
      <c r="G99" s="198" t="s">
        <v>295</v>
      </c>
      <c r="H99" s="199">
        <v>91.53</v>
      </c>
      <c r="I99" s="200"/>
      <c r="J99" s="201">
        <f>ROUND(I99*H99,2)</f>
        <v>0</v>
      </c>
      <c r="K99" s="197" t="s">
        <v>224</v>
      </c>
      <c r="L99" s="42"/>
      <c r="M99" s="202" t="s">
        <v>44</v>
      </c>
      <c r="N99" s="203" t="s">
        <v>53</v>
      </c>
      <c r="O99" s="67"/>
      <c r="P99" s="204">
        <f>O99*H99</f>
        <v>0</v>
      </c>
      <c r="Q99" s="204">
        <v>0</v>
      </c>
      <c r="R99" s="204">
        <f>Q99*H99</f>
        <v>0</v>
      </c>
      <c r="S99" s="204">
        <v>0</v>
      </c>
      <c r="T99" s="205">
        <f>S99*H99</f>
        <v>0</v>
      </c>
      <c r="U99" s="37"/>
      <c r="V99" s="37"/>
      <c r="W99" s="37"/>
      <c r="X99" s="37"/>
      <c r="Y99" s="37"/>
      <c r="Z99" s="37"/>
      <c r="AA99" s="37"/>
      <c r="AB99" s="37"/>
      <c r="AC99" s="37"/>
      <c r="AD99" s="37"/>
      <c r="AE99" s="37"/>
      <c r="AR99" s="206" t="s">
        <v>232</v>
      </c>
      <c r="AT99" s="206" t="s">
        <v>214</v>
      </c>
      <c r="AU99" s="206" t="s">
        <v>91</v>
      </c>
      <c r="AY99" s="19" t="s">
        <v>211</v>
      </c>
      <c r="BE99" s="207">
        <f>IF(N99="základní",J99,0)</f>
        <v>0</v>
      </c>
      <c r="BF99" s="207">
        <f>IF(N99="snížená",J99,0)</f>
        <v>0</v>
      </c>
      <c r="BG99" s="207">
        <f>IF(N99="zákl. přenesená",J99,0)</f>
        <v>0</v>
      </c>
      <c r="BH99" s="207">
        <f>IF(N99="sníž. přenesená",J99,0)</f>
        <v>0</v>
      </c>
      <c r="BI99" s="207">
        <f>IF(N99="nulová",J99,0)</f>
        <v>0</v>
      </c>
      <c r="BJ99" s="19" t="s">
        <v>88</v>
      </c>
      <c r="BK99" s="207">
        <f>ROUND(I99*H99,2)</f>
        <v>0</v>
      </c>
      <c r="BL99" s="19" t="s">
        <v>232</v>
      </c>
      <c r="BM99" s="206" t="s">
        <v>1551</v>
      </c>
    </row>
    <row r="100" spans="1:65" s="2" customFormat="1" ht="117">
      <c r="A100" s="37"/>
      <c r="B100" s="38"/>
      <c r="C100" s="39"/>
      <c r="D100" s="208" t="s">
        <v>297</v>
      </c>
      <c r="E100" s="39"/>
      <c r="F100" s="209" t="s">
        <v>298</v>
      </c>
      <c r="G100" s="39"/>
      <c r="H100" s="39"/>
      <c r="I100" s="118"/>
      <c r="J100" s="39"/>
      <c r="K100" s="39"/>
      <c r="L100" s="42"/>
      <c r="M100" s="210"/>
      <c r="N100" s="211"/>
      <c r="O100" s="67"/>
      <c r="P100" s="67"/>
      <c r="Q100" s="67"/>
      <c r="R100" s="67"/>
      <c r="S100" s="67"/>
      <c r="T100" s="68"/>
      <c r="U100" s="37"/>
      <c r="V100" s="37"/>
      <c r="W100" s="37"/>
      <c r="X100" s="37"/>
      <c r="Y100" s="37"/>
      <c r="Z100" s="37"/>
      <c r="AA100" s="37"/>
      <c r="AB100" s="37"/>
      <c r="AC100" s="37"/>
      <c r="AD100" s="37"/>
      <c r="AE100" s="37"/>
      <c r="AT100" s="19" t="s">
        <v>297</v>
      </c>
      <c r="AU100" s="19" t="s">
        <v>91</v>
      </c>
    </row>
    <row r="101" spans="1:65" s="13" customFormat="1" ht="22.5">
      <c r="B101" s="216"/>
      <c r="C101" s="217"/>
      <c r="D101" s="208" t="s">
        <v>299</v>
      </c>
      <c r="E101" s="218" t="s">
        <v>44</v>
      </c>
      <c r="F101" s="219" t="s">
        <v>1552</v>
      </c>
      <c r="G101" s="217"/>
      <c r="H101" s="220">
        <v>91.53</v>
      </c>
      <c r="I101" s="221"/>
      <c r="J101" s="217"/>
      <c r="K101" s="217"/>
      <c r="L101" s="222"/>
      <c r="M101" s="223"/>
      <c r="N101" s="224"/>
      <c r="O101" s="224"/>
      <c r="P101" s="224"/>
      <c r="Q101" s="224"/>
      <c r="R101" s="224"/>
      <c r="S101" s="224"/>
      <c r="T101" s="225"/>
      <c r="AT101" s="226" t="s">
        <v>299</v>
      </c>
      <c r="AU101" s="226" t="s">
        <v>91</v>
      </c>
      <c r="AV101" s="13" t="s">
        <v>91</v>
      </c>
      <c r="AW101" s="13" t="s">
        <v>42</v>
      </c>
      <c r="AX101" s="13" t="s">
        <v>88</v>
      </c>
      <c r="AY101" s="226" t="s">
        <v>211</v>
      </c>
    </row>
    <row r="102" spans="1:65" s="2" customFormat="1" ht="24">
      <c r="A102" s="37"/>
      <c r="B102" s="38"/>
      <c r="C102" s="195" t="s">
        <v>91</v>
      </c>
      <c r="D102" s="195" t="s">
        <v>214</v>
      </c>
      <c r="E102" s="196" t="s">
        <v>301</v>
      </c>
      <c r="F102" s="197" t="s">
        <v>302</v>
      </c>
      <c r="G102" s="198" t="s">
        <v>295</v>
      </c>
      <c r="H102" s="199">
        <v>91.53</v>
      </c>
      <c r="I102" s="200"/>
      <c r="J102" s="201">
        <f>ROUND(I102*H102,2)</f>
        <v>0</v>
      </c>
      <c r="K102" s="197" t="s">
        <v>224</v>
      </c>
      <c r="L102" s="42"/>
      <c r="M102" s="202" t="s">
        <v>44</v>
      </c>
      <c r="N102" s="203" t="s">
        <v>53</v>
      </c>
      <c r="O102" s="67"/>
      <c r="P102" s="204">
        <f>O102*H102</f>
        <v>0</v>
      </c>
      <c r="Q102" s="204">
        <v>0</v>
      </c>
      <c r="R102" s="204">
        <f>Q102*H102</f>
        <v>0</v>
      </c>
      <c r="S102" s="204">
        <v>0</v>
      </c>
      <c r="T102" s="205">
        <f>S102*H102</f>
        <v>0</v>
      </c>
      <c r="U102" s="37"/>
      <c r="V102" s="37"/>
      <c r="W102" s="37"/>
      <c r="X102" s="37"/>
      <c r="Y102" s="37"/>
      <c r="Z102" s="37"/>
      <c r="AA102" s="37"/>
      <c r="AB102" s="37"/>
      <c r="AC102" s="37"/>
      <c r="AD102" s="37"/>
      <c r="AE102" s="37"/>
      <c r="AR102" s="206" t="s">
        <v>232</v>
      </c>
      <c r="AT102" s="206" t="s">
        <v>214</v>
      </c>
      <c r="AU102" s="206" t="s">
        <v>91</v>
      </c>
      <c r="AY102" s="19" t="s">
        <v>211</v>
      </c>
      <c r="BE102" s="207">
        <f>IF(N102="základní",J102,0)</f>
        <v>0</v>
      </c>
      <c r="BF102" s="207">
        <f>IF(N102="snížená",J102,0)</f>
        <v>0</v>
      </c>
      <c r="BG102" s="207">
        <f>IF(N102="zákl. přenesená",J102,0)</f>
        <v>0</v>
      </c>
      <c r="BH102" s="207">
        <f>IF(N102="sníž. přenesená",J102,0)</f>
        <v>0</v>
      </c>
      <c r="BI102" s="207">
        <f>IF(N102="nulová",J102,0)</f>
        <v>0</v>
      </c>
      <c r="BJ102" s="19" t="s">
        <v>88</v>
      </c>
      <c r="BK102" s="207">
        <f>ROUND(I102*H102,2)</f>
        <v>0</v>
      </c>
      <c r="BL102" s="19" t="s">
        <v>232</v>
      </c>
      <c r="BM102" s="206" t="s">
        <v>1553</v>
      </c>
    </row>
    <row r="103" spans="1:65" s="2" customFormat="1" ht="97.5">
      <c r="A103" s="37"/>
      <c r="B103" s="38"/>
      <c r="C103" s="39"/>
      <c r="D103" s="208" t="s">
        <v>297</v>
      </c>
      <c r="E103" s="39"/>
      <c r="F103" s="209" t="s">
        <v>304</v>
      </c>
      <c r="G103" s="39"/>
      <c r="H103" s="39"/>
      <c r="I103" s="118"/>
      <c r="J103" s="39"/>
      <c r="K103" s="39"/>
      <c r="L103" s="42"/>
      <c r="M103" s="210"/>
      <c r="N103" s="211"/>
      <c r="O103" s="67"/>
      <c r="P103" s="67"/>
      <c r="Q103" s="67"/>
      <c r="R103" s="67"/>
      <c r="S103" s="67"/>
      <c r="T103" s="68"/>
      <c r="U103" s="37"/>
      <c r="V103" s="37"/>
      <c r="W103" s="37"/>
      <c r="X103" s="37"/>
      <c r="Y103" s="37"/>
      <c r="Z103" s="37"/>
      <c r="AA103" s="37"/>
      <c r="AB103" s="37"/>
      <c r="AC103" s="37"/>
      <c r="AD103" s="37"/>
      <c r="AE103" s="37"/>
      <c r="AT103" s="19" t="s">
        <v>297</v>
      </c>
      <c r="AU103" s="19" t="s">
        <v>91</v>
      </c>
    </row>
    <row r="104" spans="1:65" s="2" customFormat="1" ht="24">
      <c r="A104" s="37"/>
      <c r="B104" s="38"/>
      <c r="C104" s="195" t="s">
        <v>227</v>
      </c>
      <c r="D104" s="195" t="s">
        <v>214</v>
      </c>
      <c r="E104" s="196" t="s">
        <v>305</v>
      </c>
      <c r="F104" s="197" t="s">
        <v>306</v>
      </c>
      <c r="G104" s="198" t="s">
        <v>295</v>
      </c>
      <c r="H104" s="199">
        <v>91.53</v>
      </c>
      <c r="I104" s="200"/>
      <c r="J104" s="201">
        <f>ROUND(I104*H104,2)</f>
        <v>0</v>
      </c>
      <c r="K104" s="197" t="s">
        <v>224</v>
      </c>
      <c r="L104" s="42"/>
      <c r="M104" s="202" t="s">
        <v>44</v>
      </c>
      <c r="N104" s="203" t="s">
        <v>53</v>
      </c>
      <c r="O104" s="67"/>
      <c r="P104" s="204">
        <f>O104*H104</f>
        <v>0</v>
      </c>
      <c r="Q104" s="204">
        <v>0</v>
      </c>
      <c r="R104" s="204">
        <f>Q104*H104</f>
        <v>0</v>
      </c>
      <c r="S104" s="204">
        <v>0</v>
      </c>
      <c r="T104" s="205">
        <f>S104*H104</f>
        <v>0</v>
      </c>
      <c r="U104" s="37"/>
      <c r="V104" s="37"/>
      <c r="W104" s="37"/>
      <c r="X104" s="37"/>
      <c r="Y104" s="37"/>
      <c r="Z104" s="37"/>
      <c r="AA104" s="37"/>
      <c r="AB104" s="37"/>
      <c r="AC104" s="37"/>
      <c r="AD104" s="37"/>
      <c r="AE104" s="37"/>
      <c r="AR104" s="206" t="s">
        <v>232</v>
      </c>
      <c r="AT104" s="206" t="s">
        <v>214</v>
      </c>
      <c r="AU104" s="206" t="s">
        <v>91</v>
      </c>
      <c r="AY104" s="19" t="s">
        <v>211</v>
      </c>
      <c r="BE104" s="207">
        <f>IF(N104="základní",J104,0)</f>
        <v>0</v>
      </c>
      <c r="BF104" s="207">
        <f>IF(N104="snížená",J104,0)</f>
        <v>0</v>
      </c>
      <c r="BG104" s="207">
        <f>IF(N104="zákl. přenesená",J104,0)</f>
        <v>0</v>
      </c>
      <c r="BH104" s="207">
        <f>IF(N104="sníž. přenesená",J104,0)</f>
        <v>0</v>
      </c>
      <c r="BI104" s="207">
        <f>IF(N104="nulová",J104,0)</f>
        <v>0</v>
      </c>
      <c r="BJ104" s="19" t="s">
        <v>88</v>
      </c>
      <c r="BK104" s="207">
        <f>ROUND(I104*H104,2)</f>
        <v>0</v>
      </c>
      <c r="BL104" s="19" t="s">
        <v>232</v>
      </c>
      <c r="BM104" s="206" t="s">
        <v>1554</v>
      </c>
    </row>
    <row r="105" spans="1:65" s="2" customFormat="1" ht="39">
      <c r="A105" s="37"/>
      <c r="B105" s="38"/>
      <c r="C105" s="39"/>
      <c r="D105" s="208" t="s">
        <v>297</v>
      </c>
      <c r="E105" s="39"/>
      <c r="F105" s="209" t="s">
        <v>308</v>
      </c>
      <c r="G105" s="39"/>
      <c r="H105" s="39"/>
      <c r="I105" s="118"/>
      <c r="J105" s="39"/>
      <c r="K105" s="39"/>
      <c r="L105" s="42"/>
      <c r="M105" s="210"/>
      <c r="N105" s="211"/>
      <c r="O105" s="67"/>
      <c r="P105" s="67"/>
      <c r="Q105" s="67"/>
      <c r="R105" s="67"/>
      <c r="S105" s="67"/>
      <c r="T105" s="68"/>
      <c r="U105" s="37"/>
      <c r="V105" s="37"/>
      <c r="W105" s="37"/>
      <c r="X105" s="37"/>
      <c r="Y105" s="37"/>
      <c r="Z105" s="37"/>
      <c r="AA105" s="37"/>
      <c r="AB105" s="37"/>
      <c r="AC105" s="37"/>
      <c r="AD105" s="37"/>
      <c r="AE105" s="37"/>
      <c r="AT105" s="19" t="s">
        <v>297</v>
      </c>
      <c r="AU105" s="19" t="s">
        <v>91</v>
      </c>
    </row>
    <row r="106" spans="1:65" s="2" customFormat="1" ht="24">
      <c r="A106" s="37"/>
      <c r="B106" s="38"/>
      <c r="C106" s="195" t="s">
        <v>232</v>
      </c>
      <c r="D106" s="195" t="s">
        <v>214</v>
      </c>
      <c r="E106" s="196" t="s">
        <v>309</v>
      </c>
      <c r="F106" s="197" t="s">
        <v>310</v>
      </c>
      <c r="G106" s="198" t="s">
        <v>295</v>
      </c>
      <c r="H106" s="199">
        <v>823.77</v>
      </c>
      <c r="I106" s="200"/>
      <c r="J106" s="201">
        <f>ROUND(I106*H106,2)</f>
        <v>0</v>
      </c>
      <c r="K106" s="197" t="s">
        <v>224</v>
      </c>
      <c r="L106" s="42"/>
      <c r="M106" s="202" t="s">
        <v>44</v>
      </c>
      <c r="N106" s="203" t="s">
        <v>53</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232</v>
      </c>
      <c r="AT106" s="206" t="s">
        <v>214</v>
      </c>
      <c r="AU106" s="206" t="s">
        <v>91</v>
      </c>
      <c r="AY106" s="19" t="s">
        <v>211</v>
      </c>
      <c r="BE106" s="207">
        <f>IF(N106="základní",J106,0)</f>
        <v>0</v>
      </c>
      <c r="BF106" s="207">
        <f>IF(N106="snížená",J106,0)</f>
        <v>0</v>
      </c>
      <c r="BG106" s="207">
        <f>IF(N106="zákl. přenesená",J106,0)</f>
        <v>0</v>
      </c>
      <c r="BH106" s="207">
        <f>IF(N106="sníž. přenesená",J106,0)</f>
        <v>0</v>
      </c>
      <c r="BI106" s="207">
        <f>IF(N106="nulová",J106,0)</f>
        <v>0</v>
      </c>
      <c r="BJ106" s="19" t="s">
        <v>88</v>
      </c>
      <c r="BK106" s="207">
        <f>ROUND(I106*H106,2)</f>
        <v>0</v>
      </c>
      <c r="BL106" s="19" t="s">
        <v>232</v>
      </c>
      <c r="BM106" s="206" t="s">
        <v>1555</v>
      </c>
    </row>
    <row r="107" spans="1:65" s="2" customFormat="1" ht="39">
      <c r="A107" s="37"/>
      <c r="B107" s="38"/>
      <c r="C107" s="39"/>
      <c r="D107" s="208" t="s">
        <v>297</v>
      </c>
      <c r="E107" s="39"/>
      <c r="F107" s="209" t="s">
        <v>308</v>
      </c>
      <c r="G107" s="39"/>
      <c r="H107" s="39"/>
      <c r="I107" s="118"/>
      <c r="J107" s="39"/>
      <c r="K107" s="39"/>
      <c r="L107" s="42"/>
      <c r="M107" s="210"/>
      <c r="N107" s="211"/>
      <c r="O107" s="67"/>
      <c r="P107" s="67"/>
      <c r="Q107" s="67"/>
      <c r="R107" s="67"/>
      <c r="S107" s="67"/>
      <c r="T107" s="68"/>
      <c r="U107" s="37"/>
      <c r="V107" s="37"/>
      <c r="W107" s="37"/>
      <c r="X107" s="37"/>
      <c r="Y107" s="37"/>
      <c r="Z107" s="37"/>
      <c r="AA107" s="37"/>
      <c r="AB107" s="37"/>
      <c r="AC107" s="37"/>
      <c r="AD107" s="37"/>
      <c r="AE107" s="37"/>
      <c r="AT107" s="19" t="s">
        <v>297</v>
      </c>
      <c r="AU107" s="19" t="s">
        <v>91</v>
      </c>
    </row>
    <row r="108" spans="1:65" s="2" customFormat="1" ht="19.5">
      <c r="A108" s="37"/>
      <c r="B108" s="38"/>
      <c r="C108" s="39"/>
      <c r="D108" s="208" t="s">
        <v>220</v>
      </c>
      <c r="E108" s="39"/>
      <c r="F108" s="209" t="s">
        <v>1556</v>
      </c>
      <c r="G108" s="39"/>
      <c r="H108" s="39"/>
      <c r="I108" s="118"/>
      <c r="J108" s="39"/>
      <c r="K108" s="39"/>
      <c r="L108" s="42"/>
      <c r="M108" s="210"/>
      <c r="N108" s="211"/>
      <c r="O108" s="67"/>
      <c r="P108" s="67"/>
      <c r="Q108" s="67"/>
      <c r="R108" s="67"/>
      <c r="S108" s="67"/>
      <c r="T108" s="68"/>
      <c r="U108" s="37"/>
      <c r="V108" s="37"/>
      <c r="W108" s="37"/>
      <c r="X108" s="37"/>
      <c r="Y108" s="37"/>
      <c r="Z108" s="37"/>
      <c r="AA108" s="37"/>
      <c r="AB108" s="37"/>
      <c r="AC108" s="37"/>
      <c r="AD108" s="37"/>
      <c r="AE108" s="37"/>
      <c r="AT108" s="19" t="s">
        <v>220</v>
      </c>
      <c r="AU108" s="19" t="s">
        <v>91</v>
      </c>
    </row>
    <row r="109" spans="1:65" s="13" customFormat="1">
      <c r="B109" s="216"/>
      <c r="C109" s="217"/>
      <c r="D109" s="208" t="s">
        <v>299</v>
      </c>
      <c r="E109" s="217"/>
      <c r="F109" s="219" t="s">
        <v>1557</v>
      </c>
      <c r="G109" s="217"/>
      <c r="H109" s="220">
        <v>823.77</v>
      </c>
      <c r="I109" s="221"/>
      <c r="J109" s="217"/>
      <c r="K109" s="217"/>
      <c r="L109" s="222"/>
      <c r="M109" s="223"/>
      <c r="N109" s="224"/>
      <c r="O109" s="224"/>
      <c r="P109" s="224"/>
      <c r="Q109" s="224"/>
      <c r="R109" s="224"/>
      <c r="S109" s="224"/>
      <c r="T109" s="225"/>
      <c r="AT109" s="226" t="s">
        <v>299</v>
      </c>
      <c r="AU109" s="226" t="s">
        <v>91</v>
      </c>
      <c r="AV109" s="13" t="s">
        <v>91</v>
      </c>
      <c r="AW109" s="13" t="s">
        <v>4</v>
      </c>
      <c r="AX109" s="13" t="s">
        <v>88</v>
      </c>
      <c r="AY109" s="226" t="s">
        <v>211</v>
      </c>
    </row>
    <row r="110" spans="1:65" s="2" customFormat="1" ht="12">
      <c r="A110" s="37"/>
      <c r="B110" s="38"/>
      <c r="C110" s="195" t="s">
        <v>210</v>
      </c>
      <c r="D110" s="195" t="s">
        <v>214</v>
      </c>
      <c r="E110" s="196" t="s">
        <v>313</v>
      </c>
      <c r="F110" s="197" t="s">
        <v>314</v>
      </c>
      <c r="G110" s="198" t="s">
        <v>315</v>
      </c>
      <c r="H110" s="199">
        <v>65</v>
      </c>
      <c r="I110" s="200"/>
      <c r="J110" s="201">
        <f>ROUND(I110*H110,2)</f>
        <v>0</v>
      </c>
      <c r="K110" s="197" t="s">
        <v>224</v>
      </c>
      <c r="L110" s="42"/>
      <c r="M110" s="202" t="s">
        <v>44</v>
      </c>
      <c r="N110" s="203" t="s">
        <v>53</v>
      </c>
      <c r="O110" s="67"/>
      <c r="P110" s="204">
        <f>O110*H110</f>
        <v>0</v>
      </c>
      <c r="Q110" s="204">
        <v>2.6980000000000001E-2</v>
      </c>
      <c r="R110" s="204">
        <f>Q110*H110</f>
        <v>1.7537</v>
      </c>
      <c r="S110" s="204">
        <v>0</v>
      </c>
      <c r="T110" s="205">
        <f>S110*H110</f>
        <v>0</v>
      </c>
      <c r="U110" s="37"/>
      <c r="V110" s="37"/>
      <c r="W110" s="37"/>
      <c r="X110" s="37"/>
      <c r="Y110" s="37"/>
      <c r="Z110" s="37"/>
      <c r="AA110" s="37"/>
      <c r="AB110" s="37"/>
      <c r="AC110" s="37"/>
      <c r="AD110" s="37"/>
      <c r="AE110" s="37"/>
      <c r="AR110" s="206" t="s">
        <v>232</v>
      </c>
      <c r="AT110" s="206" t="s">
        <v>214</v>
      </c>
      <c r="AU110" s="206" t="s">
        <v>91</v>
      </c>
      <c r="AY110" s="19" t="s">
        <v>211</v>
      </c>
      <c r="BE110" s="207">
        <f>IF(N110="základní",J110,0)</f>
        <v>0</v>
      </c>
      <c r="BF110" s="207">
        <f>IF(N110="snížená",J110,0)</f>
        <v>0</v>
      </c>
      <c r="BG110" s="207">
        <f>IF(N110="zákl. přenesená",J110,0)</f>
        <v>0</v>
      </c>
      <c r="BH110" s="207">
        <f>IF(N110="sníž. přenesená",J110,0)</f>
        <v>0</v>
      </c>
      <c r="BI110" s="207">
        <f>IF(N110="nulová",J110,0)</f>
        <v>0</v>
      </c>
      <c r="BJ110" s="19" t="s">
        <v>88</v>
      </c>
      <c r="BK110" s="207">
        <f>ROUND(I110*H110,2)</f>
        <v>0</v>
      </c>
      <c r="BL110" s="19" t="s">
        <v>232</v>
      </c>
      <c r="BM110" s="206" t="s">
        <v>1558</v>
      </c>
    </row>
    <row r="111" spans="1:65" s="2" customFormat="1" ht="156">
      <c r="A111" s="37"/>
      <c r="B111" s="38"/>
      <c r="C111" s="39"/>
      <c r="D111" s="208" t="s">
        <v>297</v>
      </c>
      <c r="E111" s="39"/>
      <c r="F111" s="209" t="s">
        <v>317</v>
      </c>
      <c r="G111" s="39"/>
      <c r="H111" s="39"/>
      <c r="I111" s="118"/>
      <c r="J111" s="39"/>
      <c r="K111" s="39"/>
      <c r="L111" s="42"/>
      <c r="M111" s="210"/>
      <c r="N111" s="211"/>
      <c r="O111" s="67"/>
      <c r="P111" s="67"/>
      <c r="Q111" s="67"/>
      <c r="R111" s="67"/>
      <c r="S111" s="67"/>
      <c r="T111" s="68"/>
      <c r="U111" s="37"/>
      <c r="V111" s="37"/>
      <c r="W111" s="37"/>
      <c r="X111" s="37"/>
      <c r="Y111" s="37"/>
      <c r="Z111" s="37"/>
      <c r="AA111" s="37"/>
      <c r="AB111" s="37"/>
      <c r="AC111" s="37"/>
      <c r="AD111" s="37"/>
      <c r="AE111" s="37"/>
      <c r="AT111" s="19" t="s">
        <v>297</v>
      </c>
      <c r="AU111" s="19" t="s">
        <v>91</v>
      </c>
    </row>
    <row r="112" spans="1:65" s="2" customFormat="1" ht="48.75">
      <c r="A112" s="37"/>
      <c r="B112" s="38"/>
      <c r="C112" s="39"/>
      <c r="D112" s="208" t="s">
        <v>220</v>
      </c>
      <c r="E112" s="39"/>
      <c r="F112" s="209" t="s">
        <v>1559</v>
      </c>
      <c r="G112" s="39"/>
      <c r="H112" s="39"/>
      <c r="I112" s="118"/>
      <c r="J112" s="39"/>
      <c r="K112" s="39"/>
      <c r="L112" s="42"/>
      <c r="M112" s="210"/>
      <c r="N112" s="211"/>
      <c r="O112" s="67"/>
      <c r="P112" s="67"/>
      <c r="Q112" s="67"/>
      <c r="R112" s="67"/>
      <c r="S112" s="67"/>
      <c r="T112" s="68"/>
      <c r="U112" s="37"/>
      <c r="V112" s="37"/>
      <c r="W112" s="37"/>
      <c r="X112" s="37"/>
      <c r="Y112" s="37"/>
      <c r="Z112" s="37"/>
      <c r="AA112" s="37"/>
      <c r="AB112" s="37"/>
      <c r="AC112" s="37"/>
      <c r="AD112" s="37"/>
      <c r="AE112" s="37"/>
      <c r="AT112" s="19" t="s">
        <v>220</v>
      </c>
      <c r="AU112" s="19" t="s">
        <v>91</v>
      </c>
    </row>
    <row r="113" spans="1:65" s="13" customFormat="1">
      <c r="B113" s="216"/>
      <c r="C113" s="217"/>
      <c r="D113" s="208" t="s">
        <v>299</v>
      </c>
      <c r="E113" s="218" t="s">
        <v>44</v>
      </c>
      <c r="F113" s="219" t="s">
        <v>1560</v>
      </c>
      <c r="G113" s="217"/>
      <c r="H113" s="220">
        <v>65</v>
      </c>
      <c r="I113" s="221"/>
      <c r="J113" s="217"/>
      <c r="K113" s="217"/>
      <c r="L113" s="222"/>
      <c r="M113" s="223"/>
      <c r="N113" s="224"/>
      <c r="O113" s="224"/>
      <c r="P113" s="224"/>
      <c r="Q113" s="224"/>
      <c r="R113" s="224"/>
      <c r="S113" s="224"/>
      <c r="T113" s="225"/>
      <c r="AT113" s="226" t="s">
        <v>299</v>
      </c>
      <c r="AU113" s="226" t="s">
        <v>91</v>
      </c>
      <c r="AV113" s="13" t="s">
        <v>91</v>
      </c>
      <c r="AW113" s="13" t="s">
        <v>42</v>
      </c>
      <c r="AX113" s="13" t="s">
        <v>88</v>
      </c>
      <c r="AY113" s="226" t="s">
        <v>211</v>
      </c>
    </row>
    <row r="114" spans="1:65" s="2" customFormat="1" ht="12">
      <c r="A114" s="37"/>
      <c r="B114" s="38"/>
      <c r="C114" s="195" t="s">
        <v>243</v>
      </c>
      <c r="D114" s="195" t="s">
        <v>214</v>
      </c>
      <c r="E114" s="196" t="s">
        <v>319</v>
      </c>
      <c r="F114" s="197" t="s">
        <v>320</v>
      </c>
      <c r="G114" s="198" t="s">
        <v>321</v>
      </c>
      <c r="H114" s="199">
        <v>240</v>
      </c>
      <c r="I114" s="200"/>
      <c r="J114" s="201">
        <f>ROUND(I114*H114,2)</f>
        <v>0</v>
      </c>
      <c r="K114" s="197" t="s">
        <v>224</v>
      </c>
      <c r="L114" s="42"/>
      <c r="M114" s="202" t="s">
        <v>44</v>
      </c>
      <c r="N114" s="203" t="s">
        <v>53</v>
      </c>
      <c r="O114" s="67"/>
      <c r="P114" s="204">
        <f>O114*H114</f>
        <v>0</v>
      </c>
      <c r="Q114" s="204">
        <v>3.0000000000000001E-5</v>
      </c>
      <c r="R114" s="204">
        <f>Q114*H114</f>
        <v>7.1999999999999998E-3</v>
      </c>
      <c r="S114" s="204">
        <v>0</v>
      </c>
      <c r="T114" s="205">
        <f>S114*H114</f>
        <v>0</v>
      </c>
      <c r="U114" s="37"/>
      <c r="V114" s="37"/>
      <c r="W114" s="37"/>
      <c r="X114" s="37"/>
      <c r="Y114" s="37"/>
      <c r="Z114" s="37"/>
      <c r="AA114" s="37"/>
      <c r="AB114" s="37"/>
      <c r="AC114" s="37"/>
      <c r="AD114" s="37"/>
      <c r="AE114" s="37"/>
      <c r="AR114" s="206" t="s">
        <v>232</v>
      </c>
      <c r="AT114" s="206" t="s">
        <v>214</v>
      </c>
      <c r="AU114" s="206" t="s">
        <v>91</v>
      </c>
      <c r="AY114" s="19" t="s">
        <v>211</v>
      </c>
      <c r="BE114" s="207">
        <f>IF(N114="základní",J114,0)</f>
        <v>0</v>
      </c>
      <c r="BF114" s="207">
        <f>IF(N114="snížená",J114,0)</f>
        <v>0</v>
      </c>
      <c r="BG114" s="207">
        <f>IF(N114="zákl. přenesená",J114,0)</f>
        <v>0</v>
      </c>
      <c r="BH114" s="207">
        <f>IF(N114="sníž. přenesená",J114,0)</f>
        <v>0</v>
      </c>
      <c r="BI114" s="207">
        <f>IF(N114="nulová",J114,0)</f>
        <v>0</v>
      </c>
      <c r="BJ114" s="19" t="s">
        <v>88</v>
      </c>
      <c r="BK114" s="207">
        <f>ROUND(I114*H114,2)</f>
        <v>0</v>
      </c>
      <c r="BL114" s="19" t="s">
        <v>232</v>
      </c>
      <c r="BM114" s="206" t="s">
        <v>1561</v>
      </c>
    </row>
    <row r="115" spans="1:65" s="2" customFormat="1" ht="204.75">
      <c r="A115" s="37"/>
      <c r="B115" s="38"/>
      <c r="C115" s="39"/>
      <c r="D115" s="208" t="s">
        <v>297</v>
      </c>
      <c r="E115" s="39"/>
      <c r="F115" s="209" t="s">
        <v>323</v>
      </c>
      <c r="G115" s="39"/>
      <c r="H115" s="39"/>
      <c r="I115" s="118"/>
      <c r="J115" s="39"/>
      <c r="K115" s="39"/>
      <c r="L115" s="42"/>
      <c r="M115" s="210"/>
      <c r="N115" s="211"/>
      <c r="O115" s="67"/>
      <c r="P115" s="67"/>
      <c r="Q115" s="67"/>
      <c r="R115" s="67"/>
      <c r="S115" s="67"/>
      <c r="T115" s="68"/>
      <c r="U115" s="37"/>
      <c r="V115" s="37"/>
      <c r="W115" s="37"/>
      <c r="X115" s="37"/>
      <c r="Y115" s="37"/>
      <c r="Z115" s="37"/>
      <c r="AA115" s="37"/>
      <c r="AB115" s="37"/>
      <c r="AC115" s="37"/>
      <c r="AD115" s="37"/>
      <c r="AE115" s="37"/>
      <c r="AT115" s="19" t="s">
        <v>297</v>
      </c>
      <c r="AU115" s="19" t="s">
        <v>91</v>
      </c>
    </row>
    <row r="116" spans="1:65" s="13" customFormat="1">
      <c r="B116" s="216"/>
      <c r="C116" s="217"/>
      <c r="D116" s="208" t="s">
        <v>299</v>
      </c>
      <c r="E116" s="218" t="s">
        <v>44</v>
      </c>
      <c r="F116" s="219" t="s">
        <v>324</v>
      </c>
      <c r="G116" s="217"/>
      <c r="H116" s="220">
        <v>240</v>
      </c>
      <c r="I116" s="221"/>
      <c r="J116" s="217"/>
      <c r="K116" s="217"/>
      <c r="L116" s="222"/>
      <c r="M116" s="223"/>
      <c r="N116" s="224"/>
      <c r="O116" s="224"/>
      <c r="P116" s="224"/>
      <c r="Q116" s="224"/>
      <c r="R116" s="224"/>
      <c r="S116" s="224"/>
      <c r="T116" s="225"/>
      <c r="AT116" s="226" t="s">
        <v>299</v>
      </c>
      <c r="AU116" s="226" t="s">
        <v>91</v>
      </c>
      <c r="AV116" s="13" t="s">
        <v>91</v>
      </c>
      <c r="AW116" s="13" t="s">
        <v>42</v>
      </c>
      <c r="AX116" s="13" t="s">
        <v>88</v>
      </c>
      <c r="AY116" s="226" t="s">
        <v>211</v>
      </c>
    </row>
    <row r="117" spans="1:65" s="2" customFormat="1" ht="24">
      <c r="A117" s="37"/>
      <c r="B117" s="38"/>
      <c r="C117" s="195" t="s">
        <v>250</v>
      </c>
      <c r="D117" s="195" t="s">
        <v>214</v>
      </c>
      <c r="E117" s="196" t="s">
        <v>325</v>
      </c>
      <c r="F117" s="197" t="s">
        <v>326</v>
      </c>
      <c r="G117" s="198" t="s">
        <v>327</v>
      </c>
      <c r="H117" s="199">
        <v>60</v>
      </c>
      <c r="I117" s="200"/>
      <c r="J117" s="201">
        <f>ROUND(I117*H117,2)</f>
        <v>0</v>
      </c>
      <c r="K117" s="197" t="s">
        <v>224</v>
      </c>
      <c r="L117" s="42"/>
      <c r="M117" s="202" t="s">
        <v>44</v>
      </c>
      <c r="N117" s="203" t="s">
        <v>53</v>
      </c>
      <c r="O117" s="67"/>
      <c r="P117" s="204">
        <f>O117*H117</f>
        <v>0</v>
      </c>
      <c r="Q117" s="204">
        <v>0</v>
      </c>
      <c r="R117" s="204">
        <f>Q117*H117</f>
        <v>0</v>
      </c>
      <c r="S117" s="204">
        <v>0</v>
      </c>
      <c r="T117" s="205">
        <f>S117*H117</f>
        <v>0</v>
      </c>
      <c r="U117" s="37"/>
      <c r="V117" s="37"/>
      <c r="W117" s="37"/>
      <c r="X117" s="37"/>
      <c r="Y117" s="37"/>
      <c r="Z117" s="37"/>
      <c r="AA117" s="37"/>
      <c r="AB117" s="37"/>
      <c r="AC117" s="37"/>
      <c r="AD117" s="37"/>
      <c r="AE117" s="37"/>
      <c r="AR117" s="206" t="s">
        <v>232</v>
      </c>
      <c r="AT117" s="206" t="s">
        <v>214</v>
      </c>
      <c r="AU117" s="206" t="s">
        <v>91</v>
      </c>
      <c r="AY117" s="19" t="s">
        <v>211</v>
      </c>
      <c r="BE117" s="207">
        <f>IF(N117="základní",J117,0)</f>
        <v>0</v>
      </c>
      <c r="BF117" s="207">
        <f>IF(N117="snížená",J117,0)</f>
        <v>0</v>
      </c>
      <c r="BG117" s="207">
        <f>IF(N117="zákl. přenesená",J117,0)</f>
        <v>0</v>
      </c>
      <c r="BH117" s="207">
        <f>IF(N117="sníž. přenesená",J117,0)</f>
        <v>0</v>
      </c>
      <c r="BI117" s="207">
        <f>IF(N117="nulová",J117,0)</f>
        <v>0</v>
      </c>
      <c r="BJ117" s="19" t="s">
        <v>88</v>
      </c>
      <c r="BK117" s="207">
        <f>ROUND(I117*H117,2)</f>
        <v>0</v>
      </c>
      <c r="BL117" s="19" t="s">
        <v>232</v>
      </c>
      <c r="BM117" s="206" t="s">
        <v>1562</v>
      </c>
    </row>
    <row r="118" spans="1:65" s="2" customFormat="1" ht="126.75">
      <c r="A118" s="37"/>
      <c r="B118" s="38"/>
      <c r="C118" s="39"/>
      <c r="D118" s="208" t="s">
        <v>297</v>
      </c>
      <c r="E118" s="39"/>
      <c r="F118" s="209" t="s">
        <v>329</v>
      </c>
      <c r="G118" s="39"/>
      <c r="H118" s="39"/>
      <c r="I118" s="118"/>
      <c r="J118" s="39"/>
      <c r="K118" s="39"/>
      <c r="L118" s="42"/>
      <c r="M118" s="210"/>
      <c r="N118" s="211"/>
      <c r="O118" s="67"/>
      <c r="P118" s="67"/>
      <c r="Q118" s="67"/>
      <c r="R118" s="67"/>
      <c r="S118" s="67"/>
      <c r="T118" s="68"/>
      <c r="U118" s="37"/>
      <c r="V118" s="37"/>
      <c r="W118" s="37"/>
      <c r="X118" s="37"/>
      <c r="Y118" s="37"/>
      <c r="Z118" s="37"/>
      <c r="AA118" s="37"/>
      <c r="AB118" s="37"/>
      <c r="AC118" s="37"/>
      <c r="AD118" s="37"/>
      <c r="AE118" s="37"/>
      <c r="AT118" s="19" t="s">
        <v>297</v>
      </c>
      <c r="AU118" s="19" t="s">
        <v>91</v>
      </c>
    </row>
    <row r="119" spans="1:65" s="2" customFormat="1" ht="24">
      <c r="A119" s="37"/>
      <c r="B119" s="38"/>
      <c r="C119" s="195" t="s">
        <v>256</v>
      </c>
      <c r="D119" s="195" t="s">
        <v>214</v>
      </c>
      <c r="E119" s="196" t="s">
        <v>330</v>
      </c>
      <c r="F119" s="197" t="s">
        <v>331</v>
      </c>
      <c r="G119" s="198" t="s">
        <v>217</v>
      </c>
      <c r="H119" s="199">
        <v>1</v>
      </c>
      <c r="I119" s="200"/>
      <c r="J119" s="201">
        <f>ROUND(I119*H119,2)</f>
        <v>0</v>
      </c>
      <c r="K119" s="197" t="s">
        <v>44</v>
      </c>
      <c r="L119" s="42"/>
      <c r="M119" s="202" t="s">
        <v>44</v>
      </c>
      <c r="N119" s="203" t="s">
        <v>53</v>
      </c>
      <c r="O119" s="67"/>
      <c r="P119" s="204">
        <f>O119*H119</f>
        <v>0</v>
      </c>
      <c r="Q119" s="204">
        <v>0</v>
      </c>
      <c r="R119" s="204">
        <f>Q119*H119</f>
        <v>0</v>
      </c>
      <c r="S119" s="204">
        <v>0</v>
      </c>
      <c r="T119" s="205">
        <f>S119*H119</f>
        <v>0</v>
      </c>
      <c r="U119" s="37"/>
      <c r="V119" s="37"/>
      <c r="W119" s="37"/>
      <c r="X119" s="37"/>
      <c r="Y119" s="37"/>
      <c r="Z119" s="37"/>
      <c r="AA119" s="37"/>
      <c r="AB119" s="37"/>
      <c r="AC119" s="37"/>
      <c r="AD119" s="37"/>
      <c r="AE119" s="37"/>
      <c r="AR119" s="206" t="s">
        <v>232</v>
      </c>
      <c r="AT119" s="206" t="s">
        <v>214</v>
      </c>
      <c r="AU119" s="206" t="s">
        <v>91</v>
      </c>
      <c r="AY119" s="19" t="s">
        <v>211</v>
      </c>
      <c r="BE119" s="207">
        <f>IF(N119="základní",J119,0)</f>
        <v>0</v>
      </c>
      <c r="BF119" s="207">
        <f>IF(N119="snížená",J119,0)</f>
        <v>0</v>
      </c>
      <c r="BG119" s="207">
        <f>IF(N119="zákl. přenesená",J119,0)</f>
        <v>0</v>
      </c>
      <c r="BH119" s="207">
        <f>IF(N119="sníž. přenesená",J119,0)</f>
        <v>0</v>
      </c>
      <c r="BI119" s="207">
        <f>IF(N119="nulová",J119,0)</f>
        <v>0</v>
      </c>
      <c r="BJ119" s="19" t="s">
        <v>88</v>
      </c>
      <c r="BK119" s="207">
        <f>ROUND(I119*H119,2)</f>
        <v>0</v>
      </c>
      <c r="BL119" s="19" t="s">
        <v>232</v>
      </c>
      <c r="BM119" s="206" t="s">
        <v>1563</v>
      </c>
    </row>
    <row r="120" spans="1:65" s="2" customFormat="1" ht="48.75">
      <c r="A120" s="37"/>
      <c r="B120" s="38"/>
      <c r="C120" s="39"/>
      <c r="D120" s="208" t="s">
        <v>220</v>
      </c>
      <c r="E120" s="39"/>
      <c r="F120" s="209" t="s">
        <v>694</v>
      </c>
      <c r="G120" s="39"/>
      <c r="H120" s="39"/>
      <c r="I120" s="118"/>
      <c r="J120" s="39"/>
      <c r="K120" s="39"/>
      <c r="L120" s="42"/>
      <c r="M120" s="210"/>
      <c r="N120" s="211"/>
      <c r="O120" s="67"/>
      <c r="P120" s="67"/>
      <c r="Q120" s="67"/>
      <c r="R120" s="67"/>
      <c r="S120" s="67"/>
      <c r="T120" s="68"/>
      <c r="U120" s="37"/>
      <c r="V120" s="37"/>
      <c r="W120" s="37"/>
      <c r="X120" s="37"/>
      <c r="Y120" s="37"/>
      <c r="Z120" s="37"/>
      <c r="AA120" s="37"/>
      <c r="AB120" s="37"/>
      <c r="AC120" s="37"/>
      <c r="AD120" s="37"/>
      <c r="AE120" s="37"/>
      <c r="AT120" s="19" t="s">
        <v>220</v>
      </c>
      <c r="AU120" s="19" t="s">
        <v>91</v>
      </c>
    </row>
    <row r="121" spans="1:65" s="2" customFormat="1" ht="12">
      <c r="A121" s="37"/>
      <c r="B121" s="38"/>
      <c r="C121" s="195" t="s">
        <v>261</v>
      </c>
      <c r="D121" s="195" t="s">
        <v>214</v>
      </c>
      <c r="E121" s="196" t="s">
        <v>334</v>
      </c>
      <c r="F121" s="197" t="s">
        <v>335</v>
      </c>
      <c r="G121" s="198" t="s">
        <v>295</v>
      </c>
      <c r="H121" s="199">
        <v>15.3</v>
      </c>
      <c r="I121" s="200"/>
      <c r="J121" s="201">
        <f>ROUND(I121*H121,2)</f>
        <v>0</v>
      </c>
      <c r="K121" s="197" t="s">
        <v>224</v>
      </c>
      <c r="L121" s="42"/>
      <c r="M121" s="202" t="s">
        <v>44</v>
      </c>
      <c r="N121" s="203" t="s">
        <v>53</v>
      </c>
      <c r="O121" s="67"/>
      <c r="P121" s="204">
        <f>O121*H121</f>
        <v>0</v>
      </c>
      <c r="Q121" s="204">
        <v>0</v>
      </c>
      <c r="R121" s="204">
        <f>Q121*H121</f>
        <v>0</v>
      </c>
      <c r="S121" s="204">
        <v>0</v>
      </c>
      <c r="T121" s="205">
        <f>S121*H121</f>
        <v>0</v>
      </c>
      <c r="U121" s="37"/>
      <c r="V121" s="37"/>
      <c r="W121" s="37"/>
      <c r="X121" s="37"/>
      <c r="Y121" s="37"/>
      <c r="Z121" s="37"/>
      <c r="AA121" s="37"/>
      <c r="AB121" s="37"/>
      <c r="AC121" s="37"/>
      <c r="AD121" s="37"/>
      <c r="AE121" s="37"/>
      <c r="AR121" s="206" t="s">
        <v>232</v>
      </c>
      <c r="AT121" s="206" t="s">
        <v>214</v>
      </c>
      <c r="AU121" s="206" t="s">
        <v>91</v>
      </c>
      <c r="AY121" s="19" t="s">
        <v>211</v>
      </c>
      <c r="BE121" s="207">
        <f>IF(N121="základní",J121,0)</f>
        <v>0</v>
      </c>
      <c r="BF121" s="207">
        <f>IF(N121="snížená",J121,0)</f>
        <v>0</v>
      </c>
      <c r="BG121" s="207">
        <f>IF(N121="zákl. přenesená",J121,0)</f>
        <v>0</v>
      </c>
      <c r="BH121" s="207">
        <f>IF(N121="sníž. přenesená",J121,0)</f>
        <v>0</v>
      </c>
      <c r="BI121" s="207">
        <f>IF(N121="nulová",J121,0)</f>
        <v>0</v>
      </c>
      <c r="BJ121" s="19" t="s">
        <v>88</v>
      </c>
      <c r="BK121" s="207">
        <f>ROUND(I121*H121,2)</f>
        <v>0</v>
      </c>
      <c r="BL121" s="19" t="s">
        <v>232</v>
      </c>
      <c r="BM121" s="206" t="s">
        <v>1564</v>
      </c>
    </row>
    <row r="122" spans="1:65" s="2" customFormat="1" ht="39">
      <c r="A122" s="37"/>
      <c r="B122" s="38"/>
      <c r="C122" s="39"/>
      <c r="D122" s="208" t="s">
        <v>297</v>
      </c>
      <c r="E122" s="39"/>
      <c r="F122" s="209" t="s">
        <v>337</v>
      </c>
      <c r="G122" s="39"/>
      <c r="H122" s="39"/>
      <c r="I122" s="118"/>
      <c r="J122" s="39"/>
      <c r="K122" s="39"/>
      <c r="L122" s="42"/>
      <c r="M122" s="210"/>
      <c r="N122" s="211"/>
      <c r="O122" s="67"/>
      <c r="P122" s="67"/>
      <c r="Q122" s="67"/>
      <c r="R122" s="67"/>
      <c r="S122" s="67"/>
      <c r="T122" s="68"/>
      <c r="U122" s="37"/>
      <c r="V122" s="37"/>
      <c r="W122" s="37"/>
      <c r="X122" s="37"/>
      <c r="Y122" s="37"/>
      <c r="Z122" s="37"/>
      <c r="AA122" s="37"/>
      <c r="AB122" s="37"/>
      <c r="AC122" s="37"/>
      <c r="AD122" s="37"/>
      <c r="AE122" s="37"/>
      <c r="AT122" s="19" t="s">
        <v>297</v>
      </c>
      <c r="AU122" s="19" t="s">
        <v>91</v>
      </c>
    </row>
    <row r="123" spans="1:65" s="13" customFormat="1">
      <c r="B123" s="216"/>
      <c r="C123" s="217"/>
      <c r="D123" s="208" t="s">
        <v>299</v>
      </c>
      <c r="E123" s="218" t="s">
        <v>44</v>
      </c>
      <c r="F123" s="219" t="s">
        <v>1565</v>
      </c>
      <c r="G123" s="217"/>
      <c r="H123" s="220">
        <v>15.3</v>
      </c>
      <c r="I123" s="221"/>
      <c r="J123" s="217"/>
      <c r="K123" s="217"/>
      <c r="L123" s="222"/>
      <c r="M123" s="223"/>
      <c r="N123" s="224"/>
      <c r="O123" s="224"/>
      <c r="P123" s="224"/>
      <c r="Q123" s="224"/>
      <c r="R123" s="224"/>
      <c r="S123" s="224"/>
      <c r="T123" s="225"/>
      <c r="AT123" s="226" t="s">
        <v>299</v>
      </c>
      <c r="AU123" s="226" t="s">
        <v>91</v>
      </c>
      <c r="AV123" s="13" t="s">
        <v>91</v>
      </c>
      <c r="AW123" s="13" t="s">
        <v>42</v>
      </c>
      <c r="AX123" s="13" t="s">
        <v>88</v>
      </c>
      <c r="AY123" s="226" t="s">
        <v>211</v>
      </c>
    </row>
    <row r="124" spans="1:65" s="2" customFormat="1" ht="24">
      <c r="A124" s="37"/>
      <c r="B124" s="38"/>
      <c r="C124" s="195" t="s">
        <v>265</v>
      </c>
      <c r="D124" s="195" t="s">
        <v>214</v>
      </c>
      <c r="E124" s="196" t="s">
        <v>339</v>
      </c>
      <c r="F124" s="197" t="s">
        <v>340</v>
      </c>
      <c r="G124" s="198" t="s">
        <v>295</v>
      </c>
      <c r="H124" s="199">
        <v>494.05200000000002</v>
      </c>
      <c r="I124" s="200"/>
      <c r="J124" s="201">
        <f>ROUND(I124*H124,2)</f>
        <v>0</v>
      </c>
      <c r="K124" s="197" t="s">
        <v>224</v>
      </c>
      <c r="L124" s="42"/>
      <c r="M124" s="202" t="s">
        <v>44</v>
      </c>
      <c r="N124" s="203" t="s">
        <v>53</v>
      </c>
      <c r="O124" s="67"/>
      <c r="P124" s="204">
        <f>O124*H124</f>
        <v>0</v>
      </c>
      <c r="Q124" s="204">
        <v>0</v>
      </c>
      <c r="R124" s="204">
        <f>Q124*H124</f>
        <v>0</v>
      </c>
      <c r="S124" s="204">
        <v>0</v>
      </c>
      <c r="T124" s="205">
        <f>S124*H124</f>
        <v>0</v>
      </c>
      <c r="U124" s="37"/>
      <c r="V124" s="37"/>
      <c r="W124" s="37"/>
      <c r="X124" s="37"/>
      <c r="Y124" s="37"/>
      <c r="Z124" s="37"/>
      <c r="AA124" s="37"/>
      <c r="AB124" s="37"/>
      <c r="AC124" s="37"/>
      <c r="AD124" s="37"/>
      <c r="AE124" s="37"/>
      <c r="AR124" s="206" t="s">
        <v>232</v>
      </c>
      <c r="AT124" s="206" t="s">
        <v>214</v>
      </c>
      <c r="AU124" s="206" t="s">
        <v>91</v>
      </c>
      <c r="AY124" s="19" t="s">
        <v>211</v>
      </c>
      <c r="BE124" s="207">
        <f>IF(N124="základní",J124,0)</f>
        <v>0</v>
      </c>
      <c r="BF124" s="207">
        <f>IF(N124="snížená",J124,0)</f>
        <v>0</v>
      </c>
      <c r="BG124" s="207">
        <f>IF(N124="zákl. přenesená",J124,0)</f>
        <v>0</v>
      </c>
      <c r="BH124" s="207">
        <f>IF(N124="sníž. přenesená",J124,0)</f>
        <v>0</v>
      </c>
      <c r="BI124" s="207">
        <f>IF(N124="nulová",J124,0)</f>
        <v>0</v>
      </c>
      <c r="BJ124" s="19" t="s">
        <v>88</v>
      </c>
      <c r="BK124" s="207">
        <f>ROUND(I124*H124,2)</f>
        <v>0</v>
      </c>
      <c r="BL124" s="19" t="s">
        <v>232</v>
      </c>
      <c r="BM124" s="206" t="s">
        <v>1566</v>
      </c>
    </row>
    <row r="125" spans="1:65" s="2" customFormat="1" ht="185.25">
      <c r="A125" s="37"/>
      <c r="B125" s="38"/>
      <c r="C125" s="39"/>
      <c r="D125" s="208" t="s">
        <v>297</v>
      </c>
      <c r="E125" s="39"/>
      <c r="F125" s="209" t="s">
        <v>342</v>
      </c>
      <c r="G125" s="39"/>
      <c r="H125" s="39"/>
      <c r="I125" s="118"/>
      <c r="J125" s="39"/>
      <c r="K125" s="39"/>
      <c r="L125" s="42"/>
      <c r="M125" s="210"/>
      <c r="N125" s="211"/>
      <c r="O125" s="67"/>
      <c r="P125" s="67"/>
      <c r="Q125" s="67"/>
      <c r="R125" s="67"/>
      <c r="S125" s="67"/>
      <c r="T125" s="68"/>
      <c r="U125" s="37"/>
      <c r="V125" s="37"/>
      <c r="W125" s="37"/>
      <c r="X125" s="37"/>
      <c r="Y125" s="37"/>
      <c r="Z125" s="37"/>
      <c r="AA125" s="37"/>
      <c r="AB125" s="37"/>
      <c r="AC125" s="37"/>
      <c r="AD125" s="37"/>
      <c r="AE125" s="37"/>
      <c r="AT125" s="19" t="s">
        <v>297</v>
      </c>
      <c r="AU125" s="19" t="s">
        <v>91</v>
      </c>
    </row>
    <row r="126" spans="1:65" s="13" customFormat="1" ht="22.5">
      <c r="B126" s="216"/>
      <c r="C126" s="217"/>
      <c r="D126" s="208" t="s">
        <v>299</v>
      </c>
      <c r="E126" s="218" t="s">
        <v>44</v>
      </c>
      <c r="F126" s="219" t="s">
        <v>1567</v>
      </c>
      <c r="G126" s="217"/>
      <c r="H126" s="220">
        <v>494.05200000000002</v>
      </c>
      <c r="I126" s="221"/>
      <c r="J126" s="217"/>
      <c r="K126" s="217"/>
      <c r="L126" s="222"/>
      <c r="M126" s="223"/>
      <c r="N126" s="224"/>
      <c r="O126" s="224"/>
      <c r="P126" s="224"/>
      <c r="Q126" s="224"/>
      <c r="R126" s="224"/>
      <c r="S126" s="224"/>
      <c r="T126" s="225"/>
      <c r="AT126" s="226" t="s">
        <v>299</v>
      </c>
      <c r="AU126" s="226" t="s">
        <v>91</v>
      </c>
      <c r="AV126" s="13" t="s">
        <v>91</v>
      </c>
      <c r="AW126" s="13" t="s">
        <v>42</v>
      </c>
      <c r="AX126" s="13" t="s">
        <v>88</v>
      </c>
      <c r="AY126" s="226" t="s">
        <v>211</v>
      </c>
    </row>
    <row r="127" spans="1:65" s="2" customFormat="1" ht="12">
      <c r="A127" s="37"/>
      <c r="B127" s="38"/>
      <c r="C127" s="195" t="s">
        <v>270</v>
      </c>
      <c r="D127" s="195" t="s">
        <v>214</v>
      </c>
      <c r="E127" s="196" t="s">
        <v>345</v>
      </c>
      <c r="F127" s="197" t="s">
        <v>346</v>
      </c>
      <c r="G127" s="198" t="s">
        <v>295</v>
      </c>
      <c r="H127" s="199">
        <v>81.7</v>
      </c>
      <c r="I127" s="200"/>
      <c r="J127" s="201">
        <f>ROUND(I127*H127,2)</f>
        <v>0</v>
      </c>
      <c r="K127" s="197" t="s">
        <v>224</v>
      </c>
      <c r="L127" s="42"/>
      <c r="M127" s="202" t="s">
        <v>44</v>
      </c>
      <c r="N127" s="203" t="s">
        <v>53</v>
      </c>
      <c r="O127" s="67"/>
      <c r="P127" s="204">
        <f>O127*H127</f>
        <v>0</v>
      </c>
      <c r="Q127" s="204">
        <v>0</v>
      </c>
      <c r="R127" s="204">
        <f>Q127*H127</f>
        <v>0</v>
      </c>
      <c r="S127" s="204">
        <v>0</v>
      </c>
      <c r="T127" s="205">
        <f>S127*H127</f>
        <v>0</v>
      </c>
      <c r="U127" s="37"/>
      <c r="V127" s="37"/>
      <c r="W127" s="37"/>
      <c r="X127" s="37"/>
      <c r="Y127" s="37"/>
      <c r="Z127" s="37"/>
      <c r="AA127" s="37"/>
      <c r="AB127" s="37"/>
      <c r="AC127" s="37"/>
      <c r="AD127" s="37"/>
      <c r="AE127" s="37"/>
      <c r="AR127" s="206" t="s">
        <v>232</v>
      </c>
      <c r="AT127" s="206" t="s">
        <v>214</v>
      </c>
      <c r="AU127" s="206" t="s">
        <v>91</v>
      </c>
      <c r="AY127" s="19" t="s">
        <v>211</v>
      </c>
      <c r="BE127" s="207">
        <f>IF(N127="základní",J127,0)</f>
        <v>0</v>
      </c>
      <c r="BF127" s="207">
        <f>IF(N127="snížená",J127,0)</f>
        <v>0</v>
      </c>
      <c r="BG127" s="207">
        <f>IF(N127="zákl. přenesená",J127,0)</f>
        <v>0</v>
      </c>
      <c r="BH127" s="207">
        <f>IF(N127="sníž. přenesená",J127,0)</f>
        <v>0</v>
      </c>
      <c r="BI127" s="207">
        <f>IF(N127="nulová",J127,0)</f>
        <v>0</v>
      </c>
      <c r="BJ127" s="19" t="s">
        <v>88</v>
      </c>
      <c r="BK127" s="207">
        <f>ROUND(I127*H127,2)</f>
        <v>0</v>
      </c>
      <c r="BL127" s="19" t="s">
        <v>232</v>
      </c>
      <c r="BM127" s="206" t="s">
        <v>1568</v>
      </c>
    </row>
    <row r="128" spans="1:65" s="2" customFormat="1" ht="185.25">
      <c r="A128" s="37"/>
      <c r="B128" s="38"/>
      <c r="C128" s="39"/>
      <c r="D128" s="208" t="s">
        <v>297</v>
      </c>
      <c r="E128" s="39"/>
      <c r="F128" s="209" t="s">
        <v>342</v>
      </c>
      <c r="G128" s="39"/>
      <c r="H128" s="39"/>
      <c r="I128" s="118"/>
      <c r="J128" s="39"/>
      <c r="K128" s="39"/>
      <c r="L128" s="42"/>
      <c r="M128" s="210"/>
      <c r="N128" s="211"/>
      <c r="O128" s="67"/>
      <c r="P128" s="67"/>
      <c r="Q128" s="67"/>
      <c r="R128" s="67"/>
      <c r="S128" s="67"/>
      <c r="T128" s="68"/>
      <c r="U128" s="37"/>
      <c r="V128" s="37"/>
      <c r="W128" s="37"/>
      <c r="X128" s="37"/>
      <c r="Y128" s="37"/>
      <c r="Z128" s="37"/>
      <c r="AA128" s="37"/>
      <c r="AB128" s="37"/>
      <c r="AC128" s="37"/>
      <c r="AD128" s="37"/>
      <c r="AE128" s="37"/>
      <c r="AT128" s="19" t="s">
        <v>297</v>
      </c>
      <c r="AU128" s="19" t="s">
        <v>91</v>
      </c>
    </row>
    <row r="129" spans="1:65" s="13" customFormat="1">
      <c r="B129" s="216"/>
      <c r="C129" s="217"/>
      <c r="D129" s="208" t="s">
        <v>299</v>
      </c>
      <c r="E129" s="218" t="s">
        <v>44</v>
      </c>
      <c r="F129" s="219" t="s">
        <v>1569</v>
      </c>
      <c r="G129" s="217"/>
      <c r="H129" s="220">
        <v>81.7</v>
      </c>
      <c r="I129" s="221"/>
      <c r="J129" s="217"/>
      <c r="K129" s="217"/>
      <c r="L129" s="222"/>
      <c r="M129" s="223"/>
      <c r="N129" s="224"/>
      <c r="O129" s="224"/>
      <c r="P129" s="224"/>
      <c r="Q129" s="224"/>
      <c r="R129" s="224"/>
      <c r="S129" s="224"/>
      <c r="T129" s="225"/>
      <c r="AT129" s="226" t="s">
        <v>299</v>
      </c>
      <c r="AU129" s="226" t="s">
        <v>91</v>
      </c>
      <c r="AV129" s="13" t="s">
        <v>91</v>
      </c>
      <c r="AW129" s="13" t="s">
        <v>42</v>
      </c>
      <c r="AX129" s="13" t="s">
        <v>88</v>
      </c>
      <c r="AY129" s="226" t="s">
        <v>211</v>
      </c>
    </row>
    <row r="130" spans="1:65" s="2" customFormat="1" ht="24">
      <c r="A130" s="37"/>
      <c r="B130" s="38"/>
      <c r="C130" s="195" t="s">
        <v>277</v>
      </c>
      <c r="D130" s="195" t="s">
        <v>214</v>
      </c>
      <c r="E130" s="196" t="s">
        <v>349</v>
      </c>
      <c r="F130" s="197" t="s">
        <v>350</v>
      </c>
      <c r="G130" s="198" t="s">
        <v>295</v>
      </c>
      <c r="H130" s="199">
        <v>205.85499999999999</v>
      </c>
      <c r="I130" s="200"/>
      <c r="J130" s="201">
        <f>ROUND(I130*H130,2)</f>
        <v>0</v>
      </c>
      <c r="K130" s="197" t="s">
        <v>224</v>
      </c>
      <c r="L130" s="42"/>
      <c r="M130" s="202" t="s">
        <v>44</v>
      </c>
      <c r="N130" s="203" t="s">
        <v>53</v>
      </c>
      <c r="O130" s="67"/>
      <c r="P130" s="204">
        <f>O130*H130</f>
        <v>0</v>
      </c>
      <c r="Q130" s="204">
        <v>0</v>
      </c>
      <c r="R130" s="204">
        <f>Q130*H130</f>
        <v>0</v>
      </c>
      <c r="S130" s="204">
        <v>0</v>
      </c>
      <c r="T130" s="205">
        <f>S130*H130</f>
        <v>0</v>
      </c>
      <c r="U130" s="37"/>
      <c r="V130" s="37"/>
      <c r="W130" s="37"/>
      <c r="X130" s="37"/>
      <c r="Y130" s="37"/>
      <c r="Z130" s="37"/>
      <c r="AA130" s="37"/>
      <c r="AB130" s="37"/>
      <c r="AC130" s="37"/>
      <c r="AD130" s="37"/>
      <c r="AE130" s="37"/>
      <c r="AR130" s="206" t="s">
        <v>232</v>
      </c>
      <c r="AT130" s="206" t="s">
        <v>214</v>
      </c>
      <c r="AU130" s="206" t="s">
        <v>91</v>
      </c>
      <c r="AY130" s="19" t="s">
        <v>211</v>
      </c>
      <c r="BE130" s="207">
        <f>IF(N130="základní",J130,0)</f>
        <v>0</v>
      </c>
      <c r="BF130" s="207">
        <f>IF(N130="snížená",J130,0)</f>
        <v>0</v>
      </c>
      <c r="BG130" s="207">
        <f>IF(N130="zákl. přenesená",J130,0)</f>
        <v>0</v>
      </c>
      <c r="BH130" s="207">
        <f>IF(N130="sníž. přenesená",J130,0)</f>
        <v>0</v>
      </c>
      <c r="BI130" s="207">
        <f>IF(N130="nulová",J130,0)</f>
        <v>0</v>
      </c>
      <c r="BJ130" s="19" t="s">
        <v>88</v>
      </c>
      <c r="BK130" s="207">
        <f>ROUND(I130*H130,2)</f>
        <v>0</v>
      </c>
      <c r="BL130" s="19" t="s">
        <v>232</v>
      </c>
      <c r="BM130" s="206" t="s">
        <v>1570</v>
      </c>
    </row>
    <row r="131" spans="1:65" s="2" customFormat="1" ht="185.25">
      <c r="A131" s="37"/>
      <c r="B131" s="38"/>
      <c r="C131" s="39"/>
      <c r="D131" s="208" t="s">
        <v>297</v>
      </c>
      <c r="E131" s="39"/>
      <c r="F131" s="209" t="s">
        <v>342</v>
      </c>
      <c r="G131" s="39"/>
      <c r="H131" s="39"/>
      <c r="I131" s="118"/>
      <c r="J131" s="39"/>
      <c r="K131" s="39"/>
      <c r="L131" s="42"/>
      <c r="M131" s="210"/>
      <c r="N131" s="211"/>
      <c r="O131" s="67"/>
      <c r="P131" s="67"/>
      <c r="Q131" s="67"/>
      <c r="R131" s="67"/>
      <c r="S131" s="67"/>
      <c r="T131" s="68"/>
      <c r="U131" s="37"/>
      <c r="V131" s="37"/>
      <c r="W131" s="37"/>
      <c r="X131" s="37"/>
      <c r="Y131" s="37"/>
      <c r="Z131" s="37"/>
      <c r="AA131" s="37"/>
      <c r="AB131" s="37"/>
      <c r="AC131" s="37"/>
      <c r="AD131" s="37"/>
      <c r="AE131" s="37"/>
      <c r="AT131" s="19" t="s">
        <v>297</v>
      </c>
      <c r="AU131" s="19" t="s">
        <v>91</v>
      </c>
    </row>
    <row r="132" spans="1:65" s="13" customFormat="1" ht="22.5">
      <c r="B132" s="216"/>
      <c r="C132" s="217"/>
      <c r="D132" s="208" t="s">
        <v>299</v>
      </c>
      <c r="E132" s="218" t="s">
        <v>44</v>
      </c>
      <c r="F132" s="219" t="s">
        <v>1571</v>
      </c>
      <c r="G132" s="217"/>
      <c r="H132" s="220">
        <v>205.85499999999999</v>
      </c>
      <c r="I132" s="221"/>
      <c r="J132" s="217"/>
      <c r="K132" s="217"/>
      <c r="L132" s="222"/>
      <c r="M132" s="223"/>
      <c r="N132" s="224"/>
      <c r="O132" s="224"/>
      <c r="P132" s="224"/>
      <c r="Q132" s="224"/>
      <c r="R132" s="224"/>
      <c r="S132" s="224"/>
      <c r="T132" s="225"/>
      <c r="AT132" s="226" t="s">
        <v>299</v>
      </c>
      <c r="AU132" s="226" t="s">
        <v>91</v>
      </c>
      <c r="AV132" s="13" t="s">
        <v>91</v>
      </c>
      <c r="AW132" s="13" t="s">
        <v>42</v>
      </c>
      <c r="AX132" s="13" t="s">
        <v>88</v>
      </c>
      <c r="AY132" s="226" t="s">
        <v>211</v>
      </c>
    </row>
    <row r="133" spans="1:65" s="2" customFormat="1" ht="24">
      <c r="A133" s="37"/>
      <c r="B133" s="38"/>
      <c r="C133" s="195" t="s">
        <v>353</v>
      </c>
      <c r="D133" s="195" t="s">
        <v>214</v>
      </c>
      <c r="E133" s="196" t="s">
        <v>354</v>
      </c>
      <c r="F133" s="197" t="s">
        <v>355</v>
      </c>
      <c r="G133" s="198" t="s">
        <v>295</v>
      </c>
      <c r="H133" s="199">
        <v>82.341999999999999</v>
      </c>
      <c r="I133" s="200"/>
      <c r="J133" s="201">
        <f>ROUND(I133*H133,2)</f>
        <v>0</v>
      </c>
      <c r="K133" s="197" t="s">
        <v>224</v>
      </c>
      <c r="L133" s="42"/>
      <c r="M133" s="202" t="s">
        <v>44</v>
      </c>
      <c r="N133" s="203" t="s">
        <v>53</v>
      </c>
      <c r="O133" s="67"/>
      <c r="P133" s="204">
        <f>O133*H133</f>
        <v>0</v>
      </c>
      <c r="Q133" s="204">
        <v>0</v>
      </c>
      <c r="R133" s="204">
        <f>Q133*H133</f>
        <v>0</v>
      </c>
      <c r="S133" s="204">
        <v>0</v>
      </c>
      <c r="T133" s="205">
        <f>S133*H133</f>
        <v>0</v>
      </c>
      <c r="U133" s="37"/>
      <c r="V133" s="37"/>
      <c r="W133" s="37"/>
      <c r="X133" s="37"/>
      <c r="Y133" s="37"/>
      <c r="Z133" s="37"/>
      <c r="AA133" s="37"/>
      <c r="AB133" s="37"/>
      <c r="AC133" s="37"/>
      <c r="AD133" s="37"/>
      <c r="AE133" s="37"/>
      <c r="AR133" s="206" t="s">
        <v>232</v>
      </c>
      <c r="AT133" s="206" t="s">
        <v>214</v>
      </c>
      <c r="AU133" s="206" t="s">
        <v>91</v>
      </c>
      <c r="AY133" s="19" t="s">
        <v>211</v>
      </c>
      <c r="BE133" s="207">
        <f>IF(N133="základní",J133,0)</f>
        <v>0</v>
      </c>
      <c r="BF133" s="207">
        <f>IF(N133="snížená",J133,0)</f>
        <v>0</v>
      </c>
      <c r="BG133" s="207">
        <f>IF(N133="zákl. přenesená",J133,0)</f>
        <v>0</v>
      </c>
      <c r="BH133" s="207">
        <f>IF(N133="sníž. přenesená",J133,0)</f>
        <v>0</v>
      </c>
      <c r="BI133" s="207">
        <f>IF(N133="nulová",J133,0)</f>
        <v>0</v>
      </c>
      <c r="BJ133" s="19" t="s">
        <v>88</v>
      </c>
      <c r="BK133" s="207">
        <f>ROUND(I133*H133,2)</f>
        <v>0</v>
      </c>
      <c r="BL133" s="19" t="s">
        <v>232</v>
      </c>
      <c r="BM133" s="206" t="s">
        <v>1572</v>
      </c>
    </row>
    <row r="134" spans="1:65" s="2" customFormat="1" ht="185.25">
      <c r="A134" s="37"/>
      <c r="B134" s="38"/>
      <c r="C134" s="39"/>
      <c r="D134" s="208" t="s">
        <v>297</v>
      </c>
      <c r="E134" s="39"/>
      <c r="F134" s="209" t="s">
        <v>342</v>
      </c>
      <c r="G134" s="39"/>
      <c r="H134" s="39"/>
      <c r="I134" s="118"/>
      <c r="J134" s="39"/>
      <c r="K134" s="39"/>
      <c r="L134" s="42"/>
      <c r="M134" s="210"/>
      <c r="N134" s="211"/>
      <c r="O134" s="67"/>
      <c r="P134" s="67"/>
      <c r="Q134" s="67"/>
      <c r="R134" s="67"/>
      <c r="S134" s="67"/>
      <c r="T134" s="68"/>
      <c r="U134" s="37"/>
      <c r="V134" s="37"/>
      <c r="W134" s="37"/>
      <c r="X134" s="37"/>
      <c r="Y134" s="37"/>
      <c r="Z134" s="37"/>
      <c r="AA134" s="37"/>
      <c r="AB134" s="37"/>
      <c r="AC134" s="37"/>
      <c r="AD134" s="37"/>
      <c r="AE134" s="37"/>
      <c r="AT134" s="19" t="s">
        <v>297</v>
      </c>
      <c r="AU134" s="19" t="s">
        <v>91</v>
      </c>
    </row>
    <row r="135" spans="1:65" s="13" customFormat="1" ht="22.5">
      <c r="B135" s="216"/>
      <c r="C135" s="217"/>
      <c r="D135" s="208" t="s">
        <v>299</v>
      </c>
      <c r="E135" s="218" t="s">
        <v>44</v>
      </c>
      <c r="F135" s="219" t="s">
        <v>1573</v>
      </c>
      <c r="G135" s="217"/>
      <c r="H135" s="220">
        <v>82.341999999999999</v>
      </c>
      <c r="I135" s="221"/>
      <c r="J135" s="217"/>
      <c r="K135" s="217"/>
      <c r="L135" s="222"/>
      <c r="M135" s="223"/>
      <c r="N135" s="224"/>
      <c r="O135" s="224"/>
      <c r="P135" s="224"/>
      <c r="Q135" s="224"/>
      <c r="R135" s="224"/>
      <c r="S135" s="224"/>
      <c r="T135" s="225"/>
      <c r="AT135" s="226" t="s">
        <v>299</v>
      </c>
      <c r="AU135" s="226" t="s">
        <v>91</v>
      </c>
      <c r="AV135" s="13" t="s">
        <v>91</v>
      </c>
      <c r="AW135" s="13" t="s">
        <v>42</v>
      </c>
      <c r="AX135" s="13" t="s">
        <v>88</v>
      </c>
      <c r="AY135" s="226" t="s">
        <v>211</v>
      </c>
    </row>
    <row r="136" spans="1:65" s="2" customFormat="1" ht="24">
      <c r="A136" s="37"/>
      <c r="B136" s="38"/>
      <c r="C136" s="195" t="s">
        <v>358</v>
      </c>
      <c r="D136" s="195" t="s">
        <v>214</v>
      </c>
      <c r="E136" s="196" t="s">
        <v>359</v>
      </c>
      <c r="F136" s="197" t="s">
        <v>360</v>
      </c>
      <c r="G136" s="198" t="s">
        <v>295</v>
      </c>
      <c r="H136" s="199">
        <v>41.170999999999999</v>
      </c>
      <c r="I136" s="200"/>
      <c r="J136" s="201">
        <f>ROUND(I136*H136,2)</f>
        <v>0</v>
      </c>
      <c r="K136" s="197" t="s">
        <v>224</v>
      </c>
      <c r="L136" s="42"/>
      <c r="M136" s="202" t="s">
        <v>44</v>
      </c>
      <c r="N136" s="203" t="s">
        <v>53</v>
      </c>
      <c r="O136" s="67"/>
      <c r="P136" s="204">
        <f>O136*H136</f>
        <v>0</v>
      </c>
      <c r="Q136" s="204">
        <v>0</v>
      </c>
      <c r="R136" s="204">
        <f>Q136*H136</f>
        <v>0</v>
      </c>
      <c r="S136" s="204">
        <v>0</v>
      </c>
      <c r="T136" s="205">
        <f>S136*H136</f>
        <v>0</v>
      </c>
      <c r="U136" s="37"/>
      <c r="V136" s="37"/>
      <c r="W136" s="37"/>
      <c r="X136" s="37"/>
      <c r="Y136" s="37"/>
      <c r="Z136" s="37"/>
      <c r="AA136" s="37"/>
      <c r="AB136" s="37"/>
      <c r="AC136" s="37"/>
      <c r="AD136" s="37"/>
      <c r="AE136" s="37"/>
      <c r="AR136" s="206" t="s">
        <v>232</v>
      </c>
      <c r="AT136" s="206" t="s">
        <v>214</v>
      </c>
      <c r="AU136" s="206" t="s">
        <v>91</v>
      </c>
      <c r="AY136" s="19" t="s">
        <v>211</v>
      </c>
      <c r="BE136" s="207">
        <f>IF(N136="základní",J136,0)</f>
        <v>0</v>
      </c>
      <c r="BF136" s="207">
        <f>IF(N136="snížená",J136,0)</f>
        <v>0</v>
      </c>
      <c r="BG136" s="207">
        <f>IF(N136="zákl. přenesená",J136,0)</f>
        <v>0</v>
      </c>
      <c r="BH136" s="207">
        <f>IF(N136="sníž. přenesená",J136,0)</f>
        <v>0</v>
      </c>
      <c r="BI136" s="207">
        <f>IF(N136="nulová",J136,0)</f>
        <v>0</v>
      </c>
      <c r="BJ136" s="19" t="s">
        <v>88</v>
      </c>
      <c r="BK136" s="207">
        <f>ROUND(I136*H136,2)</f>
        <v>0</v>
      </c>
      <c r="BL136" s="19" t="s">
        <v>232</v>
      </c>
      <c r="BM136" s="206" t="s">
        <v>1574</v>
      </c>
    </row>
    <row r="137" spans="1:65" s="2" customFormat="1" ht="185.25">
      <c r="A137" s="37"/>
      <c r="B137" s="38"/>
      <c r="C137" s="39"/>
      <c r="D137" s="208" t="s">
        <v>297</v>
      </c>
      <c r="E137" s="39"/>
      <c r="F137" s="209" t="s">
        <v>342</v>
      </c>
      <c r="G137" s="39"/>
      <c r="H137" s="39"/>
      <c r="I137" s="118"/>
      <c r="J137" s="39"/>
      <c r="K137" s="39"/>
      <c r="L137" s="42"/>
      <c r="M137" s="210"/>
      <c r="N137" s="211"/>
      <c r="O137" s="67"/>
      <c r="P137" s="67"/>
      <c r="Q137" s="67"/>
      <c r="R137" s="67"/>
      <c r="S137" s="67"/>
      <c r="T137" s="68"/>
      <c r="U137" s="37"/>
      <c r="V137" s="37"/>
      <c r="W137" s="37"/>
      <c r="X137" s="37"/>
      <c r="Y137" s="37"/>
      <c r="Z137" s="37"/>
      <c r="AA137" s="37"/>
      <c r="AB137" s="37"/>
      <c r="AC137" s="37"/>
      <c r="AD137" s="37"/>
      <c r="AE137" s="37"/>
      <c r="AT137" s="19" t="s">
        <v>297</v>
      </c>
      <c r="AU137" s="19" t="s">
        <v>91</v>
      </c>
    </row>
    <row r="138" spans="1:65" s="13" customFormat="1" ht="22.5">
      <c r="B138" s="216"/>
      <c r="C138" s="217"/>
      <c r="D138" s="208" t="s">
        <v>299</v>
      </c>
      <c r="E138" s="218" t="s">
        <v>44</v>
      </c>
      <c r="F138" s="219" t="s">
        <v>1575</v>
      </c>
      <c r="G138" s="217"/>
      <c r="H138" s="220">
        <v>41.170999999999999</v>
      </c>
      <c r="I138" s="221"/>
      <c r="J138" s="217"/>
      <c r="K138" s="217"/>
      <c r="L138" s="222"/>
      <c r="M138" s="223"/>
      <c r="N138" s="224"/>
      <c r="O138" s="224"/>
      <c r="P138" s="224"/>
      <c r="Q138" s="224"/>
      <c r="R138" s="224"/>
      <c r="S138" s="224"/>
      <c r="T138" s="225"/>
      <c r="AT138" s="226" t="s">
        <v>299</v>
      </c>
      <c r="AU138" s="226" t="s">
        <v>91</v>
      </c>
      <c r="AV138" s="13" t="s">
        <v>91</v>
      </c>
      <c r="AW138" s="13" t="s">
        <v>42</v>
      </c>
      <c r="AX138" s="13" t="s">
        <v>88</v>
      </c>
      <c r="AY138" s="226" t="s">
        <v>211</v>
      </c>
    </row>
    <row r="139" spans="1:65" s="2" customFormat="1" ht="36">
      <c r="A139" s="37"/>
      <c r="B139" s="38"/>
      <c r="C139" s="195" t="s">
        <v>8</v>
      </c>
      <c r="D139" s="195" t="s">
        <v>214</v>
      </c>
      <c r="E139" s="196" t="s">
        <v>363</v>
      </c>
      <c r="F139" s="197" t="s">
        <v>364</v>
      </c>
      <c r="G139" s="198" t="s">
        <v>295</v>
      </c>
      <c r="H139" s="199">
        <v>183.06</v>
      </c>
      <c r="I139" s="200"/>
      <c r="J139" s="201">
        <f>ROUND(I139*H139,2)</f>
        <v>0</v>
      </c>
      <c r="K139" s="197" t="s">
        <v>224</v>
      </c>
      <c r="L139" s="42"/>
      <c r="M139" s="202" t="s">
        <v>44</v>
      </c>
      <c r="N139" s="203" t="s">
        <v>53</v>
      </c>
      <c r="O139" s="67"/>
      <c r="P139" s="204">
        <f>O139*H139</f>
        <v>0</v>
      </c>
      <c r="Q139" s="204">
        <v>0</v>
      </c>
      <c r="R139" s="204">
        <f>Q139*H139</f>
        <v>0</v>
      </c>
      <c r="S139" s="204">
        <v>0</v>
      </c>
      <c r="T139" s="205">
        <f>S139*H139</f>
        <v>0</v>
      </c>
      <c r="U139" s="37"/>
      <c r="V139" s="37"/>
      <c r="W139" s="37"/>
      <c r="X139" s="37"/>
      <c r="Y139" s="37"/>
      <c r="Z139" s="37"/>
      <c r="AA139" s="37"/>
      <c r="AB139" s="37"/>
      <c r="AC139" s="37"/>
      <c r="AD139" s="37"/>
      <c r="AE139" s="37"/>
      <c r="AR139" s="206" t="s">
        <v>232</v>
      </c>
      <c r="AT139" s="206" t="s">
        <v>214</v>
      </c>
      <c r="AU139" s="206" t="s">
        <v>91</v>
      </c>
      <c r="AY139" s="19" t="s">
        <v>211</v>
      </c>
      <c r="BE139" s="207">
        <f>IF(N139="základní",J139,0)</f>
        <v>0</v>
      </c>
      <c r="BF139" s="207">
        <f>IF(N139="snížená",J139,0)</f>
        <v>0</v>
      </c>
      <c r="BG139" s="207">
        <f>IF(N139="zákl. přenesená",J139,0)</f>
        <v>0</v>
      </c>
      <c r="BH139" s="207">
        <f>IF(N139="sníž. přenesená",J139,0)</f>
        <v>0</v>
      </c>
      <c r="BI139" s="207">
        <f>IF(N139="nulová",J139,0)</f>
        <v>0</v>
      </c>
      <c r="BJ139" s="19" t="s">
        <v>88</v>
      </c>
      <c r="BK139" s="207">
        <f>ROUND(I139*H139,2)</f>
        <v>0</v>
      </c>
      <c r="BL139" s="19" t="s">
        <v>232</v>
      </c>
      <c r="BM139" s="206" t="s">
        <v>1576</v>
      </c>
    </row>
    <row r="140" spans="1:65" s="2" customFormat="1" ht="117">
      <c r="A140" s="37"/>
      <c r="B140" s="38"/>
      <c r="C140" s="39"/>
      <c r="D140" s="208" t="s">
        <v>297</v>
      </c>
      <c r="E140" s="39"/>
      <c r="F140" s="209" t="s">
        <v>366</v>
      </c>
      <c r="G140" s="39"/>
      <c r="H140" s="39"/>
      <c r="I140" s="118"/>
      <c r="J140" s="39"/>
      <c r="K140" s="39"/>
      <c r="L140" s="42"/>
      <c r="M140" s="210"/>
      <c r="N140" s="211"/>
      <c r="O140" s="67"/>
      <c r="P140" s="67"/>
      <c r="Q140" s="67"/>
      <c r="R140" s="67"/>
      <c r="S140" s="67"/>
      <c r="T140" s="68"/>
      <c r="U140" s="37"/>
      <c r="V140" s="37"/>
      <c r="W140" s="37"/>
      <c r="X140" s="37"/>
      <c r="Y140" s="37"/>
      <c r="Z140" s="37"/>
      <c r="AA140" s="37"/>
      <c r="AB140" s="37"/>
      <c r="AC140" s="37"/>
      <c r="AD140" s="37"/>
      <c r="AE140" s="37"/>
      <c r="AT140" s="19" t="s">
        <v>297</v>
      </c>
      <c r="AU140" s="19" t="s">
        <v>91</v>
      </c>
    </row>
    <row r="141" spans="1:65" s="15" customFormat="1" ht="22.5">
      <c r="B141" s="238"/>
      <c r="C141" s="239"/>
      <c r="D141" s="208" t="s">
        <v>299</v>
      </c>
      <c r="E141" s="240" t="s">
        <v>44</v>
      </c>
      <c r="F141" s="241" t="s">
        <v>1577</v>
      </c>
      <c r="G141" s="239"/>
      <c r="H141" s="240" t="s">
        <v>44</v>
      </c>
      <c r="I141" s="242"/>
      <c r="J141" s="239"/>
      <c r="K141" s="239"/>
      <c r="L141" s="243"/>
      <c r="M141" s="244"/>
      <c r="N141" s="245"/>
      <c r="O141" s="245"/>
      <c r="P141" s="245"/>
      <c r="Q141" s="245"/>
      <c r="R141" s="245"/>
      <c r="S141" s="245"/>
      <c r="T141" s="246"/>
      <c r="AT141" s="247" t="s">
        <v>299</v>
      </c>
      <c r="AU141" s="247" t="s">
        <v>91</v>
      </c>
      <c r="AV141" s="15" t="s">
        <v>88</v>
      </c>
      <c r="AW141" s="15" t="s">
        <v>42</v>
      </c>
      <c r="AX141" s="15" t="s">
        <v>82</v>
      </c>
      <c r="AY141" s="247" t="s">
        <v>211</v>
      </c>
    </row>
    <row r="142" spans="1:65" s="13" customFormat="1">
      <c r="B142" s="216"/>
      <c r="C142" s="217"/>
      <c r="D142" s="208" t="s">
        <v>299</v>
      </c>
      <c r="E142" s="218" t="s">
        <v>44</v>
      </c>
      <c r="F142" s="219" t="s">
        <v>1578</v>
      </c>
      <c r="G142" s="217"/>
      <c r="H142" s="220">
        <v>18.899999999999999</v>
      </c>
      <c r="I142" s="221"/>
      <c r="J142" s="217"/>
      <c r="K142" s="217"/>
      <c r="L142" s="222"/>
      <c r="M142" s="223"/>
      <c r="N142" s="224"/>
      <c r="O142" s="224"/>
      <c r="P142" s="224"/>
      <c r="Q142" s="224"/>
      <c r="R142" s="224"/>
      <c r="S142" s="224"/>
      <c r="T142" s="225"/>
      <c r="AT142" s="226" t="s">
        <v>299</v>
      </c>
      <c r="AU142" s="226" t="s">
        <v>91</v>
      </c>
      <c r="AV142" s="13" t="s">
        <v>91</v>
      </c>
      <c r="AW142" s="13" t="s">
        <v>42</v>
      </c>
      <c r="AX142" s="13" t="s">
        <v>82</v>
      </c>
      <c r="AY142" s="226" t="s">
        <v>211</v>
      </c>
    </row>
    <row r="143" spans="1:65" s="13" customFormat="1">
      <c r="B143" s="216"/>
      <c r="C143" s="217"/>
      <c r="D143" s="208" t="s">
        <v>299</v>
      </c>
      <c r="E143" s="218" t="s">
        <v>44</v>
      </c>
      <c r="F143" s="219" t="s">
        <v>1579</v>
      </c>
      <c r="G143" s="217"/>
      <c r="H143" s="220">
        <v>82.08</v>
      </c>
      <c r="I143" s="221"/>
      <c r="J143" s="217"/>
      <c r="K143" s="217"/>
      <c r="L143" s="222"/>
      <c r="M143" s="223"/>
      <c r="N143" s="224"/>
      <c r="O143" s="224"/>
      <c r="P143" s="224"/>
      <c r="Q143" s="224"/>
      <c r="R143" s="224"/>
      <c r="S143" s="224"/>
      <c r="T143" s="225"/>
      <c r="AT143" s="226" t="s">
        <v>299</v>
      </c>
      <c r="AU143" s="226" t="s">
        <v>91</v>
      </c>
      <c r="AV143" s="13" t="s">
        <v>91</v>
      </c>
      <c r="AW143" s="13" t="s">
        <v>42</v>
      </c>
      <c r="AX143" s="13" t="s">
        <v>82</v>
      </c>
      <c r="AY143" s="226" t="s">
        <v>211</v>
      </c>
    </row>
    <row r="144" spans="1:65" s="13" customFormat="1">
      <c r="B144" s="216"/>
      <c r="C144" s="217"/>
      <c r="D144" s="208" t="s">
        <v>299</v>
      </c>
      <c r="E144" s="218" t="s">
        <v>44</v>
      </c>
      <c r="F144" s="219" t="s">
        <v>1580</v>
      </c>
      <c r="G144" s="217"/>
      <c r="H144" s="220">
        <v>82.08</v>
      </c>
      <c r="I144" s="221"/>
      <c r="J144" s="217"/>
      <c r="K144" s="217"/>
      <c r="L144" s="222"/>
      <c r="M144" s="223"/>
      <c r="N144" s="224"/>
      <c r="O144" s="224"/>
      <c r="P144" s="224"/>
      <c r="Q144" s="224"/>
      <c r="R144" s="224"/>
      <c r="S144" s="224"/>
      <c r="T144" s="225"/>
      <c r="AT144" s="226" t="s">
        <v>299</v>
      </c>
      <c r="AU144" s="226" t="s">
        <v>91</v>
      </c>
      <c r="AV144" s="13" t="s">
        <v>91</v>
      </c>
      <c r="AW144" s="13" t="s">
        <v>42</v>
      </c>
      <c r="AX144" s="13" t="s">
        <v>82</v>
      </c>
      <c r="AY144" s="226" t="s">
        <v>211</v>
      </c>
    </row>
    <row r="145" spans="1:65" s="14" customFormat="1">
      <c r="B145" s="227"/>
      <c r="C145" s="228"/>
      <c r="D145" s="208" t="s">
        <v>299</v>
      </c>
      <c r="E145" s="229" t="s">
        <v>44</v>
      </c>
      <c r="F145" s="230" t="s">
        <v>344</v>
      </c>
      <c r="G145" s="228"/>
      <c r="H145" s="231">
        <v>183.06</v>
      </c>
      <c r="I145" s="232"/>
      <c r="J145" s="228"/>
      <c r="K145" s="228"/>
      <c r="L145" s="233"/>
      <c r="M145" s="234"/>
      <c r="N145" s="235"/>
      <c r="O145" s="235"/>
      <c r="P145" s="235"/>
      <c r="Q145" s="235"/>
      <c r="R145" s="235"/>
      <c r="S145" s="235"/>
      <c r="T145" s="236"/>
      <c r="AT145" s="237" t="s">
        <v>299</v>
      </c>
      <c r="AU145" s="237" t="s">
        <v>91</v>
      </c>
      <c r="AV145" s="14" t="s">
        <v>232</v>
      </c>
      <c r="AW145" s="14" t="s">
        <v>42</v>
      </c>
      <c r="AX145" s="14" t="s">
        <v>88</v>
      </c>
      <c r="AY145" s="237" t="s">
        <v>211</v>
      </c>
    </row>
    <row r="146" spans="1:65" s="2" customFormat="1" ht="36">
      <c r="A146" s="37"/>
      <c r="B146" s="38"/>
      <c r="C146" s="195" t="s">
        <v>368</v>
      </c>
      <c r="D146" s="195" t="s">
        <v>214</v>
      </c>
      <c r="E146" s="196" t="s">
        <v>369</v>
      </c>
      <c r="F146" s="197" t="s">
        <v>370</v>
      </c>
      <c r="G146" s="198" t="s">
        <v>295</v>
      </c>
      <c r="H146" s="199">
        <v>11.858000000000001</v>
      </c>
      <c r="I146" s="200"/>
      <c r="J146" s="201">
        <f>ROUND(I146*H146,2)</f>
        <v>0</v>
      </c>
      <c r="K146" s="197" t="s">
        <v>224</v>
      </c>
      <c r="L146" s="42"/>
      <c r="M146" s="202" t="s">
        <v>44</v>
      </c>
      <c r="N146" s="203" t="s">
        <v>53</v>
      </c>
      <c r="O146" s="67"/>
      <c r="P146" s="204">
        <f>O146*H146</f>
        <v>0</v>
      </c>
      <c r="Q146" s="204">
        <v>0</v>
      </c>
      <c r="R146" s="204">
        <f>Q146*H146</f>
        <v>0</v>
      </c>
      <c r="S146" s="204">
        <v>0</v>
      </c>
      <c r="T146" s="205">
        <f>S146*H146</f>
        <v>0</v>
      </c>
      <c r="U146" s="37"/>
      <c r="V146" s="37"/>
      <c r="W146" s="37"/>
      <c r="X146" s="37"/>
      <c r="Y146" s="37"/>
      <c r="Z146" s="37"/>
      <c r="AA146" s="37"/>
      <c r="AB146" s="37"/>
      <c r="AC146" s="37"/>
      <c r="AD146" s="37"/>
      <c r="AE146" s="37"/>
      <c r="AR146" s="206" t="s">
        <v>232</v>
      </c>
      <c r="AT146" s="206" t="s">
        <v>214</v>
      </c>
      <c r="AU146" s="206" t="s">
        <v>91</v>
      </c>
      <c r="AY146" s="19" t="s">
        <v>211</v>
      </c>
      <c r="BE146" s="207">
        <f>IF(N146="základní",J146,0)</f>
        <v>0</v>
      </c>
      <c r="BF146" s="207">
        <f>IF(N146="snížená",J146,0)</f>
        <v>0</v>
      </c>
      <c r="BG146" s="207">
        <f>IF(N146="zákl. přenesená",J146,0)</f>
        <v>0</v>
      </c>
      <c r="BH146" s="207">
        <f>IF(N146="sníž. přenesená",J146,0)</f>
        <v>0</v>
      </c>
      <c r="BI146" s="207">
        <f>IF(N146="nulová",J146,0)</f>
        <v>0</v>
      </c>
      <c r="BJ146" s="19" t="s">
        <v>88</v>
      </c>
      <c r="BK146" s="207">
        <f>ROUND(I146*H146,2)</f>
        <v>0</v>
      </c>
      <c r="BL146" s="19" t="s">
        <v>232</v>
      </c>
      <c r="BM146" s="206" t="s">
        <v>1581</v>
      </c>
    </row>
    <row r="147" spans="1:65" s="2" customFormat="1" ht="117">
      <c r="A147" s="37"/>
      <c r="B147" s="38"/>
      <c r="C147" s="39"/>
      <c r="D147" s="208" t="s">
        <v>297</v>
      </c>
      <c r="E147" s="39"/>
      <c r="F147" s="209" t="s">
        <v>366</v>
      </c>
      <c r="G147" s="39"/>
      <c r="H147" s="39"/>
      <c r="I147" s="118"/>
      <c r="J147" s="39"/>
      <c r="K147" s="39"/>
      <c r="L147" s="42"/>
      <c r="M147" s="210"/>
      <c r="N147" s="211"/>
      <c r="O147" s="67"/>
      <c r="P147" s="67"/>
      <c r="Q147" s="67"/>
      <c r="R147" s="67"/>
      <c r="S147" s="67"/>
      <c r="T147" s="68"/>
      <c r="U147" s="37"/>
      <c r="V147" s="37"/>
      <c r="W147" s="37"/>
      <c r="X147" s="37"/>
      <c r="Y147" s="37"/>
      <c r="Z147" s="37"/>
      <c r="AA147" s="37"/>
      <c r="AB147" s="37"/>
      <c r="AC147" s="37"/>
      <c r="AD147" s="37"/>
      <c r="AE147" s="37"/>
      <c r="AT147" s="19" t="s">
        <v>297</v>
      </c>
      <c r="AU147" s="19" t="s">
        <v>91</v>
      </c>
    </row>
    <row r="148" spans="1:65" s="13" customFormat="1">
      <c r="B148" s="216"/>
      <c r="C148" s="217"/>
      <c r="D148" s="208" t="s">
        <v>299</v>
      </c>
      <c r="E148" s="218" t="s">
        <v>44</v>
      </c>
      <c r="F148" s="219" t="s">
        <v>1582</v>
      </c>
      <c r="G148" s="217"/>
      <c r="H148" s="220">
        <v>11.858000000000001</v>
      </c>
      <c r="I148" s="221"/>
      <c r="J148" s="217"/>
      <c r="K148" s="217"/>
      <c r="L148" s="222"/>
      <c r="M148" s="223"/>
      <c r="N148" s="224"/>
      <c r="O148" s="224"/>
      <c r="P148" s="224"/>
      <c r="Q148" s="224"/>
      <c r="R148" s="224"/>
      <c r="S148" s="224"/>
      <c r="T148" s="225"/>
      <c r="AT148" s="226" t="s">
        <v>299</v>
      </c>
      <c r="AU148" s="226" t="s">
        <v>91</v>
      </c>
      <c r="AV148" s="13" t="s">
        <v>91</v>
      </c>
      <c r="AW148" s="13" t="s">
        <v>42</v>
      </c>
      <c r="AX148" s="13" t="s">
        <v>88</v>
      </c>
      <c r="AY148" s="226" t="s">
        <v>211</v>
      </c>
    </row>
    <row r="149" spans="1:65" s="2" customFormat="1" ht="36">
      <c r="A149" s="37"/>
      <c r="B149" s="38"/>
      <c r="C149" s="195" t="s">
        <v>373</v>
      </c>
      <c r="D149" s="195" t="s">
        <v>214</v>
      </c>
      <c r="E149" s="196" t="s">
        <v>1583</v>
      </c>
      <c r="F149" s="197" t="s">
        <v>1584</v>
      </c>
      <c r="G149" s="198" t="s">
        <v>295</v>
      </c>
      <c r="H149" s="199">
        <v>11.858000000000001</v>
      </c>
      <c r="I149" s="200"/>
      <c r="J149" s="201">
        <f>ROUND(I149*H149,2)</f>
        <v>0</v>
      </c>
      <c r="K149" s="197" t="s">
        <v>224</v>
      </c>
      <c r="L149" s="42"/>
      <c r="M149" s="202" t="s">
        <v>44</v>
      </c>
      <c r="N149" s="203" t="s">
        <v>53</v>
      </c>
      <c r="O149" s="67"/>
      <c r="P149" s="204">
        <f>O149*H149</f>
        <v>0</v>
      </c>
      <c r="Q149" s="204">
        <v>0</v>
      </c>
      <c r="R149" s="204">
        <f>Q149*H149</f>
        <v>0</v>
      </c>
      <c r="S149" s="204">
        <v>0</v>
      </c>
      <c r="T149" s="205">
        <f>S149*H149</f>
        <v>0</v>
      </c>
      <c r="U149" s="37"/>
      <c r="V149" s="37"/>
      <c r="W149" s="37"/>
      <c r="X149" s="37"/>
      <c r="Y149" s="37"/>
      <c r="Z149" s="37"/>
      <c r="AA149" s="37"/>
      <c r="AB149" s="37"/>
      <c r="AC149" s="37"/>
      <c r="AD149" s="37"/>
      <c r="AE149" s="37"/>
      <c r="AR149" s="206" t="s">
        <v>232</v>
      </c>
      <c r="AT149" s="206" t="s">
        <v>214</v>
      </c>
      <c r="AU149" s="206" t="s">
        <v>91</v>
      </c>
      <c r="AY149" s="19" t="s">
        <v>211</v>
      </c>
      <c r="BE149" s="207">
        <f>IF(N149="základní",J149,0)</f>
        <v>0</v>
      </c>
      <c r="BF149" s="207">
        <f>IF(N149="snížená",J149,0)</f>
        <v>0</v>
      </c>
      <c r="BG149" s="207">
        <f>IF(N149="zákl. přenesená",J149,0)</f>
        <v>0</v>
      </c>
      <c r="BH149" s="207">
        <f>IF(N149="sníž. přenesená",J149,0)</f>
        <v>0</v>
      </c>
      <c r="BI149" s="207">
        <f>IF(N149="nulová",J149,0)</f>
        <v>0</v>
      </c>
      <c r="BJ149" s="19" t="s">
        <v>88</v>
      </c>
      <c r="BK149" s="207">
        <f>ROUND(I149*H149,2)</f>
        <v>0</v>
      </c>
      <c r="BL149" s="19" t="s">
        <v>232</v>
      </c>
      <c r="BM149" s="206" t="s">
        <v>1585</v>
      </c>
    </row>
    <row r="150" spans="1:65" s="2" customFormat="1" ht="117">
      <c r="A150" s="37"/>
      <c r="B150" s="38"/>
      <c r="C150" s="39"/>
      <c r="D150" s="208" t="s">
        <v>297</v>
      </c>
      <c r="E150" s="39"/>
      <c r="F150" s="209" t="s">
        <v>366</v>
      </c>
      <c r="G150" s="39"/>
      <c r="H150" s="39"/>
      <c r="I150" s="118"/>
      <c r="J150" s="39"/>
      <c r="K150" s="39"/>
      <c r="L150" s="42"/>
      <c r="M150" s="210"/>
      <c r="N150" s="211"/>
      <c r="O150" s="67"/>
      <c r="P150" s="67"/>
      <c r="Q150" s="67"/>
      <c r="R150" s="67"/>
      <c r="S150" s="67"/>
      <c r="T150" s="68"/>
      <c r="U150" s="37"/>
      <c r="V150" s="37"/>
      <c r="W150" s="37"/>
      <c r="X150" s="37"/>
      <c r="Y150" s="37"/>
      <c r="Z150" s="37"/>
      <c r="AA150" s="37"/>
      <c r="AB150" s="37"/>
      <c r="AC150" s="37"/>
      <c r="AD150" s="37"/>
      <c r="AE150" s="37"/>
      <c r="AT150" s="19" t="s">
        <v>297</v>
      </c>
      <c r="AU150" s="19" t="s">
        <v>91</v>
      </c>
    </row>
    <row r="151" spans="1:65" s="13" customFormat="1">
      <c r="B151" s="216"/>
      <c r="C151" s="217"/>
      <c r="D151" s="208" t="s">
        <v>299</v>
      </c>
      <c r="E151" s="218" t="s">
        <v>44</v>
      </c>
      <c r="F151" s="219" t="s">
        <v>1586</v>
      </c>
      <c r="G151" s="217"/>
      <c r="H151" s="220">
        <v>11.858000000000001</v>
      </c>
      <c r="I151" s="221"/>
      <c r="J151" s="217"/>
      <c r="K151" s="217"/>
      <c r="L151" s="222"/>
      <c r="M151" s="223"/>
      <c r="N151" s="224"/>
      <c r="O151" s="224"/>
      <c r="P151" s="224"/>
      <c r="Q151" s="224"/>
      <c r="R151" s="224"/>
      <c r="S151" s="224"/>
      <c r="T151" s="225"/>
      <c r="AT151" s="226" t="s">
        <v>299</v>
      </c>
      <c r="AU151" s="226" t="s">
        <v>91</v>
      </c>
      <c r="AV151" s="13" t="s">
        <v>91</v>
      </c>
      <c r="AW151" s="13" t="s">
        <v>42</v>
      </c>
      <c r="AX151" s="13" t="s">
        <v>88</v>
      </c>
      <c r="AY151" s="226" t="s">
        <v>211</v>
      </c>
    </row>
    <row r="152" spans="1:65" s="2" customFormat="1" ht="24">
      <c r="A152" s="37"/>
      <c r="B152" s="38"/>
      <c r="C152" s="195" t="s">
        <v>379</v>
      </c>
      <c r="D152" s="195" t="s">
        <v>214</v>
      </c>
      <c r="E152" s="196" t="s">
        <v>1587</v>
      </c>
      <c r="F152" s="197" t="s">
        <v>1588</v>
      </c>
      <c r="G152" s="198" t="s">
        <v>295</v>
      </c>
      <c r="H152" s="199">
        <v>24.5</v>
      </c>
      <c r="I152" s="200"/>
      <c r="J152" s="201">
        <f>ROUND(I152*H152,2)</f>
        <v>0</v>
      </c>
      <c r="K152" s="197" t="s">
        <v>224</v>
      </c>
      <c r="L152" s="42"/>
      <c r="M152" s="202" t="s">
        <v>44</v>
      </c>
      <c r="N152" s="203" t="s">
        <v>53</v>
      </c>
      <c r="O152" s="67"/>
      <c r="P152" s="204">
        <f>O152*H152</f>
        <v>0</v>
      </c>
      <c r="Q152" s="204">
        <v>0</v>
      </c>
      <c r="R152" s="204">
        <f>Q152*H152</f>
        <v>0</v>
      </c>
      <c r="S152" s="204">
        <v>0</v>
      </c>
      <c r="T152" s="205">
        <f>S152*H152</f>
        <v>0</v>
      </c>
      <c r="U152" s="37"/>
      <c r="V152" s="37"/>
      <c r="W152" s="37"/>
      <c r="X152" s="37"/>
      <c r="Y152" s="37"/>
      <c r="Z152" s="37"/>
      <c r="AA152" s="37"/>
      <c r="AB152" s="37"/>
      <c r="AC152" s="37"/>
      <c r="AD152" s="37"/>
      <c r="AE152" s="37"/>
      <c r="AR152" s="206" t="s">
        <v>232</v>
      </c>
      <c r="AT152" s="206" t="s">
        <v>214</v>
      </c>
      <c r="AU152" s="206" t="s">
        <v>91</v>
      </c>
      <c r="AY152" s="19" t="s">
        <v>211</v>
      </c>
      <c r="BE152" s="207">
        <f>IF(N152="základní",J152,0)</f>
        <v>0</v>
      </c>
      <c r="BF152" s="207">
        <f>IF(N152="snížená",J152,0)</f>
        <v>0</v>
      </c>
      <c r="BG152" s="207">
        <f>IF(N152="zákl. přenesená",J152,0)</f>
        <v>0</v>
      </c>
      <c r="BH152" s="207">
        <f>IF(N152="sníž. přenesená",J152,0)</f>
        <v>0</v>
      </c>
      <c r="BI152" s="207">
        <f>IF(N152="nulová",J152,0)</f>
        <v>0</v>
      </c>
      <c r="BJ152" s="19" t="s">
        <v>88</v>
      </c>
      <c r="BK152" s="207">
        <f>ROUND(I152*H152,2)</f>
        <v>0</v>
      </c>
      <c r="BL152" s="19" t="s">
        <v>232</v>
      </c>
      <c r="BM152" s="206" t="s">
        <v>1589</v>
      </c>
    </row>
    <row r="153" spans="1:65" s="2" customFormat="1" ht="48.75">
      <c r="A153" s="37"/>
      <c r="B153" s="38"/>
      <c r="C153" s="39"/>
      <c r="D153" s="208" t="s">
        <v>297</v>
      </c>
      <c r="E153" s="39"/>
      <c r="F153" s="209" t="s">
        <v>377</v>
      </c>
      <c r="G153" s="39"/>
      <c r="H153" s="39"/>
      <c r="I153" s="118"/>
      <c r="J153" s="39"/>
      <c r="K153" s="39"/>
      <c r="L153" s="42"/>
      <c r="M153" s="210"/>
      <c r="N153" s="211"/>
      <c r="O153" s="67"/>
      <c r="P153" s="67"/>
      <c r="Q153" s="67"/>
      <c r="R153" s="67"/>
      <c r="S153" s="67"/>
      <c r="T153" s="68"/>
      <c r="U153" s="37"/>
      <c r="V153" s="37"/>
      <c r="W153" s="37"/>
      <c r="X153" s="37"/>
      <c r="Y153" s="37"/>
      <c r="Z153" s="37"/>
      <c r="AA153" s="37"/>
      <c r="AB153" s="37"/>
      <c r="AC153" s="37"/>
      <c r="AD153" s="37"/>
      <c r="AE153" s="37"/>
      <c r="AT153" s="19" t="s">
        <v>297</v>
      </c>
      <c r="AU153" s="19" t="s">
        <v>91</v>
      </c>
    </row>
    <row r="154" spans="1:65" s="13" customFormat="1">
      <c r="B154" s="216"/>
      <c r="C154" s="217"/>
      <c r="D154" s="208" t="s">
        <v>299</v>
      </c>
      <c r="E154" s="218" t="s">
        <v>44</v>
      </c>
      <c r="F154" s="219" t="s">
        <v>1590</v>
      </c>
      <c r="G154" s="217"/>
      <c r="H154" s="220">
        <v>24.5</v>
      </c>
      <c r="I154" s="221"/>
      <c r="J154" s="217"/>
      <c r="K154" s="217"/>
      <c r="L154" s="222"/>
      <c r="M154" s="223"/>
      <c r="N154" s="224"/>
      <c r="O154" s="224"/>
      <c r="P154" s="224"/>
      <c r="Q154" s="224"/>
      <c r="R154" s="224"/>
      <c r="S154" s="224"/>
      <c r="T154" s="225"/>
      <c r="AT154" s="226" t="s">
        <v>299</v>
      </c>
      <c r="AU154" s="226" t="s">
        <v>91</v>
      </c>
      <c r="AV154" s="13" t="s">
        <v>91</v>
      </c>
      <c r="AW154" s="13" t="s">
        <v>42</v>
      </c>
      <c r="AX154" s="13" t="s">
        <v>88</v>
      </c>
      <c r="AY154" s="226" t="s">
        <v>211</v>
      </c>
    </row>
    <row r="155" spans="1:65" s="2" customFormat="1" ht="24">
      <c r="A155" s="37"/>
      <c r="B155" s="38"/>
      <c r="C155" s="195" t="s">
        <v>384</v>
      </c>
      <c r="D155" s="195" t="s">
        <v>214</v>
      </c>
      <c r="E155" s="196" t="s">
        <v>400</v>
      </c>
      <c r="F155" s="197" t="s">
        <v>401</v>
      </c>
      <c r="G155" s="198" t="s">
        <v>295</v>
      </c>
      <c r="H155" s="199">
        <v>14.4</v>
      </c>
      <c r="I155" s="200"/>
      <c r="J155" s="201">
        <f>ROUND(I155*H155,2)</f>
        <v>0</v>
      </c>
      <c r="K155" s="197" t="s">
        <v>224</v>
      </c>
      <c r="L155" s="42"/>
      <c r="M155" s="202" t="s">
        <v>44</v>
      </c>
      <c r="N155" s="203" t="s">
        <v>53</v>
      </c>
      <c r="O155" s="67"/>
      <c r="P155" s="204">
        <f>O155*H155</f>
        <v>0</v>
      </c>
      <c r="Q155" s="204">
        <v>0</v>
      </c>
      <c r="R155" s="204">
        <f>Q155*H155</f>
        <v>0</v>
      </c>
      <c r="S155" s="204">
        <v>0</v>
      </c>
      <c r="T155" s="205">
        <f>S155*H155</f>
        <v>0</v>
      </c>
      <c r="U155" s="37"/>
      <c r="V155" s="37"/>
      <c r="W155" s="37"/>
      <c r="X155" s="37"/>
      <c r="Y155" s="37"/>
      <c r="Z155" s="37"/>
      <c r="AA155" s="37"/>
      <c r="AB155" s="37"/>
      <c r="AC155" s="37"/>
      <c r="AD155" s="37"/>
      <c r="AE155" s="37"/>
      <c r="AR155" s="206" t="s">
        <v>232</v>
      </c>
      <c r="AT155" s="206" t="s">
        <v>214</v>
      </c>
      <c r="AU155" s="206" t="s">
        <v>91</v>
      </c>
      <c r="AY155" s="19" t="s">
        <v>211</v>
      </c>
      <c r="BE155" s="207">
        <f>IF(N155="základní",J155,0)</f>
        <v>0</v>
      </c>
      <c r="BF155" s="207">
        <f>IF(N155="snížená",J155,0)</f>
        <v>0</v>
      </c>
      <c r="BG155" s="207">
        <f>IF(N155="zákl. přenesená",J155,0)</f>
        <v>0</v>
      </c>
      <c r="BH155" s="207">
        <f>IF(N155="sníž. přenesená",J155,0)</f>
        <v>0</v>
      </c>
      <c r="BI155" s="207">
        <f>IF(N155="nulová",J155,0)</f>
        <v>0</v>
      </c>
      <c r="BJ155" s="19" t="s">
        <v>88</v>
      </c>
      <c r="BK155" s="207">
        <f>ROUND(I155*H155,2)</f>
        <v>0</v>
      </c>
      <c r="BL155" s="19" t="s">
        <v>232</v>
      </c>
      <c r="BM155" s="206" t="s">
        <v>1591</v>
      </c>
    </row>
    <row r="156" spans="1:65" s="2" customFormat="1" ht="39">
      <c r="A156" s="37"/>
      <c r="B156" s="38"/>
      <c r="C156" s="39"/>
      <c r="D156" s="208" t="s">
        <v>297</v>
      </c>
      <c r="E156" s="39"/>
      <c r="F156" s="209" t="s">
        <v>403</v>
      </c>
      <c r="G156" s="39"/>
      <c r="H156" s="39"/>
      <c r="I156" s="118"/>
      <c r="J156" s="39"/>
      <c r="K156" s="39"/>
      <c r="L156" s="42"/>
      <c r="M156" s="210"/>
      <c r="N156" s="211"/>
      <c r="O156" s="67"/>
      <c r="P156" s="67"/>
      <c r="Q156" s="67"/>
      <c r="R156" s="67"/>
      <c r="S156" s="67"/>
      <c r="T156" s="68"/>
      <c r="U156" s="37"/>
      <c r="V156" s="37"/>
      <c r="W156" s="37"/>
      <c r="X156" s="37"/>
      <c r="Y156" s="37"/>
      <c r="Z156" s="37"/>
      <c r="AA156" s="37"/>
      <c r="AB156" s="37"/>
      <c r="AC156" s="37"/>
      <c r="AD156" s="37"/>
      <c r="AE156" s="37"/>
      <c r="AT156" s="19" t="s">
        <v>297</v>
      </c>
      <c r="AU156" s="19" t="s">
        <v>91</v>
      </c>
    </row>
    <row r="157" spans="1:65" s="13" customFormat="1">
      <c r="B157" s="216"/>
      <c r="C157" s="217"/>
      <c r="D157" s="208" t="s">
        <v>299</v>
      </c>
      <c r="E157" s="218" t="s">
        <v>44</v>
      </c>
      <c r="F157" s="219" t="s">
        <v>1592</v>
      </c>
      <c r="G157" s="217"/>
      <c r="H157" s="220">
        <v>14.4</v>
      </c>
      <c r="I157" s="221"/>
      <c r="J157" s="217"/>
      <c r="K157" s="217"/>
      <c r="L157" s="222"/>
      <c r="M157" s="223"/>
      <c r="N157" s="224"/>
      <c r="O157" s="224"/>
      <c r="P157" s="224"/>
      <c r="Q157" s="224"/>
      <c r="R157" s="224"/>
      <c r="S157" s="224"/>
      <c r="T157" s="225"/>
      <c r="AT157" s="226" t="s">
        <v>299</v>
      </c>
      <c r="AU157" s="226" t="s">
        <v>91</v>
      </c>
      <c r="AV157" s="13" t="s">
        <v>91</v>
      </c>
      <c r="AW157" s="13" t="s">
        <v>42</v>
      </c>
      <c r="AX157" s="13" t="s">
        <v>88</v>
      </c>
      <c r="AY157" s="226" t="s">
        <v>211</v>
      </c>
    </row>
    <row r="158" spans="1:65" s="2" customFormat="1" ht="36">
      <c r="A158" s="37"/>
      <c r="B158" s="38"/>
      <c r="C158" s="195" t="s">
        <v>389</v>
      </c>
      <c r="D158" s="195" t="s">
        <v>214</v>
      </c>
      <c r="E158" s="196" t="s">
        <v>411</v>
      </c>
      <c r="F158" s="197" t="s">
        <v>412</v>
      </c>
      <c r="G158" s="198" t="s">
        <v>295</v>
      </c>
      <c r="H158" s="199">
        <v>206.78</v>
      </c>
      <c r="I158" s="200"/>
      <c r="J158" s="201">
        <f>ROUND(I158*H158,2)</f>
        <v>0</v>
      </c>
      <c r="K158" s="197" t="s">
        <v>224</v>
      </c>
      <c r="L158" s="42"/>
      <c r="M158" s="202" t="s">
        <v>44</v>
      </c>
      <c r="N158" s="203" t="s">
        <v>53</v>
      </c>
      <c r="O158" s="67"/>
      <c r="P158" s="204">
        <f>O158*H158</f>
        <v>0</v>
      </c>
      <c r="Q158" s="204">
        <v>0</v>
      </c>
      <c r="R158" s="204">
        <f>Q158*H158</f>
        <v>0</v>
      </c>
      <c r="S158" s="204">
        <v>0</v>
      </c>
      <c r="T158" s="205">
        <f>S158*H158</f>
        <v>0</v>
      </c>
      <c r="U158" s="37"/>
      <c r="V158" s="37"/>
      <c r="W158" s="37"/>
      <c r="X158" s="37"/>
      <c r="Y158" s="37"/>
      <c r="Z158" s="37"/>
      <c r="AA158" s="37"/>
      <c r="AB158" s="37"/>
      <c r="AC158" s="37"/>
      <c r="AD158" s="37"/>
      <c r="AE158" s="37"/>
      <c r="AR158" s="206" t="s">
        <v>232</v>
      </c>
      <c r="AT158" s="206" t="s">
        <v>214</v>
      </c>
      <c r="AU158" s="206" t="s">
        <v>91</v>
      </c>
      <c r="AY158" s="19" t="s">
        <v>211</v>
      </c>
      <c r="BE158" s="207">
        <f>IF(N158="základní",J158,0)</f>
        <v>0</v>
      </c>
      <c r="BF158" s="207">
        <f>IF(N158="snížená",J158,0)</f>
        <v>0</v>
      </c>
      <c r="BG158" s="207">
        <f>IF(N158="zákl. přenesená",J158,0)</f>
        <v>0</v>
      </c>
      <c r="BH158" s="207">
        <f>IF(N158="sníž. přenesená",J158,0)</f>
        <v>0</v>
      </c>
      <c r="BI158" s="207">
        <f>IF(N158="nulová",J158,0)</f>
        <v>0</v>
      </c>
      <c r="BJ158" s="19" t="s">
        <v>88</v>
      </c>
      <c r="BK158" s="207">
        <f>ROUND(I158*H158,2)</f>
        <v>0</v>
      </c>
      <c r="BL158" s="19" t="s">
        <v>232</v>
      </c>
      <c r="BM158" s="206" t="s">
        <v>1593</v>
      </c>
    </row>
    <row r="159" spans="1:65" s="2" customFormat="1" ht="117">
      <c r="A159" s="37"/>
      <c r="B159" s="38"/>
      <c r="C159" s="39"/>
      <c r="D159" s="208" t="s">
        <v>297</v>
      </c>
      <c r="E159" s="39"/>
      <c r="F159" s="209" t="s">
        <v>414</v>
      </c>
      <c r="G159" s="39"/>
      <c r="H159" s="39"/>
      <c r="I159" s="118"/>
      <c r="J159" s="39"/>
      <c r="K159" s="39"/>
      <c r="L159" s="42"/>
      <c r="M159" s="210"/>
      <c r="N159" s="211"/>
      <c r="O159" s="67"/>
      <c r="P159" s="67"/>
      <c r="Q159" s="67"/>
      <c r="R159" s="67"/>
      <c r="S159" s="67"/>
      <c r="T159" s="68"/>
      <c r="U159" s="37"/>
      <c r="V159" s="37"/>
      <c r="W159" s="37"/>
      <c r="X159" s="37"/>
      <c r="Y159" s="37"/>
      <c r="Z159" s="37"/>
      <c r="AA159" s="37"/>
      <c r="AB159" s="37"/>
      <c r="AC159" s="37"/>
      <c r="AD159" s="37"/>
      <c r="AE159" s="37"/>
      <c r="AT159" s="19" t="s">
        <v>297</v>
      </c>
      <c r="AU159" s="19" t="s">
        <v>91</v>
      </c>
    </row>
    <row r="160" spans="1:65" s="13" customFormat="1">
      <c r="B160" s="216"/>
      <c r="C160" s="217"/>
      <c r="D160" s="208" t="s">
        <v>299</v>
      </c>
      <c r="E160" s="218" t="s">
        <v>44</v>
      </c>
      <c r="F160" s="219" t="s">
        <v>1594</v>
      </c>
      <c r="G160" s="217"/>
      <c r="H160" s="220">
        <v>23.72</v>
      </c>
      <c r="I160" s="221"/>
      <c r="J160" s="217"/>
      <c r="K160" s="217"/>
      <c r="L160" s="222"/>
      <c r="M160" s="223"/>
      <c r="N160" s="224"/>
      <c r="O160" s="224"/>
      <c r="P160" s="224"/>
      <c r="Q160" s="224"/>
      <c r="R160" s="224"/>
      <c r="S160" s="224"/>
      <c r="T160" s="225"/>
      <c r="AT160" s="226" t="s">
        <v>299</v>
      </c>
      <c r="AU160" s="226" t="s">
        <v>91</v>
      </c>
      <c r="AV160" s="13" t="s">
        <v>91</v>
      </c>
      <c r="AW160" s="13" t="s">
        <v>42</v>
      </c>
      <c r="AX160" s="13" t="s">
        <v>82</v>
      </c>
      <c r="AY160" s="226" t="s">
        <v>211</v>
      </c>
    </row>
    <row r="161" spans="1:65" s="13" customFormat="1">
      <c r="B161" s="216"/>
      <c r="C161" s="217"/>
      <c r="D161" s="208" t="s">
        <v>299</v>
      </c>
      <c r="E161" s="218" t="s">
        <v>44</v>
      </c>
      <c r="F161" s="219" t="s">
        <v>1595</v>
      </c>
      <c r="G161" s="217"/>
      <c r="H161" s="220">
        <v>183.06</v>
      </c>
      <c r="I161" s="221"/>
      <c r="J161" s="217"/>
      <c r="K161" s="217"/>
      <c r="L161" s="222"/>
      <c r="M161" s="223"/>
      <c r="N161" s="224"/>
      <c r="O161" s="224"/>
      <c r="P161" s="224"/>
      <c r="Q161" s="224"/>
      <c r="R161" s="224"/>
      <c r="S161" s="224"/>
      <c r="T161" s="225"/>
      <c r="AT161" s="226" t="s">
        <v>299</v>
      </c>
      <c r="AU161" s="226" t="s">
        <v>91</v>
      </c>
      <c r="AV161" s="13" t="s">
        <v>91</v>
      </c>
      <c r="AW161" s="13" t="s">
        <v>42</v>
      </c>
      <c r="AX161" s="13" t="s">
        <v>82</v>
      </c>
      <c r="AY161" s="226" t="s">
        <v>211</v>
      </c>
    </row>
    <row r="162" spans="1:65" s="14" customFormat="1">
      <c r="B162" s="227"/>
      <c r="C162" s="228"/>
      <c r="D162" s="208" t="s">
        <v>299</v>
      </c>
      <c r="E162" s="229" t="s">
        <v>44</v>
      </c>
      <c r="F162" s="230" t="s">
        <v>344</v>
      </c>
      <c r="G162" s="228"/>
      <c r="H162" s="231">
        <v>206.78</v>
      </c>
      <c r="I162" s="232"/>
      <c r="J162" s="228"/>
      <c r="K162" s="228"/>
      <c r="L162" s="233"/>
      <c r="M162" s="234"/>
      <c r="N162" s="235"/>
      <c r="O162" s="235"/>
      <c r="P162" s="235"/>
      <c r="Q162" s="235"/>
      <c r="R162" s="235"/>
      <c r="S162" s="235"/>
      <c r="T162" s="236"/>
      <c r="AT162" s="237" t="s">
        <v>299</v>
      </c>
      <c r="AU162" s="237" t="s">
        <v>91</v>
      </c>
      <c r="AV162" s="14" t="s">
        <v>232</v>
      </c>
      <c r="AW162" s="14" t="s">
        <v>42</v>
      </c>
      <c r="AX162" s="14" t="s">
        <v>88</v>
      </c>
      <c r="AY162" s="237" t="s">
        <v>211</v>
      </c>
    </row>
    <row r="163" spans="1:65" s="2" customFormat="1" ht="36">
      <c r="A163" s="37"/>
      <c r="B163" s="38"/>
      <c r="C163" s="195" t="s">
        <v>7</v>
      </c>
      <c r="D163" s="195" t="s">
        <v>214</v>
      </c>
      <c r="E163" s="196" t="s">
        <v>756</v>
      </c>
      <c r="F163" s="197" t="s">
        <v>757</v>
      </c>
      <c r="G163" s="198" t="s">
        <v>295</v>
      </c>
      <c r="H163" s="199">
        <v>273.33</v>
      </c>
      <c r="I163" s="200"/>
      <c r="J163" s="201">
        <f>ROUND(I163*H163,2)</f>
        <v>0</v>
      </c>
      <c r="K163" s="197" t="s">
        <v>224</v>
      </c>
      <c r="L163" s="42"/>
      <c r="M163" s="202" t="s">
        <v>44</v>
      </c>
      <c r="N163" s="203" t="s">
        <v>53</v>
      </c>
      <c r="O163" s="67"/>
      <c r="P163" s="204">
        <f>O163*H163</f>
        <v>0</v>
      </c>
      <c r="Q163" s="204">
        <v>0</v>
      </c>
      <c r="R163" s="204">
        <f>Q163*H163</f>
        <v>0</v>
      </c>
      <c r="S163" s="204">
        <v>0</v>
      </c>
      <c r="T163" s="205">
        <f>S163*H163</f>
        <v>0</v>
      </c>
      <c r="U163" s="37"/>
      <c r="V163" s="37"/>
      <c r="W163" s="37"/>
      <c r="X163" s="37"/>
      <c r="Y163" s="37"/>
      <c r="Z163" s="37"/>
      <c r="AA163" s="37"/>
      <c r="AB163" s="37"/>
      <c r="AC163" s="37"/>
      <c r="AD163" s="37"/>
      <c r="AE163" s="37"/>
      <c r="AR163" s="206" t="s">
        <v>232</v>
      </c>
      <c r="AT163" s="206" t="s">
        <v>214</v>
      </c>
      <c r="AU163" s="206" t="s">
        <v>91</v>
      </c>
      <c r="AY163" s="19" t="s">
        <v>211</v>
      </c>
      <c r="BE163" s="207">
        <f>IF(N163="základní",J163,0)</f>
        <v>0</v>
      </c>
      <c r="BF163" s="207">
        <f>IF(N163="snížená",J163,0)</f>
        <v>0</v>
      </c>
      <c r="BG163" s="207">
        <f>IF(N163="zákl. přenesená",J163,0)</f>
        <v>0</v>
      </c>
      <c r="BH163" s="207">
        <f>IF(N163="sníž. přenesená",J163,0)</f>
        <v>0</v>
      </c>
      <c r="BI163" s="207">
        <f>IF(N163="nulová",J163,0)</f>
        <v>0</v>
      </c>
      <c r="BJ163" s="19" t="s">
        <v>88</v>
      </c>
      <c r="BK163" s="207">
        <f>ROUND(I163*H163,2)</f>
        <v>0</v>
      </c>
      <c r="BL163" s="19" t="s">
        <v>232</v>
      </c>
      <c r="BM163" s="206" t="s">
        <v>1596</v>
      </c>
    </row>
    <row r="164" spans="1:65" s="2" customFormat="1" ht="58.5">
      <c r="A164" s="37"/>
      <c r="B164" s="38"/>
      <c r="C164" s="39"/>
      <c r="D164" s="208" t="s">
        <v>297</v>
      </c>
      <c r="E164" s="39"/>
      <c r="F164" s="209" t="s">
        <v>421</v>
      </c>
      <c r="G164" s="39"/>
      <c r="H164" s="39"/>
      <c r="I164" s="118"/>
      <c r="J164" s="39"/>
      <c r="K164" s="39"/>
      <c r="L164" s="42"/>
      <c r="M164" s="210"/>
      <c r="N164" s="211"/>
      <c r="O164" s="67"/>
      <c r="P164" s="67"/>
      <c r="Q164" s="67"/>
      <c r="R164" s="67"/>
      <c r="S164" s="67"/>
      <c r="T164" s="68"/>
      <c r="U164" s="37"/>
      <c r="V164" s="37"/>
      <c r="W164" s="37"/>
      <c r="X164" s="37"/>
      <c r="Y164" s="37"/>
      <c r="Z164" s="37"/>
      <c r="AA164" s="37"/>
      <c r="AB164" s="37"/>
      <c r="AC164" s="37"/>
      <c r="AD164" s="37"/>
      <c r="AE164" s="37"/>
      <c r="AT164" s="19" t="s">
        <v>297</v>
      </c>
      <c r="AU164" s="19" t="s">
        <v>91</v>
      </c>
    </row>
    <row r="165" spans="1:65" s="15" customFormat="1" ht="22.5">
      <c r="B165" s="238"/>
      <c r="C165" s="239"/>
      <c r="D165" s="208" t="s">
        <v>299</v>
      </c>
      <c r="E165" s="240" t="s">
        <v>44</v>
      </c>
      <c r="F165" s="241" t="s">
        <v>1597</v>
      </c>
      <c r="G165" s="239"/>
      <c r="H165" s="240" t="s">
        <v>44</v>
      </c>
      <c r="I165" s="242"/>
      <c r="J165" s="239"/>
      <c r="K165" s="239"/>
      <c r="L165" s="243"/>
      <c r="M165" s="244"/>
      <c r="N165" s="245"/>
      <c r="O165" s="245"/>
      <c r="P165" s="245"/>
      <c r="Q165" s="245"/>
      <c r="R165" s="245"/>
      <c r="S165" s="245"/>
      <c r="T165" s="246"/>
      <c r="AT165" s="247" t="s">
        <v>299</v>
      </c>
      <c r="AU165" s="247" t="s">
        <v>91</v>
      </c>
      <c r="AV165" s="15" t="s">
        <v>88</v>
      </c>
      <c r="AW165" s="15" t="s">
        <v>42</v>
      </c>
      <c r="AX165" s="15" t="s">
        <v>82</v>
      </c>
      <c r="AY165" s="247" t="s">
        <v>211</v>
      </c>
    </row>
    <row r="166" spans="1:65" s="13" customFormat="1">
      <c r="B166" s="216"/>
      <c r="C166" s="217"/>
      <c r="D166" s="208" t="s">
        <v>299</v>
      </c>
      <c r="E166" s="218" t="s">
        <v>44</v>
      </c>
      <c r="F166" s="219" t="s">
        <v>1598</v>
      </c>
      <c r="G166" s="217"/>
      <c r="H166" s="220">
        <v>15.3</v>
      </c>
      <c r="I166" s="221"/>
      <c r="J166" s="217"/>
      <c r="K166" s="217"/>
      <c r="L166" s="222"/>
      <c r="M166" s="223"/>
      <c r="N166" s="224"/>
      <c r="O166" s="224"/>
      <c r="P166" s="224"/>
      <c r="Q166" s="224"/>
      <c r="R166" s="224"/>
      <c r="S166" s="224"/>
      <c r="T166" s="225"/>
      <c r="AT166" s="226" t="s">
        <v>299</v>
      </c>
      <c r="AU166" s="226" t="s">
        <v>91</v>
      </c>
      <c r="AV166" s="13" t="s">
        <v>91</v>
      </c>
      <c r="AW166" s="13" t="s">
        <v>42</v>
      </c>
      <c r="AX166" s="13" t="s">
        <v>82</v>
      </c>
      <c r="AY166" s="226" t="s">
        <v>211</v>
      </c>
    </row>
    <row r="167" spans="1:65" s="13" customFormat="1">
      <c r="B167" s="216"/>
      <c r="C167" s="217"/>
      <c r="D167" s="208" t="s">
        <v>299</v>
      </c>
      <c r="E167" s="218" t="s">
        <v>44</v>
      </c>
      <c r="F167" s="219" t="s">
        <v>1599</v>
      </c>
      <c r="G167" s="217"/>
      <c r="H167" s="220">
        <v>92.5</v>
      </c>
      <c r="I167" s="221"/>
      <c r="J167" s="217"/>
      <c r="K167" s="217"/>
      <c r="L167" s="222"/>
      <c r="M167" s="223"/>
      <c r="N167" s="224"/>
      <c r="O167" s="224"/>
      <c r="P167" s="224"/>
      <c r="Q167" s="224"/>
      <c r="R167" s="224"/>
      <c r="S167" s="224"/>
      <c r="T167" s="225"/>
      <c r="AT167" s="226" t="s">
        <v>299</v>
      </c>
      <c r="AU167" s="226" t="s">
        <v>91</v>
      </c>
      <c r="AV167" s="13" t="s">
        <v>91</v>
      </c>
      <c r="AW167" s="13" t="s">
        <v>42</v>
      </c>
      <c r="AX167" s="13" t="s">
        <v>82</v>
      </c>
      <c r="AY167" s="226" t="s">
        <v>211</v>
      </c>
    </row>
    <row r="168" spans="1:65" s="13" customFormat="1">
      <c r="B168" s="216"/>
      <c r="C168" s="217"/>
      <c r="D168" s="208" t="s">
        <v>299</v>
      </c>
      <c r="E168" s="218" t="s">
        <v>44</v>
      </c>
      <c r="F168" s="219" t="s">
        <v>1600</v>
      </c>
      <c r="G168" s="217"/>
      <c r="H168" s="220">
        <v>18.2</v>
      </c>
      <c r="I168" s="221"/>
      <c r="J168" s="217"/>
      <c r="K168" s="217"/>
      <c r="L168" s="222"/>
      <c r="M168" s="223"/>
      <c r="N168" s="224"/>
      <c r="O168" s="224"/>
      <c r="P168" s="224"/>
      <c r="Q168" s="224"/>
      <c r="R168" s="224"/>
      <c r="S168" s="224"/>
      <c r="T168" s="225"/>
      <c r="AT168" s="226" t="s">
        <v>299</v>
      </c>
      <c r="AU168" s="226" t="s">
        <v>91</v>
      </c>
      <c r="AV168" s="13" t="s">
        <v>91</v>
      </c>
      <c r="AW168" s="13" t="s">
        <v>42</v>
      </c>
      <c r="AX168" s="13" t="s">
        <v>82</v>
      </c>
      <c r="AY168" s="226" t="s">
        <v>211</v>
      </c>
    </row>
    <row r="169" spans="1:65" s="16" customFormat="1">
      <c r="B169" s="248"/>
      <c r="C169" s="249"/>
      <c r="D169" s="208" t="s">
        <v>299</v>
      </c>
      <c r="E169" s="250" t="s">
        <v>44</v>
      </c>
      <c r="F169" s="251" t="s">
        <v>500</v>
      </c>
      <c r="G169" s="249"/>
      <c r="H169" s="252">
        <v>126</v>
      </c>
      <c r="I169" s="253"/>
      <c r="J169" s="249"/>
      <c r="K169" s="249"/>
      <c r="L169" s="254"/>
      <c r="M169" s="255"/>
      <c r="N169" s="256"/>
      <c r="O169" s="256"/>
      <c r="P169" s="256"/>
      <c r="Q169" s="256"/>
      <c r="R169" s="256"/>
      <c r="S169" s="256"/>
      <c r="T169" s="257"/>
      <c r="AT169" s="258" t="s">
        <v>299</v>
      </c>
      <c r="AU169" s="258" t="s">
        <v>91</v>
      </c>
      <c r="AV169" s="16" t="s">
        <v>227</v>
      </c>
      <c r="AW169" s="16" t="s">
        <v>42</v>
      </c>
      <c r="AX169" s="16" t="s">
        <v>82</v>
      </c>
      <c r="AY169" s="258" t="s">
        <v>211</v>
      </c>
    </row>
    <row r="170" spans="1:65" s="13" customFormat="1">
      <c r="B170" s="216"/>
      <c r="C170" s="217"/>
      <c r="D170" s="208" t="s">
        <v>299</v>
      </c>
      <c r="E170" s="218" t="s">
        <v>44</v>
      </c>
      <c r="F170" s="219" t="s">
        <v>1601</v>
      </c>
      <c r="G170" s="217"/>
      <c r="H170" s="220">
        <v>15.3</v>
      </c>
      <c r="I170" s="221"/>
      <c r="J170" s="217"/>
      <c r="K170" s="217"/>
      <c r="L170" s="222"/>
      <c r="M170" s="223"/>
      <c r="N170" s="224"/>
      <c r="O170" s="224"/>
      <c r="P170" s="224"/>
      <c r="Q170" s="224"/>
      <c r="R170" s="224"/>
      <c r="S170" s="224"/>
      <c r="T170" s="225"/>
      <c r="AT170" s="226" t="s">
        <v>299</v>
      </c>
      <c r="AU170" s="226" t="s">
        <v>91</v>
      </c>
      <c r="AV170" s="13" t="s">
        <v>91</v>
      </c>
      <c r="AW170" s="13" t="s">
        <v>42</v>
      </c>
      <c r="AX170" s="13" t="s">
        <v>82</v>
      </c>
      <c r="AY170" s="226" t="s">
        <v>211</v>
      </c>
    </row>
    <row r="171" spans="1:65" s="13" customFormat="1">
      <c r="B171" s="216"/>
      <c r="C171" s="217"/>
      <c r="D171" s="208" t="s">
        <v>299</v>
      </c>
      <c r="E171" s="218" t="s">
        <v>44</v>
      </c>
      <c r="F171" s="219" t="s">
        <v>1602</v>
      </c>
      <c r="G171" s="217"/>
      <c r="H171" s="220">
        <v>21.33</v>
      </c>
      <c r="I171" s="221"/>
      <c r="J171" s="217"/>
      <c r="K171" s="217"/>
      <c r="L171" s="222"/>
      <c r="M171" s="223"/>
      <c r="N171" s="224"/>
      <c r="O171" s="224"/>
      <c r="P171" s="224"/>
      <c r="Q171" s="224"/>
      <c r="R171" s="224"/>
      <c r="S171" s="224"/>
      <c r="T171" s="225"/>
      <c r="AT171" s="226" t="s">
        <v>299</v>
      </c>
      <c r="AU171" s="226" t="s">
        <v>91</v>
      </c>
      <c r="AV171" s="13" t="s">
        <v>91</v>
      </c>
      <c r="AW171" s="13" t="s">
        <v>42</v>
      </c>
      <c r="AX171" s="13" t="s">
        <v>82</v>
      </c>
      <c r="AY171" s="226" t="s">
        <v>211</v>
      </c>
    </row>
    <row r="172" spans="1:65" s="13" customFormat="1">
      <c r="B172" s="216"/>
      <c r="C172" s="217"/>
      <c r="D172" s="208" t="s">
        <v>299</v>
      </c>
      <c r="E172" s="218" t="s">
        <v>44</v>
      </c>
      <c r="F172" s="219" t="s">
        <v>1603</v>
      </c>
      <c r="G172" s="217"/>
      <c r="H172" s="220">
        <v>92.5</v>
      </c>
      <c r="I172" s="221"/>
      <c r="J172" s="217"/>
      <c r="K172" s="217"/>
      <c r="L172" s="222"/>
      <c r="M172" s="223"/>
      <c r="N172" s="224"/>
      <c r="O172" s="224"/>
      <c r="P172" s="224"/>
      <c r="Q172" s="224"/>
      <c r="R172" s="224"/>
      <c r="S172" s="224"/>
      <c r="T172" s="225"/>
      <c r="AT172" s="226" t="s">
        <v>299</v>
      </c>
      <c r="AU172" s="226" t="s">
        <v>91</v>
      </c>
      <c r="AV172" s="13" t="s">
        <v>91</v>
      </c>
      <c r="AW172" s="13" t="s">
        <v>42</v>
      </c>
      <c r="AX172" s="13" t="s">
        <v>82</v>
      </c>
      <c r="AY172" s="226" t="s">
        <v>211</v>
      </c>
    </row>
    <row r="173" spans="1:65" s="13" customFormat="1">
      <c r="B173" s="216"/>
      <c r="C173" s="217"/>
      <c r="D173" s="208" t="s">
        <v>299</v>
      </c>
      <c r="E173" s="218" t="s">
        <v>44</v>
      </c>
      <c r="F173" s="219" t="s">
        <v>1604</v>
      </c>
      <c r="G173" s="217"/>
      <c r="H173" s="220">
        <v>18.2</v>
      </c>
      <c r="I173" s="221"/>
      <c r="J173" s="217"/>
      <c r="K173" s="217"/>
      <c r="L173" s="222"/>
      <c r="M173" s="223"/>
      <c r="N173" s="224"/>
      <c r="O173" s="224"/>
      <c r="P173" s="224"/>
      <c r="Q173" s="224"/>
      <c r="R173" s="224"/>
      <c r="S173" s="224"/>
      <c r="T173" s="225"/>
      <c r="AT173" s="226" t="s">
        <v>299</v>
      </c>
      <c r="AU173" s="226" t="s">
        <v>91</v>
      </c>
      <c r="AV173" s="13" t="s">
        <v>91</v>
      </c>
      <c r="AW173" s="13" t="s">
        <v>42</v>
      </c>
      <c r="AX173" s="13" t="s">
        <v>82</v>
      </c>
      <c r="AY173" s="226" t="s">
        <v>211</v>
      </c>
    </row>
    <row r="174" spans="1:65" s="16" customFormat="1">
      <c r="B174" s="248"/>
      <c r="C174" s="249"/>
      <c r="D174" s="208" t="s">
        <v>299</v>
      </c>
      <c r="E174" s="250" t="s">
        <v>44</v>
      </c>
      <c r="F174" s="251" t="s">
        <v>500</v>
      </c>
      <c r="G174" s="249"/>
      <c r="H174" s="252">
        <v>147.32999999999998</v>
      </c>
      <c r="I174" s="253"/>
      <c r="J174" s="249"/>
      <c r="K174" s="249"/>
      <c r="L174" s="254"/>
      <c r="M174" s="255"/>
      <c r="N174" s="256"/>
      <c r="O174" s="256"/>
      <c r="P174" s="256"/>
      <c r="Q174" s="256"/>
      <c r="R174" s="256"/>
      <c r="S174" s="256"/>
      <c r="T174" s="257"/>
      <c r="AT174" s="258" t="s">
        <v>299</v>
      </c>
      <c r="AU174" s="258" t="s">
        <v>91</v>
      </c>
      <c r="AV174" s="16" t="s">
        <v>227</v>
      </c>
      <c r="AW174" s="16" t="s">
        <v>42</v>
      </c>
      <c r="AX174" s="16" t="s">
        <v>82</v>
      </c>
      <c r="AY174" s="258" t="s">
        <v>211</v>
      </c>
    </row>
    <row r="175" spans="1:65" s="14" customFormat="1">
      <c r="B175" s="227"/>
      <c r="C175" s="228"/>
      <c r="D175" s="208" t="s">
        <v>299</v>
      </c>
      <c r="E175" s="229" t="s">
        <v>44</v>
      </c>
      <c r="F175" s="230" t="s">
        <v>344</v>
      </c>
      <c r="G175" s="228"/>
      <c r="H175" s="231">
        <v>273.33</v>
      </c>
      <c r="I175" s="232"/>
      <c r="J175" s="228"/>
      <c r="K175" s="228"/>
      <c r="L175" s="233"/>
      <c r="M175" s="234"/>
      <c r="N175" s="235"/>
      <c r="O175" s="235"/>
      <c r="P175" s="235"/>
      <c r="Q175" s="235"/>
      <c r="R175" s="235"/>
      <c r="S175" s="235"/>
      <c r="T175" s="236"/>
      <c r="AT175" s="237" t="s">
        <v>299</v>
      </c>
      <c r="AU175" s="237" t="s">
        <v>91</v>
      </c>
      <c r="AV175" s="14" t="s">
        <v>232</v>
      </c>
      <c r="AW175" s="14" t="s">
        <v>42</v>
      </c>
      <c r="AX175" s="14" t="s">
        <v>88</v>
      </c>
      <c r="AY175" s="237" t="s">
        <v>211</v>
      </c>
    </row>
    <row r="176" spans="1:65" s="2" customFormat="1" ht="36">
      <c r="A176" s="37"/>
      <c r="B176" s="38"/>
      <c r="C176" s="195" t="s">
        <v>399</v>
      </c>
      <c r="D176" s="195" t="s">
        <v>214</v>
      </c>
      <c r="E176" s="196" t="s">
        <v>426</v>
      </c>
      <c r="F176" s="197" t="s">
        <v>427</v>
      </c>
      <c r="G176" s="198" t="s">
        <v>295</v>
      </c>
      <c r="H176" s="199">
        <v>500.35</v>
      </c>
      <c r="I176" s="200"/>
      <c r="J176" s="201">
        <f>ROUND(I176*H176,2)</f>
        <v>0</v>
      </c>
      <c r="K176" s="197" t="s">
        <v>224</v>
      </c>
      <c r="L176" s="42"/>
      <c r="M176" s="202" t="s">
        <v>44</v>
      </c>
      <c r="N176" s="203" t="s">
        <v>53</v>
      </c>
      <c r="O176" s="67"/>
      <c r="P176" s="204">
        <f>O176*H176</f>
        <v>0</v>
      </c>
      <c r="Q176" s="204">
        <v>0</v>
      </c>
      <c r="R176" s="204">
        <f>Q176*H176</f>
        <v>0</v>
      </c>
      <c r="S176" s="204">
        <v>0</v>
      </c>
      <c r="T176" s="205">
        <f>S176*H176</f>
        <v>0</v>
      </c>
      <c r="U176" s="37"/>
      <c r="V176" s="37"/>
      <c r="W176" s="37"/>
      <c r="X176" s="37"/>
      <c r="Y176" s="37"/>
      <c r="Z176" s="37"/>
      <c r="AA176" s="37"/>
      <c r="AB176" s="37"/>
      <c r="AC176" s="37"/>
      <c r="AD176" s="37"/>
      <c r="AE176" s="37"/>
      <c r="AR176" s="206" t="s">
        <v>232</v>
      </c>
      <c r="AT176" s="206" t="s">
        <v>214</v>
      </c>
      <c r="AU176" s="206" t="s">
        <v>91</v>
      </c>
      <c r="AY176" s="19" t="s">
        <v>211</v>
      </c>
      <c r="BE176" s="207">
        <f>IF(N176="základní",J176,0)</f>
        <v>0</v>
      </c>
      <c r="BF176" s="207">
        <f>IF(N176="snížená",J176,0)</f>
        <v>0</v>
      </c>
      <c r="BG176" s="207">
        <f>IF(N176="zákl. přenesená",J176,0)</f>
        <v>0</v>
      </c>
      <c r="BH176" s="207">
        <f>IF(N176="sníž. přenesená",J176,0)</f>
        <v>0</v>
      </c>
      <c r="BI176" s="207">
        <f>IF(N176="nulová",J176,0)</f>
        <v>0</v>
      </c>
      <c r="BJ176" s="19" t="s">
        <v>88</v>
      </c>
      <c r="BK176" s="207">
        <f>ROUND(I176*H176,2)</f>
        <v>0</v>
      </c>
      <c r="BL176" s="19" t="s">
        <v>232</v>
      </c>
      <c r="BM176" s="206" t="s">
        <v>1605</v>
      </c>
    </row>
    <row r="177" spans="1:65" s="2" customFormat="1" ht="58.5">
      <c r="A177" s="37"/>
      <c r="B177" s="38"/>
      <c r="C177" s="39"/>
      <c r="D177" s="208" t="s">
        <v>297</v>
      </c>
      <c r="E177" s="39"/>
      <c r="F177" s="209" t="s">
        <v>421</v>
      </c>
      <c r="G177" s="39"/>
      <c r="H177" s="39"/>
      <c r="I177" s="118"/>
      <c r="J177" s="39"/>
      <c r="K177" s="39"/>
      <c r="L177" s="42"/>
      <c r="M177" s="210"/>
      <c r="N177" s="211"/>
      <c r="O177" s="67"/>
      <c r="P177" s="67"/>
      <c r="Q177" s="67"/>
      <c r="R177" s="67"/>
      <c r="S177" s="67"/>
      <c r="T177" s="68"/>
      <c r="U177" s="37"/>
      <c r="V177" s="37"/>
      <c r="W177" s="37"/>
      <c r="X177" s="37"/>
      <c r="Y177" s="37"/>
      <c r="Z177" s="37"/>
      <c r="AA177" s="37"/>
      <c r="AB177" s="37"/>
      <c r="AC177" s="37"/>
      <c r="AD177" s="37"/>
      <c r="AE177" s="37"/>
      <c r="AT177" s="19" t="s">
        <v>297</v>
      </c>
      <c r="AU177" s="19" t="s">
        <v>91</v>
      </c>
    </row>
    <row r="178" spans="1:65" s="15" customFormat="1">
      <c r="B178" s="238"/>
      <c r="C178" s="239"/>
      <c r="D178" s="208" t="s">
        <v>299</v>
      </c>
      <c r="E178" s="240" t="s">
        <v>44</v>
      </c>
      <c r="F178" s="241" t="s">
        <v>429</v>
      </c>
      <c r="G178" s="239"/>
      <c r="H178" s="240" t="s">
        <v>44</v>
      </c>
      <c r="I178" s="242"/>
      <c r="J178" s="239"/>
      <c r="K178" s="239"/>
      <c r="L178" s="243"/>
      <c r="M178" s="244"/>
      <c r="N178" s="245"/>
      <c r="O178" s="245"/>
      <c r="P178" s="245"/>
      <c r="Q178" s="245"/>
      <c r="R178" s="245"/>
      <c r="S178" s="245"/>
      <c r="T178" s="246"/>
      <c r="AT178" s="247" t="s">
        <v>299</v>
      </c>
      <c r="AU178" s="247" t="s">
        <v>91</v>
      </c>
      <c r="AV178" s="15" t="s">
        <v>88</v>
      </c>
      <c r="AW178" s="15" t="s">
        <v>42</v>
      </c>
      <c r="AX178" s="15" t="s">
        <v>82</v>
      </c>
      <c r="AY178" s="247" t="s">
        <v>211</v>
      </c>
    </row>
    <row r="179" spans="1:65" s="15" customFormat="1">
      <c r="B179" s="238"/>
      <c r="C179" s="239"/>
      <c r="D179" s="208" t="s">
        <v>299</v>
      </c>
      <c r="E179" s="240" t="s">
        <v>44</v>
      </c>
      <c r="F179" s="241" t="s">
        <v>432</v>
      </c>
      <c r="G179" s="239"/>
      <c r="H179" s="240" t="s">
        <v>44</v>
      </c>
      <c r="I179" s="242"/>
      <c r="J179" s="239"/>
      <c r="K179" s="239"/>
      <c r="L179" s="243"/>
      <c r="M179" s="244"/>
      <c r="N179" s="245"/>
      <c r="O179" s="245"/>
      <c r="P179" s="245"/>
      <c r="Q179" s="245"/>
      <c r="R179" s="245"/>
      <c r="S179" s="245"/>
      <c r="T179" s="246"/>
      <c r="AT179" s="247" t="s">
        <v>299</v>
      </c>
      <c r="AU179" s="247" t="s">
        <v>91</v>
      </c>
      <c r="AV179" s="15" t="s">
        <v>88</v>
      </c>
      <c r="AW179" s="15" t="s">
        <v>42</v>
      </c>
      <c r="AX179" s="15" t="s">
        <v>82</v>
      </c>
      <c r="AY179" s="247" t="s">
        <v>211</v>
      </c>
    </row>
    <row r="180" spans="1:65" s="13" customFormat="1">
      <c r="B180" s="216"/>
      <c r="C180" s="217"/>
      <c r="D180" s="208" t="s">
        <v>299</v>
      </c>
      <c r="E180" s="218" t="s">
        <v>44</v>
      </c>
      <c r="F180" s="219" t="s">
        <v>1606</v>
      </c>
      <c r="G180" s="217"/>
      <c r="H180" s="220">
        <v>494.05</v>
      </c>
      <c r="I180" s="221"/>
      <c r="J180" s="217"/>
      <c r="K180" s="217"/>
      <c r="L180" s="222"/>
      <c r="M180" s="223"/>
      <c r="N180" s="224"/>
      <c r="O180" s="224"/>
      <c r="P180" s="224"/>
      <c r="Q180" s="224"/>
      <c r="R180" s="224"/>
      <c r="S180" s="224"/>
      <c r="T180" s="225"/>
      <c r="AT180" s="226" t="s">
        <v>299</v>
      </c>
      <c r="AU180" s="226" t="s">
        <v>91</v>
      </c>
      <c r="AV180" s="13" t="s">
        <v>91</v>
      </c>
      <c r="AW180" s="13" t="s">
        <v>42</v>
      </c>
      <c r="AX180" s="13" t="s">
        <v>82</v>
      </c>
      <c r="AY180" s="226" t="s">
        <v>211</v>
      </c>
    </row>
    <row r="181" spans="1:65" s="13" customFormat="1">
      <c r="B181" s="216"/>
      <c r="C181" s="217"/>
      <c r="D181" s="208" t="s">
        <v>299</v>
      </c>
      <c r="E181" s="218" t="s">
        <v>44</v>
      </c>
      <c r="F181" s="219" t="s">
        <v>1607</v>
      </c>
      <c r="G181" s="217"/>
      <c r="H181" s="220">
        <v>24.5</v>
      </c>
      <c r="I181" s="221"/>
      <c r="J181" s="217"/>
      <c r="K181" s="217"/>
      <c r="L181" s="222"/>
      <c r="M181" s="223"/>
      <c r="N181" s="224"/>
      <c r="O181" s="224"/>
      <c r="P181" s="224"/>
      <c r="Q181" s="224"/>
      <c r="R181" s="224"/>
      <c r="S181" s="224"/>
      <c r="T181" s="225"/>
      <c r="AT181" s="226" t="s">
        <v>299</v>
      </c>
      <c r="AU181" s="226" t="s">
        <v>91</v>
      </c>
      <c r="AV181" s="13" t="s">
        <v>91</v>
      </c>
      <c r="AW181" s="13" t="s">
        <v>42</v>
      </c>
      <c r="AX181" s="13" t="s">
        <v>82</v>
      </c>
      <c r="AY181" s="226" t="s">
        <v>211</v>
      </c>
    </row>
    <row r="182" spans="1:65" s="13" customFormat="1">
      <c r="B182" s="216"/>
      <c r="C182" s="217"/>
      <c r="D182" s="208" t="s">
        <v>299</v>
      </c>
      <c r="E182" s="218" t="s">
        <v>44</v>
      </c>
      <c r="F182" s="219" t="s">
        <v>1608</v>
      </c>
      <c r="G182" s="217"/>
      <c r="H182" s="220">
        <v>-18.2</v>
      </c>
      <c r="I182" s="221"/>
      <c r="J182" s="217"/>
      <c r="K182" s="217"/>
      <c r="L182" s="222"/>
      <c r="M182" s="223"/>
      <c r="N182" s="224"/>
      <c r="O182" s="224"/>
      <c r="P182" s="224"/>
      <c r="Q182" s="224"/>
      <c r="R182" s="224"/>
      <c r="S182" s="224"/>
      <c r="T182" s="225"/>
      <c r="AT182" s="226" t="s">
        <v>299</v>
      </c>
      <c r="AU182" s="226" t="s">
        <v>91</v>
      </c>
      <c r="AV182" s="13" t="s">
        <v>91</v>
      </c>
      <c r="AW182" s="13" t="s">
        <v>42</v>
      </c>
      <c r="AX182" s="13" t="s">
        <v>82</v>
      </c>
      <c r="AY182" s="226" t="s">
        <v>211</v>
      </c>
    </row>
    <row r="183" spans="1:65" s="14" customFormat="1">
      <c r="B183" s="227"/>
      <c r="C183" s="228"/>
      <c r="D183" s="208" t="s">
        <v>299</v>
      </c>
      <c r="E183" s="229" t="s">
        <v>44</v>
      </c>
      <c r="F183" s="230" t="s">
        <v>344</v>
      </c>
      <c r="G183" s="228"/>
      <c r="H183" s="231">
        <v>500.34999999999997</v>
      </c>
      <c r="I183" s="232"/>
      <c r="J183" s="228"/>
      <c r="K183" s="228"/>
      <c r="L183" s="233"/>
      <c r="M183" s="234"/>
      <c r="N183" s="235"/>
      <c r="O183" s="235"/>
      <c r="P183" s="235"/>
      <c r="Q183" s="235"/>
      <c r="R183" s="235"/>
      <c r="S183" s="235"/>
      <c r="T183" s="236"/>
      <c r="AT183" s="237" t="s">
        <v>299</v>
      </c>
      <c r="AU183" s="237" t="s">
        <v>91</v>
      </c>
      <c r="AV183" s="14" t="s">
        <v>232</v>
      </c>
      <c r="AW183" s="14" t="s">
        <v>42</v>
      </c>
      <c r="AX183" s="14" t="s">
        <v>88</v>
      </c>
      <c r="AY183" s="237" t="s">
        <v>211</v>
      </c>
    </row>
    <row r="184" spans="1:65" s="2" customFormat="1" ht="48">
      <c r="A184" s="37"/>
      <c r="B184" s="38"/>
      <c r="C184" s="195" t="s">
        <v>405</v>
      </c>
      <c r="D184" s="195" t="s">
        <v>214</v>
      </c>
      <c r="E184" s="196" t="s">
        <v>435</v>
      </c>
      <c r="F184" s="197" t="s">
        <v>436</v>
      </c>
      <c r="G184" s="198" t="s">
        <v>295</v>
      </c>
      <c r="H184" s="199">
        <v>2501.75</v>
      </c>
      <c r="I184" s="200"/>
      <c r="J184" s="201">
        <f>ROUND(I184*H184,2)</f>
        <v>0</v>
      </c>
      <c r="K184" s="197" t="s">
        <v>224</v>
      </c>
      <c r="L184" s="42"/>
      <c r="M184" s="202" t="s">
        <v>44</v>
      </c>
      <c r="N184" s="203" t="s">
        <v>53</v>
      </c>
      <c r="O184" s="67"/>
      <c r="P184" s="204">
        <f>O184*H184</f>
        <v>0</v>
      </c>
      <c r="Q184" s="204">
        <v>0</v>
      </c>
      <c r="R184" s="204">
        <f>Q184*H184</f>
        <v>0</v>
      </c>
      <c r="S184" s="204">
        <v>0</v>
      </c>
      <c r="T184" s="205">
        <f>S184*H184</f>
        <v>0</v>
      </c>
      <c r="U184" s="37"/>
      <c r="V184" s="37"/>
      <c r="W184" s="37"/>
      <c r="X184" s="37"/>
      <c r="Y184" s="37"/>
      <c r="Z184" s="37"/>
      <c r="AA184" s="37"/>
      <c r="AB184" s="37"/>
      <c r="AC184" s="37"/>
      <c r="AD184" s="37"/>
      <c r="AE184" s="37"/>
      <c r="AR184" s="206" t="s">
        <v>232</v>
      </c>
      <c r="AT184" s="206" t="s">
        <v>214</v>
      </c>
      <c r="AU184" s="206" t="s">
        <v>91</v>
      </c>
      <c r="AY184" s="19" t="s">
        <v>211</v>
      </c>
      <c r="BE184" s="207">
        <f>IF(N184="základní",J184,0)</f>
        <v>0</v>
      </c>
      <c r="BF184" s="207">
        <f>IF(N184="snížená",J184,0)</f>
        <v>0</v>
      </c>
      <c r="BG184" s="207">
        <f>IF(N184="zákl. přenesená",J184,0)</f>
        <v>0</v>
      </c>
      <c r="BH184" s="207">
        <f>IF(N184="sníž. přenesená",J184,0)</f>
        <v>0</v>
      </c>
      <c r="BI184" s="207">
        <f>IF(N184="nulová",J184,0)</f>
        <v>0</v>
      </c>
      <c r="BJ184" s="19" t="s">
        <v>88</v>
      </c>
      <c r="BK184" s="207">
        <f>ROUND(I184*H184,2)</f>
        <v>0</v>
      </c>
      <c r="BL184" s="19" t="s">
        <v>232</v>
      </c>
      <c r="BM184" s="206" t="s">
        <v>1609</v>
      </c>
    </row>
    <row r="185" spans="1:65" s="2" customFormat="1" ht="58.5">
      <c r="A185" s="37"/>
      <c r="B185" s="38"/>
      <c r="C185" s="39"/>
      <c r="D185" s="208" t="s">
        <v>297</v>
      </c>
      <c r="E185" s="39"/>
      <c r="F185" s="209" t="s">
        <v>421</v>
      </c>
      <c r="G185" s="39"/>
      <c r="H185" s="39"/>
      <c r="I185" s="118"/>
      <c r="J185" s="39"/>
      <c r="K185" s="39"/>
      <c r="L185" s="42"/>
      <c r="M185" s="210"/>
      <c r="N185" s="211"/>
      <c r="O185" s="67"/>
      <c r="P185" s="67"/>
      <c r="Q185" s="67"/>
      <c r="R185" s="67"/>
      <c r="S185" s="67"/>
      <c r="T185" s="68"/>
      <c r="U185" s="37"/>
      <c r="V185" s="37"/>
      <c r="W185" s="37"/>
      <c r="X185" s="37"/>
      <c r="Y185" s="37"/>
      <c r="Z185" s="37"/>
      <c r="AA185" s="37"/>
      <c r="AB185" s="37"/>
      <c r="AC185" s="37"/>
      <c r="AD185" s="37"/>
      <c r="AE185" s="37"/>
      <c r="AT185" s="19" t="s">
        <v>297</v>
      </c>
      <c r="AU185" s="19" t="s">
        <v>91</v>
      </c>
    </row>
    <row r="186" spans="1:65" s="13" customFormat="1">
      <c r="B186" s="216"/>
      <c r="C186" s="217"/>
      <c r="D186" s="208" t="s">
        <v>299</v>
      </c>
      <c r="E186" s="217"/>
      <c r="F186" s="219" t="s">
        <v>1610</v>
      </c>
      <c r="G186" s="217"/>
      <c r="H186" s="220">
        <v>2501.75</v>
      </c>
      <c r="I186" s="221"/>
      <c r="J186" s="217"/>
      <c r="K186" s="217"/>
      <c r="L186" s="222"/>
      <c r="M186" s="223"/>
      <c r="N186" s="224"/>
      <c r="O186" s="224"/>
      <c r="P186" s="224"/>
      <c r="Q186" s="224"/>
      <c r="R186" s="224"/>
      <c r="S186" s="224"/>
      <c r="T186" s="225"/>
      <c r="AT186" s="226" t="s">
        <v>299</v>
      </c>
      <c r="AU186" s="226" t="s">
        <v>91</v>
      </c>
      <c r="AV186" s="13" t="s">
        <v>91</v>
      </c>
      <c r="AW186" s="13" t="s">
        <v>4</v>
      </c>
      <c r="AX186" s="13" t="s">
        <v>88</v>
      </c>
      <c r="AY186" s="226" t="s">
        <v>211</v>
      </c>
    </row>
    <row r="187" spans="1:65" s="2" customFormat="1" ht="36">
      <c r="A187" s="37"/>
      <c r="B187" s="38"/>
      <c r="C187" s="195" t="s">
        <v>410</v>
      </c>
      <c r="D187" s="195" t="s">
        <v>214</v>
      </c>
      <c r="E187" s="196" t="s">
        <v>440</v>
      </c>
      <c r="F187" s="197" t="s">
        <v>441</v>
      </c>
      <c r="G187" s="198" t="s">
        <v>295</v>
      </c>
      <c r="H187" s="199">
        <v>236.87</v>
      </c>
      <c r="I187" s="200"/>
      <c r="J187" s="201">
        <f>ROUND(I187*H187,2)</f>
        <v>0</v>
      </c>
      <c r="K187" s="197" t="s">
        <v>224</v>
      </c>
      <c r="L187" s="42"/>
      <c r="M187" s="202" t="s">
        <v>44</v>
      </c>
      <c r="N187" s="203" t="s">
        <v>53</v>
      </c>
      <c r="O187" s="67"/>
      <c r="P187" s="204">
        <f>O187*H187</f>
        <v>0</v>
      </c>
      <c r="Q187" s="204">
        <v>0</v>
      </c>
      <c r="R187" s="204">
        <f>Q187*H187</f>
        <v>0</v>
      </c>
      <c r="S187" s="204">
        <v>0</v>
      </c>
      <c r="T187" s="205">
        <f>S187*H187</f>
        <v>0</v>
      </c>
      <c r="U187" s="37"/>
      <c r="V187" s="37"/>
      <c r="W187" s="37"/>
      <c r="X187" s="37"/>
      <c r="Y187" s="37"/>
      <c r="Z187" s="37"/>
      <c r="AA187" s="37"/>
      <c r="AB187" s="37"/>
      <c r="AC187" s="37"/>
      <c r="AD187" s="37"/>
      <c r="AE187" s="37"/>
      <c r="AR187" s="206" t="s">
        <v>232</v>
      </c>
      <c r="AT187" s="206" t="s">
        <v>214</v>
      </c>
      <c r="AU187" s="206" t="s">
        <v>91</v>
      </c>
      <c r="AY187" s="19" t="s">
        <v>211</v>
      </c>
      <c r="BE187" s="207">
        <f>IF(N187="základní",J187,0)</f>
        <v>0</v>
      </c>
      <c r="BF187" s="207">
        <f>IF(N187="snížená",J187,0)</f>
        <v>0</v>
      </c>
      <c r="BG187" s="207">
        <f>IF(N187="zákl. přenesená",J187,0)</f>
        <v>0</v>
      </c>
      <c r="BH187" s="207">
        <f>IF(N187="sníž. přenesená",J187,0)</f>
        <v>0</v>
      </c>
      <c r="BI187" s="207">
        <f>IF(N187="nulová",J187,0)</f>
        <v>0</v>
      </c>
      <c r="BJ187" s="19" t="s">
        <v>88</v>
      </c>
      <c r="BK187" s="207">
        <f>ROUND(I187*H187,2)</f>
        <v>0</v>
      </c>
      <c r="BL187" s="19" t="s">
        <v>232</v>
      </c>
      <c r="BM187" s="206" t="s">
        <v>1611</v>
      </c>
    </row>
    <row r="188" spans="1:65" s="2" customFormat="1" ht="58.5">
      <c r="A188" s="37"/>
      <c r="B188" s="38"/>
      <c r="C188" s="39"/>
      <c r="D188" s="208" t="s">
        <v>297</v>
      </c>
      <c r="E188" s="39"/>
      <c r="F188" s="209" t="s">
        <v>421</v>
      </c>
      <c r="G188" s="39"/>
      <c r="H188" s="39"/>
      <c r="I188" s="118"/>
      <c r="J188" s="39"/>
      <c r="K188" s="39"/>
      <c r="L188" s="42"/>
      <c r="M188" s="210"/>
      <c r="N188" s="211"/>
      <c r="O188" s="67"/>
      <c r="P188" s="67"/>
      <c r="Q188" s="67"/>
      <c r="R188" s="67"/>
      <c r="S188" s="67"/>
      <c r="T188" s="68"/>
      <c r="U188" s="37"/>
      <c r="V188" s="37"/>
      <c r="W188" s="37"/>
      <c r="X188" s="37"/>
      <c r="Y188" s="37"/>
      <c r="Z188" s="37"/>
      <c r="AA188" s="37"/>
      <c r="AB188" s="37"/>
      <c r="AC188" s="37"/>
      <c r="AD188" s="37"/>
      <c r="AE188" s="37"/>
      <c r="AT188" s="19" t="s">
        <v>297</v>
      </c>
      <c r="AU188" s="19" t="s">
        <v>91</v>
      </c>
    </row>
    <row r="189" spans="1:65" s="15" customFormat="1">
      <c r="B189" s="238"/>
      <c r="C189" s="239"/>
      <c r="D189" s="208" t="s">
        <v>299</v>
      </c>
      <c r="E189" s="240" t="s">
        <v>44</v>
      </c>
      <c r="F189" s="241" t="s">
        <v>1612</v>
      </c>
      <c r="G189" s="239"/>
      <c r="H189" s="240" t="s">
        <v>44</v>
      </c>
      <c r="I189" s="242"/>
      <c r="J189" s="239"/>
      <c r="K189" s="239"/>
      <c r="L189" s="243"/>
      <c r="M189" s="244"/>
      <c r="N189" s="245"/>
      <c r="O189" s="245"/>
      <c r="P189" s="245"/>
      <c r="Q189" s="245"/>
      <c r="R189" s="245"/>
      <c r="S189" s="245"/>
      <c r="T189" s="246"/>
      <c r="AT189" s="247" t="s">
        <v>299</v>
      </c>
      <c r="AU189" s="247" t="s">
        <v>91</v>
      </c>
      <c r="AV189" s="15" t="s">
        <v>88</v>
      </c>
      <c r="AW189" s="15" t="s">
        <v>42</v>
      </c>
      <c r="AX189" s="15" t="s">
        <v>82</v>
      </c>
      <c r="AY189" s="247" t="s">
        <v>211</v>
      </c>
    </row>
    <row r="190" spans="1:65" s="13" customFormat="1">
      <c r="B190" s="216"/>
      <c r="C190" s="217"/>
      <c r="D190" s="208" t="s">
        <v>299</v>
      </c>
      <c r="E190" s="218" t="s">
        <v>44</v>
      </c>
      <c r="F190" s="219" t="s">
        <v>1613</v>
      </c>
      <c r="G190" s="217"/>
      <c r="H190" s="220">
        <v>205.86</v>
      </c>
      <c r="I190" s="221"/>
      <c r="J190" s="217"/>
      <c r="K190" s="217"/>
      <c r="L190" s="222"/>
      <c r="M190" s="223"/>
      <c r="N190" s="224"/>
      <c r="O190" s="224"/>
      <c r="P190" s="224"/>
      <c r="Q190" s="224"/>
      <c r="R190" s="224"/>
      <c r="S190" s="224"/>
      <c r="T190" s="225"/>
      <c r="AT190" s="226" t="s">
        <v>299</v>
      </c>
      <c r="AU190" s="226" t="s">
        <v>91</v>
      </c>
      <c r="AV190" s="13" t="s">
        <v>91</v>
      </c>
      <c r="AW190" s="13" t="s">
        <v>42</v>
      </c>
      <c r="AX190" s="13" t="s">
        <v>82</v>
      </c>
      <c r="AY190" s="226" t="s">
        <v>211</v>
      </c>
    </row>
    <row r="191" spans="1:65" s="13" customFormat="1">
      <c r="B191" s="216"/>
      <c r="C191" s="217"/>
      <c r="D191" s="208" t="s">
        <v>299</v>
      </c>
      <c r="E191" s="218" t="s">
        <v>44</v>
      </c>
      <c r="F191" s="219" t="s">
        <v>1614</v>
      </c>
      <c r="G191" s="217"/>
      <c r="H191" s="220">
        <v>82.34</v>
      </c>
      <c r="I191" s="221"/>
      <c r="J191" s="217"/>
      <c r="K191" s="217"/>
      <c r="L191" s="222"/>
      <c r="M191" s="223"/>
      <c r="N191" s="224"/>
      <c r="O191" s="224"/>
      <c r="P191" s="224"/>
      <c r="Q191" s="224"/>
      <c r="R191" s="224"/>
      <c r="S191" s="224"/>
      <c r="T191" s="225"/>
      <c r="AT191" s="226" t="s">
        <v>299</v>
      </c>
      <c r="AU191" s="226" t="s">
        <v>91</v>
      </c>
      <c r="AV191" s="13" t="s">
        <v>91</v>
      </c>
      <c r="AW191" s="13" t="s">
        <v>42</v>
      </c>
      <c r="AX191" s="13" t="s">
        <v>82</v>
      </c>
      <c r="AY191" s="226" t="s">
        <v>211</v>
      </c>
    </row>
    <row r="192" spans="1:65" s="13" customFormat="1">
      <c r="B192" s="216"/>
      <c r="C192" s="217"/>
      <c r="D192" s="208" t="s">
        <v>299</v>
      </c>
      <c r="E192" s="218" t="s">
        <v>44</v>
      </c>
      <c r="F192" s="219" t="s">
        <v>1615</v>
      </c>
      <c r="G192" s="217"/>
      <c r="H192" s="220">
        <v>41.17</v>
      </c>
      <c r="I192" s="221"/>
      <c r="J192" s="217"/>
      <c r="K192" s="217"/>
      <c r="L192" s="222"/>
      <c r="M192" s="223"/>
      <c r="N192" s="224"/>
      <c r="O192" s="224"/>
      <c r="P192" s="224"/>
      <c r="Q192" s="224"/>
      <c r="R192" s="224"/>
      <c r="S192" s="224"/>
      <c r="T192" s="225"/>
      <c r="AT192" s="226" t="s">
        <v>299</v>
      </c>
      <c r="AU192" s="226" t="s">
        <v>91</v>
      </c>
      <c r="AV192" s="13" t="s">
        <v>91</v>
      </c>
      <c r="AW192" s="13" t="s">
        <v>42</v>
      </c>
      <c r="AX192" s="13" t="s">
        <v>82</v>
      </c>
      <c r="AY192" s="226" t="s">
        <v>211</v>
      </c>
    </row>
    <row r="193" spans="1:65" s="13" customFormat="1">
      <c r="B193" s="216"/>
      <c r="C193" s="217"/>
      <c r="D193" s="208" t="s">
        <v>299</v>
      </c>
      <c r="E193" s="218" t="s">
        <v>44</v>
      </c>
      <c r="F193" s="219" t="s">
        <v>1616</v>
      </c>
      <c r="G193" s="217"/>
      <c r="H193" s="220">
        <v>-92.5</v>
      </c>
      <c r="I193" s="221"/>
      <c r="J193" s="217"/>
      <c r="K193" s="217"/>
      <c r="L193" s="222"/>
      <c r="M193" s="223"/>
      <c r="N193" s="224"/>
      <c r="O193" s="224"/>
      <c r="P193" s="224"/>
      <c r="Q193" s="224"/>
      <c r="R193" s="224"/>
      <c r="S193" s="224"/>
      <c r="T193" s="225"/>
      <c r="AT193" s="226" t="s">
        <v>299</v>
      </c>
      <c r="AU193" s="226" t="s">
        <v>91</v>
      </c>
      <c r="AV193" s="13" t="s">
        <v>91</v>
      </c>
      <c r="AW193" s="13" t="s">
        <v>42</v>
      </c>
      <c r="AX193" s="13" t="s">
        <v>82</v>
      </c>
      <c r="AY193" s="226" t="s">
        <v>211</v>
      </c>
    </row>
    <row r="194" spans="1:65" s="14" customFormat="1">
      <c r="B194" s="227"/>
      <c r="C194" s="228"/>
      <c r="D194" s="208" t="s">
        <v>299</v>
      </c>
      <c r="E194" s="229" t="s">
        <v>44</v>
      </c>
      <c r="F194" s="230" t="s">
        <v>344</v>
      </c>
      <c r="G194" s="228"/>
      <c r="H194" s="231">
        <v>236.87000000000006</v>
      </c>
      <c r="I194" s="232"/>
      <c r="J194" s="228"/>
      <c r="K194" s="228"/>
      <c r="L194" s="233"/>
      <c r="M194" s="234"/>
      <c r="N194" s="235"/>
      <c r="O194" s="235"/>
      <c r="P194" s="235"/>
      <c r="Q194" s="235"/>
      <c r="R194" s="235"/>
      <c r="S194" s="235"/>
      <c r="T194" s="236"/>
      <c r="AT194" s="237" t="s">
        <v>299</v>
      </c>
      <c r="AU194" s="237" t="s">
        <v>91</v>
      </c>
      <c r="AV194" s="14" t="s">
        <v>232</v>
      </c>
      <c r="AW194" s="14" t="s">
        <v>42</v>
      </c>
      <c r="AX194" s="14" t="s">
        <v>88</v>
      </c>
      <c r="AY194" s="237" t="s">
        <v>211</v>
      </c>
    </row>
    <row r="195" spans="1:65" s="2" customFormat="1" ht="48">
      <c r="A195" s="37"/>
      <c r="B195" s="38"/>
      <c r="C195" s="195" t="s">
        <v>417</v>
      </c>
      <c r="D195" s="195" t="s">
        <v>214</v>
      </c>
      <c r="E195" s="196" t="s">
        <v>455</v>
      </c>
      <c r="F195" s="197" t="s">
        <v>456</v>
      </c>
      <c r="G195" s="198" t="s">
        <v>295</v>
      </c>
      <c r="H195" s="199">
        <v>1184.3499999999999</v>
      </c>
      <c r="I195" s="200"/>
      <c r="J195" s="201">
        <f>ROUND(I195*H195,2)</f>
        <v>0</v>
      </c>
      <c r="K195" s="197" t="s">
        <v>224</v>
      </c>
      <c r="L195" s="42"/>
      <c r="M195" s="202" t="s">
        <v>44</v>
      </c>
      <c r="N195" s="203" t="s">
        <v>53</v>
      </c>
      <c r="O195" s="67"/>
      <c r="P195" s="204">
        <f>O195*H195</f>
        <v>0</v>
      </c>
      <c r="Q195" s="204">
        <v>0</v>
      </c>
      <c r="R195" s="204">
        <f>Q195*H195</f>
        <v>0</v>
      </c>
      <c r="S195" s="204">
        <v>0</v>
      </c>
      <c r="T195" s="205">
        <f>S195*H195</f>
        <v>0</v>
      </c>
      <c r="U195" s="37"/>
      <c r="V195" s="37"/>
      <c r="W195" s="37"/>
      <c r="X195" s="37"/>
      <c r="Y195" s="37"/>
      <c r="Z195" s="37"/>
      <c r="AA195" s="37"/>
      <c r="AB195" s="37"/>
      <c r="AC195" s="37"/>
      <c r="AD195" s="37"/>
      <c r="AE195" s="37"/>
      <c r="AR195" s="206" t="s">
        <v>232</v>
      </c>
      <c r="AT195" s="206" t="s">
        <v>214</v>
      </c>
      <c r="AU195" s="206" t="s">
        <v>91</v>
      </c>
      <c r="AY195" s="19" t="s">
        <v>211</v>
      </c>
      <c r="BE195" s="207">
        <f>IF(N195="základní",J195,0)</f>
        <v>0</v>
      </c>
      <c r="BF195" s="207">
        <f>IF(N195="snížená",J195,0)</f>
        <v>0</v>
      </c>
      <c r="BG195" s="207">
        <f>IF(N195="zákl. přenesená",J195,0)</f>
        <v>0</v>
      </c>
      <c r="BH195" s="207">
        <f>IF(N195="sníž. přenesená",J195,0)</f>
        <v>0</v>
      </c>
      <c r="BI195" s="207">
        <f>IF(N195="nulová",J195,0)</f>
        <v>0</v>
      </c>
      <c r="BJ195" s="19" t="s">
        <v>88</v>
      </c>
      <c r="BK195" s="207">
        <f>ROUND(I195*H195,2)</f>
        <v>0</v>
      </c>
      <c r="BL195" s="19" t="s">
        <v>232</v>
      </c>
      <c r="BM195" s="206" t="s">
        <v>1617</v>
      </c>
    </row>
    <row r="196" spans="1:65" s="2" customFormat="1" ht="58.5">
      <c r="A196" s="37"/>
      <c r="B196" s="38"/>
      <c r="C196" s="39"/>
      <c r="D196" s="208" t="s">
        <v>297</v>
      </c>
      <c r="E196" s="39"/>
      <c r="F196" s="209" t="s">
        <v>421</v>
      </c>
      <c r="G196" s="39"/>
      <c r="H196" s="39"/>
      <c r="I196" s="118"/>
      <c r="J196" s="39"/>
      <c r="K196" s="39"/>
      <c r="L196" s="42"/>
      <c r="M196" s="210"/>
      <c r="N196" s="211"/>
      <c r="O196" s="67"/>
      <c r="P196" s="67"/>
      <c r="Q196" s="67"/>
      <c r="R196" s="67"/>
      <c r="S196" s="67"/>
      <c r="T196" s="68"/>
      <c r="U196" s="37"/>
      <c r="V196" s="37"/>
      <c r="W196" s="37"/>
      <c r="X196" s="37"/>
      <c r="Y196" s="37"/>
      <c r="Z196" s="37"/>
      <c r="AA196" s="37"/>
      <c r="AB196" s="37"/>
      <c r="AC196" s="37"/>
      <c r="AD196" s="37"/>
      <c r="AE196" s="37"/>
      <c r="AT196" s="19" t="s">
        <v>297</v>
      </c>
      <c r="AU196" s="19" t="s">
        <v>91</v>
      </c>
    </row>
    <row r="197" spans="1:65" s="13" customFormat="1">
      <c r="B197" s="216"/>
      <c r="C197" s="217"/>
      <c r="D197" s="208" t="s">
        <v>299</v>
      </c>
      <c r="E197" s="217"/>
      <c r="F197" s="219" t="s">
        <v>1618</v>
      </c>
      <c r="G197" s="217"/>
      <c r="H197" s="220">
        <v>1184.3499999999999</v>
      </c>
      <c r="I197" s="221"/>
      <c r="J197" s="217"/>
      <c r="K197" s="217"/>
      <c r="L197" s="222"/>
      <c r="M197" s="223"/>
      <c r="N197" s="224"/>
      <c r="O197" s="224"/>
      <c r="P197" s="224"/>
      <c r="Q197" s="224"/>
      <c r="R197" s="224"/>
      <c r="S197" s="224"/>
      <c r="T197" s="225"/>
      <c r="AT197" s="226" t="s">
        <v>299</v>
      </c>
      <c r="AU197" s="226" t="s">
        <v>91</v>
      </c>
      <c r="AV197" s="13" t="s">
        <v>91</v>
      </c>
      <c r="AW197" s="13" t="s">
        <v>4</v>
      </c>
      <c r="AX197" s="13" t="s">
        <v>88</v>
      </c>
      <c r="AY197" s="226" t="s">
        <v>211</v>
      </c>
    </row>
    <row r="198" spans="1:65" s="2" customFormat="1" ht="24">
      <c r="A198" s="37"/>
      <c r="B198" s="38"/>
      <c r="C198" s="259" t="s">
        <v>425</v>
      </c>
      <c r="D198" s="259" t="s">
        <v>507</v>
      </c>
      <c r="E198" s="260" t="s">
        <v>508</v>
      </c>
      <c r="F198" s="261" t="s">
        <v>509</v>
      </c>
      <c r="G198" s="262" t="s">
        <v>510</v>
      </c>
      <c r="H198" s="263">
        <v>1474.44</v>
      </c>
      <c r="I198" s="264"/>
      <c r="J198" s="265">
        <f>ROUND(I198*H198,2)</f>
        <v>0</v>
      </c>
      <c r="K198" s="261" t="s">
        <v>224</v>
      </c>
      <c r="L198" s="266"/>
      <c r="M198" s="267" t="s">
        <v>44</v>
      </c>
      <c r="N198" s="268" t="s">
        <v>53</v>
      </c>
      <c r="O198" s="67"/>
      <c r="P198" s="204">
        <f>O198*H198</f>
        <v>0</v>
      </c>
      <c r="Q198" s="204">
        <v>0</v>
      </c>
      <c r="R198" s="204">
        <f>Q198*H198</f>
        <v>0</v>
      </c>
      <c r="S198" s="204">
        <v>0</v>
      </c>
      <c r="T198" s="205">
        <f>S198*H198</f>
        <v>0</v>
      </c>
      <c r="U198" s="37"/>
      <c r="V198" s="37"/>
      <c r="W198" s="37"/>
      <c r="X198" s="37"/>
      <c r="Y198" s="37"/>
      <c r="Z198" s="37"/>
      <c r="AA198" s="37"/>
      <c r="AB198" s="37"/>
      <c r="AC198" s="37"/>
      <c r="AD198" s="37"/>
      <c r="AE198" s="37"/>
      <c r="AR198" s="206" t="s">
        <v>256</v>
      </c>
      <c r="AT198" s="206" t="s">
        <v>507</v>
      </c>
      <c r="AU198" s="206" t="s">
        <v>91</v>
      </c>
      <c r="AY198" s="19" t="s">
        <v>211</v>
      </c>
      <c r="BE198" s="207">
        <f>IF(N198="základní",J198,0)</f>
        <v>0</v>
      </c>
      <c r="BF198" s="207">
        <f>IF(N198="snížená",J198,0)</f>
        <v>0</v>
      </c>
      <c r="BG198" s="207">
        <f>IF(N198="zákl. přenesená",J198,0)</f>
        <v>0</v>
      </c>
      <c r="BH198" s="207">
        <f>IF(N198="sníž. přenesená",J198,0)</f>
        <v>0</v>
      </c>
      <c r="BI198" s="207">
        <f>IF(N198="nulová",J198,0)</f>
        <v>0</v>
      </c>
      <c r="BJ198" s="19" t="s">
        <v>88</v>
      </c>
      <c r="BK198" s="207">
        <f>ROUND(I198*H198,2)</f>
        <v>0</v>
      </c>
      <c r="BL198" s="19" t="s">
        <v>232</v>
      </c>
      <c r="BM198" s="206" t="s">
        <v>1619</v>
      </c>
    </row>
    <row r="199" spans="1:65" s="15" customFormat="1">
      <c r="B199" s="238"/>
      <c r="C199" s="239"/>
      <c r="D199" s="208" t="s">
        <v>299</v>
      </c>
      <c r="E199" s="240" t="s">
        <v>44</v>
      </c>
      <c r="F199" s="241" t="s">
        <v>512</v>
      </c>
      <c r="G199" s="239"/>
      <c r="H199" s="240" t="s">
        <v>44</v>
      </c>
      <c r="I199" s="242"/>
      <c r="J199" s="239"/>
      <c r="K199" s="239"/>
      <c r="L199" s="243"/>
      <c r="M199" s="244"/>
      <c r="N199" s="245"/>
      <c r="O199" s="245"/>
      <c r="P199" s="245"/>
      <c r="Q199" s="245"/>
      <c r="R199" s="245"/>
      <c r="S199" s="245"/>
      <c r="T199" s="246"/>
      <c r="AT199" s="247" t="s">
        <v>299</v>
      </c>
      <c r="AU199" s="247" t="s">
        <v>91</v>
      </c>
      <c r="AV199" s="15" t="s">
        <v>88</v>
      </c>
      <c r="AW199" s="15" t="s">
        <v>42</v>
      </c>
      <c r="AX199" s="15" t="s">
        <v>82</v>
      </c>
      <c r="AY199" s="247" t="s">
        <v>211</v>
      </c>
    </row>
    <row r="200" spans="1:65" s="13" customFormat="1">
      <c r="B200" s="216"/>
      <c r="C200" s="217"/>
      <c r="D200" s="208" t="s">
        <v>299</v>
      </c>
      <c r="E200" s="218" t="s">
        <v>44</v>
      </c>
      <c r="F200" s="219" t="s">
        <v>1620</v>
      </c>
      <c r="G200" s="217"/>
      <c r="H200" s="220">
        <v>1000.7</v>
      </c>
      <c r="I200" s="221"/>
      <c r="J200" s="217"/>
      <c r="K200" s="217"/>
      <c r="L200" s="222"/>
      <c r="M200" s="223"/>
      <c r="N200" s="224"/>
      <c r="O200" s="224"/>
      <c r="P200" s="224"/>
      <c r="Q200" s="224"/>
      <c r="R200" s="224"/>
      <c r="S200" s="224"/>
      <c r="T200" s="225"/>
      <c r="AT200" s="226" t="s">
        <v>299</v>
      </c>
      <c r="AU200" s="226" t="s">
        <v>91</v>
      </c>
      <c r="AV200" s="13" t="s">
        <v>91</v>
      </c>
      <c r="AW200" s="13" t="s">
        <v>42</v>
      </c>
      <c r="AX200" s="13" t="s">
        <v>82</v>
      </c>
      <c r="AY200" s="226" t="s">
        <v>211</v>
      </c>
    </row>
    <row r="201" spans="1:65" s="13" customFormat="1">
      <c r="B201" s="216"/>
      <c r="C201" s="217"/>
      <c r="D201" s="208" t="s">
        <v>299</v>
      </c>
      <c r="E201" s="218" t="s">
        <v>44</v>
      </c>
      <c r="F201" s="219" t="s">
        <v>1621</v>
      </c>
      <c r="G201" s="217"/>
      <c r="H201" s="220">
        <v>473.74</v>
      </c>
      <c r="I201" s="221"/>
      <c r="J201" s="217"/>
      <c r="K201" s="217"/>
      <c r="L201" s="222"/>
      <c r="M201" s="223"/>
      <c r="N201" s="224"/>
      <c r="O201" s="224"/>
      <c r="P201" s="224"/>
      <c r="Q201" s="224"/>
      <c r="R201" s="224"/>
      <c r="S201" s="224"/>
      <c r="T201" s="225"/>
      <c r="AT201" s="226" t="s">
        <v>299</v>
      </c>
      <c r="AU201" s="226" t="s">
        <v>91</v>
      </c>
      <c r="AV201" s="13" t="s">
        <v>91</v>
      </c>
      <c r="AW201" s="13" t="s">
        <v>42</v>
      </c>
      <c r="AX201" s="13" t="s">
        <v>82</v>
      </c>
      <c r="AY201" s="226" t="s">
        <v>211</v>
      </c>
    </row>
    <row r="202" spans="1:65" s="14" customFormat="1">
      <c r="B202" s="227"/>
      <c r="C202" s="228"/>
      <c r="D202" s="208" t="s">
        <v>299</v>
      </c>
      <c r="E202" s="229" t="s">
        <v>44</v>
      </c>
      <c r="F202" s="230" t="s">
        <v>344</v>
      </c>
      <c r="G202" s="228"/>
      <c r="H202" s="231">
        <v>1474.44</v>
      </c>
      <c r="I202" s="232"/>
      <c r="J202" s="228"/>
      <c r="K202" s="228"/>
      <c r="L202" s="233"/>
      <c r="M202" s="234"/>
      <c r="N202" s="235"/>
      <c r="O202" s="235"/>
      <c r="P202" s="235"/>
      <c r="Q202" s="235"/>
      <c r="R202" s="235"/>
      <c r="S202" s="235"/>
      <c r="T202" s="236"/>
      <c r="AT202" s="237" t="s">
        <v>299</v>
      </c>
      <c r="AU202" s="237" t="s">
        <v>91</v>
      </c>
      <c r="AV202" s="14" t="s">
        <v>232</v>
      </c>
      <c r="AW202" s="14" t="s">
        <v>42</v>
      </c>
      <c r="AX202" s="14" t="s">
        <v>88</v>
      </c>
      <c r="AY202" s="237" t="s">
        <v>211</v>
      </c>
    </row>
    <row r="203" spans="1:65" s="2" customFormat="1" ht="36">
      <c r="A203" s="37"/>
      <c r="B203" s="38"/>
      <c r="C203" s="195" t="s">
        <v>434</v>
      </c>
      <c r="D203" s="195" t="s">
        <v>214</v>
      </c>
      <c r="E203" s="196" t="s">
        <v>460</v>
      </c>
      <c r="F203" s="197" t="s">
        <v>461</v>
      </c>
      <c r="G203" s="198" t="s">
        <v>295</v>
      </c>
      <c r="H203" s="199">
        <v>115.246</v>
      </c>
      <c r="I203" s="200"/>
      <c r="J203" s="201">
        <f>ROUND(I203*H203,2)</f>
        <v>0</v>
      </c>
      <c r="K203" s="197" t="s">
        <v>224</v>
      </c>
      <c r="L203" s="42"/>
      <c r="M203" s="202" t="s">
        <v>44</v>
      </c>
      <c r="N203" s="203" t="s">
        <v>53</v>
      </c>
      <c r="O203" s="67"/>
      <c r="P203" s="204">
        <f>O203*H203</f>
        <v>0</v>
      </c>
      <c r="Q203" s="204">
        <v>0</v>
      </c>
      <c r="R203" s="204">
        <f>Q203*H203</f>
        <v>0</v>
      </c>
      <c r="S203" s="204">
        <v>0</v>
      </c>
      <c r="T203" s="205">
        <f>S203*H203</f>
        <v>0</v>
      </c>
      <c r="U203" s="37"/>
      <c r="V203" s="37"/>
      <c r="W203" s="37"/>
      <c r="X203" s="37"/>
      <c r="Y203" s="37"/>
      <c r="Z203" s="37"/>
      <c r="AA203" s="37"/>
      <c r="AB203" s="37"/>
      <c r="AC203" s="37"/>
      <c r="AD203" s="37"/>
      <c r="AE203" s="37"/>
      <c r="AR203" s="206" t="s">
        <v>232</v>
      </c>
      <c r="AT203" s="206" t="s">
        <v>214</v>
      </c>
      <c r="AU203" s="206" t="s">
        <v>91</v>
      </c>
      <c r="AY203" s="19" t="s">
        <v>211</v>
      </c>
      <c r="BE203" s="207">
        <f>IF(N203="základní",J203,0)</f>
        <v>0</v>
      </c>
      <c r="BF203" s="207">
        <f>IF(N203="snížená",J203,0)</f>
        <v>0</v>
      </c>
      <c r="BG203" s="207">
        <f>IF(N203="zákl. přenesená",J203,0)</f>
        <v>0</v>
      </c>
      <c r="BH203" s="207">
        <f>IF(N203="sníž. přenesená",J203,0)</f>
        <v>0</v>
      </c>
      <c r="BI203" s="207">
        <f>IF(N203="nulová",J203,0)</f>
        <v>0</v>
      </c>
      <c r="BJ203" s="19" t="s">
        <v>88</v>
      </c>
      <c r="BK203" s="207">
        <f>ROUND(I203*H203,2)</f>
        <v>0</v>
      </c>
      <c r="BL203" s="19" t="s">
        <v>232</v>
      </c>
      <c r="BM203" s="206" t="s">
        <v>1622</v>
      </c>
    </row>
    <row r="204" spans="1:65" s="2" customFormat="1" ht="58.5">
      <c r="A204" s="37"/>
      <c r="B204" s="38"/>
      <c r="C204" s="39"/>
      <c r="D204" s="208" t="s">
        <v>297</v>
      </c>
      <c r="E204" s="39"/>
      <c r="F204" s="209" t="s">
        <v>421</v>
      </c>
      <c r="G204" s="39"/>
      <c r="H204" s="39"/>
      <c r="I204" s="118"/>
      <c r="J204" s="39"/>
      <c r="K204" s="39"/>
      <c r="L204" s="42"/>
      <c r="M204" s="210"/>
      <c r="N204" s="211"/>
      <c r="O204" s="67"/>
      <c r="P204" s="67"/>
      <c r="Q204" s="67"/>
      <c r="R204" s="67"/>
      <c r="S204" s="67"/>
      <c r="T204" s="68"/>
      <c r="U204" s="37"/>
      <c r="V204" s="37"/>
      <c r="W204" s="37"/>
      <c r="X204" s="37"/>
      <c r="Y204" s="37"/>
      <c r="Z204" s="37"/>
      <c r="AA204" s="37"/>
      <c r="AB204" s="37"/>
      <c r="AC204" s="37"/>
      <c r="AD204" s="37"/>
      <c r="AE204" s="37"/>
      <c r="AT204" s="19" t="s">
        <v>297</v>
      </c>
      <c r="AU204" s="19" t="s">
        <v>91</v>
      </c>
    </row>
    <row r="205" spans="1:65" s="2" customFormat="1" ht="19.5">
      <c r="A205" s="37"/>
      <c r="B205" s="38"/>
      <c r="C205" s="39"/>
      <c r="D205" s="208" t="s">
        <v>220</v>
      </c>
      <c r="E205" s="39"/>
      <c r="F205" s="209" t="s">
        <v>463</v>
      </c>
      <c r="G205" s="39"/>
      <c r="H205" s="39"/>
      <c r="I205" s="118"/>
      <c r="J205" s="39"/>
      <c r="K205" s="39"/>
      <c r="L205" s="42"/>
      <c r="M205" s="210"/>
      <c r="N205" s="211"/>
      <c r="O205" s="67"/>
      <c r="P205" s="67"/>
      <c r="Q205" s="67"/>
      <c r="R205" s="67"/>
      <c r="S205" s="67"/>
      <c r="T205" s="68"/>
      <c r="U205" s="37"/>
      <c r="V205" s="37"/>
      <c r="W205" s="37"/>
      <c r="X205" s="37"/>
      <c r="Y205" s="37"/>
      <c r="Z205" s="37"/>
      <c r="AA205" s="37"/>
      <c r="AB205" s="37"/>
      <c r="AC205" s="37"/>
      <c r="AD205" s="37"/>
      <c r="AE205" s="37"/>
      <c r="AT205" s="19" t="s">
        <v>220</v>
      </c>
      <c r="AU205" s="19" t="s">
        <v>91</v>
      </c>
    </row>
    <row r="206" spans="1:65" s="13" customFormat="1">
      <c r="B206" s="216"/>
      <c r="C206" s="217"/>
      <c r="D206" s="208" t="s">
        <v>299</v>
      </c>
      <c r="E206" s="218" t="s">
        <v>44</v>
      </c>
      <c r="F206" s="219" t="s">
        <v>1623</v>
      </c>
      <c r="G206" s="217"/>
      <c r="H206" s="220">
        <v>11.858000000000001</v>
      </c>
      <c r="I206" s="221"/>
      <c r="J206" s="217"/>
      <c r="K206" s="217"/>
      <c r="L206" s="222"/>
      <c r="M206" s="223"/>
      <c r="N206" s="224"/>
      <c r="O206" s="224"/>
      <c r="P206" s="224"/>
      <c r="Q206" s="224"/>
      <c r="R206" s="224"/>
      <c r="S206" s="224"/>
      <c r="T206" s="225"/>
      <c r="AT206" s="226" t="s">
        <v>299</v>
      </c>
      <c r="AU206" s="226" t="s">
        <v>91</v>
      </c>
      <c r="AV206" s="13" t="s">
        <v>91</v>
      </c>
      <c r="AW206" s="13" t="s">
        <v>42</v>
      </c>
      <c r="AX206" s="13" t="s">
        <v>82</v>
      </c>
      <c r="AY206" s="226" t="s">
        <v>211</v>
      </c>
    </row>
    <row r="207" spans="1:65" s="13" customFormat="1">
      <c r="B207" s="216"/>
      <c r="C207" s="217"/>
      <c r="D207" s="208" t="s">
        <v>299</v>
      </c>
      <c r="E207" s="218" t="s">
        <v>44</v>
      </c>
      <c r="F207" s="219" t="s">
        <v>1624</v>
      </c>
      <c r="G207" s="217"/>
      <c r="H207" s="220">
        <v>11.858000000000001</v>
      </c>
      <c r="I207" s="221"/>
      <c r="J207" s="217"/>
      <c r="K207" s="217"/>
      <c r="L207" s="222"/>
      <c r="M207" s="223"/>
      <c r="N207" s="224"/>
      <c r="O207" s="224"/>
      <c r="P207" s="224"/>
      <c r="Q207" s="224"/>
      <c r="R207" s="224"/>
      <c r="S207" s="224"/>
      <c r="T207" s="225"/>
      <c r="AT207" s="226" t="s">
        <v>299</v>
      </c>
      <c r="AU207" s="226" t="s">
        <v>91</v>
      </c>
      <c r="AV207" s="13" t="s">
        <v>91</v>
      </c>
      <c r="AW207" s="13" t="s">
        <v>42</v>
      </c>
      <c r="AX207" s="13" t="s">
        <v>82</v>
      </c>
      <c r="AY207" s="226" t="s">
        <v>211</v>
      </c>
    </row>
    <row r="208" spans="1:65" s="16" customFormat="1">
      <c r="B208" s="248"/>
      <c r="C208" s="249"/>
      <c r="D208" s="208" t="s">
        <v>299</v>
      </c>
      <c r="E208" s="250" t="s">
        <v>44</v>
      </c>
      <c r="F208" s="251" t="s">
        <v>500</v>
      </c>
      <c r="G208" s="249"/>
      <c r="H208" s="252">
        <v>23.716000000000001</v>
      </c>
      <c r="I208" s="253"/>
      <c r="J208" s="249"/>
      <c r="K208" s="249"/>
      <c r="L208" s="254"/>
      <c r="M208" s="255"/>
      <c r="N208" s="256"/>
      <c r="O208" s="256"/>
      <c r="P208" s="256"/>
      <c r="Q208" s="256"/>
      <c r="R208" s="256"/>
      <c r="S208" s="256"/>
      <c r="T208" s="257"/>
      <c r="AT208" s="258" t="s">
        <v>299</v>
      </c>
      <c r="AU208" s="258" t="s">
        <v>91</v>
      </c>
      <c r="AV208" s="16" t="s">
        <v>227</v>
      </c>
      <c r="AW208" s="16" t="s">
        <v>42</v>
      </c>
      <c r="AX208" s="16" t="s">
        <v>82</v>
      </c>
      <c r="AY208" s="258" t="s">
        <v>211</v>
      </c>
    </row>
    <row r="209" spans="1:65" s="13" customFormat="1">
      <c r="B209" s="216"/>
      <c r="C209" s="217"/>
      <c r="D209" s="208" t="s">
        <v>299</v>
      </c>
      <c r="E209" s="218" t="s">
        <v>44</v>
      </c>
      <c r="F209" s="219" t="s">
        <v>1625</v>
      </c>
      <c r="G209" s="217"/>
      <c r="H209" s="220">
        <v>9.4499999999999993</v>
      </c>
      <c r="I209" s="221"/>
      <c r="J209" s="217"/>
      <c r="K209" s="217"/>
      <c r="L209" s="222"/>
      <c r="M209" s="223"/>
      <c r="N209" s="224"/>
      <c r="O209" s="224"/>
      <c r="P209" s="224"/>
      <c r="Q209" s="224"/>
      <c r="R209" s="224"/>
      <c r="S209" s="224"/>
      <c r="T209" s="225"/>
      <c r="AT209" s="226" t="s">
        <v>299</v>
      </c>
      <c r="AU209" s="226" t="s">
        <v>91</v>
      </c>
      <c r="AV209" s="13" t="s">
        <v>91</v>
      </c>
      <c r="AW209" s="13" t="s">
        <v>42</v>
      </c>
      <c r="AX209" s="13" t="s">
        <v>82</v>
      </c>
      <c r="AY209" s="226" t="s">
        <v>211</v>
      </c>
    </row>
    <row r="210" spans="1:65" s="13" customFormat="1">
      <c r="B210" s="216"/>
      <c r="C210" s="217"/>
      <c r="D210" s="208" t="s">
        <v>299</v>
      </c>
      <c r="E210" s="218" t="s">
        <v>44</v>
      </c>
      <c r="F210" s="219" t="s">
        <v>1626</v>
      </c>
      <c r="G210" s="217"/>
      <c r="H210" s="220">
        <v>41.04</v>
      </c>
      <c r="I210" s="221"/>
      <c r="J210" s="217"/>
      <c r="K210" s="217"/>
      <c r="L210" s="222"/>
      <c r="M210" s="223"/>
      <c r="N210" s="224"/>
      <c r="O210" s="224"/>
      <c r="P210" s="224"/>
      <c r="Q210" s="224"/>
      <c r="R210" s="224"/>
      <c r="S210" s="224"/>
      <c r="T210" s="225"/>
      <c r="AT210" s="226" t="s">
        <v>299</v>
      </c>
      <c r="AU210" s="226" t="s">
        <v>91</v>
      </c>
      <c r="AV210" s="13" t="s">
        <v>91</v>
      </c>
      <c r="AW210" s="13" t="s">
        <v>42</v>
      </c>
      <c r="AX210" s="13" t="s">
        <v>82</v>
      </c>
      <c r="AY210" s="226" t="s">
        <v>211</v>
      </c>
    </row>
    <row r="211" spans="1:65" s="13" customFormat="1">
      <c r="B211" s="216"/>
      <c r="C211" s="217"/>
      <c r="D211" s="208" t="s">
        <v>299</v>
      </c>
      <c r="E211" s="218" t="s">
        <v>44</v>
      </c>
      <c r="F211" s="219" t="s">
        <v>1627</v>
      </c>
      <c r="G211" s="217"/>
      <c r="H211" s="220">
        <v>41.04</v>
      </c>
      <c r="I211" s="221"/>
      <c r="J211" s="217"/>
      <c r="K211" s="217"/>
      <c r="L211" s="222"/>
      <c r="M211" s="223"/>
      <c r="N211" s="224"/>
      <c r="O211" s="224"/>
      <c r="P211" s="224"/>
      <c r="Q211" s="224"/>
      <c r="R211" s="224"/>
      <c r="S211" s="224"/>
      <c r="T211" s="225"/>
      <c r="AT211" s="226" t="s">
        <v>299</v>
      </c>
      <c r="AU211" s="226" t="s">
        <v>91</v>
      </c>
      <c r="AV211" s="13" t="s">
        <v>91</v>
      </c>
      <c r="AW211" s="13" t="s">
        <v>42</v>
      </c>
      <c r="AX211" s="13" t="s">
        <v>82</v>
      </c>
      <c r="AY211" s="226" t="s">
        <v>211</v>
      </c>
    </row>
    <row r="212" spans="1:65" s="16" customFormat="1">
      <c r="B212" s="248"/>
      <c r="C212" s="249"/>
      <c r="D212" s="208" t="s">
        <v>299</v>
      </c>
      <c r="E212" s="250" t="s">
        <v>44</v>
      </c>
      <c r="F212" s="251" t="s">
        <v>500</v>
      </c>
      <c r="G212" s="249"/>
      <c r="H212" s="252">
        <v>91.53</v>
      </c>
      <c r="I212" s="253"/>
      <c r="J212" s="249"/>
      <c r="K212" s="249"/>
      <c r="L212" s="254"/>
      <c r="M212" s="255"/>
      <c r="N212" s="256"/>
      <c r="O212" s="256"/>
      <c r="P212" s="256"/>
      <c r="Q212" s="256"/>
      <c r="R212" s="256"/>
      <c r="S212" s="256"/>
      <c r="T212" s="257"/>
      <c r="AT212" s="258" t="s">
        <v>299</v>
      </c>
      <c r="AU212" s="258" t="s">
        <v>91</v>
      </c>
      <c r="AV212" s="16" t="s">
        <v>227</v>
      </c>
      <c r="AW212" s="16" t="s">
        <v>42</v>
      </c>
      <c r="AX212" s="16" t="s">
        <v>82</v>
      </c>
      <c r="AY212" s="258" t="s">
        <v>211</v>
      </c>
    </row>
    <row r="213" spans="1:65" s="14" customFormat="1">
      <c r="B213" s="227"/>
      <c r="C213" s="228"/>
      <c r="D213" s="208" t="s">
        <v>299</v>
      </c>
      <c r="E213" s="229" t="s">
        <v>44</v>
      </c>
      <c r="F213" s="230" t="s">
        <v>344</v>
      </c>
      <c r="G213" s="228"/>
      <c r="H213" s="231">
        <v>115.24599999999998</v>
      </c>
      <c r="I213" s="232"/>
      <c r="J213" s="228"/>
      <c r="K213" s="228"/>
      <c r="L213" s="233"/>
      <c r="M213" s="234"/>
      <c r="N213" s="235"/>
      <c r="O213" s="235"/>
      <c r="P213" s="235"/>
      <c r="Q213" s="235"/>
      <c r="R213" s="235"/>
      <c r="S213" s="235"/>
      <c r="T213" s="236"/>
      <c r="AT213" s="237" t="s">
        <v>299</v>
      </c>
      <c r="AU213" s="237" t="s">
        <v>91</v>
      </c>
      <c r="AV213" s="14" t="s">
        <v>232</v>
      </c>
      <c r="AW213" s="14" t="s">
        <v>42</v>
      </c>
      <c r="AX213" s="14" t="s">
        <v>88</v>
      </c>
      <c r="AY213" s="237" t="s">
        <v>211</v>
      </c>
    </row>
    <row r="214" spans="1:65" s="2" customFormat="1" ht="24">
      <c r="A214" s="37"/>
      <c r="B214" s="38"/>
      <c r="C214" s="195" t="s">
        <v>439</v>
      </c>
      <c r="D214" s="195" t="s">
        <v>214</v>
      </c>
      <c r="E214" s="196" t="s">
        <v>468</v>
      </c>
      <c r="F214" s="197" t="s">
        <v>469</v>
      </c>
      <c r="G214" s="198" t="s">
        <v>295</v>
      </c>
      <c r="H214" s="199">
        <v>22.28</v>
      </c>
      <c r="I214" s="200"/>
      <c r="J214" s="201">
        <f>ROUND(I214*H214,2)</f>
        <v>0</v>
      </c>
      <c r="K214" s="197" t="s">
        <v>224</v>
      </c>
      <c r="L214" s="42"/>
      <c r="M214" s="202" t="s">
        <v>44</v>
      </c>
      <c r="N214" s="203" t="s">
        <v>53</v>
      </c>
      <c r="O214" s="67"/>
      <c r="P214" s="204">
        <f>O214*H214</f>
        <v>0</v>
      </c>
      <c r="Q214" s="204">
        <v>0</v>
      </c>
      <c r="R214" s="204">
        <f>Q214*H214</f>
        <v>0</v>
      </c>
      <c r="S214" s="204">
        <v>0</v>
      </c>
      <c r="T214" s="205">
        <f>S214*H214</f>
        <v>0</v>
      </c>
      <c r="U214" s="37"/>
      <c r="V214" s="37"/>
      <c r="W214" s="37"/>
      <c r="X214" s="37"/>
      <c r="Y214" s="37"/>
      <c r="Z214" s="37"/>
      <c r="AA214" s="37"/>
      <c r="AB214" s="37"/>
      <c r="AC214" s="37"/>
      <c r="AD214" s="37"/>
      <c r="AE214" s="37"/>
      <c r="AR214" s="206" t="s">
        <v>232</v>
      </c>
      <c r="AT214" s="206" t="s">
        <v>214</v>
      </c>
      <c r="AU214" s="206" t="s">
        <v>91</v>
      </c>
      <c r="AY214" s="19" t="s">
        <v>211</v>
      </c>
      <c r="BE214" s="207">
        <f>IF(N214="základní",J214,0)</f>
        <v>0</v>
      </c>
      <c r="BF214" s="207">
        <f>IF(N214="snížená",J214,0)</f>
        <v>0</v>
      </c>
      <c r="BG214" s="207">
        <f>IF(N214="zákl. přenesená",J214,0)</f>
        <v>0</v>
      </c>
      <c r="BH214" s="207">
        <f>IF(N214="sníž. přenesená",J214,0)</f>
        <v>0</v>
      </c>
      <c r="BI214" s="207">
        <f>IF(N214="nulová",J214,0)</f>
        <v>0</v>
      </c>
      <c r="BJ214" s="19" t="s">
        <v>88</v>
      </c>
      <c r="BK214" s="207">
        <f>ROUND(I214*H214,2)</f>
        <v>0</v>
      </c>
      <c r="BL214" s="19" t="s">
        <v>232</v>
      </c>
      <c r="BM214" s="206" t="s">
        <v>1628</v>
      </c>
    </row>
    <row r="215" spans="1:65" s="2" customFormat="1" ht="97.5">
      <c r="A215" s="37"/>
      <c r="B215" s="38"/>
      <c r="C215" s="39"/>
      <c r="D215" s="208" t="s">
        <v>297</v>
      </c>
      <c r="E215" s="39"/>
      <c r="F215" s="209" t="s">
        <v>471</v>
      </c>
      <c r="G215" s="39"/>
      <c r="H215" s="39"/>
      <c r="I215" s="118"/>
      <c r="J215" s="39"/>
      <c r="K215" s="39"/>
      <c r="L215" s="42"/>
      <c r="M215" s="210"/>
      <c r="N215" s="211"/>
      <c r="O215" s="67"/>
      <c r="P215" s="67"/>
      <c r="Q215" s="67"/>
      <c r="R215" s="67"/>
      <c r="S215" s="67"/>
      <c r="T215" s="68"/>
      <c r="U215" s="37"/>
      <c r="V215" s="37"/>
      <c r="W215" s="37"/>
      <c r="X215" s="37"/>
      <c r="Y215" s="37"/>
      <c r="Z215" s="37"/>
      <c r="AA215" s="37"/>
      <c r="AB215" s="37"/>
      <c r="AC215" s="37"/>
      <c r="AD215" s="37"/>
      <c r="AE215" s="37"/>
      <c r="AT215" s="19" t="s">
        <v>297</v>
      </c>
      <c r="AU215" s="19" t="s">
        <v>91</v>
      </c>
    </row>
    <row r="216" spans="1:65" s="15" customFormat="1">
      <c r="B216" s="238"/>
      <c r="C216" s="239"/>
      <c r="D216" s="208" t="s">
        <v>299</v>
      </c>
      <c r="E216" s="240" t="s">
        <v>44</v>
      </c>
      <c r="F216" s="241" t="s">
        <v>472</v>
      </c>
      <c r="G216" s="239"/>
      <c r="H216" s="240" t="s">
        <v>44</v>
      </c>
      <c r="I216" s="242"/>
      <c r="J216" s="239"/>
      <c r="K216" s="239"/>
      <c r="L216" s="243"/>
      <c r="M216" s="244"/>
      <c r="N216" s="245"/>
      <c r="O216" s="245"/>
      <c r="P216" s="245"/>
      <c r="Q216" s="245"/>
      <c r="R216" s="245"/>
      <c r="S216" s="245"/>
      <c r="T216" s="246"/>
      <c r="AT216" s="247" t="s">
        <v>299</v>
      </c>
      <c r="AU216" s="247" t="s">
        <v>91</v>
      </c>
      <c r="AV216" s="15" t="s">
        <v>88</v>
      </c>
      <c r="AW216" s="15" t="s">
        <v>42</v>
      </c>
      <c r="AX216" s="15" t="s">
        <v>82</v>
      </c>
      <c r="AY216" s="247" t="s">
        <v>211</v>
      </c>
    </row>
    <row r="217" spans="1:65" s="13" customFormat="1">
      <c r="B217" s="216"/>
      <c r="C217" s="217"/>
      <c r="D217" s="208" t="s">
        <v>299</v>
      </c>
      <c r="E217" s="218" t="s">
        <v>44</v>
      </c>
      <c r="F217" s="219" t="s">
        <v>473</v>
      </c>
      <c r="G217" s="217"/>
      <c r="H217" s="220">
        <v>22.28</v>
      </c>
      <c r="I217" s="221"/>
      <c r="J217" s="217"/>
      <c r="K217" s="217"/>
      <c r="L217" s="222"/>
      <c r="M217" s="223"/>
      <c r="N217" s="224"/>
      <c r="O217" s="224"/>
      <c r="P217" s="224"/>
      <c r="Q217" s="224"/>
      <c r="R217" s="224"/>
      <c r="S217" s="224"/>
      <c r="T217" s="225"/>
      <c r="AT217" s="226" t="s">
        <v>299</v>
      </c>
      <c r="AU217" s="226" t="s">
        <v>91</v>
      </c>
      <c r="AV217" s="13" t="s">
        <v>91</v>
      </c>
      <c r="AW217" s="13" t="s">
        <v>42</v>
      </c>
      <c r="AX217" s="13" t="s">
        <v>82</v>
      </c>
      <c r="AY217" s="226" t="s">
        <v>211</v>
      </c>
    </row>
    <row r="218" spans="1:65" s="14" customFormat="1">
      <c r="B218" s="227"/>
      <c r="C218" s="228"/>
      <c r="D218" s="208" t="s">
        <v>299</v>
      </c>
      <c r="E218" s="229" t="s">
        <v>44</v>
      </c>
      <c r="F218" s="230" t="s">
        <v>344</v>
      </c>
      <c r="G218" s="228"/>
      <c r="H218" s="231">
        <v>22.28</v>
      </c>
      <c r="I218" s="232"/>
      <c r="J218" s="228"/>
      <c r="K218" s="228"/>
      <c r="L218" s="233"/>
      <c r="M218" s="234"/>
      <c r="N218" s="235"/>
      <c r="O218" s="235"/>
      <c r="P218" s="235"/>
      <c r="Q218" s="235"/>
      <c r="R218" s="235"/>
      <c r="S218" s="235"/>
      <c r="T218" s="236"/>
      <c r="AT218" s="237" t="s">
        <v>299</v>
      </c>
      <c r="AU218" s="237" t="s">
        <v>91</v>
      </c>
      <c r="AV218" s="14" t="s">
        <v>232</v>
      </c>
      <c r="AW218" s="14" t="s">
        <v>42</v>
      </c>
      <c r="AX218" s="14" t="s">
        <v>88</v>
      </c>
      <c r="AY218" s="237" t="s">
        <v>211</v>
      </c>
    </row>
    <row r="219" spans="1:65" s="2" customFormat="1" ht="24">
      <c r="A219" s="37"/>
      <c r="B219" s="38"/>
      <c r="C219" s="195" t="s">
        <v>454</v>
      </c>
      <c r="D219" s="195" t="s">
        <v>214</v>
      </c>
      <c r="E219" s="196" t="s">
        <v>475</v>
      </c>
      <c r="F219" s="197" t="s">
        <v>476</v>
      </c>
      <c r="G219" s="198" t="s">
        <v>295</v>
      </c>
      <c r="H219" s="199">
        <v>91.53</v>
      </c>
      <c r="I219" s="200"/>
      <c r="J219" s="201">
        <f>ROUND(I219*H219,2)</f>
        <v>0</v>
      </c>
      <c r="K219" s="197" t="s">
        <v>224</v>
      </c>
      <c r="L219" s="42"/>
      <c r="M219" s="202" t="s">
        <v>44</v>
      </c>
      <c r="N219" s="203" t="s">
        <v>53</v>
      </c>
      <c r="O219" s="67"/>
      <c r="P219" s="204">
        <f>O219*H219</f>
        <v>0</v>
      </c>
      <c r="Q219" s="204">
        <v>0</v>
      </c>
      <c r="R219" s="204">
        <f>Q219*H219</f>
        <v>0</v>
      </c>
      <c r="S219" s="204">
        <v>0</v>
      </c>
      <c r="T219" s="205">
        <f>S219*H219</f>
        <v>0</v>
      </c>
      <c r="U219" s="37"/>
      <c r="V219" s="37"/>
      <c r="W219" s="37"/>
      <c r="X219" s="37"/>
      <c r="Y219" s="37"/>
      <c r="Z219" s="37"/>
      <c r="AA219" s="37"/>
      <c r="AB219" s="37"/>
      <c r="AC219" s="37"/>
      <c r="AD219" s="37"/>
      <c r="AE219" s="37"/>
      <c r="AR219" s="206" t="s">
        <v>232</v>
      </c>
      <c r="AT219" s="206" t="s">
        <v>214</v>
      </c>
      <c r="AU219" s="206" t="s">
        <v>91</v>
      </c>
      <c r="AY219" s="19" t="s">
        <v>211</v>
      </c>
      <c r="BE219" s="207">
        <f>IF(N219="základní",J219,0)</f>
        <v>0</v>
      </c>
      <c r="BF219" s="207">
        <f>IF(N219="snížená",J219,0)</f>
        <v>0</v>
      </c>
      <c r="BG219" s="207">
        <f>IF(N219="zákl. přenesená",J219,0)</f>
        <v>0</v>
      </c>
      <c r="BH219" s="207">
        <f>IF(N219="sníž. přenesená",J219,0)</f>
        <v>0</v>
      </c>
      <c r="BI219" s="207">
        <f>IF(N219="nulová",J219,0)</f>
        <v>0</v>
      </c>
      <c r="BJ219" s="19" t="s">
        <v>88</v>
      </c>
      <c r="BK219" s="207">
        <f>ROUND(I219*H219,2)</f>
        <v>0</v>
      </c>
      <c r="BL219" s="19" t="s">
        <v>232</v>
      </c>
      <c r="BM219" s="206" t="s">
        <v>1629</v>
      </c>
    </row>
    <row r="220" spans="1:65" s="2" customFormat="1" ht="97.5">
      <c r="A220" s="37"/>
      <c r="B220" s="38"/>
      <c r="C220" s="39"/>
      <c r="D220" s="208" t="s">
        <v>297</v>
      </c>
      <c r="E220" s="39"/>
      <c r="F220" s="209" t="s">
        <v>471</v>
      </c>
      <c r="G220" s="39"/>
      <c r="H220" s="39"/>
      <c r="I220" s="118"/>
      <c r="J220" s="39"/>
      <c r="K220" s="39"/>
      <c r="L220" s="42"/>
      <c r="M220" s="210"/>
      <c r="N220" s="211"/>
      <c r="O220" s="67"/>
      <c r="P220" s="67"/>
      <c r="Q220" s="67"/>
      <c r="R220" s="67"/>
      <c r="S220" s="67"/>
      <c r="T220" s="68"/>
      <c r="U220" s="37"/>
      <c r="V220" s="37"/>
      <c r="W220" s="37"/>
      <c r="X220" s="37"/>
      <c r="Y220" s="37"/>
      <c r="Z220" s="37"/>
      <c r="AA220" s="37"/>
      <c r="AB220" s="37"/>
      <c r="AC220" s="37"/>
      <c r="AD220" s="37"/>
      <c r="AE220" s="37"/>
      <c r="AT220" s="19" t="s">
        <v>297</v>
      </c>
      <c r="AU220" s="19" t="s">
        <v>91</v>
      </c>
    </row>
    <row r="221" spans="1:65" s="13" customFormat="1">
      <c r="B221" s="216"/>
      <c r="C221" s="217"/>
      <c r="D221" s="208" t="s">
        <v>299</v>
      </c>
      <c r="E221" s="218" t="s">
        <v>44</v>
      </c>
      <c r="F221" s="219" t="s">
        <v>1630</v>
      </c>
      <c r="G221" s="217"/>
      <c r="H221" s="220">
        <v>91.53</v>
      </c>
      <c r="I221" s="221"/>
      <c r="J221" s="217"/>
      <c r="K221" s="217"/>
      <c r="L221" s="222"/>
      <c r="M221" s="223"/>
      <c r="N221" s="224"/>
      <c r="O221" s="224"/>
      <c r="P221" s="224"/>
      <c r="Q221" s="224"/>
      <c r="R221" s="224"/>
      <c r="S221" s="224"/>
      <c r="T221" s="225"/>
      <c r="AT221" s="226" t="s">
        <v>299</v>
      </c>
      <c r="AU221" s="226" t="s">
        <v>91</v>
      </c>
      <c r="AV221" s="13" t="s">
        <v>91</v>
      </c>
      <c r="AW221" s="13" t="s">
        <v>42</v>
      </c>
      <c r="AX221" s="13" t="s">
        <v>88</v>
      </c>
      <c r="AY221" s="226" t="s">
        <v>211</v>
      </c>
    </row>
    <row r="222" spans="1:65" s="2" customFormat="1" ht="36">
      <c r="A222" s="37"/>
      <c r="B222" s="38"/>
      <c r="C222" s="195" t="s">
        <v>459</v>
      </c>
      <c r="D222" s="195" t="s">
        <v>214</v>
      </c>
      <c r="E222" s="196" t="s">
        <v>486</v>
      </c>
      <c r="F222" s="197" t="s">
        <v>487</v>
      </c>
      <c r="G222" s="198" t="s">
        <v>295</v>
      </c>
      <c r="H222" s="199">
        <v>81.7</v>
      </c>
      <c r="I222" s="200"/>
      <c r="J222" s="201">
        <f>ROUND(I222*H222,2)</f>
        <v>0</v>
      </c>
      <c r="K222" s="197" t="s">
        <v>224</v>
      </c>
      <c r="L222" s="42"/>
      <c r="M222" s="202" t="s">
        <v>44</v>
      </c>
      <c r="N222" s="203" t="s">
        <v>53</v>
      </c>
      <c r="O222" s="67"/>
      <c r="P222" s="204">
        <f>O222*H222</f>
        <v>0</v>
      </c>
      <c r="Q222" s="204">
        <v>0</v>
      </c>
      <c r="R222" s="204">
        <f>Q222*H222</f>
        <v>0</v>
      </c>
      <c r="S222" s="204">
        <v>0</v>
      </c>
      <c r="T222" s="205">
        <f>S222*H222</f>
        <v>0</v>
      </c>
      <c r="U222" s="37"/>
      <c r="V222" s="37"/>
      <c r="W222" s="37"/>
      <c r="X222" s="37"/>
      <c r="Y222" s="37"/>
      <c r="Z222" s="37"/>
      <c r="AA222" s="37"/>
      <c r="AB222" s="37"/>
      <c r="AC222" s="37"/>
      <c r="AD222" s="37"/>
      <c r="AE222" s="37"/>
      <c r="AR222" s="206" t="s">
        <v>232</v>
      </c>
      <c r="AT222" s="206" t="s">
        <v>214</v>
      </c>
      <c r="AU222" s="206" t="s">
        <v>91</v>
      </c>
      <c r="AY222" s="19" t="s">
        <v>211</v>
      </c>
      <c r="BE222" s="207">
        <f>IF(N222="základní",J222,0)</f>
        <v>0</v>
      </c>
      <c r="BF222" s="207">
        <f>IF(N222="snížená",J222,0)</f>
        <v>0</v>
      </c>
      <c r="BG222" s="207">
        <f>IF(N222="zákl. přenesená",J222,0)</f>
        <v>0</v>
      </c>
      <c r="BH222" s="207">
        <f>IF(N222="sníž. přenesená",J222,0)</f>
        <v>0</v>
      </c>
      <c r="BI222" s="207">
        <f>IF(N222="nulová",J222,0)</f>
        <v>0</v>
      </c>
      <c r="BJ222" s="19" t="s">
        <v>88</v>
      </c>
      <c r="BK222" s="207">
        <f>ROUND(I222*H222,2)</f>
        <v>0</v>
      </c>
      <c r="BL222" s="19" t="s">
        <v>232</v>
      </c>
      <c r="BM222" s="206" t="s">
        <v>1631</v>
      </c>
    </row>
    <row r="223" spans="1:65" s="2" customFormat="1" ht="48.75">
      <c r="A223" s="37"/>
      <c r="B223" s="38"/>
      <c r="C223" s="39"/>
      <c r="D223" s="208" t="s">
        <v>297</v>
      </c>
      <c r="E223" s="39"/>
      <c r="F223" s="209" t="s">
        <v>489</v>
      </c>
      <c r="G223" s="39"/>
      <c r="H223" s="39"/>
      <c r="I223" s="118"/>
      <c r="J223" s="39"/>
      <c r="K223" s="39"/>
      <c r="L223" s="42"/>
      <c r="M223" s="210"/>
      <c r="N223" s="211"/>
      <c r="O223" s="67"/>
      <c r="P223" s="67"/>
      <c r="Q223" s="67"/>
      <c r="R223" s="67"/>
      <c r="S223" s="67"/>
      <c r="T223" s="68"/>
      <c r="U223" s="37"/>
      <c r="V223" s="37"/>
      <c r="W223" s="37"/>
      <c r="X223" s="37"/>
      <c r="Y223" s="37"/>
      <c r="Z223" s="37"/>
      <c r="AA223" s="37"/>
      <c r="AB223" s="37"/>
      <c r="AC223" s="37"/>
      <c r="AD223" s="37"/>
      <c r="AE223" s="37"/>
      <c r="AT223" s="19" t="s">
        <v>297</v>
      </c>
      <c r="AU223" s="19" t="s">
        <v>91</v>
      </c>
    </row>
    <row r="224" spans="1:65" s="2" customFormat="1" ht="29.25">
      <c r="A224" s="37"/>
      <c r="B224" s="38"/>
      <c r="C224" s="39"/>
      <c r="D224" s="208" t="s">
        <v>220</v>
      </c>
      <c r="E224" s="39"/>
      <c r="F224" s="209" t="s">
        <v>490</v>
      </c>
      <c r="G224" s="39"/>
      <c r="H224" s="39"/>
      <c r="I224" s="118"/>
      <c r="J224" s="39"/>
      <c r="K224" s="39"/>
      <c r="L224" s="42"/>
      <c r="M224" s="210"/>
      <c r="N224" s="211"/>
      <c r="O224" s="67"/>
      <c r="P224" s="67"/>
      <c r="Q224" s="67"/>
      <c r="R224" s="67"/>
      <c r="S224" s="67"/>
      <c r="T224" s="68"/>
      <c r="U224" s="37"/>
      <c r="V224" s="37"/>
      <c r="W224" s="37"/>
      <c r="X224" s="37"/>
      <c r="Y224" s="37"/>
      <c r="Z224" s="37"/>
      <c r="AA224" s="37"/>
      <c r="AB224" s="37"/>
      <c r="AC224" s="37"/>
      <c r="AD224" s="37"/>
      <c r="AE224" s="37"/>
      <c r="AT224" s="19" t="s">
        <v>220</v>
      </c>
      <c r="AU224" s="19" t="s">
        <v>91</v>
      </c>
    </row>
    <row r="225" spans="1:65" s="13" customFormat="1">
      <c r="B225" s="216"/>
      <c r="C225" s="217"/>
      <c r="D225" s="208" t="s">
        <v>299</v>
      </c>
      <c r="E225" s="218" t="s">
        <v>44</v>
      </c>
      <c r="F225" s="219" t="s">
        <v>1632</v>
      </c>
      <c r="G225" s="217"/>
      <c r="H225" s="220">
        <v>25</v>
      </c>
      <c r="I225" s="221"/>
      <c r="J225" s="217"/>
      <c r="K225" s="217"/>
      <c r="L225" s="222"/>
      <c r="M225" s="223"/>
      <c r="N225" s="224"/>
      <c r="O225" s="224"/>
      <c r="P225" s="224"/>
      <c r="Q225" s="224"/>
      <c r="R225" s="224"/>
      <c r="S225" s="224"/>
      <c r="T225" s="225"/>
      <c r="AT225" s="226" t="s">
        <v>299</v>
      </c>
      <c r="AU225" s="226" t="s">
        <v>91</v>
      </c>
      <c r="AV225" s="13" t="s">
        <v>91</v>
      </c>
      <c r="AW225" s="13" t="s">
        <v>42</v>
      </c>
      <c r="AX225" s="13" t="s">
        <v>82</v>
      </c>
      <c r="AY225" s="226" t="s">
        <v>211</v>
      </c>
    </row>
    <row r="226" spans="1:65" s="13" customFormat="1">
      <c r="B226" s="216"/>
      <c r="C226" s="217"/>
      <c r="D226" s="208" t="s">
        <v>299</v>
      </c>
      <c r="E226" s="218" t="s">
        <v>44</v>
      </c>
      <c r="F226" s="219" t="s">
        <v>1633</v>
      </c>
      <c r="G226" s="217"/>
      <c r="H226" s="220">
        <v>56.7</v>
      </c>
      <c r="I226" s="221"/>
      <c r="J226" s="217"/>
      <c r="K226" s="217"/>
      <c r="L226" s="222"/>
      <c r="M226" s="223"/>
      <c r="N226" s="224"/>
      <c r="O226" s="224"/>
      <c r="P226" s="224"/>
      <c r="Q226" s="224"/>
      <c r="R226" s="224"/>
      <c r="S226" s="224"/>
      <c r="T226" s="225"/>
      <c r="AT226" s="226" t="s">
        <v>299</v>
      </c>
      <c r="AU226" s="226" t="s">
        <v>91</v>
      </c>
      <c r="AV226" s="13" t="s">
        <v>91</v>
      </c>
      <c r="AW226" s="13" t="s">
        <v>42</v>
      </c>
      <c r="AX226" s="13" t="s">
        <v>82</v>
      </c>
      <c r="AY226" s="226" t="s">
        <v>211</v>
      </c>
    </row>
    <row r="227" spans="1:65" s="14" customFormat="1">
      <c r="B227" s="227"/>
      <c r="C227" s="228"/>
      <c r="D227" s="208" t="s">
        <v>299</v>
      </c>
      <c r="E227" s="229" t="s">
        <v>44</v>
      </c>
      <c r="F227" s="230" t="s">
        <v>344</v>
      </c>
      <c r="G227" s="228"/>
      <c r="H227" s="231">
        <v>81.7</v>
      </c>
      <c r="I227" s="232"/>
      <c r="J227" s="228"/>
      <c r="K227" s="228"/>
      <c r="L227" s="233"/>
      <c r="M227" s="234"/>
      <c r="N227" s="235"/>
      <c r="O227" s="235"/>
      <c r="P227" s="235"/>
      <c r="Q227" s="235"/>
      <c r="R227" s="235"/>
      <c r="S227" s="235"/>
      <c r="T227" s="236"/>
      <c r="AT227" s="237" t="s">
        <v>299</v>
      </c>
      <c r="AU227" s="237" t="s">
        <v>91</v>
      </c>
      <c r="AV227" s="14" t="s">
        <v>232</v>
      </c>
      <c r="AW227" s="14" t="s">
        <v>42</v>
      </c>
      <c r="AX227" s="14" t="s">
        <v>88</v>
      </c>
      <c r="AY227" s="237" t="s">
        <v>211</v>
      </c>
    </row>
    <row r="228" spans="1:65" s="2" customFormat="1" ht="24">
      <c r="A228" s="37"/>
      <c r="B228" s="38"/>
      <c r="C228" s="195" t="s">
        <v>467</v>
      </c>
      <c r="D228" s="195" t="s">
        <v>214</v>
      </c>
      <c r="E228" s="196" t="s">
        <v>1634</v>
      </c>
      <c r="F228" s="197" t="s">
        <v>1635</v>
      </c>
      <c r="G228" s="198" t="s">
        <v>295</v>
      </c>
      <c r="H228" s="199">
        <v>18.2</v>
      </c>
      <c r="I228" s="200"/>
      <c r="J228" s="201">
        <f>ROUND(I228*H228,2)</f>
        <v>0</v>
      </c>
      <c r="K228" s="197" t="s">
        <v>224</v>
      </c>
      <c r="L228" s="42"/>
      <c r="M228" s="202" t="s">
        <v>44</v>
      </c>
      <c r="N228" s="203" t="s">
        <v>53</v>
      </c>
      <c r="O228" s="67"/>
      <c r="P228" s="204">
        <f>O228*H228</f>
        <v>0</v>
      </c>
      <c r="Q228" s="204">
        <v>0</v>
      </c>
      <c r="R228" s="204">
        <f>Q228*H228</f>
        <v>0</v>
      </c>
      <c r="S228" s="204">
        <v>0</v>
      </c>
      <c r="T228" s="205">
        <f>S228*H228</f>
        <v>0</v>
      </c>
      <c r="U228" s="37"/>
      <c r="V228" s="37"/>
      <c r="W228" s="37"/>
      <c r="X228" s="37"/>
      <c r="Y228" s="37"/>
      <c r="Z228" s="37"/>
      <c r="AA228" s="37"/>
      <c r="AB228" s="37"/>
      <c r="AC228" s="37"/>
      <c r="AD228" s="37"/>
      <c r="AE228" s="37"/>
      <c r="AR228" s="206" t="s">
        <v>232</v>
      </c>
      <c r="AT228" s="206" t="s">
        <v>214</v>
      </c>
      <c r="AU228" s="206" t="s">
        <v>91</v>
      </c>
      <c r="AY228" s="19" t="s">
        <v>211</v>
      </c>
      <c r="BE228" s="207">
        <f>IF(N228="základní",J228,0)</f>
        <v>0</v>
      </c>
      <c r="BF228" s="207">
        <f>IF(N228="snížená",J228,0)</f>
        <v>0</v>
      </c>
      <c r="BG228" s="207">
        <f>IF(N228="zákl. přenesená",J228,0)</f>
        <v>0</v>
      </c>
      <c r="BH228" s="207">
        <f>IF(N228="sníž. přenesená",J228,0)</f>
        <v>0</v>
      </c>
      <c r="BI228" s="207">
        <f>IF(N228="nulová",J228,0)</f>
        <v>0</v>
      </c>
      <c r="BJ228" s="19" t="s">
        <v>88</v>
      </c>
      <c r="BK228" s="207">
        <f>ROUND(I228*H228,2)</f>
        <v>0</v>
      </c>
      <c r="BL228" s="19" t="s">
        <v>232</v>
      </c>
      <c r="BM228" s="206" t="s">
        <v>1636</v>
      </c>
    </row>
    <row r="229" spans="1:65" s="2" customFormat="1" ht="126.75">
      <c r="A229" s="37"/>
      <c r="B229" s="38"/>
      <c r="C229" s="39"/>
      <c r="D229" s="208" t="s">
        <v>297</v>
      </c>
      <c r="E229" s="39"/>
      <c r="F229" s="209" t="s">
        <v>483</v>
      </c>
      <c r="G229" s="39"/>
      <c r="H229" s="39"/>
      <c r="I229" s="118"/>
      <c r="J229" s="39"/>
      <c r="K229" s="39"/>
      <c r="L229" s="42"/>
      <c r="M229" s="210"/>
      <c r="N229" s="211"/>
      <c r="O229" s="67"/>
      <c r="P229" s="67"/>
      <c r="Q229" s="67"/>
      <c r="R229" s="67"/>
      <c r="S229" s="67"/>
      <c r="T229" s="68"/>
      <c r="U229" s="37"/>
      <c r="V229" s="37"/>
      <c r="W229" s="37"/>
      <c r="X229" s="37"/>
      <c r="Y229" s="37"/>
      <c r="Z229" s="37"/>
      <c r="AA229" s="37"/>
      <c r="AB229" s="37"/>
      <c r="AC229" s="37"/>
      <c r="AD229" s="37"/>
      <c r="AE229" s="37"/>
      <c r="AT229" s="19" t="s">
        <v>297</v>
      </c>
      <c r="AU229" s="19" t="s">
        <v>91</v>
      </c>
    </row>
    <row r="230" spans="1:65" s="13" customFormat="1">
      <c r="B230" s="216"/>
      <c r="C230" s="217"/>
      <c r="D230" s="208" t="s">
        <v>299</v>
      </c>
      <c r="E230" s="218" t="s">
        <v>44</v>
      </c>
      <c r="F230" s="219" t="s">
        <v>1637</v>
      </c>
      <c r="G230" s="217"/>
      <c r="H230" s="220">
        <v>18.2</v>
      </c>
      <c r="I230" s="221"/>
      <c r="J230" s="217"/>
      <c r="K230" s="217"/>
      <c r="L230" s="222"/>
      <c r="M230" s="223"/>
      <c r="N230" s="224"/>
      <c r="O230" s="224"/>
      <c r="P230" s="224"/>
      <c r="Q230" s="224"/>
      <c r="R230" s="224"/>
      <c r="S230" s="224"/>
      <c r="T230" s="225"/>
      <c r="AT230" s="226" t="s">
        <v>299</v>
      </c>
      <c r="AU230" s="226" t="s">
        <v>91</v>
      </c>
      <c r="AV230" s="13" t="s">
        <v>91</v>
      </c>
      <c r="AW230" s="13" t="s">
        <v>42</v>
      </c>
      <c r="AX230" s="13" t="s">
        <v>88</v>
      </c>
      <c r="AY230" s="226" t="s">
        <v>211</v>
      </c>
    </row>
    <row r="231" spans="1:65" s="2" customFormat="1" ht="24">
      <c r="A231" s="37"/>
      <c r="B231" s="38"/>
      <c r="C231" s="195" t="s">
        <v>474</v>
      </c>
      <c r="D231" s="195" t="s">
        <v>214</v>
      </c>
      <c r="E231" s="196" t="s">
        <v>494</v>
      </c>
      <c r="F231" s="197" t="s">
        <v>495</v>
      </c>
      <c r="G231" s="198" t="s">
        <v>295</v>
      </c>
      <c r="H231" s="199">
        <v>978.47</v>
      </c>
      <c r="I231" s="200"/>
      <c r="J231" s="201">
        <f>ROUND(I231*H231,2)</f>
        <v>0</v>
      </c>
      <c r="K231" s="197" t="s">
        <v>224</v>
      </c>
      <c r="L231" s="42"/>
      <c r="M231" s="202" t="s">
        <v>44</v>
      </c>
      <c r="N231" s="203" t="s">
        <v>53</v>
      </c>
      <c r="O231" s="67"/>
      <c r="P231" s="204">
        <f>O231*H231</f>
        <v>0</v>
      </c>
      <c r="Q231" s="204">
        <v>0</v>
      </c>
      <c r="R231" s="204">
        <f>Q231*H231</f>
        <v>0</v>
      </c>
      <c r="S231" s="204">
        <v>0</v>
      </c>
      <c r="T231" s="205">
        <f>S231*H231</f>
        <v>0</v>
      </c>
      <c r="U231" s="37"/>
      <c r="V231" s="37"/>
      <c r="W231" s="37"/>
      <c r="X231" s="37"/>
      <c r="Y231" s="37"/>
      <c r="Z231" s="37"/>
      <c r="AA231" s="37"/>
      <c r="AB231" s="37"/>
      <c r="AC231" s="37"/>
      <c r="AD231" s="37"/>
      <c r="AE231" s="37"/>
      <c r="AR231" s="206" t="s">
        <v>232</v>
      </c>
      <c r="AT231" s="206" t="s">
        <v>214</v>
      </c>
      <c r="AU231" s="206" t="s">
        <v>91</v>
      </c>
      <c r="AY231" s="19" t="s">
        <v>211</v>
      </c>
      <c r="BE231" s="207">
        <f>IF(N231="základní",J231,0)</f>
        <v>0</v>
      </c>
      <c r="BF231" s="207">
        <f>IF(N231="snížená",J231,0)</f>
        <v>0</v>
      </c>
      <c r="BG231" s="207">
        <f>IF(N231="zákl. přenesená",J231,0)</f>
        <v>0</v>
      </c>
      <c r="BH231" s="207">
        <f>IF(N231="sníž. přenesená",J231,0)</f>
        <v>0</v>
      </c>
      <c r="BI231" s="207">
        <f>IF(N231="nulová",J231,0)</f>
        <v>0</v>
      </c>
      <c r="BJ231" s="19" t="s">
        <v>88</v>
      </c>
      <c r="BK231" s="207">
        <f>ROUND(I231*H231,2)</f>
        <v>0</v>
      </c>
      <c r="BL231" s="19" t="s">
        <v>232</v>
      </c>
      <c r="BM231" s="206" t="s">
        <v>1638</v>
      </c>
    </row>
    <row r="232" spans="1:65" s="2" customFormat="1" ht="107.25">
      <c r="A232" s="37"/>
      <c r="B232" s="38"/>
      <c r="C232" s="39"/>
      <c r="D232" s="208" t="s">
        <v>297</v>
      </c>
      <c r="E232" s="39"/>
      <c r="F232" s="209" t="s">
        <v>497</v>
      </c>
      <c r="G232" s="39"/>
      <c r="H232" s="39"/>
      <c r="I232" s="118"/>
      <c r="J232" s="39"/>
      <c r="K232" s="39"/>
      <c r="L232" s="42"/>
      <c r="M232" s="210"/>
      <c r="N232" s="211"/>
      <c r="O232" s="67"/>
      <c r="P232" s="67"/>
      <c r="Q232" s="67"/>
      <c r="R232" s="67"/>
      <c r="S232" s="67"/>
      <c r="T232" s="68"/>
      <c r="U232" s="37"/>
      <c r="V232" s="37"/>
      <c r="W232" s="37"/>
      <c r="X232" s="37"/>
      <c r="Y232" s="37"/>
      <c r="Z232" s="37"/>
      <c r="AA232" s="37"/>
      <c r="AB232" s="37"/>
      <c r="AC232" s="37"/>
      <c r="AD232" s="37"/>
      <c r="AE232" s="37"/>
      <c r="AT232" s="19" t="s">
        <v>297</v>
      </c>
      <c r="AU232" s="19" t="s">
        <v>91</v>
      </c>
    </row>
    <row r="233" spans="1:65" s="15" customFormat="1">
      <c r="B233" s="238"/>
      <c r="C233" s="239"/>
      <c r="D233" s="208" t="s">
        <v>299</v>
      </c>
      <c r="E233" s="240" t="s">
        <v>44</v>
      </c>
      <c r="F233" s="241" t="s">
        <v>464</v>
      </c>
      <c r="G233" s="239"/>
      <c r="H233" s="240" t="s">
        <v>44</v>
      </c>
      <c r="I233" s="242"/>
      <c r="J233" s="239"/>
      <c r="K233" s="239"/>
      <c r="L233" s="243"/>
      <c r="M233" s="244"/>
      <c r="N233" s="245"/>
      <c r="O233" s="245"/>
      <c r="P233" s="245"/>
      <c r="Q233" s="245"/>
      <c r="R233" s="245"/>
      <c r="S233" s="245"/>
      <c r="T233" s="246"/>
      <c r="AT233" s="247" t="s">
        <v>299</v>
      </c>
      <c r="AU233" s="247" t="s">
        <v>91</v>
      </c>
      <c r="AV233" s="15" t="s">
        <v>88</v>
      </c>
      <c r="AW233" s="15" t="s">
        <v>42</v>
      </c>
      <c r="AX233" s="15" t="s">
        <v>82</v>
      </c>
      <c r="AY233" s="247" t="s">
        <v>211</v>
      </c>
    </row>
    <row r="234" spans="1:65" s="13" customFormat="1">
      <c r="B234" s="216"/>
      <c r="C234" s="217"/>
      <c r="D234" s="208" t="s">
        <v>299</v>
      </c>
      <c r="E234" s="218" t="s">
        <v>44</v>
      </c>
      <c r="F234" s="219" t="s">
        <v>1639</v>
      </c>
      <c r="G234" s="217"/>
      <c r="H234" s="220">
        <v>23.72</v>
      </c>
      <c r="I234" s="221"/>
      <c r="J234" s="217"/>
      <c r="K234" s="217"/>
      <c r="L234" s="222"/>
      <c r="M234" s="223"/>
      <c r="N234" s="224"/>
      <c r="O234" s="224"/>
      <c r="P234" s="224"/>
      <c r="Q234" s="224"/>
      <c r="R234" s="224"/>
      <c r="S234" s="224"/>
      <c r="T234" s="225"/>
      <c r="AT234" s="226" t="s">
        <v>299</v>
      </c>
      <c r="AU234" s="226" t="s">
        <v>91</v>
      </c>
      <c r="AV234" s="13" t="s">
        <v>91</v>
      </c>
      <c r="AW234" s="13" t="s">
        <v>42</v>
      </c>
      <c r="AX234" s="13" t="s">
        <v>82</v>
      </c>
      <c r="AY234" s="226" t="s">
        <v>211</v>
      </c>
    </row>
    <row r="235" spans="1:65" s="13" customFormat="1">
      <c r="B235" s="216"/>
      <c r="C235" s="217"/>
      <c r="D235" s="208" t="s">
        <v>299</v>
      </c>
      <c r="E235" s="218" t="s">
        <v>44</v>
      </c>
      <c r="F235" s="219" t="s">
        <v>1640</v>
      </c>
      <c r="G235" s="217"/>
      <c r="H235" s="220">
        <v>91.53</v>
      </c>
      <c r="I235" s="221"/>
      <c r="J235" s="217"/>
      <c r="K235" s="217"/>
      <c r="L235" s="222"/>
      <c r="M235" s="223"/>
      <c r="N235" s="224"/>
      <c r="O235" s="224"/>
      <c r="P235" s="224"/>
      <c r="Q235" s="224"/>
      <c r="R235" s="224"/>
      <c r="S235" s="224"/>
      <c r="T235" s="225"/>
      <c r="AT235" s="226" t="s">
        <v>299</v>
      </c>
      <c r="AU235" s="226" t="s">
        <v>91</v>
      </c>
      <c r="AV235" s="13" t="s">
        <v>91</v>
      </c>
      <c r="AW235" s="13" t="s">
        <v>42</v>
      </c>
      <c r="AX235" s="13" t="s">
        <v>82</v>
      </c>
      <c r="AY235" s="226" t="s">
        <v>211</v>
      </c>
    </row>
    <row r="236" spans="1:65" s="16" customFormat="1">
      <c r="B236" s="248"/>
      <c r="C236" s="249"/>
      <c r="D236" s="208" t="s">
        <v>299</v>
      </c>
      <c r="E236" s="250" t="s">
        <v>44</v>
      </c>
      <c r="F236" s="251" t="s">
        <v>500</v>
      </c>
      <c r="G236" s="249"/>
      <c r="H236" s="252">
        <v>115.25</v>
      </c>
      <c r="I236" s="253"/>
      <c r="J236" s="249"/>
      <c r="K236" s="249"/>
      <c r="L236" s="254"/>
      <c r="M236" s="255"/>
      <c r="N236" s="256"/>
      <c r="O236" s="256"/>
      <c r="P236" s="256"/>
      <c r="Q236" s="256"/>
      <c r="R236" s="256"/>
      <c r="S236" s="256"/>
      <c r="T236" s="257"/>
      <c r="AT236" s="258" t="s">
        <v>299</v>
      </c>
      <c r="AU236" s="258" t="s">
        <v>91</v>
      </c>
      <c r="AV236" s="16" t="s">
        <v>227</v>
      </c>
      <c r="AW236" s="16" t="s">
        <v>42</v>
      </c>
      <c r="AX236" s="16" t="s">
        <v>82</v>
      </c>
      <c r="AY236" s="258" t="s">
        <v>211</v>
      </c>
    </row>
    <row r="237" spans="1:65" s="15" customFormat="1">
      <c r="B237" s="238"/>
      <c r="C237" s="239"/>
      <c r="D237" s="208" t="s">
        <v>299</v>
      </c>
      <c r="E237" s="240" t="s">
        <v>44</v>
      </c>
      <c r="F237" s="241" t="s">
        <v>501</v>
      </c>
      <c r="G237" s="239"/>
      <c r="H237" s="240" t="s">
        <v>44</v>
      </c>
      <c r="I237" s="242"/>
      <c r="J237" s="239"/>
      <c r="K237" s="239"/>
      <c r="L237" s="243"/>
      <c r="M237" s="244"/>
      <c r="N237" s="245"/>
      <c r="O237" s="245"/>
      <c r="P237" s="245"/>
      <c r="Q237" s="245"/>
      <c r="R237" s="245"/>
      <c r="S237" s="245"/>
      <c r="T237" s="246"/>
      <c r="AT237" s="247" t="s">
        <v>299</v>
      </c>
      <c r="AU237" s="247" t="s">
        <v>91</v>
      </c>
      <c r="AV237" s="15" t="s">
        <v>88</v>
      </c>
      <c r="AW237" s="15" t="s">
        <v>42</v>
      </c>
      <c r="AX237" s="15" t="s">
        <v>82</v>
      </c>
      <c r="AY237" s="247" t="s">
        <v>211</v>
      </c>
    </row>
    <row r="238" spans="1:65" s="13" customFormat="1">
      <c r="B238" s="216"/>
      <c r="C238" s="217"/>
      <c r="D238" s="208" t="s">
        <v>299</v>
      </c>
      <c r="E238" s="218" t="s">
        <v>44</v>
      </c>
      <c r="F238" s="219" t="s">
        <v>1601</v>
      </c>
      <c r="G238" s="217"/>
      <c r="H238" s="220">
        <v>15.3</v>
      </c>
      <c r="I238" s="221"/>
      <c r="J238" s="217"/>
      <c r="K238" s="217"/>
      <c r="L238" s="222"/>
      <c r="M238" s="223"/>
      <c r="N238" s="224"/>
      <c r="O238" s="224"/>
      <c r="P238" s="224"/>
      <c r="Q238" s="224"/>
      <c r="R238" s="224"/>
      <c r="S238" s="224"/>
      <c r="T238" s="225"/>
      <c r="AT238" s="226" t="s">
        <v>299</v>
      </c>
      <c r="AU238" s="226" t="s">
        <v>91</v>
      </c>
      <c r="AV238" s="13" t="s">
        <v>91</v>
      </c>
      <c r="AW238" s="13" t="s">
        <v>42</v>
      </c>
      <c r="AX238" s="13" t="s">
        <v>82</v>
      </c>
      <c r="AY238" s="226" t="s">
        <v>211</v>
      </c>
    </row>
    <row r="239" spans="1:65" s="13" customFormat="1">
      <c r="B239" s="216"/>
      <c r="C239" s="217"/>
      <c r="D239" s="208" t="s">
        <v>299</v>
      </c>
      <c r="E239" s="218" t="s">
        <v>44</v>
      </c>
      <c r="F239" s="219" t="s">
        <v>1603</v>
      </c>
      <c r="G239" s="217"/>
      <c r="H239" s="220">
        <v>92.5</v>
      </c>
      <c r="I239" s="221"/>
      <c r="J239" s="217"/>
      <c r="K239" s="217"/>
      <c r="L239" s="222"/>
      <c r="M239" s="223"/>
      <c r="N239" s="224"/>
      <c r="O239" s="224"/>
      <c r="P239" s="224"/>
      <c r="Q239" s="224"/>
      <c r="R239" s="224"/>
      <c r="S239" s="224"/>
      <c r="T239" s="225"/>
      <c r="AT239" s="226" t="s">
        <v>299</v>
      </c>
      <c r="AU239" s="226" t="s">
        <v>91</v>
      </c>
      <c r="AV239" s="13" t="s">
        <v>91</v>
      </c>
      <c r="AW239" s="13" t="s">
        <v>42</v>
      </c>
      <c r="AX239" s="13" t="s">
        <v>82</v>
      </c>
      <c r="AY239" s="226" t="s">
        <v>211</v>
      </c>
    </row>
    <row r="240" spans="1:65" s="13" customFormat="1">
      <c r="B240" s="216"/>
      <c r="C240" s="217"/>
      <c r="D240" s="208" t="s">
        <v>299</v>
      </c>
      <c r="E240" s="218" t="s">
        <v>44</v>
      </c>
      <c r="F240" s="219" t="s">
        <v>1604</v>
      </c>
      <c r="G240" s="217"/>
      <c r="H240" s="220">
        <v>18.2</v>
      </c>
      <c r="I240" s="221"/>
      <c r="J240" s="217"/>
      <c r="K240" s="217"/>
      <c r="L240" s="222"/>
      <c r="M240" s="223"/>
      <c r="N240" s="224"/>
      <c r="O240" s="224"/>
      <c r="P240" s="224"/>
      <c r="Q240" s="224"/>
      <c r="R240" s="224"/>
      <c r="S240" s="224"/>
      <c r="T240" s="225"/>
      <c r="AT240" s="226" t="s">
        <v>299</v>
      </c>
      <c r="AU240" s="226" t="s">
        <v>91</v>
      </c>
      <c r="AV240" s="13" t="s">
        <v>91</v>
      </c>
      <c r="AW240" s="13" t="s">
        <v>42</v>
      </c>
      <c r="AX240" s="13" t="s">
        <v>82</v>
      </c>
      <c r="AY240" s="226" t="s">
        <v>211</v>
      </c>
    </row>
    <row r="241" spans="1:65" s="16" customFormat="1">
      <c r="B241" s="248"/>
      <c r="C241" s="249"/>
      <c r="D241" s="208" t="s">
        <v>299</v>
      </c>
      <c r="E241" s="250" t="s">
        <v>44</v>
      </c>
      <c r="F241" s="251" t="s">
        <v>500</v>
      </c>
      <c r="G241" s="249"/>
      <c r="H241" s="252">
        <v>126</v>
      </c>
      <c r="I241" s="253"/>
      <c r="J241" s="249"/>
      <c r="K241" s="249"/>
      <c r="L241" s="254"/>
      <c r="M241" s="255"/>
      <c r="N241" s="256"/>
      <c r="O241" s="256"/>
      <c r="P241" s="256"/>
      <c r="Q241" s="256"/>
      <c r="R241" s="256"/>
      <c r="S241" s="256"/>
      <c r="T241" s="257"/>
      <c r="AT241" s="258" t="s">
        <v>299</v>
      </c>
      <c r="AU241" s="258" t="s">
        <v>91</v>
      </c>
      <c r="AV241" s="16" t="s">
        <v>227</v>
      </c>
      <c r="AW241" s="16" t="s">
        <v>42</v>
      </c>
      <c r="AX241" s="16" t="s">
        <v>82</v>
      </c>
      <c r="AY241" s="258" t="s">
        <v>211</v>
      </c>
    </row>
    <row r="242" spans="1:65" s="15" customFormat="1">
      <c r="B242" s="238"/>
      <c r="C242" s="239"/>
      <c r="D242" s="208" t="s">
        <v>299</v>
      </c>
      <c r="E242" s="240" t="s">
        <v>44</v>
      </c>
      <c r="F242" s="241" t="s">
        <v>503</v>
      </c>
      <c r="G242" s="239"/>
      <c r="H242" s="240" t="s">
        <v>44</v>
      </c>
      <c r="I242" s="242"/>
      <c r="J242" s="239"/>
      <c r="K242" s="239"/>
      <c r="L242" s="243"/>
      <c r="M242" s="244"/>
      <c r="N242" s="245"/>
      <c r="O242" s="245"/>
      <c r="P242" s="245"/>
      <c r="Q242" s="245"/>
      <c r="R242" s="245"/>
      <c r="S242" s="245"/>
      <c r="T242" s="246"/>
      <c r="AT242" s="247" t="s">
        <v>299</v>
      </c>
      <c r="AU242" s="247" t="s">
        <v>91</v>
      </c>
      <c r="AV242" s="15" t="s">
        <v>88</v>
      </c>
      <c r="AW242" s="15" t="s">
        <v>42</v>
      </c>
      <c r="AX242" s="15" t="s">
        <v>82</v>
      </c>
      <c r="AY242" s="247" t="s">
        <v>211</v>
      </c>
    </row>
    <row r="243" spans="1:65" s="13" customFormat="1">
      <c r="B243" s="216"/>
      <c r="C243" s="217"/>
      <c r="D243" s="208" t="s">
        <v>299</v>
      </c>
      <c r="E243" s="218" t="s">
        <v>44</v>
      </c>
      <c r="F243" s="219" t="s">
        <v>1641</v>
      </c>
      <c r="G243" s="217"/>
      <c r="H243" s="220">
        <v>500.35</v>
      </c>
      <c r="I243" s="221"/>
      <c r="J243" s="217"/>
      <c r="K243" s="217"/>
      <c r="L243" s="222"/>
      <c r="M243" s="223"/>
      <c r="N243" s="224"/>
      <c r="O243" s="224"/>
      <c r="P243" s="224"/>
      <c r="Q243" s="224"/>
      <c r="R243" s="224"/>
      <c r="S243" s="224"/>
      <c r="T243" s="225"/>
      <c r="AT243" s="226" t="s">
        <v>299</v>
      </c>
      <c r="AU243" s="226" t="s">
        <v>91</v>
      </c>
      <c r="AV243" s="13" t="s">
        <v>91</v>
      </c>
      <c r="AW243" s="13" t="s">
        <v>42</v>
      </c>
      <c r="AX243" s="13" t="s">
        <v>82</v>
      </c>
      <c r="AY243" s="226" t="s">
        <v>211</v>
      </c>
    </row>
    <row r="244" spans="1:65" s="13" customFormat="1">
      <c r="B244" s="216"/>
      <c r="C244" s="217"/>
      <c r="D244" s="208" t="s">
        <v>299</v>
      </c>
      <c r="E244" s="218" t="s">
        <v>44</v>
      </c>
      <c r="F244" s="219" t="s">
        <v>1642</v>
      </c>
      <c r="G244" s="217"/>
      <c r="H244" s="220">
        <v>236.87</v>
      </c>
      <c r="I244" s="221"/>
      <c r="J244" s="217"/>
      <c r="K244" s="217"/>
      <c r="L244" s="222"/>
      <c r="M244" s="223"/>
      <c r="N244" s="224"/>
      <c r="O244" s="224"/>
      <c r="P244" s="224"/>
      <c r="Q244" s="224"/>
      <c r="R244" s="224"/>
      <c r="S244" s="224"/>
      <c r="T244" s="225"/>
      <c r="AT244" s="226" t="s">
        <v>299</v>
      </c>
      <c r="AU244" s="226" t="s">
        <v>91</v>
      </c>
      <c r="AV244" s="13" t="s">
        <v>91</v>
      </c>
      <c r="AW244" s="13" t="s">
        <v>42</v>
      </c>
      <c r="AX244" s="13" t="s">
        <v>82</v>
      </c>
      <c r="AY244" s="226" t="s">
        <v>211</v>
      </c>
    </row>
    <row r="245" spans="1:65" s="16" customFormat="1">
      <c r="B245" s="248"/>
      <c r="C245" s="249"/>
      <c r="D245" s="208" t="s">
        <v>299</v>
      </c>
      <c r="E245" s="250" t="s">
        <v>44</v>
      </c>
      <c r="F245" s="251" t="s">
        <v>500</v>
      </c>
      <c r="G245" s="249"/>
      <c r="H245" s="252">
        <v>737.22</v>
      </c>
      <c r="I245" s="253"/>
      <c r="J245" s="249"/>
      <c r="K245" s="249"/>
      <c r="L245" s="254"/>
      <c r="M245" s="255"/>
      <c r="N245" s="256"/>
      <c r="O245" s="256"/>
      <c r="P245" s="256"/>
      <c r="Q245" s="256"/>
      <c r="R245" s="256"/>
      <c r="S245" s="256"/>
      <c r="T245" s="257"/>
      <c r="AT245" s="258" t="s">
        <v>299</v>
      </c>
      <c r="AU245" s="258" t="s">
        <v>91</v>
      </c>
      <c r="AV245" s="16" t="s">
        <v>227</v>
      </c>
      <c r="AW245" s="16" t="s">
        <v>42</v>
      </c>
      <c r="AX245" s="16" t="s">
        <v>82</v>
      </c>
      <c r="AY245" s="258" t="s">
        <v>211</v>
      </c>
    </row>
    <row r="246" spans="1:65" s="14" customFormat="1">
      <c r="B246" s="227"/>
      <c r="C246" s="228"/>
      <c r="D246" s="208" t="s">
        <v>299</v>
      </c>
      <c r="E246" s="229" t="s">
        <v>44</v>
      </c>
      <c r="F246" s="230" t="s">
        <v>344</v>
      </c>
      <c r="G246" s="228"/>
      <c r="H246" s="231">
        <v>978.47</v>
      </c>
      <c r="I246" s="232"/>
      <c r="J246" s="228"/>
      <c r="K246" s="228"/>
      <c r="L246" s="233"/>
      <c r="M246" s="234"/>
      <c r="N246" s="235"/>
      <c r="O246" s="235"/>
      <c r="P246" s="235"/>
      <c r="Q246" s="235"/>
      <c r="R246" s="235"/>
      <c r="S246" s="235"/>
      <c r="T246" s="236"/>
      <c r="AT246" s="237" t="s">
        <v>299</v>
      </c>
      <c r="AU246" s="237" t="s">
        <v>91</v>
      </c>
      <c r="AV246" s="14" t="s">
        <v>232</v>
      </c>
      <c r="AW246" s="14" t="s">
        <v>42</v>
      </c>
      <c r="AX246" s="14" t="s">
        <v>88</v>
      </c>
      <c r="AY246" s="237" t="s">
        <v>211</v>
      </c>
    </row>
    <row r="247" spans="1:65" s="2" customFormat="1" ht="12">
      <c r="A247" s="37"/>
      <c r="B247" s="38"/>
      <c r="C247" s="195" t="s">
        <v>479</v>
      </c>
      <c r="D247" s="195" t="s">
        <v>214</v>
      </c>
      <c r="E247" s="196" t="s">
        <v>517</v>
      </c>
      <c r="F247" s="197" t="s">
        <v>518</v>
      </c>
      <c r="G247" s="198" t="s">
        <v>519</v>
      </c>
      <c r="H247" s="199">
        <v>366.25</v>
      </c>
      <c r="I247" s="200"/>
      <c r="J247" s="201">
        <f>ROUND(I247*H247,2)</f>
        <v>0</v>
      </c>
      <c r="K247" s="197" t="s">
        <v>224</v>
      </c>
      <c r="L247" s="42"/>
      <c r="M247" s="202" t="s">
        <v>44</v>
      </c>
      <c r="N247" s="203" t="s">
        <v>53</v>
      </c>
      <c r="O247" s="67"/>
      <c r="P247" s="204">
        <f>O247*H247</f>
        <v>0</v>
      </c>
      <c r="Q247" s="204">
        <v>0</v>
      </c>
      <c r="R247" s="204">
        <f>Q247*H247</f>
        <v>0</v>
      </c>
      <c r="S247" s="204">
        <v>0</v>
      </c>
      <c r="T247" s="205">
        <f>S247*H247</f>
        <v>0</v>
      </c>
      <c r="U247" s="37"/>
      <c r="V247" s="37"/>
      <c r="W247" s="37"/>
      <c r="X247" s="37"/>
      <c r="Y247" s="37"/>
      <c r="Z247" s="37"/>
      <c r="AA247" s="37"/>
      <c r="AB247" s="37"/>
      <c r="AC247" s="37"/>
      <c r="AD247" s="37"/>
      <c r="AE247" s="37"/>
      <c r="AR247" s="206" t="s">
        <v>232</v>
      </c>
      <c r="AT247" s="206" t="s">
        <v>214</v>
      </c>
      <c r="AU247" s="206" t="s">
        <v>91</v>
      </c>
      <c r="AY247" s="19" t="s">
        <v>211</v>
      </c>
      <c r="BE247" s="207">
        <f>IF(N247="základní",J247,0)</f>
        <v>0</v>
      </c>
      <c r="BF247" s="207">
        <f>IF(N247="snížená",J247,0)</f>
        <v>0</v>
      </c>
      <c r="BG247" s="207">
        <f>IF(N247="zákl. přenesená",J247,0)</f>
        <v>0</v>
      </c>
      <c r="BH247" s="207">
        <f>IF(N247="sníž. přenesená",J247,0)</f>
        <v>0</v>
      </c>
      <c r="BI247" s="207">
        <f>IF(N247="nulová",J247,0)</f>
        <v>0</v>
      </c>
      <c r="BJ247" s="19" t="s">
        <v>88</v>
      </c>
      <c r="BK247" s="207">
        <f>ROUND(I247*H247,2)</f>
        <v>0</v>
      </c>
      <c r="BL247" s="19" t="s">
        <v>232</v>
      </c>
      <c r="BM247" s="206" t="s">
        <v>1643</v>
      </c>
    </row>
    <row r="248" spans="1:65" s="13" customFormat="1">
      <c r="B248" s="216"/>
      <c r="C248" s="217"/>
      <c r="D248" s="208" t="s">
        <v>299</v>
      </c>
      <c r="E248" s="218" t="s">
        <v>44</v>
      </c>
      <c r="F248" s="219" t="s">
        <v>1644</v>
      </c>
      <c r="G248" s="217"/>
      <c r="H248" s="220">
        <v>366.25</v>
      </c>
      <c r="I248" s="221"/>
      <c r="J248" s="217"/>
      <c r="K248" s="217"/>
      <c r="L248" s="222"/>
      <c r="M248" s="223"/>
      <c r="N248" s="224"/>
      <c r="O248" s="224"/>
      <c r="P248" s="224"/>
      <c r="Q248" s="224"/>
      <c r="R248" s="224"/>
      <c r="S248" s="224"/>
      <c r="T248" s="225"/>
      <c r="AT248" s="226" t="s">
        <v>299</v>
      </c>
      <c r="AU248" s="226" t="s">
        <v>91</v>
      </c>
      <c r="AV248" s="13" t="s">
        <v>91</v>
      </c>
      <c r="AW248" s="13" t="s">
        <v>42</v>
      </c>
      <c r="AX248" s="13" t="s">
        <v>88</v>
      </c>
      <c r="AY248" s="226" t="s">
        <v>211</v>
      </c>
    </row>
    <row r="249" spans="1:65" s="2" customFormat="1" ht="24">
      <c r="A249" s="37"/>
      <c r="B249" s="38"/>
      <c r="C249" s="195" t="s">
        <v>485</v>
      </c>
      <c r="D249" s="195" t="s">
        <v>214</v>
      </c>
      <c r="E249" s="196" t="s">
        <v>1645</v>
      </c>
      <c r="F249" s="197" t="s">
        <v>1646</v>
      </c>
      <c r="G249" s="198" t="s">
        <v>519</v>
      </c>
      <c r="H249" s="199">
        <v>366.25</v>
      </c>
      <c r="I249" s="200"/>
      <c r="J249" s="201">
        <f>ROUND(I249*H249,2)</f>
        <v>0</v>
      </c>
      <c r="K249" s="197" t="s">
        <v>224</v>
      </c>
      <c r="L249" s="42"/>
      <c r="M249" s="202" t="s">
        <v>44</v>
      </c>
      <c r="N249" s="203" t="s">
        <v>53</v>
      </c>
      <c r="O249" s="67"/>
      <c r="P249" s="204">
        <f>O249*H249</f>
        <v>0</v>
      </c>
      <c r="Q249" s="204">
        <v>0</v>
      </c>
      <c r="R249" s="204">
        <f>Q249*H249</f>
        <v>0</v>
      </c>
      <c r="S249" s="204">
        <v>0</v>
      </c>
      <c r="T249" s="205">
        <f>S249*H249</f>
        <v>0</v>
      </c>
      <c r="U249" s="37"/>
      <c r="V249" s="37"/>
      <c r="W249" s="37"/>
      <c r="X249" s="37"/>
      <c r="Y249" s="37"/>
      <c r="Z249" s="37"/>
      <c r="AA249" s="37"/>
      <c r="AB249" s="37"/>
      <c r="AC249" s="37"/>
      <c r="AD249" s="37"/>
      <c r="AE249" s="37"/>
      <c r="AR249" s="206" t="s">
        <v>232</v>
      </c>
      <c r="AT249" s="206" t="s">
        <v>214</v>
      </c>
      <c r="AU249" s="206" t="s">
        <v>91</v>
      </c>
      <c r="AY249" s="19" t="s">
        <v>211</v>
      </c>
      <c r="BE249" s="207">
        <f>IF(N249="základní",J249,0)</f>
        <v>0</v>
      </c>
      <c r="BF249" s="207">
        <f>IF(N249="snížená",J249,0)</f>
        <v>0</v>
      </c>
      <c r="BG249" s="207">
        <f>IF(N249="zákl. přenesená",J249,0)</f>
        <v>0</v>
      </c>
      <c r="BH249" s="207">
        <f>IF(N249="sníž. přenesená",J249,0)</f>
        <v>0</v>
      </c>
      <c r="BI249" s="207">
        <f>IF(N249="nulová",J249,0)</f>
        <v>0</v>
      </c>
      <c r="BJ249" s="19" t="s">
        <v>88</v>
      </c>
      <c r="BK249" s="207">
        <f>ROUND(I249*H249,2)</f>
        <v>0</v>
      </c>
      <c r="BL249" s="19" t="s">
        <v>232</v>
      </c>
      <c r="BM249" s="206" t="s">
        <v>1647</v>
      </c>
    </row>
    <row r="250" spans="1:65" s="2" customFormat="1" ht="117">
      <c r="A250" s="37"/>
      <c r="B250" s="38"/>
      <c r="C250" s="39"/>
      <c r="D250" s="208" t="s">
        <v>297</v>
      </c>
      <c r="E250" s="39"/>
      <c r="F250" s="209" t="s">
        <v>526</v>
      </c>
      <c r="G250" s="39"/>
      <c r="H250" s="39"/>
      <c r="I250" s="118"/>
      <c r="J250" s="39"/>
      <c r="K250" s="39"/>
      <c r="L250" s="42"/>
      <c r="M250" s="210"/>
      <c r="N250" s="211"/>
      <c r="O250" s="67"/>
      <c r="P250" s="67"/>
      <c r="Q250" s="67"/>
      <c r="R250" s="67"/>
      <c r="S250" s="67"/>
      <c r="T250" s="68"/>
      <c r="U250" s="37"/>
      <c r="V250" s="37"/>
      <c r="W250" s="37"/>
      <c r="X250" s="37"/>
      <c r="Y250" s="37"/>
      <c r="Z250" s="37"/>
      <c r="AA250" s="37"/>
      <c r="AB250" s="37"/>
      <c r="AC250" s="37"/>
      <c r="AD250" s="37"/>
      <c r="AE250" s="37"/>
      <c r="AT250" s="19" t="s">
        <v>297</v>
      </c>
      <c r="AU250" s="19" t="s">
        <v>91</v>
      </c>
    </row>
    <row r="251" spans="1:65" s="13" customFormat="1">
      <c r="B251" s="216"/>
      <c r="C251" s="217"/>
      <c r="D251" s="208" t="s">
        <v>299</v>
      </c>
      <c r="E251" s="218" t="s">
        <v>44</v>
      </c>
      <c r="F251" s="219" t="s">
        <v>1648</v>
      </c>
      <c r="G251" s="217"/>
      <c r="H251" s="220">
        <v>366.25</v>
      </c>
      <c r="I251" s="221"/>
      <c r="J251" s="217"/>
      <c r="K251" s="217"/>
      <c r="L251" s="222"/>
      <c r="M251" s="223"/>
      <c r="N251" s="224"/>
      <c r="O251" s="224"/>
      <c r="P251" s="224"/>
      <c r="Q251" s="224"/>
      <c r="R251" s="224"/>
      <c r="S251" s="224"/>
      <c r="T251" s="225"/>
      <c r="AT251" s="226" t="s">
        <v>299</v>
      </c>
      <c r="AU251" s="226" t="s">
        <v>91</v>
      </c>
      <c r="AV251" s="13" t="s">
        <v>91</v>
      </c>
      <c r="AW251" s="13" t="s">
        <v>42</v>
      </c>
      <c r="AX251" s="13" t="s">
        <v>88</v>
      </c>
      <c r="AY251" s="226" t="s">
        <v>211</v>
      </c>
    </row>
    <row r="252" spans="1:65" s="2" customFormat="1" ht="12">
      <c r="A252" s="37"/>
      <c r="B252" s="38"/>
      <c r="C252" s="259" t="s">
        <v>493</v>
      </c>
      <c r="D252" s="259" t="s">
        <v>507</v>
      </c>
      <c r="E252" s="260" t="s">
        <v>844</v>
      </c>
      <c r="F252" s="261" t="s">
        <v>845</v>
      </c>
      <c r="G252" s="262" t="s">
        <v>531</v>
      </c>
      <c r="H252" s="263">
        <v>9.1560000000000006</v>
      </c>
      <c r="I252" s="264"/>
      <c r="J252" s="265">
        <f>ROUND(I252*H252,2)</f>
        <v>0</v>
      </c>
      <c r="K252" s="261" t="s">
        <v>224</v>
      </c>
      <c r="L252" s="266"/>
      <c r="M252" s="267" t="s">
        <v>44</v>
      </c>
      <c r="N252" s="268" t="s">
        <v>53</v>
      </c>
      <c r="O252" s="67"/>
      <c r="P252" s="204">
        <f>O252*H252</f>
        <v>0</v>
      </c>
      <c r="Q252" s="204">
        <v>1E-3</v>
      </c>
      <c r="R252" s="204">
        <f>Q252*H252</f>
        <v>9.1560000000000009E-3</v>
      </c>
      <c r="S252" s="204">
        <v>0</v>
      </c>
      <c r="T252" s="205">
        <f>S252*H252</f>
        <v>0</v>
      </c>
      <c r="U252" s="37"/>
      <c r="V252" s="37"/>
      <c r="W252" s="37"/>
      <c r="X252" s="37"/>
      <c r="Y252" s="37"/>
      <c r="Z252" s="37"/>
      <c r="AA252" s="37"/>
      <c r="AB252" s="37"/>
      <c r="AC252" s="37"/>
      <c r="AD252" s="37"/>
      <c r="AE252" s="37"/>
      <c r="AR252" s="206" t="s">
        <v>256</v>
      </c>
      <c r="AT252" s="206" t="s">
        <v>507</v>
      </c>
      <c r="AU252" s="206" t="s">
        <v>91</v>
      </c>
      <c r="AY252" s="19" t="s">
        <v>211</v>
      </c>
      <c r="BE252" s="207">
        <f>IF(N252="základní",J252,0)</f>
        <v>0</v>
      </c>
      <c r="BF252" s="207">
        <f>IF(N252="snížená",J252,0)</f>
        <v>0</v>
      </c>
      <c r="BG252" s="207">
        <f>IF(N252="zákl. přenesená",J252,0)</f>
        <v>0</v>
      </c>
      <c r="BH252" s="207">
        <f>IF(N252="sníž. přenesená",J252,0)</f>
        <v>0</v>
      </c>
      <c r="BI252" s="207">
        <f>IF(N252="nulová",J252,0)</f>
        <v>0</v>
      </c>
      <c r="BJ252" s="19" t="s">
        <v>88</v>
      </c>
      <c r="BK252" s="207">
        <f>ROUND(I252*H252,2)</f>
        <v>0</v>
      </c>
      <c r="BL252" s="19" t="s">
        <v>232</v>
      </c>
      <c r="BM252" s="206" t="s">
        <v>1649</v>
      </c>
    </row>
    <row r="253" spans="1:65" s="13" customFormat="1">
      <c r="B253" s="216"/>
      <c r="C253" s="217"/>
      <c r="D253" s="208" t="s">
        <v>299</v>
      </c>
      <c r="E253" s="218" t="s">
        <v>44</v>
      </c>
      <c r="F253" s="219" t="s">
        <v>1650</v>
      </c>
      <c r="G253" s="217"/>
      <c r="H253" s="220">
        <v>9.1560000000000006</v>
      </c>
      <c r="I253" s="221"/>
      <c r="J253" s="217"/>
      <c r="K253" s="217"/>
      <c r="L253" s="222"/>
      <c r="M253" s="223"/>
      <c r="N253" s="224"/>
      <c r="O253" s="224"/>
      <c r="P253" s="224"/>
      <c r="Q253" s="224"/>
      <c r="R253" s="224"/>
      <c r="S253" s="224"/>
      <c r="T253" s="225"/>
      <c r="AT253" s="226" t="s">
        <v>299</v>
      </c>
      <c r="AU253" s="226" t="s">
        <v>91</v>
      </c>
      <c r="AV253" s="13" t="s">
        <v>91</v>
      </c>
      <c r="AW253" s="13" t="s">
        <v>42</v>
      </c>
      <c r="AX253" s="13" t="s">
        <v>88</v>
      </c>
      <c r="AY253" s="226" t="s">
        <v>211</v>
      </c>
    </row>
    <row r="254" spans="1:65" s="2" customFormat="1" ht="24">
      <c r="A254" s="37"/>
      <c r="B254" s="38"/>
      <c r="C254" s="195" t="s">
        <v>506</v>
      </c>
      <c r="D254" s="195" t="s">
        <v>214</v>
      </c>
      <c r="E254" s="196" t="s">
        <v>536</v>
      </c>
      <c r="F254" s="197" t="s">
        <v>537</v>
      </c>
      <c r="G254" s="198" t="s">
        <v>519</v>
      </c>
      <c r="H254" s="199">
        <v>603.16999999999996</v>
      </c>
      <c r="I254" s="200"/>
      <c r="J254" s="201">
        <f>ROUND(I254*H254,2)</f>
        <v>0</v>
      </c>
      <c r="K254" s="197" t="s">
        <v>224</v>
      </c>
      <c r="L254" s="42"/>
      <c r="M254" s="202" t="s">
        <v>44</v>
      </c>
      <c r="N254" s="203" t="s">
        <v>53</v>
      </c>
      <c r="O254" s="67"/>
      <c r="P254" s="204">
        <f>O254*H254</f>
        <v>0</v>
      </c>
      <c r="Q254" s="204">
        <v>0</v>
      </c>
      <c r="R254" s="204">
        <f>Q254*H254</f>
        <v>0</v>
      </c>
      <c r="S254" s="204">
        <v>0</v>
      </c>
      <c r="T254" s="205">
        <f>S254*H254</f>
        <v>0</v>
      </c>
      <c r="U254" s="37"/>
      <c r="V254" s="37"/>
      <c r="W254" s="37"/>
      <c r="X254" s="37"/>
      <c r="Y254" s="37"/>
      <c r="Z254" s="37"/>
      <c r="AA254" s="37"/>
      <c r="AB254" s="37"/>
      <c r="AC254" s="37"/>
      <c r="AD254" s="37"/>
      <c r="AE254" s="37"/>
      <c r="AR254" s="206" t="s">
        <v>232</v>
      </c>
      <c r="AT254" s="206" t="s">
        <v>214</v>
      </c>
      <c r="AU254" s="206" t="s">
        <v>91</v>
      </c>
      <c r="AY254" s="19" t="s">
        <v>211</v>
      </c>
      <c r="BE254" s="207">
        <f>IF(N254="základní",J254,0)</f>
        <v>0</v>
      </c>
      <c r="BF254" s="207">
        <f>IF(N254="snížená",J254,0)</f>
        <v>0</v>
      </c>
      <c r="BG254" s="207">
        <f>IF(N254="zákl. přenesená",J254,0)</f>
        <v>0</v>
      </c>
      <c r="BH254" s="207">
        <f>IF(N254="sníž. přenesená",J254,0)</f>
        <v>0</v>
      </c>
      <c r="BI254" s="207">
        <f>IF(N254="nulová",J254,0)</f>
        <v>0</v>
      </c>
      <c r="BJ254" s="19" t="s">
        <v>88</v>
      </c>
      <c r="BK254" s="207">
        <f>ROUND(I254*H254,2)</f>
        <v>0</v>
      </c>
      <c r="BL254" s="19" t="s">
        <v>232</v>
      </c>
      <c r="BM254" s="206" t="s">
        <v>1651</v>
      </c>
    </row>
    <row r="255" spans="1:65" s="2" customFormat="1" ht="97.5">
      <c r="A255" s="37"/>
      <c r="B255" s="38"/>
      <c r="C255" s="39"/>
      <c r="D255" s="208" t="s">
        <v>297</v>
      </c>
      <c r="E255" s="39"/>
      <c r="F255" s="209" t="s">
        <v>539</v>
      </c>
      <c r="G255" s="39"/>
      <c r="H255" s="39"/>
      <c r="I255" s="118"/>
      <c r="J255" s="39"/>
      <c r="K255" s="39"/>
      <c r="L255" s="42"/>
      <c r="M255" s="210"/>
      <c r="N255" s="211"/>
      <c r="O255" s="67"/>
      <c r="P255" s="67"/>
      <c r="Q255" s="67"/>
      <c r="R255" s="67"/>
      <c r="S255" s="67"/>
      <c r="T255" s="68"/>
      <c r="U255" s="37"/>
      <c r="V255" s="37"/>
      <c r="W255" s="37"/>
      <c r="X255" s="37"/>
      <c r="Y255" s="37"/>
      <c r="Z255" s="37"/>
      <c r="AA255" s="37"/>
      <c r="AB255" s="37"/>
      <c r="AC255" s="37"/>
      <c r="AD255" s="37"/>
      <c r="AE255" s="37"/>
      <c r="AT255" s="19" t="s">
        <v>297</v>
      </c>
      <c r="AU255" s="19" t="s">
        <v>91</v>
      </c>
    </row>
    <row r="256" spans="1:65" s="13" customFormat="1">
      <c r="B256" s="216"/>
      <c r="C256" s="217"/>
      <c r="D256" s="208" t="s">
        <v>299</v>
      </c>
      <c r="E256" s="218" t="s">
        <v>44</v>
      </c>
      <c r="F256" s="219" t="s">
        <v>1652</v>
      </c>
      <c r="G256" s="217"/>
      <c r="H256" s="220">
        <v>603.16999999999996</v>
      </c>
      <c r="I256" s="221"/>
      <c r="J256" s="217"/>
      <c r="K256" s="217"/>
      <c r="L256" s="222"/>
      <c r="M256" s="223"/>
      <c r="N256" s="224"/>
      <c r="O256" s="224"/>
      <c r="P256" s="224"/>
      <c r="Q256" s="224"/>
      <c r="R256" s="224"/>
      <c r="S256" s="224"/>
      <c r="T256" s="225"/>
      <c r="AT256" s="226" t="s">
        <v>299</v>
      </c>
      <c r="AU256" s="226" t="s">
        <v>91</v>
      </c>
      <c r="AV256" s="13" t="s">
        <v>91</v>
      </c>
      <c r="AW256" s="13" t="s">
        <v>42</v>
      </c>
      <c r="AX256" s="13" t="s">
        <v>88</v>
      </c>
      <c r="AY256" s="226" t="s">
        <v>211</v>
      </c>
    </row>
    <row r="257" spans="1:65" s="2" customFormat="1" ht="24">
      <c r="A257" s="37"/>
      <c r="B257" s="38"/>
      <c r="C257" s="195" t="s">
        <v>516</v>
      </c>
      <c r="D257" s="195" t="s">
        <v>214</v>
      </c>
      <c r="E257" s="196" t="s">
        <v>542</v>
      </c>
      <c r="F257" s="197" t="s">
        <v>543</v>
      </c>
      <c r="G257" s="198" t="s">
        <v>519</v>
      </c>
      <c r="H257" s="199">
        <v>169.05</v>
      </c>
      <c r="I257" s="200"/>
      <c r="J257" s="201">
        <f>ROUND(I257*H257,2)</f>
        <v>0</v>
      </c>
      <c r="K257" s="197" t="s">
        <v>224</v>
      </c>
      <c r="L257" s="42"/>
      <c r="M257" s="202" t="s">
        <v>44</v>
      </c>
      <c r="N257" s="203" t="s">
        <v>53</v>
      </c>
      <c r="O257" s="67"/>
      <c r="P257" s="204">
        <f>O257*H257</f>
        <v>0</v>
      </c>
      <c r="Q257" s="204">
        <v>0</v>
      </c>
      <c r="R257" s="204">
        <f>Q257*H257</f>
        <v>0</v>
      </c>
      <c r="S257" s="204">
        <v>0</v>
      </c>
      <c r="T257" s="205">
        <f>S257*H257</f>
        <v>0</v>
      </c>
      <c r="U257" s="37"/>
      <c r="V257" s="37"/>
      <c r="W257" s="37"/>
      <c r="X257" s="37"/>
      <c r="Y257" s="37"/>
      <c r="Z257" s="37"/>
      <c r="AA257" s="37"/>
      <c r="AB257" s="37"/>
      <c r="AC257" s="37"/>
      <c r="AD257" s="37"/>
      <c r="AE257" s="37"/>
      <c r="AR257" s="206" t="s">
        <v>232</v>
      </c>
      <c r="AT257" s="206" t="s">
        <v>214</v>
      </c>
      <c r="AU257" s="206" t="s">
        <v>91</v>
      </c>
      <c r="AY257" s="19" t="s">
        <v>211</v>
      </c>
      <c r="BE257" s="207">
        <f>IF(N257="základní",J257,0)</f>
        <v>0</v>
      </c>
      <c r="BF257" s="207">
        <f>IF(N257="snížená",J257,0)</f>
        <v>0</v>
      </c>
      <c r="BG257" s="207">
        <f>IF(N257="zákl. přenesená",J257,0)</f>
        <v>0</v>
      </c>
      <c r="BH257" s="207">
        <f>IF(N257="sníž. přenesená",J257,0)</f>
        <v>0</v>
      </c>
      <c r="BI257" s="207">
        <f>IF(N257="nulová",J257,0)</f>
        <v>0</v>
      </c>
      <c r="BJ257" s="19" t="s">
        <v>88</v>
      </c>
      <c r="BK257" s="207">
        <f>ROUND(I257*H257,2)</f>
        <v>0</v>
      </c>
      <c r="BL257" s="19" t="s">
        <v>232</v>
      </c>
      <c r="BM257" s="206" t="s">
        <v>1653</v>
      </c>
    </row>
    <row r="258" spans="1:65" s="2" customFormat="1" ht="48.75">
      <c r="A258" s="37"/>
      <c r="B258" s="38"/>
      <c r="C258" s="39"/>
      <c r="D258" s="208" t="s">
        <v>297</v>
      </c>
      <c r="E258" s="39"/>
      <c r="F258" s="209" t="s">
        <v>545</v>
      </c>
      <c r="G258" s="39"/>
      <c r="H258" s="39"/>
      <c r="I258" s="118"/>
      <c r="J258" s="39"/>
      <c r="K258" s="39"/>
      <c r="L258" s="42"/>
      <c r="M258" s="210"/>
      <c r="N258" s="211"/>
      <c r="O258" s="67"/>
      <c r="P258" s="67"/>
      <c r="Q258" s="67"/>
      <c r="R258" s="67"/>
      <c r="S258" s="67"/>
      <c r="T258" s="68"/>
      <c r="U258" s="37"/>
      <c r="V258" s="37"/>
      <c r="W258" s="37"/>
      <c r="X258" s="37"/>
      <c r="Y258" s="37"/>
      <c r="Z258" s="37"/>
      <c r="AA258" s="37"/>
      <c r="AB258" s="37"/>
      <c r="AC258" s="37"/>
      <c r="AD258" s="37"/>
      <c r="AE258" s="37"/>
      <c r="AT258" s="19" t="s">
        <v>297</v>
      </c>
      <c r="AU258" s="19" t="s">
        <v>91</v>
      </c>
    </row>
    <row r="259" spans="1:65" s="13" customFormat="1">
      <c r="B259" s="216"/>
      <c r="C259" s="217"/>
      <c r="D259" s="208" t="s">
        <v>299</v>
      </c>
      <c r="E259" s="218" t="s">
        <v>44</v>
      </c>
      <c r="F259" s="219" t="s">
        <v>1654</v>
      </c>
      <c r="G259" s="217"/>
      <c r="H259" s="220">
        <v>169.05</v>
      </c>
      <c r="I259" s="221"/>
      <c r="J259" s="217"/>
      <c r="K259" s="217"/>
      <c r="L259" s="222"/>
      <c r="M259" s="223"/>
      <c r="N259" s="224"/>
      <c r="O259" s="224"/>
      <c r="P259" s="224"/>
      <c r="Q259" s="224"/>
      <c r="R259" s="224"/>
      <c r="S259" s="224"/>
      <c r="T259" s="225"/>
      <c r="AT259" s="226" t="s">
        <v>299</v>
      </c>
      <c r="AU259" s="226" t="s">
        <v>91</v>
      </c>
      <c r="AV259" s="13" t="s">
        <v>91</v>
      </c>
      <c r="AW259" s="13" t="s">
        <v>42</v>
      </c>
      <c r="AX259" s="13" t="s">
        <v>88</v>
      </c>
      <c r="AY259" s="226" t="s">
        <v>211</v>
      </c>
    </row>
    <row r="260" spans="1:65" s="2" customFormat="1" ht="24">
      <c r="A260" s="37"/>
      <c r="B260" s="38"/>
      <c r="C260" s="195" t="s">
        <v>522</v>
      </c>
      <c r="D260" s="195" t="s">
        <v>214</v>
      </c>
      <c r="E260" s="196" t="s">
        <v>548</v>
      </c>
      <c r="F260" s="197" t="s">
        <v>549</v>
      </c>
      <c r="G260" s="198" t="s">
        <v>519</v>
      </c>
      <c r="H260" s="199">
        <v>112.7</v>
      </c>
      <c r="I260" s="200"/>
      <c r="J260" s="201">
        <f>ROUND(I260*H260,2)</f>
        <v>0</v>
      </c>
      <c r="K260" s="197" t="s">
        <v>224</v>
      </c>
      <c r="L260" s="42"/>
      <c r="M260" s="202" t="s">
        <v>44</v>
      </c>
      <c r="N260" s="203" t="s">
        <v>53</v>
      </c>
      <c r="O260" s="67"/>
      <c r="P260" s="204">
        <f>O260*H260</f>
        <v>0</v>
      </c>
      <c r="Q260" s="204">
        <v>0</v>
      </c>
      <c r="R260" s="204">
        <f>Q260*H260</f>
        <v>0</v>
      </c>
      <c r="S260" s="204">
        <v>0</v>
      </c>
      <c r="T260" s="205">
        <f>S260*H260</f>
        <v>0</v>
      </c>
      <c r="U260" s="37"/>
      <c r="V260" s="37"/>
      <c r="W260" s="37"/>
      <c r="X260" s="37"/>
      <c r="Y260" s="37"/>
      <c r="Z260" s="37"/>
      <c r="AA260" s="37"/>
      <c r="AB260" s="37"/>
      <c r="AC260" s="37"/>
      <c r="AD260" s="37"/>
      <c r="AE260" s="37"/>
      <c r="AR260" s="206" t="s">
        <v>232</v>
      </c>
      <c r="AT260" s="206" t="s">
        <v>214</v>
      </c>
      <c r="AU260" s="206" t="s">
        <v>91</v>
      </c>
      <c r="AY260" s="19" t="s">
        <v>211</v>
      </c>
      <c r="BE260" s="207">
        <f>IF(N260="základní",J260,0)</f>
        <v>0</v>
      </c>
      <c r="BF260" s="207">
        <f>IF(N260="snížená",J260,0)</f>
        <v>0</v>
      </c>
      <c r="BG260" s="207">
        <f>IF(N260="zákl. přenesená",J260,0)</f>
        <v>0</v>
      </c>
      <c r="BH260" s="207">
        <f>IF(N260="sníž. přenesená",J260,0)</f>
        <v>0</v>
      </c>
      <c r="BI260" s="207">
        <f>IF(N260="nulová",J260,0)</f>
        <v>0</v>
      </c>
      <c r="BJ260" s="19" t="s">
        <v>88</v>
      </c>
      <c r="BK260" s="207">
        <f>ROUND(I260*H260,2)</f>
        <v>0</v>
      </c>
      <c r="BL260" s="19" t="s">
        <v>232</v>
      </c>
      <c r="BM260" s="206" t="s">
        <v>1655</v>
      </c>
    </row>
    <row r="261" spans="1:65" s="2" customFormat="1" ht="48.75">
      <c r="A261" s="37"/>
      <c r="B261" s="38"/>
      <c r="C261" s="39"/>
      <c r="D261" s="208" t="s">
        <v>297</v>
      </c>
      <c r="E261" s="39"/>
      <c r="F261" s="209" t="s">
        <v>545</v>
      </c>
      <c r="G261" s="39"/>
      <c r="H261" s="39"/>
      <c r="I261" s="118"/>
      <c r="J261" s="39"/>
      <c r="K261" s="39"/>
      <c r="L261" s="42"/>
      <c r="M261" s="210"/>
      <c r="N261" s="211"/>
      <c r="O261" s="67"/>
      <c r="P261" s="67"/>
      <c r="Q261" s="67"/>
      <c r="R261" s="67"/>
      <c r="S261" s="67"/>
      <c r="T261" s="68"/>
      <c r="U261" s="37"/>
      <c r="V261" s="37"/>
      <c r="W261" s="37"/>
      <c r="X261" s="37"/>
      <c r="Y261" s="37"/>
      <c r="Z261" s="37"/>
      <c r="AA261" s="37"/>
      <c r="AB261" s="37"/>
      <c r="AC261" s="37"/>
      <c r="AD261" s="37"/>
      <c r="AE261" s="37"/>
      <c r="AT261" s="19" t="s">
        <v>297</v>
      </c>
      <c r="AU261" s="19" t="s">
        <v>91</v>
      </c>
    </row>
    <row r="262" spans="1:65" s="13" customFormat="1">
      <c r="B262" s="216"/>
      <c r="C262" s="217"/>
      <c r="D262" s="208" t="s">
        <v>299</v>
      </c>
      <c r="E262" s="218" t="s">
        <v>44</v>
      </c>
      <c r="F262" s="219" t="s">
        <v>1656</v>
      </c>
      <c r="G262" s="217"/>
      <c r="H262" s="220">
        <v>112.7</v>
      </c>
      <c r="I262" s="221"/>
      <c r="J262" s="217"/>
      <c r="K262" s="217"/>
      <c r="L262" s="222"/>
      <c r="M262" s="223"/>
      <c r="N262" s="224"/>
      <c r="O262" s="224"/>
      <c r="P262" s="224"/>
      <c r="Q262" s="224"/>
      <c r="R262" s="224"/>
      <c r="S262" s="224"/>
      <c r="T262" s="225"/>
      <c r="AT262" s="226" t="s">
        <v>299</v>
      </c>
      <c r="AU262" s="226" t="s">
        <v>91</v>
      </c>
      <c r="AV262" s="13" t="s">
        <v>91</v>
      </c>
      <c r="AW262" s="13" t="s">
        <v>42</v>
      </c>
      <c r="AX262" s="13" t="s">
        <v>88</v>
      </c>
      <c r="AY262" s="226" t="s">
        <v>211</v>
      </c>
    </row>
    <row r="263" spans="1:65" s="2" customFormat="1" ht="24">
      <c r="A263" s="37"/>
      <c r="B263" s="38"/>
      <c r="C263" s="195" t="s">
        <v>528</v>
      </c>
      <c r="D263" s="195" t="s">
        <v>214</v>
      </c>
      <c r="E263" s="196" t="s">
        <v>553</v>
      </c>
      <c r="F263" s="197" t="s">
        <v>554</v>
      </c>
      <c r="G263" s="198" t="s">
        <v>519</v>
      </c>
      <c r="H263" s="199">
        <v>139.94999999999999</v>
      </c>
      <c r="I263" s="200"/>
      <c r="J263" s="201">
        <f>ROUND(I263*H263,2)</f>
        <v>0</v>
      </c>
      <c r="K263" s="197" t="s">
        <v>224</v>
      </c>
      <c r="L263" s="42"/>
      <c r="M263" s="202" t="s">
        <v>44</v>
      </c>
      <c r="N263" s="203" t="s">
        <v>53</v>
      </c>
      <c r="O263" s="67"/>
      <c r="P263" s="204">
        <f>O263*H263</f>
        <v>0</v>
      </c>
      <c r="Q263" s="204">
        <v>0</v>
      </c>
      <c r="R263" s="204">
        <f>Q263*H263</f>
        <v>0</v>
      </c>
      <c r="S263" s="204">
        <v>0</v>
      </c>
      <c r="T263" s="205">
        <f>S263*H263</f>
        <v>0</v>
      </c>
      <c r="U263" s="37"/>
      <c r="V263" s="37"/>
      <c r="W263" s="37"/>
      <c r="X263" s="37"/>
      <c r="Y263" s="37"/>
      <c r="Z263" s="37"/>
      <c r="AA263" s="37"/>
      <c r="AB263" s="37"/>
      <c r="AC263" s="37"/>
      <c r="AD263" s="37"/>
      <c r="AE263" s="37"/>
      <c r="AR263" s="206" t="s">
        <v>232</v>
      </c>
      <c r="AT263" s="206" t="s">
        <v>214</v>
      </c>
      <c r="AU263" s="206" t="s">
        <v>91</v>
      </c>
      <c r="AY263" s="19" t="s">
        <v>211</v>
      </c>
      <c r="BE263" s="207">
        <f>IF(N263="základní",J263,0)</f>
        <v>0</v>
      </c>
      <c r="BF263" s="207">
        <f>IF(N263="snížená",J263,0)</f>
        <v>0</v>
      </c>
      <c r="BG263" s="207">
        <f>IF(N263="zákl. přenesená",J263,0)</f>
        <v>0</v>
      </c>
      <c r="BH263" s="207">
        <f>IF(N263="sníž. přenesená",J263,0)</f>
        <v>0</v>
      </c>
      <c r="BI263" s="207">
        <f>IF(N263="nulová",J263,0)</f>
        <v>0</v>
      </c>
      <c r="BJ263" s="19" t="s">
        <v>88</v>
      </c>
      <c r="BK263" s="207">
        <f>ROUND(I263*H263,2)</f>
        <v>0</v>
      </c>
      <c r="BL263" s="19" t="s">
        <v>232</v>
      </c>
      <c r="BM263" s="206" t="s">
        <v>1657</v>
      </c>
    </row>
    <row r="264" spans="1:65" s="2" customFormat="1" ht="48.75">
      <c r="A264" s="37"/>
      <c r="B264" s="38"/>
      <c r="C264" s="39"/>
      <c r="D264" s="208" t="s">
        <v>297</v>
      </c>
      <c r="E264" s="39"/>
      <c r="F264" s="209" t="s">
        <v>545</v>
      </c>
      <c r="G264" s="39"/>
      <c r="H264" s="39"/>
      <c r="I264" s="118"/>
      <c r="J264" s="39"/>
      <c r="K264" s="39"/>
      <c r="L264" s="42"/>
      <c r="M264" s="210"/>
      <c r="N264" s="211"/>
      <c r="O264" s="67"/>
      <c r="P264" s="67"/>
      <c r="Q264" s="67"/>
      <c r="R264" s="67"/>
      <c r="S264" s="67"/>
      <c r="T264" s="68"/>
      <c r="U264" s="37"/>
      <c r="V264" s="37"/>
      <c r="W264" s="37"/>
      <c r="X264" s="37"/>
      <c r="Y264" s="37"/>
      <c r="Z264" s="37"/>
      <c r="AA264" s="37"/>
      <c r="AB264" s="37"/>
      <c r="AC264" s="37"/>
      <c r="AD264" s="37"/>
      <c r="AE264" s="37"/>
      <c r="AT264" s="19" t="s">
        <v>297</v>
      </c>
      <c r="AU264" s="19" t="s">
        <v>91</v>
      </c>
    </row>
    <row r="265" spans="1:65" s="13" customFormat="1">
      <c r="B265" s="216"/>
      <c r="C265" s="217"/>
      <c r="D265" s="208" t="s">
        <v>299</v>
      </c>
      <c r="E265" s="218" t="s">
        <v>44</v>
      </c>
      <c r="F265" s="219" t="s">
        <v>1658</v>
      </c>
      <c r="G265" s="217"/>
      <c r="H265" s="220">
        <v>139.94999999999999</v>
      </c>
      <c r="I265" s="221"/>
      <c r="J265" s="217"/>
      <c r="K265" s="217"/>
      <c r="L265" s="222"/>
      <c r="M265" s="223"/>
      <c r="N265" s="224"/>
      <c r="O265" s="224"/>
      <c r="P265" s="224"/>
      <c r="Q265" s="224"/>
      <c r="R265" s="224"/>
      <c r="S265" s="224"/>
      <c r="T265" s="225"/>
      <c r="AT265" s="226" t="s">
        <v>299</v>
      </c>
      <c r="AU265" s="226" t="s">
        <v>91</v>
      </c>
      <c r="AV265" s="13" t="s">
        <v>91</v>
      </c>
      <c r="AW265" s="13" t="s">
        <v>42</v>
      </c>
      <c r="AX265" s="13" t="s">
        <v>88</v>
      </c>
      <c r="AY265" s="226" t="s">
        <v>211</v>
      </c>
    </row>
    <row r="266" spans="1:65" s="12" customFormat="1" ht="12.75">
      <c r="B266" s="179"/>
      <c r="C266" s="180"/>
      <c r="D266" s="181" t="s">
        <v>81</v>
      </c>
      <c r="E266" s="193" t="s">
        <v>91</v>
      </c>
      <c r="F266" s="193" t="s">
        <v>865</v>
      </c>
      <c r="G266" s="180"/>
      <c r="H266" s="180"/>
      <c r="I266" s="183"/>
      <c r="J266" s="194">
        <f>BK266</f>
        <v>0</v>
      </c>
      <c r="K266" s="180"/>
      <c r="L266" s="185"/>
      <c r="M266" s="186"/>
      <c r="N266" s="187"/>
      <c r="O266" s="187"/>
      <c r="P266" s="188">
        <f>SUM(P267:P280)</f>
        <v>0</v>
      </c>
      <c r="Q266" s="187"/>
      <c r="R266" s="188">
        <f>SUM(R267:R280)</f>
        <v>95.704244400000007</v>
      </c>
      <c r="S266" s="187"/>
      <c r="T266" s="189">
        <f>SUM(T267:T280)</f>
        <v>0</v>
      </c>
      <c r="AR266" s="190" t="s">
        <v>88</v>
      </c>
      <c r="AT266" s="191" t="s">
        <v>81</v>
      </c>
      <c r="AU266" s="191" t="s">
        <v>88</v>
      </c>
      <c r="AY266" s="190" t="s">
        <v>211</v>
      </c>
      <c r="BK266" s="192">
        <f>SUM(BK267:BK280)</f>
        <v>0</v>
      </c>
    </row>
    <row r="267" spans="1:65" s="2" customFormat="1" ht="60">
      <c r="A267" s="37"/>
      <c r="B267" s="38"/>
      <c r="C267" s="195" t="s">
        <v>535</v>
      </c>
      <c r="D267" s="195" t="s">
        <v>214</v>
      </c>
      <c r="E267" s="196" t="s">
        <v>1659</v>
      </c>
      <c r="F267" s="197" t="s">
        <v>1660</v>
      </c>
      <c r="G267" s="198" t="s">
        <v>295</v>
      </c>
      <c r="H267" s="199">
        <v>75.524000000000001</v>
      </c>
      <c r="I267" s="200"/>
      <c r="J267" s="201">
        <f>ROUND(I267*H267,2)</f>
        <v>0</v>
      </c>
      <c r="K267" s="197" t="s">
        <v>44</v>
      </c>
      <c r="L267" s="42"/>
      <c r="M267" s="202" t="s">
        <v>44</v>
      </c>
      <c r="N267" s="203" t="s">
        <v>53</v>
      </c>
      <c r="O267" s="67"/>
      <c r="P267" s="204">
        <f>O267*H267</f>
        <v>0</v>
      </c>
      <c r="Q267" s="204">
        <v>0.87912000000000001</v>
      </c>
      <c r="R267" s="204">
        <f>Q267*H267</f>
        <v>66.394658880000009</v>
      </c>
      <c r="S267" s="204">
        <v>0</v>
      </c>
      <c r="T267" s="205">
        <f>S267*H267</f>
        <v>0</v>
      </c>
      <c r="U267" s="37"/>
      <c r="V267" s="37"/>
      <c r="W267" s="37"/>
      <c r="X267" s="37"/>
      <c r="Y267" s="37"/>
      <c r="Z267" s="37"/>
      <c r="AA267" s="37"/>
      <c r="AB267" s="37"/>
      <c r="AC267" s="37"/>
      <c r="AD267" s="37"/>
      <c r="AE267" s="37"/>
      <c r="AR267" s="206" t="s">
        <v>232</v>
      </c>
      <c r="AT267" s="206" t="s">
        <v>214</v>
      </c>
      <c r="AU267" s="206" t="s">
        <v>91</v>
      </c>
      <c r="AY267" s="19" t="s">
        <v>211</v>
      </c>
      <c r="BE267" s="207">
        <f>IF(N267="základní",J267,0)</f>
        <v>0</v>
      </c>
      <c r="BF267" s="207">
        <f>IF(N267="snížená",J267,0)</f>
        <v>0</v>
      </c>
      <c r="BG267" s="207">
        <f>IF(N267="zákl. přenesená",J267,0)</f>
        <v>0</v>
      </c>
      <c r="BH267" s="207">
        <f>IF(N267="sníž. přenesená",J267,0)</f>
        <v>0</v>
      </c>
      <c r="BI267" s="207">
        <f>IF(N267="nulová",J267,0)</f>
        <v>0</v>
      </c>
      <c r="BJ267" s="19" t="s">
        <v>88</v>
      </c>
      <c r="BK267" s="207">
        <f>ROUND(I267*H267,2)</f>
        <v>0</v>
      </c>
      <c r="BL267" s="19" t="s">
        <v>232</v>
      </c>
      <c r="BM267" s="206" t="s">
        <v>1661</v>
      </c>
    </row>
    <row r="268" spans="1:65" s="2" customFormat="1" ht="29.25">
      <c r="A268" s="37"/>
      <c r="B268" s="38"/>
      <c r="C268" s="39"/>
      <c r="D268" s="208" t="s">
        <v>297</v>
      </c>
      <c r="E268" s="39"/>
      <c r="F268" s="209" t="s">
        <v>1662</v>
      </c>
      <c r="G268" s="39"/>
      <c r="H268" s="39"/>
      <c r="I268" s="118"/>
      <c r="J268" s="39"/>
      <c r="K268" s="39"/>
      <c r="L268" s="42"/>
      <c r="M268" s="210"/>
      <c r="N268" s="211"/>
      <c r="O268" s="67"/>
      <c r="P268" s="67"/>
      <c r="Q268" s="67"/>
      <c r="R268" s="67"/>
      <c r="S268" s="67"/>
      <c r="T268" s="68"/>
      <c r="U268" s="37"/>
      <c r="V268" s="37"/>
      <c r="W268" s="37"/>
      <c r="X268" s="37"/>
      <c r="Y268" s="37"/>
      <c r="Z268" s="37"/>
      <c r="AA268" s="37"/>
      <c r="AB268" s="37"/>
      <c r="AC268" s="37"/>
      <c r="AD268" s="37"/>
      <c r="AE268" s="37"/>
      <c r="AT268" s="19" t="s">
        <v>297</v>
      </c>
      <c r="AU268" s="19" t="s">
        <v>91</v>
      </c>
    </row>
    <row r="269" spans="1:65" s="15" customFormat="1" ht="22.5">
      <c r="B269" s="238"/>
      <c r="C269" s="239"/>
      <c r="D269" s="208" t="s">
        <v>299</v>
      </c>
      <c r="E269" s="240" t="s">
        <v>44</v>
      </c>
      <c r="F269" s="241" t="s">
        <v>1663</v>
      </c>
      <c r="G269" s="239"/>
      <c r="H269" s="240" t="s">
        <v>44</v>
      </c>
      <c r="I269" s="242"/>
      <c r="J269" s="239"/>
      <c r="K269" s="239"/>
      <c r="L269" s="243"/>
      <c r="M269" s="244"/>
      <c r="N269" s="245"/>
      <c r="O269" s="245"/>
      <c r="P269" s="245"/>
      <c r="Q269" s="245"/>
      <c r="R269" s="245"/>
      <c r="S269" s="245"/>
      <c r="T269" s="246"/>
      <c r="AT269" s="247" t="s">
        <v>299</v>
      </c>
      <c r="AU269" s="247" t="s">
        <v>91</v>
      </c>
      <c r="AV269" s="15" t="s">
        <v>88</v>
      </c>
      <c r="AW269" s="15" t="s">
        <v>42</v>
      </c>
      <c r="AX269" s="15" t="s">
        <v>82</v>
      </c>
      <c r="AY269" s="247" t="s">
        <v>211</v>
      </c>
    </row>
    <row r="270" spans="1:65" s="15" customFormat="1">
      <c r="B270" s="238"/>
      <c r="C270" s="239"/>
      <c r="D270" s="208" t="s">
        <v>299</v>
      </c>
      <c r="E270" s="240" t="s">
        <v>44</v>
      </c>
      <c r="F270" s="241" t="s">
        <v>1664</v>
      </c>
      <c r="G270" s="239"/>
      <c r="H270" s="240" t="s">
        <v>44</v>
      </c>
      <c r="I270" s="242"/>
      <c r="J270" s="239"/>
      <c r="K270" s="239"/>
      <c r="L270" s="243"/>
      <c r="M270" s="244"/>
      <c r="N270" s="245"/>
      <c r="O270" s="245"/>
      <c r="P270" s="245"/>
      <c r="Q270" s="245"/>
      <c r="R270" s="245"/>
      <c r="S270" s="245"/>
      <c r="T270" s="246"/>
      <c r="AT270" s="247" t="s">
        <v>299</v>
      </c>
      <c r="AU270" s="247" t="s">
        <v>91</v>
      </c>
      <c r="AV270" s="15" t="s">
        <v>88</v>
      </c>
      <c r="AW270" s="15" t="s">
        <v>42</v>
      </c>
      <c r="AX270" s="15" t="s">
        <v>82</v>
      </c>
      <c r="AY270" s="247" t="s">
        <v>211</v>
      </c>
    </row>
    <row r="271" spans="1:65" s="15" customFormat="1">
      <c r="B271" s="238"/>
      <c r="C271" s="239"/>
      <c r="D271" s="208" t="s">
        <v>299</v>
      </c>
      <c r="E271" s="240" t="s">
        <v>44</v>
      </c>
      <c r="F271" s="241" t="s">
        <v>1665</v>
      </c>
      <c r="G271" s="239"/>
      <c r="H271" s="240" t="s">
        <v>44</v>
      </c>
      <c r="I271" s="242"/>
      <c r="J271" s="239"/>
      <c r="K271" s="239"/>
      <c r="L271" s="243"/>
      <c r="M271" s="244"/>
      <c r="N271" s="245"/>
      <c r="O271" s="245"/>
      <c r="P271" s="245"/>
      <c r="Q271" s="245"/>
      <c r="R271" s="245"/>
      <c r="S271" s="245"/>
      <c r="T271" s="246"/>
      <c r="AT271" s="247" t="s">
        <v>299</v>
      </c>
      <c r="AU271" s="247" t="s">
        <v>91</v>
      </c>
      <c r="AV271" s="15" t="s">
        <v>88</v>
      </c>
      <c r="AW271" s="15" t="s">
        <v>42</v>
      </c>
      <c r="AX271" s="15" t="s">
        <v>82</v>
      </c>
      <c r="AY271" s="247" t="s">
        <v>211</v>
      </c>
    </row>
    <row r="272" spans="1:65" s="15" customFormat="1" ht="22.5">
      <c r="B272" s="238"/>
      <c r="C272" s="239"/>
      <c r="D272" s="208" t="s">
        <v>299</v>
      </c>
      <c r="E272" s="240" t="s">
        <v>44</v>
      </c>
      <c r="F272" s="241" t="s">
        <v>1666</v>
      </c>
      <c r="G272" s="239"/>
      <c r="H272" s="240" t="s">
        <v>44</v>
      </c>
      <c r="I272" s="242"/>
      <c r="J272" s="239"/>
      <c r="K272" s="239"/>
      <c r="L272" s="243"/>
      <c r="M272" s="244"/>
      <c r="N272" s="245"/>
      <c r="O272" s="245"/>
      <c r="P272" s="245"/>
      <c r="Q272" s="245"/>
      <c r="R272" s="245"/>
      <c r="S272" s="245"/>
      <c r="T272" s="246"/>
      <c r="AT272" s="247" t="s">
        <v>299</v>
      </c>
      <c r="AU272" s="247" t="s">
        <v>91</v>
      </c>
      <c r="AV272" s="15" t="s">
        <v>88</v>
      </c>
      <c r="AW272" s="15" t="s">
        <v>42</v>
      </c>
      <c r="AX272" s="15" t="s">
        <v>82</v>
      </c>
      <c r="AY272" s="247" t="s">
        <v>211</v>
      </c>
    </row>
    <row r="273" spans="1:65" s="13" customFormat="1">
      <c r="B273" s="216"/>
      <c r="C273" s="217"/>
      <c r="D273" s="208" t="s">
        <v>299</v>
      </c>
      <c r="E273" s="218" t="s">
        <v>44</v>
      </c>
      <c r="F273" s="219" t="s">
        <v>1667</v>
      </c>
      <c r="G273" s="217"/>
      <c r="H273" s="220">
        <v>75.524000000000001</v>
      </c>
      <c r="I273" s="221"/>
      <c r="J273" s="217"/>
      <c r="K273" s="217"/>
      <c r="L273" s="222"/>
      <c r="M273" s="223"/>
      <c r="N273" s="224"/>
      <c r="O273" s="224"/>
      <c r="P273" s="224"/>
      <c r="Q273" s="224"/>
      <c r="R273" s="224"/>
      <c r="S273" s="224"/>
      <c r="T273" s="225"/>
      <c r="AT273" s="226" t="s">
        <v>299</v>
      </c>
      <c r="AU273" s="226" t="s">
        <v>91</v>
      </c>
      <c r="AV273" s="13" t="s">
        <v>91</v>
      </c>
      <c r="AW273" s="13" t="s">
        <v>42</v>
      </c>
      <c r="AX273" s="13" t="s">
        <v>88</v>
      </c>
      <c r="AY273" s="226" t="s">
        <v>211</v>
      </c>
    </row>
    <row r="274" spans="1:65" s="2" customFormat="1" ht="48">
      <c r="A274" s="37"/>
      <c r="B274" s="38"/>
      <c r="C274" s="195" t="s">
        <v>541</v>
      </c>
      <c r="D274" s="195" t="s">
        <v>214</v>
      </c>
      <c r="E274" s="196" t="s">
        <v>1668</v>
      </c>
      <c r="F274" s="197" t="s">
        <v>1669</v>
      </c>
      <c r="G274" s="198" t="s">
        <v>295</v>
      </c>
      <c r="H274" s="199">
        <v>10.471</v>
      </c>
      <c r="I274" s="200"/>
      <c r="J274" s="201">
        <f>ROUND(I274*H274,2)</f>
        <v>0</v>
      </c>
      <c r="K274" s="197" t="s">
        <v>224</v>
      </c>
      <c r="L274" s="42"/>
      <c r="M274" s="202" t="s">
        <v>44</v>
      </c>
      <c r="N274" s="203" t="s">
        <v>53</v>
      </c>
      <c r="O274" s="67"/>
      <c r="P274" s="204">
        <f>O274*H274</f>
        <v>0</v>
      </c>
      <c r="Q274" s="204">
        <v>2.7991199999999998</v>
      </c>
      <c r="R274" s="204">
        <f>Q274*H274</f>
        <v>29.309585519999999</v>
      </c>
      <c r="S274" s="204">
        <v>0</v>
      </c>
      <c r="T274" s="205">
        <f>S274*H274</f>
        <v>0</v>
      </c>
      <c r="U274" s="37"/>
      <c r="V274" s="37"/>
      <c r="W274" s="37"/>
      <c r="X274" s="37"/>
      <c r="Y274" s="37"/>
      <c r="Z274" s="37"/>
      <c r="AA274" s="37"/>
      <c r="AB274" s="37"/>
      <c r="AC274" s="37"/>
      <c r="AD274" s="37"/>
      <c r="AE274" s="37"/>
      <c r="AR274" s="206" t="s">
        <v>232</v>
      </c>
      <c r="AT274" s="206" t="s">
        <v>214</v>
      </c>
      <c r="AU274" s="206" t="s">
        <v>91</v>
      </c>
      <c r="AY274" s="19" t="s">
        <v>211</v>
      </c>
      <c r="BE274" s="207">
        <f>IF(N274="základní",J274,0)</f>
        <v>0</v>
      </c>
      <c r="BF274" s="207">
        <f>IF(N274="snížená",J274,0)</f>
        <v>0</v>
      </c>
      <c r="BG274" s="207">
        <f>IF(N274="zákl. přenesená",J274,0)</f>
        <v>0</v>
      </c>
      <c r="BH274" s="207">
        <f>IF(N274="sníž. přenesená",J274,0)</f>
        <v>0</v>
      </c>
      <c r="BI274" s="207">
        <f>IF(N274="nulová",J274,0)</f>
        <v>0</v>
      </c>
      <c r="BJ274" s="19" t="s">
        <v>88</v>
      </c>
      <c r="BK274" s="207">
        <f>ROUND(I274*H274,2)</f>
        <v>0</v>
      </c>
      <c r="BL274" s="19" t="s">
        <v>232</v>
      </c>
      <c r="BM274" s="206" t="s">
        <v>1670</v>
      </c>
    </row>
    <row r="275" spans="1:65" s="2" customFormat="1" ht="29.25">
      <c r="A275" s="37"/>
      <c r="B275" s="38"/>
      <c r="C275" s="39"/>
      <c r="D275" s="208" t="s">
        <v>297</v>
      </c>
      <c r="E275" s="39"/>
      <c r="F275" s="209" t="s">
        <v>1662</v>
      </c>
      <c r="G275" s="39"/>
      <c r="H275" s="39"/>
      <c r="I275" s="118"/>
      <c r="J275" s="39"/>
      <c r="K275" s="39"/>
      <c r="L275" s="42"/>
      <c r="M275" s="210"/>
      <c r="N275" s="211"/>
      <c r="O275" s="67"/>
      <c r="P275" s="67"/>
      <c r="Q275" s="67"/>
      <c r="R275" s="67"/>
      <c r="S275" s="67"/>
      <c r="T275" s="68"/>
      <c r="U275" s="37"/>
      <c r="V275" s="37"/>
      <c r="W275" s="37"/>
      <c r="X275" s="37"/>
      <c r="Y275" s="37"/>
      <c r="Z275" s="37"/>
      <c r="AA275" s="37"/>
      <c r="AB275" s="37"/>
      <c r="AC275" s="37"/>
      <c r="AD275" s="37"/>
      <c r="AE275" s="37"/>
      <c r="AT275" s="19" t="s">
        <v>297</v>
      </c>
      <c r="AU275" s="19" t="s">
        <v>91</v>
      </c>
    </row>
    <row r="276" spans="1:65" s="15" customFormat="1" ht="22.5">
      <c r="B276" s="238"/>
      <c r="C276" s="239"/>
      <c r="D276" s="208" t="s">
        <v>299</v>
      </c>
      <c r="E276" s="240" t="s">
        <v>44</v>
      </c>
      <c r="F276" s="241" t="s">
        <v>1663</v>
      </c>
      <c r="G276" s="239"/>
      <c r="H276" s="240" t="s">
        <v>44</v>
      </c>
      <c r="I276" s="242"/>
      <c r="J276" s="239"/>
      <c r="K276" s="239"/>
      <c r="L276" s="243"/>
      <c r="M276" s="244"/>
      <c r="N276" s="245"/>
      <c r="O276" s="245"/>
      <c r="P276" s="245"/>
      <c r="Q276" s="245"/>
      <c r="R276" s="245"/>
      <c r="S276" s="245"/>
      <c r="T276" s="246"/>
      <c r="AT276" s="247" t="s">
        <v>299</v>
      </c>
      <c r="AU276" s="247" t="s">
        <v>91</v>
      </c>
      <c r="AV276" s="15" t="s">
        <v>88</v>
      </c>
      <c r="AW276" s="15" t="s">
        <v>42</v>
      </c>
      <c r="AX276" s="15" t="s">
        <v>82</v>
      </c>
      <c r="AY276" s="247" t="s">
        <v>211</v>
      </c>
    </row>
    <row r="277" spans="1:65" s="15" customFormat="1">
      <c r="B277" s="238"/>
      <c r="C277" s="239"/>
      <c r="D277" s="208" t="s">
        <v>299</v>
      </c>
      <c r="E277" s="240" t="s">
        <v>44</v>
      </c>
      <c r="F277" s="241" t="s">
        <v>1664</v>
      </c>
      <c r="G277" s="239"/>
      <c r="H277" s="240" t="s">
        <v>44</v>
      </c>
      <c r="I277" s="242"/>
      <c r="J277" s="239"/>
      <c r="K277" s="239"/>
      <c r="L277" s="243"/>
      <c r="M277" s="244"/>
      <c r="N277" s="245"/>
      <c r="O277" s="245"/>
      <c r="P277" s="245"/>
      <c r="Q277" s="245"/>
      <c r="R277" s="245"/>
      <c r="S277" s="245"/>
      <c r="T277" s="246"/>
      <c r="AT277" s="247" t="s">
        <v>299</v>
      </c>
      <c r="AU277" s="247" t="s">
        <v>91</v>
      </c>
      <c r="AV277" s="15" t="s">
        <v>88</v>
      </c>
      <c r="AW277" s="15" t="s">
        <v>42</v>
      </c>
      <c r="AX277" s="15" t="s">
        <v>82</v>
      </c>
      <c r="AY277" s="247" t="s">
        <v>211</v>
      </c>
    </row>
    <row r="278" spans="1:65" s="15" customFormat="1">
      <c r="B278" s="238"/>
      <c r="C278" s="239"/>
      <c r="D278" s="208" t="s">
        <v>299</v>
      </c>
      <c r="E278" s="240" t="s">
        <v>44</v>
      </c>
      <c r="F278" s="241" t="s">
        <v>1665</v>
      </c>
      <c r="G278" s="239"/>
      <c r="H278" s="240" t="s">
        <v>44</v>
      </c>
      <c r="I278" s="242"/>
      <c r="J278" s="239"/>
      <c r="K278" s="239"/>
      <c r="L278" s="243"/>
      <c r="M278" s="244"/>
      <c r="N278" s="245"/>
      <c r="O278" s="245"/>
      <c r="P278" s="245"/>
      <c r="Q278" s="245"/>
      <c r="R278" s="245"/>
      <c r="S278" s="245"/>
      <c r="T278" s="246"/>
      <c r="AT278" s="247" t="s">
        <v>299</v>
      </c>
      <c r="AU278" s="247" t="s">
        <v>91</v>
      </c>
      <c r="AV278" s="15" t="s">
        <v>88</v>
      </c>
      <c r="AW278" s="15" t="s">
        <v>42</v>
      </c>
      <c r="AX278" s="15" t="s">
        <v>82</v>
      </c>
      <c r="AY278" s="247" t="s">
        <v>211</v>
      </c>
    </row>
    <row r="279" spans="1:65" s="15" customFormat="1" ht="22.5">
      <c r="B279" s="238"/>
      <c r="C279" s="239"/>
      <c r="D279" s="208" t="s">
        <v>299</v>
      </c>
      <c r="E279" s="240" t="s">
        <v>44</v>
      </c>
      <c r="F279" s="241" t="s">
        <v>1666</v>
      </c>
      <c r="G279" s="239"/>
      <c r="H279" s="240" t="s">
        <v>44</v>
      </c>
      <c r="I279" s="242"/>
      <c r="J279" s="239"/>
      <c r="K279" s="239"/>
      <c r="L279" s="243"/>
      <c r="M279" s="244"/>
      <c r="N279" s="245"/>
      <c r="O279" s="245"/>
      <c r="P279" s="245"/>
      <c r="Q279" s="245"/>
      <c r="R279" s="245"/>
      <c r="S279" s="245"/>
      <c r="T279" s="246"/>
      <c r="AT279" s="247" t="s">
        <v>299</v>
      </c>
      <c r="AU279" s="247" t="s">
        <v>91</v>
      </c>
      <c r="AV279" s="15" t="s">
        <v>88</v>
      </c>
      <c r="AW279" s="15" t="s">
        <v>42</v>
      </c>
      <c r="AX279" s="15" t="s">
        <v>82</v>
      </c>
      <c r="AY279" s="247" t="s">
        <v>211</v>
      </c>
    </row>
    <row r="280" spans="1:65" s="13" customFormat="1">
      <c r="B280" s="216"/>
      <c r="C280" s="217"/>
      <c r="D280" s="208" t="s">
        <v>299</v>
      </c>
      <c r="E280" s="218" t="s">
        <v>44</v>
      </c>
      <c r="F280" s="219" t="s">
        <v>1671</v>
      </c>
      <c r="G280" s="217"/>
      <c r="H280" s="220">
        <v>10.471</v>
      </c>
      <c r="I280" s="221"/>
      <c r="J280" s="217"/>
      <c r="K280" s="217"/>
      <c r="L280" s="222"/>
      <c r="M280" s="223"/>
      <c r="N280" s="224"/>
      <c r="O280" s="224"/>
      <c r="P280" s="224"/>
      <c r="Q280" s="224"/>
      <c r="R280" s="224"/>
      <c r="S280" s="224"/>
      <c r="T280" s="225"/>
      <c r="AT280" s="226" t="s">
        <v>299</v>
      </c>
      <c r="AU280" s="226" t="s">
        <v>91</v>
      </c>
      <c r="AV280" s="13" t="s">
        <v>91</v>
      </c>
      <c r="AW280" s="13" t="s">
        <v>42</v>
      </c>
      <c r="AX280" s="13" t="s">
        <v>88</v>
      </c>
      <c r="AY280" s="226" t="s">
        <v>211</v>
      </c>
    </row>
    <row r="281" spans="1:65" s="12" customFormat="1" ht="12.75">
      <c r="B281" s="179"/>
      <c r="C281" s="180"/>
      <c r="D281" s="181" t="s">
        <v>81</v>
      </c>
      <c r="E281" s="193" t="s">
        <v>227</v>
      </c>
      <c r="F281" s="193" t="s">
        <v>988</v>
      </c>
      <c r="G281" s="180"/>
      <c r="H281" s="180"/>
      <c r="I281" s="183"/>
      <c r="J281" s="194">
        <f>BK281</f>
        <v>0</v>
      </c>
      <c r="K281" s="180"/>
      <c r="L281" s="185"/>
      <c r="M281" s="186"/>
      <c r="N281" s="187"/>
      <c r="O281" s="187"/>
      <c r="P281" s="188">
        <f>SUM(P282:P289)</f>
        <v>0</v>
      </c>
      <c r="Q281" s="187"/>
      <c r="R281" s="188">
        <f>SUM(R282:R289)</f>
        <v>324.56708723999998</v>
      </c>
      <c r="S281" s="187"/>
      <c r="T281" s="189">
        <f>SUM(T282:T289)</f>
        <v>0</v>
      </c>
      <c r="AR281" s="190" t="s">
        <v>88</v>
      </c>
      <c r="AT281" s="191" t="s">
        <v>81</v>
      </c>
      <c r="AU281" s="191" t="s">
        <v>88</v>
      </c>
      <c r="AY281" s="190" t="s">
        <v>211</v>
      </c>
      <c r="BK281" s="192">
        <f>SUM(BK282:BK289)</f>
        <v>0</v>
      </c>
    </row>
    <row r="282" spans="1:65" s="2" customFormat="1" ht="48">
      <c r="A282" s="37"/>
      <c r="B282" s="38"/>
      <c r="C282" s="195" t="s">
        <v>547</v>
      </c>
      <c r="D282" s="195" t="s">
        <v>214</v>
      </c>
      <c r="E282" s="196" t="s">
        <v>1672</v>
      </c>
      <c r="F282" s="197" t="s">
        <v>1673</v>
      </c>
      <c r="G282" s="198" t="s">
        <v>295</v>
      </c>
      <c r="H282" s="199">
        <v>68.86</v>
      </c>
      <c r="I282" s="200"/>
      <c r="J282" s="201">
        <f>ROUND(I282*H282,2)</f>
        <v>0</v>
      </c>
      <c r="K282" s="197" t="s">
        <v>224</v>
      </c>
      <c r="L282" s="42"/>
      <c r="M282" s="202" t="s">
        <v>44</v>
      </c>
      <c r="N282" s="203" t="s">
        <v>53</v>
      </c>
      <c r="O282" s="67"/>
      <c r="P282" s="204">
        <f>O282*H282</f>
        <v>0</v>
      </c>
      <c r="Q282" s="204">
        <v>2.7258599999999999</v>
      </c>
      <c r="R282" s="204">
        <f>Q282*H282</f>
        <v>187.70271959999999</v>
      </c>
      <c r="S282" s="204">
        <v>0</v>
      </c>
      <c r="T282" s="205">
        <f>S282*H282</f>
        <v>0</v>
      </c>
      <c r="U282" s="37"/>
      <c r="V282" s="37"/>
      <c r="W282" s="37"/>
      <c r="X282" s="37"/>
      <c r="Y282" s="37"/>
      <c r="Z282" s="37"/>
      <c r="AA282" s="37"/>
      <c r="AB282" s="37"/>
      <c r="AC282" s="37"/>
      <c r="AD282" s="37"/>
      <c r="AE282" s="37"/>
      <c r="AR282" s="206" t="s">
        <v>232</v>
      </c>
      <c r="AT282" s="206" t="s">
        <v>214</v>
      </c>
      <c r="AU282" s="206" t="s">
        <v>91</v>
      </c>
      <c r="AY282" s="19" t="s">
        <v>211</v>
      </c>
      <c r="BE282" s="207">
        <f>IF(N282="základní",J282,0)</f>
        <v>0</v>
      </c>
      <c r="BF282" s="207">
        <f>IF(N282="snížená",J282,0)</f>
        <v>0</v>
      </c>
      <c r="BG282" s="207">
        <f>IF(N282="zákl. přenesená",J282,0)</f>
        <v>0</v>
      </c>
      <c r="BH282" s="207">
        <f>IF(N282="sníž. přenesená",J282,0)</f>
        <v>0</v>
      </c>
      <c r="BI282" s="207">
        <f>IF(N282="nulová",J282,0)</f>
        <v>0</v>
      </c>
      <c r="BJ282" s="19" t="s">
        <v>88</v>
      </c>
      <c r="BK282" s="207">
        <f>ROUND(I282*H282,2)</f>
        <v>0</v>
      </c>
      <c r="BL282" s="19" t="s">
        <v>232</v>
      </c>
      <c r="BM282" s="206" t="s">
        <v>1674</v>
      </c>
    </row>
    <row r="283" spans="1:65" s="2" customFormat="1" ht="48.75">
      <c r="A283" s="37"/>
      <c r="B283" s="38"/>
      <c r="C283" s="39"/>
      <c r="D283" s="208" t="s">
        <v>297</v>
      </c>
      <c r="E283" s="39"/>
      <c r="F283" s="209" t="s">
        <v>1537</v>
      </c>
      <c r="G283" s="39"/>
      <c r="H283" s="39"/>
      <c r="I283" s="118"/>
      <c r="J283" s="39"/>
      <c r="K283" s="39"/>
      <c r="L283" s="42"/>
      <c r="M283" s="210"/>
      <c r="N283" s="211"/>
      <c r="O283" s="67"/>
      <c r="P283" s="67"/>
      <c r="Q283" s="67"/>
      <c r="R283" s="67"/>
      <c r="S283" s="67"/>
      <c r="T283" s="68"/>
      <c r="U283" s="37"/>
      <c r="V283" s="37"/>
      <c r="W283" s="37"/>
      <c r="X283" s="37"/>
      <c r="Y283" s="37"/>
      <c r="Z283" s="37"/>
      <c r="AA283" s="37"/>
      <c r="AB283" s="37"/>
      <c r="AC283" s="37"/>
      <c r="AD283" s="37"/>
      <c r="AE283" s="37"/>
      <c r="AT283" s="19" t="s">
        <v>297</v>
      </c>
      <c r="AU283" s="19" t="s">
        <v>91</v>
      </c>
    </row>
    <row r="284" spans="1:65" s="15" customFormat="1" ht="22.5">
      <c r="B284" s="238"/>
      <c r="C284" s="239"/>
      <c r="D284" s="208" t="s">
        <v>299</v>
      </c>
      <c r="E284" s="240" t="s">
        <v>44</v>
      </c>
      <c r="F284" s="241" t="s">
        <v>1675</v>
      </c>
      <c r="G284" s="239"/>
      <c r="H284" s="240" t="s">
        <v>44</v>
      </c>
      <c r="I284" s="242"/>
      <c r="J284" s="239"/>
      <c r="K284" s="239"/>
      <c r="L284" s="243"/>
      <c r="M284" s="244"/>
      <c r="N284" s="245"/>
      <c r="O284" s="245"/>
      <c r="P284" s="245"/>
      <c r="Q284" s="245"/>
      <c r="R284" s="245"/>
      <c r="S284" s="245"/>
      <c r="T284" s="246"/>
      <c r="AT284" s="247" t="s">
        <v>299</v>
      </c>
      <c r="AU284" s="247" t="s">
        <v>91</v>
      </c>
      <c r="AV284" s="15" t="s">
        <v>88</v>
      </c>
      <c r="AW284" s="15" t="s">
        <v>42</v>
      </c>
      <c r="AX284" s="15" t="s">
        <v>82</v>
      </c>
      <c r="AY284" s="247" t="s">
        <v>211</v>
      </c>
    </row>
    <row r="285" spans="1:65" s="13" customFormat="1" ht="22.5">
      <c r="B285" s="216"/>
      <c r="C285" s="217"/>
      <c r="D285" s="208" t="s">
        <v>299</v>
      </c>
      <c r="E285" s="218" t="s">
        <v>44</v>
      </c>
      <c r="F285" s="219" t="s">
        <v>1676</v>
      </c>
      <c r="G285" s="217"/>
      <c r="H285" s="220">
        <v>68.86</v>
      </c>
      <c r="I285" s="221"/>
      <c r="J285" s="217"/>
      <c r="K285" s="217"/>
      <c r="L285" s="222"/>
      <c r="M285" s="223"/>
      <c r="N285" s="224"/>
      <c r="O285" s="224"/>
      <c r="P285" s="224"/>
      <c r="Q285" s="224"/>
      <c r="R285" s="224"/>
      <c r="S285" s="224"/>
      <c r="T285" s="225"/>
      <c r="AT285" s="226" t="s">
        <v>299</v>
      </c>
      <c r="AU285" s="226" t="s">
        <v>91</v>
      </c>
      <c r="AV285" s="13" t="s">
        <v>91</v>
      </c>
      <c r="AW285" s="13" t="s">
        <v>42</v>
      </c>
      <c r="AX285" s="13" t="s">
        <v>88</v>
      </c>
      <c r="AY285" s="226" t="s">
        <v>211</v>
      </c>
    </row>
    <row r="286" spans="1:65" s="2" customFormat="1" ht="48">
      <c r="A286" s="37"/>
      <c r="B286" s="38"/>
      <c r="C286" s="195" t="s">
        <v>552</v>
      </c>
      <c r="D286" s="195" t="s">
        <v>214</v>
      </c>
      <c r="E286" s="196" t="s">
        <v>1677</v>
      </c>
      <c r="F286" s="197" t="s">
        <v>1678</v>
      </c>
      <c r="G286" s="198" t="s">
        <v>295</v>
      </c>
      <c r="H286" s="199">
        <v>43.953000000000003</v>
      </c>
      <c r="I286" s="200"/>
      <c r="J286" s="201">
        <f>ROUND(I286*H286,2)</f>
        <v>0</v>
      </c>
      <c r="K286" s="197" t="s">
        <v>224</v>
      </c>
      <c r="L286" s="42"/>
      <c r="M286" s="202" t="s">
        <v>44</v>
      </c>
      <c r="N286" s="203" t="s">
        <v>53</v>
      </c>
      <c r="O286" s="67"/>
      <c r="P286" s="204">
        <f>O286*H286</f>
        <v>0</v>
      </c>
      <c r="Q286" s="204">
        <v>3.11388</v>
      </c>
      <c r="R286" s="204">
        <f>Q286*H286</f>
        <v>136.86436764000001</v>
      </c>
      <c r="S286" s="204">
        <v>0</v>
      </c>
      <c r="T286" s="205">
        <f>S286*H286</f>
        <v>0</v>
      </c>
      <c r="U286" s="37"/>
      <c r="V286" s="37"/>
      <c r="W286" s="37"/>
      <c r="X286" s="37"/>
      <c r="Y286" s="37"/>
      <c r="Z286" s="37"/>
      <c r="AA286" s="37"/>
      <c r="AB286" s="37"/>
      <c r="AC286" s="37"/>
      <c r="AD286" s="37"/>
      <c r="AE286" s="37"/>
      <c r="AR286" s="206" t="s">
        <v>232</v>
      </c>
      <c r="AT286" s="206" t="s">
        <v>214</v>
      </c>
      <c r="AU286" s="206" t="s">
        <v>91</v>
      </c>
      <c r="AY286" s="19" t="s">
        <v>211</v>
      </c>
      <c r="BE286" s="207">
        <f>IF(N286="základní",J286,0)</f>
        <v>0</v>
      </c>
      <c r="BF286" s="207">
        <f>IF(N286="snížená",J286,0)</f>
        <v>0</v>
      </c>
      <c r="BG286" s="207">
        <f>IF(N286="zákl. přenesená",J286,0)</f>
        <v>0</v>
      </c>
      <c r="BH286" s="207">
        <f>IF(N286="sníž. přenesená",J286,0)</f>
        <v>0</v>
      </c>
      <c r="BI286" s="207">
        <f>IF(N286="nulová",J286,0)</f>
        <v>0</v>
      </c>
      <c r="BJ286" s="19" t="s">
        <v>88</v>
      </c>
      <c r="BK286" s="207">
        <f>ROUND(I286*H286,2)</f>
        <v>0</v>
      </c>
      <c r="BL286" s="19" t="s">
        <v>232</v>
      </c>
      <c r="BM286" s="206" t="s">
        <v>1679</v>
      </c>
    </row>
    <row r="287" spans="1:65" s="2" customFormat="1" ht="48.75">
      <c r="A287" s="37"/>
      <c r="B287" s="38"/>
      <c r="C287" s="39"/>
      <c r="D287" s="208" t="s">
        <v>297</v>
      </c>
      <c r="E287" s="39"/>
      <c r="F287" s="209" t="s">
        <v>1537</v>
      </c>
      <c r="G287" s="39"/>
      <c r="H287" s="39"/>
      <c r="I287" s="118"/>
      <c r="J287" s="39"/>
      <c r="K287" s="39"/>
      <c r="L287" s="42"/>
      <c r="M287" s="210"/>
      <c r="N287" s="211"/>
      <c r="O287" s="67"/>
      <c r="P287" s="67"/>
      <c r="Q287" s="67"/>
      <c r="R287" s="67"/>
      <c r="S287" s="67"/>
      <c r="T287" s="68"/>
      <c r="U287" s="37"/>
      <c r="V287" s="37"/>
      <c r="W287" s="37"/>
      <c r="X287" s="37"/>
      <c r="Y287" s="37"/>
      <c r="Z287" s="37"/>
      <c r="AA287" s="37"/>
      <c r="AB287" s="37"/>
      <c r="AC287" s="37"/>
      <c r="AD287" s="37"/>
      <c r="AE287" s="37"/>
      <c r="AT287" s="19" t="s">
        <v>297</v>
      </c>
      <c r="AU287" s="19" t="s">
        <v>91</v>
      </c>
    </row>
    <row r="288" spans="1:65" s="15" customFormat="1" ht="22.5">
      <c r="B288" s="238"/>
      <c r="C288" s="239"/>
      <c r="D288" s="208" t="s">
        <v>299</v>
      </c>
      <c r="E288" s="240" t="s">
        <v>44</v>
      </c>
      <c r="F288" s="241" t="s">
        <v>1680</v>
      </c>
      <c r="G288" s="239"/>
      <c r="H288" s="240" t="s">
        <v>44</v>
      </c>
      <c r="I288" s="242"/>
      <c r="J288" s="239"/>
      <c r="K288" s="239"/>
      <c r="L288" s="243"/>
      <c r="M288" s="244"/>
      <c r="N288" s="245"/>
      <c r="O288" s="245"/>
      <c r="P288" s="245"/>
      <c r="Q288" s="245"/>
      <c r="R288" s="245"/>
      <c r="S288" s="245"/>
      <c r="T288" s="246"/>
      <c r="AT288" s="247" t="s">
        <v>299</v>
      </c>
      <c r="AU288" s="247" t="s">
        <v>91</v>
      </c>
      <c r="AV288" s="15" t="s">
        <v>88</v>
      </c>
      <c r="AW288" s="15" t="s">
        <v>42</v>
      </c>
      <c r="AX288" s="15" t="s">
        <v>82</v>
      </c>
      <c r="AY288" s="247" t="s">
        <v>211</v>
      </c>
    </row>
    <row r="289" spans="1:65" s="13" customFormat="1">
      <c r="B289" s="216"/>
      <c r="C289" s="217"/>
      <c r="D289" s="208" t="s">
        <v>299</v>
      </c>
      <c r="E289" s="218" t="s">
        <v>44</v>
      </c>
      <c r="F289" s="219" t="s">
        <v>1681</v>
      </c>
      <c r="G289" s="217"/>
      <c r="H289" s="220">
        <v>43.953000000000003</v>
      </c>
      <c r="I289" s="221"/>
      <c r="J289" s="217"/>
      <c r="K289" s="217"/>
      <c r="L289" s="222"/>
      <c r="M289" s="223"/>
      <c r="N289" s="224"/>
      <c r="O289" s="224"/>
      <c r="P289" s="224"/>
      <c r="Q289" s="224"/>
      <c r="R289" s="224"/>
      <c r="S289" s="224"/>
      <c r="T289" s="225"/>
      <c r="AT289" s="226" t="s">
        <v>299</v>
      </c>
      <c r="AU289" s="226" t="s">
        <v>91</v>
      </c>
      <c r="AV289" s="13" t="s">
        <v>91</v>
      </c>
      <c r="AW289" s="13" t="s">
        <v>42</v>
      </c>
      <c r="AX289" s="13" t="s">
        <v>88</v>
      </c>
      <c r="AY289" s="226" t="s">
        <v>211</v>
      </c>
    </row>
    <row r="290" spans="1:65" s="12" customFormat="1" ht="12.75">
      <c r="B290" s="179"/>
      <c r="C290" s="180"/>
      <c r="D290" s="181" t="s">
        <v>81</v>
      </c>
      <c r="E290" s="193" t="s">
        <v>232</v>
      </c>
      <c r="F290" s="193" t="s">
        <v>557</v>
      </c>
      <c r="G290" s="180"/>
      <c r="H290" s="180"/>
      <c r="I290" s="183"/>
      <c r="J290" s="194">
        <f>BK290</f>
        <v>0</v>
      </c>
      <c r="K290" s="180"/>
      <c r="L290" s="185"/>
      <c r="M290" s="186"/>
      <c r="N290" s="187"/>
      <c r="O290" s="187"/>
      <c r="P290" s="188">
        <f>SUM(P291:P321)</f>
        <v>0</v>
      </c>
      <c r="Q290" s="187"/>
      <c r="R290" s="188">
        <f>SUM(R291:R321)</f>
        <v>1236.351345</v>
      </c>
      <c r="S290" s="187"/>
      <c r="T290" s="189">
        <f>SUM(T291:T321)</f>
        <v>0</v>
      </c>
      <c r="AR290" s="190" t="s">
        <v>88</v>
      </c>
      <c r="AT290" s="191" t="s">
        <v>81</v>
      </c>
      <c r="AU290" s="191" t="s">
        <v>88</v>
      </c>
      <c r="AY290" s="190" t="s">
        <v>211</v>
      </c>
      <c r="BK290" s="192">
        <f>SUM(BK291:BK321)</f>
        <v>0</v>
      </c>
    </row>
    <row r="291" spans="1:65" s="2" customFormat="1" ht="24">
      <c r="A291" s="37"/>
      <c r="B291" s="38"/>
      <c r="C291" s="195" t="s">
        <v>558</v>
      </c>
      <c r="D291" s="195" t="s">
        <v>214</v>
      </c>
      <c r="E291" s="196" t="s">
        <v>1075</v>
      </c>
      <c r="F291" s="197" t="s">
        <v>1076</v>
      </c>
      <c r="G291" s="198" t="s">
        <v>519</v>
      </c>
      <c r="H291" s="199">
        <v>95.55</v>
      </c>
      <c r="I291" s="200"/>
      <c r="J291" s="201">
        <f>ROUND(I291*H291,2)</f>
        <v>0</v>
      </c>
      <c r="K291" s="197" t="s">
        <v>224</v>
      </c>
      <c r="L291" s="42"/>
      <c r="M291" s="202" t="s">
        <v>44</v>
      </c>
      <c r="N291" s="203" t="s">
        <v>53</v>
      </c>
      <c r="O291" s="67"/>
      <c r="P291" s="204">
        <f>O291*H291</f>
        <v>0</v>
      </c>
      <c r="Q291" s="204">
        <v>0.2429</v>
      </c>
      <c r="R291" s="204">
        <f>Q291*H291</f>
        <v>23.209095000000001</v>
      </c>
      <c r="S291" s="204">
        <v>0</v>
      </c>
      <c r="T291" s="205">
        <f>S291*H291</f>
        <v>0</v>
      </c>
      <c r="U291" s="37"/>
      <c r="V291" s="37"/>
      <c r="W291" s="37"/>
      <c r="X291" s="37"/>
      <c r="Y291" s="37"/>
      <c r="Z291" s="37"/>
      <c r="AA291" s="37"/>
      <c r="AB291" s="37"/>
      <c r="AC291" s="37"/>
      <c r="AD291" s="37"/>
      <c r="AE291" s="37"/>
      <c r="AR291" s="206" t="s">
        <v>232</v>
      </c>
      <c r="AT291" s="206" t="s">
        <v>214</v>
      </c>
      <c r="AU291" s="206" t="s">
        <v>91</v>
      </c>
      <c r="AY291" s="19" t="s">
        <v>211</v>
      </c>
      <c r="BE291" s="207">
        <f>IF(N291="základní",J291,0)</f>
        <v>0</v>
      </c>
      <c r="BF291" s="207">
        <f>IF(N291="snížená",J291,0)</f>
        <v>0</v>
      </c>
      <c r="BG291" s="207">
        <f>IF(N291="zákl. přenesená",J291,0)</f>
        <v>0</v>
      </c>
      <c r="BH291" s="207">
        <f>IF(N291="sníž. přenesená",J291,0)</f>
        <v>0</v>
      </c>
      <c r="BI291" s="207">
        <f>IF(N291="nulová",J291,0)</f>
        <v>0</v>
      </c>
      <c r="BJ291" s="19" t="s">
        <v>88</v>
      </c>
      <c r="BK291" s="207">
        <f>ROUND(I291*H291,2)</f>
        <v>0</v>
      </c>
      <c r="BL291" s="19" t="s">
        <v>232</v>
      </c>
      <c r="BM291" s="206" t="s">
        <v>1682</v>
      </c>
    </row>
    <row r="292" spans="1:65" s="2" customFormat="1" ht="48.75">
      <c r="A292" s="37"/>
      <c r="B292" s="38"/>
      <c r="C292" s="39"/>
      <c r="D292" s="208" t="s">
        <v>297</v>
      </c>
      <c r="E292" s="39"/>
      <c r="F292" s="209" t="s">
        <v>1078</v>
      </c>
      <c r="G292" s="39"/>
      <c r="H292" s="39"/>
      <c r="I292" s="118"/>
      <c r="J292" s="39"/>
      <c r="K292" s="39"/>
      <c r="L292" s="42"/>
      <c r="M292" s="210"/>
      <c r="N292" s="211"/>
      <c r="O292" s="67"/>
      <c r="P292" s="67"/>
      <c r="Q292" s="67"/>
      <c r="R292" s="67"/>
      <c r="S292" s="67"/>
      <c r="T292" s="68"/>
      <c r="U292" s="37"/>
      <c r="V292" s="37"/>
      <c r="W292" s="37"/>
      <c r="X292" s="37"/>
      <c r="Y292" s="37"/>
      <c r="Z292" s="37"/>
      <c r="AA292" s="37"/>
      <c r="AB292" s="37"/>
      <c r="AC292" s="37"/>
      <c r="AD292" s="37"/>
      <c r="AE292" s="37"/>
      <c r="AT292" s="19" t="s">
        <v>297</v>
      </c>
      <c r="AU292" s="19" t="s">
        <v>91</v>
      </c>
    </row>
    <row r="293" spans="1:65" s="13" customFormat="1">
      <c r="B293" s="216"/>
      <c r="C293" s="217"/>
      <c r="D293" s="208" t="s">
        <v>299</v>
      </c>
      <c r="E293" s="218" t="s">
        <v>44</v>
      </c>
      <c r="F293" s="219" t="s">
        <v>1683</v>
      </c>
      <c r="G293" s="217"/>
      <c r="H293" s="220">
        <v>95.55</v>
      </c>
      <c r="I293" s="221"/>
      <c r="J293" s="217"/>
      <c r="K293" s="217"/>
      <c r="L293" s="222"/>
      <c r="M293" s="223"/>
      <c r="N293" s="224"/>
      <c r="O293" s="224"/>
      <c r="P293" s="224"/>
      <c r="Q293" s="224"/>
      <c r="R293" s="224"/>
      <c r="S293" s="224"/>
      <c r="T293" s="225"/>
      <c r="AT293" s="226" t="s">
        <v>299</v>
      </c>
      <c r="AU293" s="226" t="s">
        <v>91</v>
      </c>
      <c r="AV293" s="13" t="s">
        <v>91</v>
      </c>
      <c r="AW293" s="13" t="s">
        <v>42</v>
      </c>
      <c r="AX293" s="13" t="s">
        <v>88</v>
      </c>
      <c r="AY293" s="226" t="s">
        <v>211</v>
      </c>
    </row>
    <row r="294" spans="1:65" s="2" customFormat="1" ht="24">
      <c r="A294" s="37"/>
      <c r="B294" s="38"/>
      <c r="C294" s="195" t="s">
        <v>564</v>
      </c>
      <c r="D294" s="195" t="s">
        <v>214</v>
      </c>
      <c r="E294" s="196" t="s">
        <v>559</v>
      </c>
      <c r="F294" s="197" t="s">
        <v>560</v>
      </c>
      <c r="G294" s="198" t="s">
        <v>295</v>
      </c>
      <c r="H294" s="199">
        <v>23.5</v>
      </c>
      <c r="I294" s="200"/>
      <c r="J294" s="201">
        <f>ROUND(I294*H294,2)</f>
        <v>0</v>
      </c>
      <c r="K294" s="197" t="s">
        <v>224</v>
      </c>
      <c r="L294" s="42"/>
      <c r="M294" s="202" t="s">
        <v>44</v>
      </c>
      <c r="N294" s="203" t="s">
        <v>53</v>
      </c>
      <c r="O294" s="67"/>
      <c r="P294" s="204">
        <f>O294*H294</f>
        <v>0</v>
      </c>
      <c r="Q294" s="204">
        <v>2.0874999999999999</v>
      </c>
      <c r="R294" s="204">
        <f>Q294*H294</f>
        <v>49.056249999999999</v>
      </c>
      <c r="S294" s="204">
        <v>0</v>
      </c>
      <c r="T294" s="205">
        <f>S294*H294</f>
        <v>0</v>
      </c>
      <c r="U294" s="37"/>
      <c r="V294" s="37"/>
      <c r="W294" s="37"/>
      <c r="X294" s="37"/>
      <c r="Y294" s="37"/>
      <c r="Z294" s="37"/>
      <c r="AA294" s="37"/>
      <c r="AB294" s="37"/>
      <c r="AC294" s="37"/>
      <c r="AD294" s="37"/>
      <c r="AE294" s="37"/>
      <c r="AR294" s="206" t="s">
        <v>232</v>
      </c>
      <c r="AT294" s="206" t="s">
        <v>214</v>
      </c>
      <c r="AU294" s="206" t="s">
        <v>91</v>
      </c>
      <c r="AY294" s="19" t="s">
        <v>211</v>
      </c>
      <c r="BE294" s="207">
        <f>IF(N294="základní",J294,0)</f>
        <v>0</v>
      </c>
      <c r="BF294" s="207">
        <f>IF(N294="snížená",J294,0)</f>
        <v>0</v>
      </c>
      <c r="BG294" s="207">
        <f>IF(N294="zákl. přenesená",J294,0)</f>
        <v>0</v>
      </c>
      <c r="BH294" s="207">
        <f>IF(N294="sníž. přenesená",J294,0)</f>
        <v>0</v>
      </c>
      <c r="BI294" s="207">
        <f>IF(N294="nulová",J294,0)</f>
        <v>0</v>
      </c>
      <c r="BJ294" s="19" t="s">
        <v>88</v>
      </c>
      <c r="BK294" s="207">
        <f>ROUND(I294*H294,2)</f>
        <v>0</v>
      </c>
      <c r="BL294" s="19" t="s">
        <v>232</v>
      </c>
      <c r="BM294" s="206" t="s">
        <v>1684</v>
      </c>
    </row>
    <row r="295" spans="1:65" s="2" customFormat="1" ht="87.75">
      <c r="A295" s="37"/>
      <c r="B295" s="38"/>
      <c r="C295" s="39"/>
      <c r="D295" s="208" t="s">
        <v>297</v>
      </c>
      <c r="E295" s="39"/>
      <c r="F295" s="209" t="s">
        <v>562</v>
      </c>
      <c r="G295" s="39"/>
      <c r="H295" s="39"/>
      <c r="I295" s="118"/>
      <c r="J295" s="39"/>
      <c r="K295" s="39"/>
      <c r="L295" s="42"/>
      <c r="M295" s="210"/>
      <c r="N295" s="211"/>
      <c r="O295" s="67"/>
      <c r="P295" s="67"/>
      <c r="Q295" s="67"/>
      <c r="R295" s="67"/>
      <c r="S295" s="67"/>
      <c r="T295" s="68"/>
      <c r="U295" s="37"/>
      <c r="V295" s="37"/>
      <c r="W295" s="37"/>
      <c r="X295" s="37"/>
      <c r="Y295" s="37"/>
      <c r="Z295" s="37"/>
      <c r="AA295" s="37"/>
      <c r="AB295" s="37"/>
      <c r="AC295" s="37"/>
      <c r="AD295" s="37"/>
      <c r="AE295" s="37"/>
      <c r="AT295" s="19" t="s">
        <v>297</v>
      </c>
      <c r="AU295" s="19" t="s">
        <v>91</v>
      </c>
    </row>
    <row r="296" spans="1:65" s="2" customFormat="1" ht="19.5">
      <c r="A296" s="37"/>
      <c r="B296" s="38"/>
      <c r="C296" s="39"/>
      <c r="D296" s="208" t="s">
        <v>220</v>
      </c>
      <c r="E296" s="39"/>
      <c r="F296" s="209" t="s">
        <v>1685</v>
      </c>
      <c r="G296" s="39"/>
      <c r="H296" s="39"/>
      <c r="I296" s="118"/>
      <c r="J296" s="39"/>
      <c r="K296" s="39"/>
      <c r="L296" s="42"/>
      <c r="M296" s="210"/>
      <c r="N296" s="211"/>
      <c r="O296" s="67"/>
      <c r="P296" s="67"/>
      <c r="Q296" s="67"/>
      <c r="R296" s="67"/>
      <c r="S296" s="67"/>
      <c r="T296" s="68"/>
      <c r="U296" s="37"/>
      <c r="V296" s="37"/>
      <c r="W296" s="37"/>
      <c r="X296" s="37"/>
      <c r="Y296" s="37"/>
      <c r="Z296" s="37"/>
      <c r="AA296" s="37"/>
      <c r="AB296" s="37"/>
      <c r="AC296" s="37"/>
      <c r="AD296" s="37"/>
      <c r="AE296" s="37"/>
      <c r="AT296" s="19" t="s">
        <v>220</v>
      </c>
      <c r="AU296" s="19" t="s">
        <v>91</v>
      </c>
    </row>
    <row r="297" spans="1:65" s="13" customFormat="1">
      <c r="B297" s="216"/>
      <c r="C297" s="217"/>
      <c r="D297" s="208" t="s">
        <v>299</v>
      </c>
      <c r="E297" s="218" t="s">
        <v>44</v>
      </c>
      <c r="F297" s="219" t="s">
        <v>1686</v>
      </c>
      <c r="G297" s="217"/>
      <c r="H297" s="220">
        <v>7.7</v>
      </c>
      <c r="I297" s="221"/>
      <c r="J297" s="217"/>
      <c r="K297" s="217"/>
      <c r="L297" s="222"/>
      <c r="M297" s="223"/>
      <c r="N297" s="224"/>
      <c r="O297" s="224"/>
      <c r="P297" s="224"/>
      <c r="Q297" s="224"/>
      <c r="R297" s="224"/>
      <c r="S297" s="224"/>
      <c r="T297" s="225"/>
      <c r="AT297" s="226" t="s">
        <v>299</v>
      </c>
      <c r="AU297" s="226" t="s">
        <v>91</v>
      </c>
      <c r="AV297" s="13" t="s">
        <v>91</v>
      </c>
      <c r="AW297" s="13" t="s">
        <v>42</v>
      </c>
      <c r="AX297" s="13" t="s">
        <v>82</v>
      </c>
      <c r="AY297" s="226" t="s">
        <v>211</v>
      </c>
    </row>
    <row r="298" spans="1:65" s="13" customFormat="1">
      <c r="B298" s="216"/>
      <c r="C298" s="217"/>
      <c r="D298" s="208" t="s">
        <v>299</v>
      </c>
      <c r="E298" s="218" t="s">
        <v>44</v>
      </c>
      <c r="F298" s="219" t="s">
        <v>1687</v>
      </c>
      <c r="G298" s="217"/>
      <c r="H298" s="220">
        <v>10.8</v>
      </c>
      <c r="I298" s="221"/>
      <c r="J298" s="217"/>
      <c r="K298" s="217"/>
      <c r="L298" s="222"/>
      <c r="M298" s="223"/>
      <c r="N298" s="224"/>
      <c r="O298" s="224"/>
      <c r="P298" s="224"/>
      <c r="Q298" s="224"/>
      <c r="R298" s="224"/>
      <c r="S298" s="224"/>
      <c r="T298" s="225"/>
      <c r="AT298" s="226" t="s">
        <v>299</v>
      </c>
      <c r="AU298" s="226" t="s">
        <v>91</v>
      </c>
      <c r="AV298" s="13" t="s">
        <v>91</v>
      </c>
      <c r="AW298" s="13" t="s">
        <v>42</v>
      </c>
      <c r="AX298" s="13" t="s">
        <v>82</v>
      </c>
      <c r="AY298" s="226" t="s">
        <v>211</v>
      </c>
    </row>
    <row r="299" spans="1:65" s="13" customFormat="1">
      <c r="B299" s="216"/>
      <c r="C299" s="217"/>
      <c r="D299" s="208" t="s">
        <v>299</v>
      </c>
      <c r="E299" s="218" t="s">
        <v>44</v>
      </c>
      <c r="F299" s="219" t="s">
        <v>1688</v>
      </c>
      <c r="G299" s="217"/>
      <c r="H299" s="220">
        <v>5</v>
      </c>
      <c r="I299" s="221"/>
      <c r="J299" s="217"/>
      <c r="K299" s="217"/>
      <c r="L299" s="222"/>
      <c r="M299" s="223"/>
      <c r="N299" s="224"/>
      <c r="O299" s="224"/>
      <c r="P299" s="224"/>
      <c r="Q299" s="224"/>
      <c r="R299" s="224"/>
      <c r="S299" s="224"/>
      <c r="T299" s="225"/>
      <c r="AT299" s="226" t="s">
        <v>299</v>
      </c>
      <c r="AU299" s="226" t="s">
        <v>91</v>
      </c>
      <c r="AV299" s="13" t="s">
        <v>91</v>
      </c>
      <c r="AW299" s="13" t="s">
        <v>42</v>
      </c>
      <c r="AX299" s="13" t="s">
        <v>82</v>
      </c>
      <c r="AY299" s="226" t="s">
        <v>211</v>
      </c>
    </row>
    <row r="300" spans="1:65" s="14" customFormat="1">
      <c r="B300" s="227"/>
      <c r="C300" s="228"/>
      <c r="D300" s="208" t="s">
        <v>299</v>
      </c>
      <c r="E300" s="229" t="s">
        <v>44</v>
      </c>
      <c r="F300" s="230" t="s">
        <v>344</v>
      </c>
      <c r="G300" s="228"/>
      <c r="H300" s="231">
        <v>23.5</v>
      </c>
      <c r="I300" s="232"/>
      <c r="J300" s="228"/>
      <c r="K300" s="228"/>
      <c r="L300" s="233"/>
      <c r="M300" s="234"/>
      <c r="N300" s="235"/>
      <c r="O300" s="235"/>
      <c r="P300" s="235"/>
      <c r="Q300" s="235"/>
      <c r="R300" s="235"/>
      <c r="S300" s="235"/>
      <c r="T300" s="236"/>
      <c r="AT300" s="237" t="s">
        <v>299</v>
      </c>
      <c r="AU300" s="237" t="s">
        <v>91</v>
      </c>
      <c r="AV300" s="14" t="s">
        <v>232</v>
      </c>
      <c r="AW300" s="14" t="s">
        <v>42</v>
      </c>
      <c r="AX300" s="14" t="s">
        <v>88</v>
      </c>
      <c r="AY300" s="237" t="s">
        <v>211</v>
      </c>
    </row>
    <row r="301" spans="1:65" s="2" customFormat="1" ht="24">
      <c r="A301" s="37"/>
      <c r="B301" s="38"/>
      <c r="C301" s="195" t="s">
        <v>571</v>
      </c>
      <c r="D301" s="195" t="s">
        <v>214</v>
      </c>
      <c r="E301" s="196" t="s">
        <v>1689</v>
      </c>
      <c r="F301" s="197" t="s">
        <v>1690</v>
      </c>
      <c r="G301" s="198" t="s">
        <v>295</v>
      </c>
      <c r="H301" s="199">
        <v>385</v>
      </c>
      <c r="I301" s="200"/>
      <c r="J301" s="201">
        <f>ROUND(I301*H301,2)</f>
        <v>0</v>
      </c>
      <c r="K301" s="197" t="s">
        <v>224</v>
      </c>
      <c r="L301" s="42"/>
      <c r="M301" s="202" t="s">
        <v>44</v>
      </c>
      <c r="N301" s="203" t="s">
        <v>53</v>
      </c>
      <c r="O301" s="67"/>
      <c r="P301" s="204">
        <f>O301*H301</f>
        <v>0</v>
      </c>
      <c r="Q301" s="204">
        <v>2.13408</v>
      </c>
      <c r="R301" s="204">
        <f>Q301*H301</f>
        <v>821.62080000000003</v>
      </c>
      <c r="S301" s="204">
        <v>0</v>
      </c>
      <c r="T301" s="205">
        <f>S301*H301</f>
        <v>0</v>
      </c>
      <c r="U301" s="37"/>
      <c r="V301" s="37"/>
      <c r="W301" s="37"/>
      <c r="X301" s="37"/>
      <c r="Y301" s="37"/>
      <c r="Z301" s="37"/>
      <c r="AA301" s="37"/>
      <c r="AB301" s="37"/>
      <c r="AC301" s="37"/>
      <c r="AD301" s="37"/>
      <c r="AE301" s="37"/>
      <c r="AR301" s="206" t="s">
        <v>232</v>
      </c>
      <c r="AT301" s="206" t="s">
        <v>214</v>
      </c>
      <c r="AU301" s="206" t="s">
        <v>91</v>
      </c>
      <c r="AY301" s="19" t="s">
        <v>211</v>
      </c>
      <c r="BE301" s="207">
        <f>IF(N301="základní",J301,0)</f>
        <v>0</v>
      </c>
      <c r="BF301" s="207">
        <f>IF(N301="snížená",J301,0)</f>
        <v>0</v>
      </c>
      <c r="BG301" s="207">
        <f>IF(N301="zákl. přenesená",J301,0)</f>
        <v>0</v>
      </c>
      <c r="BH301" s="207">
        <f>IF(N301="sníž. přenesená",J301,0)</f>
        <v>0</v>
      </c>
      <c r="BI301" s="207">
        <f>IF(N301="nulová",J301,0)</f>
        <v>0</v>
      </c>
      <c r="BJ301" s="19" t="s">
        <v>88</v>
      </c>
      <c r="BK301" s="207">
        <f>ROUND(I301*H301,2)</f>
        <v>0</v>
      </c>
      <c r="BL301" s="19" t="s">
        <v>232</v>
      </c>
      <c r="BM301" s="206" t="s">
        <v>1691</v>
      </c>
    </row>
    <row r="302" spans="1:65" s="2" customFormat="1" ht="97.5">
      <c r="A302" s="37"/>
      <c r="B302" s="38"/>
      <c r="C302" s="39"/>
      <c r="D302" s="208" t="s">
        <v>297</v>
      </c>
      <c r="E302" s="39"/>
      <c r="F302" s="209" t="s">
        <v>568</v>
      </c>
      <c r="G302" s="39"/>
      <c r="H302" s="39"/>
      <c r="I302" s="118"/>
      <c r="J302" s="39"/>
      <c r="K302" s="39"/>
      <c r="L302" s="42"/>
      <c r="M302" s="210"/>
      <c r="N302" s="211"/>
      <c r="O302" s="67"/>
      <c r="P302" s="67"/>
      <c r="Q302" s="67"/>
      <c r="R302" s="67"/>
      <c r="S302" s="67"/>
      <c r="T302" s="68"/>
      <c r="U302" s="37"/>
      <c r="V302" s="37"/>
      <c r="W302" s="37"/>
      <c r="X302" s="37"/>
      <c r="Y302" s="37"/>
      <c r="Z302" s="37"/>
      <c r="AA302" s="37"/>
      <c r="AB302" s="37"/>
      <c r="AC302" s="37"/>
      <c r="AD302" s="37"/>
      <c r="AE302" s="37"/>
      <c r="AT302" s="19" t="s">
        <v>297</v>
      </c>
      <c r="AU302" s="19" t="s">
        <v>91</v>
      </c>
    </row>
    <row r="303" spans="1:65" s="2" customFormat="1" ht="19.5">
      <c r="A303" s="37"/>
      <c r="B303" s="38"/>
      <c r="C303" s="39"/>
      <c r="D303" s="208" t="s">
        <v>220</v>
      </c>
      <c r="E303" s="39"/>
      <c r="F303" s="209" t="s">
        <v>1692</v>
      </c>
      <c r="G303" s="39"/>
      <c r="H303" s="39"/>
      <c r="I303" s="118"/>
      <c r="J303" s="39"/>
      <c r="K303" s="39"/>
      <c r="L303" s="42"/>
      <c r="M303" s="210"/>
      <c r="N303" s="211"/>
      <c r="O303" s="67"/>
      <c r="P303" s="67"/>
      <c r="Q303" s="67"/>
      <c r="R303" s="67"/>
      <c r="S303" s="67"/>
      <c r="T303" s="68"/>
      <c r="U303" s="37"/>
      <c r="V303" s="37"/>
      <c r="W303" s="37"/>
      <c r="X303" s="37"/>
      <c r="Y303" s="37"/>
      <c r="Z303" s="37"/>
      <c r="AA303" s="37"/>
      <c r="AB303" s="37"/>
      <c r="AC303" s="37"/>
      <c r="AD303" s="37"/>
      <c r="AE303" s="37"/>
      <c r="AT303" s="19" t="s">
        <v>220</v>
      </c>
      <c r="AU303" s="19" t="s">
        <v>91</v>
      </c>
    </row>
    <row r="304" spans="1:65" s="13" customFormat="1">
      <c r="B304" s="216"/>
      <c r="C304" s="217"/>
      <c r="D304" s="208" t="s">
        <v>299</v>
      </c>
      <c r="E304" s="218" t="s">
        <v>44</v>
      </c>
      <c r="F304" s="219" t="s">
        <v>1693</v>
      </c>
      <c r="G304" s="217"/>
      <c r="H304" s="220">
        <v>385</v>
      </c>
      <c r="I304" s="221"/>
      <c r="J304" s="217"/>
      <c r="K304" s="217"/>
      <c r="L304" s="222"/>
      <c r="M304" s="223"/>
      <c r="N304" s="224"/>
      <c r="O304" s="224"/>
      <c r="P304" s="224"/>
      <c r="Q304" s="224"/>
      <c r="R304" s="224"/>
      <c r="S304" s="224"/>
      <c r="T304" s="225"/>
      <c r="AT304" s="226" t="s">
        <v>299</v>
      </c>
      <c r="AU304" s="226" t="s">
        <v>91</v>
      </c>
      <c r="AV304" s="13" t="s">
        <v>91</v>
      </c>
      <c r="AW304" s="13" t="s">
        <v>42</v>
      </c>
      <c r="AX304" s="13" t="s">
        <v>88</v>
      </c>
      <c r="AY304" s="226" t="s">
        <v>211</v>
      </c>
    </row>
    <row r="305" spans="1:65" s="2" customFormat="1" ht="12">
      <c r="A305" s="37"/>
      <c r="B305" s="38"/>
      <c r="C305" s="195" t="s">
        <v>576</v>
      </c>
      <c r="D305" s="195" t="s">
        <v>214</v>
      </c>
      <c r="E305" s="196" t="s">
        <v>577</v>
      </c>
      <c r="F305" s="197" t="s">
        <v>578</v>
      </c>
      <c r="G305" s="198" t="s">
        <v>295</v>
      </c>
      <c r="H305" s="199">
        <v>385</v>
      </c>
      <c r="I305" s="200"/>
      <c r="J305" s="201">
        <f>ROUND(I305*H305,2)</f>
        <v>0</v>
      </c>
      <c r="K305" s="197" t="s">
        <v>44</v>
      </c>
      <c r="L305" s="42"/>
      <c r="M305" s="202" t="s">
        <v>44</v>
      </c>
      <c r="N305" s="203" t="s">
        <v>53</v>
      </c>
      <c r="O305" s="67"/>
      <c r="P305" s="204">
        <f>O305*H305</f>
        <v>0</v>
      </c>
      <c r="Q305" s="204">
        <v>0.05</v>
      </c>
      <c r="R305" s="204">
        <f>Q305*H305</f>
        <v>19.25</v>
      </c>
      <c r="S305" s="204">
        <v>0</v>
      </c>
      <c r="T305" s="205">
        <f>S305*H305</f>
        <v>0</v>
      </c>
      <c r="U305" s="37"/>
      <c r="V305" s="37"/>
      <c r="W305" s="37"/>
      <c r="X305" s="37"/>
      <c r="Y305" s="37"/>
      <c r="Z305" s="37"/>
      <c r="AA305" s="37"/>
      <c r="AB305" s="37"/>
      <c r="AC305" s="37"/>
      <c r="AD305" s="37"/>
      <c r="AE305" s="37"/>
      <c r="AR305" s="206" t="s">
        <v>232</v>
      </c>
      <c r="AT305" s="206" t="s">
        <v>214</v>
      </c>
      <c r="AU305" s="206" t="s">
        <v>91</v>
      </c>
      <c r="AY305" s="19" t="s">
        <v>211</v>
      </c>
      <c r="BE305" s="207">
        <f>IF(N305="základní",J305,0)</f>
        <v>0</v>
      </c>
      <c r="BF305" s="207">
        <f>IF(N305="snížená",J305,0)</f>
        <v>0</v>
      </c>
      <c r="BG305" s="207">
        <f>IF(N305="zákl. přenesená",J305,0)</f>
        <v>0</v>
      </c>
      <c r="BH305" s="207">
        <f>IF(N305="sníž. přenesená",J305,0)</f>
        <v>0</v>
      </c>
      <c r="BI305" s="207">
        <f>IF(N305="nulová",J305,0)</f>
        <v>0</v>
      </c>
      <c r="BJ305" s="19" t="s">
        <v>88</v>
      </c>
      <c r="BK305" s="207">
        <f>ROUND(I305*H305,2)</f>
        <v>0</v>
      </c>
      <c r="BL305" s="19" t="s">
        <v>232</v>
      </c>
      <c r="BM305" s="206" t="s">
        <v>1694</v>
      </c>
    </row>
    <row r="306" spans="1:65" s="13" customFormat="1">
      <c r="B306" s="216"/>
      <c r="C306" s="217"/>
      <c r="D306" s="208" t="s">
        <v>299</v>
      </c>
      <c r="E306" s="218" t="s">
        <v>44</v>
      </c>
      <c r="F306" s="219" t="s">
        <v>1695</v>
      </c>
      <c r="G306" s="217"/>
      <c r="H306" s="220">
        <v>385</v>
      </c>
      <c r="I306" s="221"/>
      <c r="J306" s="217"/>
      <c r="K306" s="217"/>
      <c r="L306" s="222"/>
      <c r="M306" s="223"/>
      <c r="N306" s="224"/>
      <c r="O306" s="224"/>
      <c r="P306" s="224"/>
      <c r="Q306" s="224"/>
      <c r="R306" s="224"/>
      <c r="S306" s="224"/>
      <c r="T306" s="225"/>
      <c r="AT306" s="226" t="s">
        <v>299</v>
      </c>
      <c r="AU306" s="226" t="s">
        <v>91</v>
      </c>
      <c r="AV306" s="13" t="s">
        <v>91</v>
      </c>
      <c r="AW306" s="13" t="s">
        <v>42</v>
      </c>
      <c r="AX306" s="13" t="s">
        <v>88</v>
      </c>
      <c r="AY306" s="226" t="s">
        <v>211</v>
      </c>
    </row>
    <row r="307" spans="1:65" s="2" customFormat="1" ht="24">
      <c r="A307" s="37"/>
      <c r="B307" s="38"/>
      <c r="C307" s="195" t="s">
        <v>581</v>
      </c>
      <c r="D307" s="195" t="s">
        <v>214</v>
      </c>
      <c r="E307" s="196" t="s">
        <v>1696</v>
      </c>
      <c r="F307" s="197" t="s">
        <v>1697</v>
      </c>
      <c r="G307" s="198" t="s">
        <v>519</v>
      </c>
      <c r="H307" s="199">
        <v>385</v>
      </c>
      <c r="I307" s="200"/>
      <c r="J307" s="201">
        <f>ROUND(I307*H307,2)</f>
        <v>0</v>
      </c>
      <c r="K307" s="197" t="s">
        <v>224</v>
      </c>
      <c r="L307" s="42"/>
      <c r="M307" s="202" t="s">
        <v>44</v>
      </c>
      <c r="N307" s="203" t="s">
        <v>53</v>
      </c>
      <c r="O307" s="67"/>
      <c r="P307" s="204">
        <f>O307*H307</f>
        <v>0</v>
      </c>
      <c r="Q307" s="204">
        <v>0</v>
      </c>
      <c r="R307" s="204">
        <f>Q307*H307</f>
        <v>0</v>
      </c>
      <c r="S307" s="204">
        <v>0</v>
      </c>
      <c r="T307" s="205">
        <f>S307*H307</f>
        <v>0</v>
      </c>
      <c r="U307" s="37"/>
      <c r="V307" s="37"/>
      <c r="W307" s="37"/>
      <c r="X307" s="37"/>
      <c r="Y307" s="37"/>
      <c r="Z307" s="37"/>
      <c r="AA307" s="37"/>
      <c r="AB307" s="37"/>
      <c r="AC307" s="37"/>
      <c r="AD307" s="37"/>
      <c r="AE307" s="37"/>
      <c r="AR307" s="206" t="s">
        <v>232</v>
      </c>
      <c r="AT307" s="206" t="s">
        <v>214</v>
      </c>
      <c r="AU307" s="206" t="s">
        <v>91</v>
      </c>
      <c r="AY307" s="19" t="s">
        <v>211</v>
      </c>
      <c r="BE307" s="207">
        <f>IF(N307="základní",J307,0)</f>
        <v>0</v>
      </c>
      <c r="BF307" s="207">
        <f>IF(N307="snížená",J307,0)</f>
        <v>0</v>
      </c>
      <c r="BG307" s="207">
        <f>IF(N307="zákl. přenesená",J307,0)</f>
        <v>0</v>
      </c>
      <c r="BH307" s="207">
        <f>IF(N307="sníž. přenesená",J307,0)</f>
        <v>0</v>
      </c>
      <c r="BI307" s="207">
        <f>IF(N307="nulová",J307,0)</f>
        <v>0</v>
      </c>
      <c r="BJ307" s="19" t="s">
        <v>88</v>
      </c>
      <c r="BK307" s="207">
        <f>ROUND(I307*H307,2)</f>
        <v>0</v>
      </c>
      <c r="BL307" s="19" t="s">
        <v>232</v>
      </c>
      <c r="BM307" s="206" t="s">
        <v>1698</v>
      </c>
    </row>
    <row r="308" spans="1:65" s="2" customFormat="1" ht="97.5">
      <c r="A308" s="37"/>
      <c r="B308" s="38"/>
      <c r="C308" s="39"/>
      <c r="D308" s="208" t="s">
        <v>297</v>
      </c>
      <c r="E308" s="39"/>
      <c r="F308" s="209" t="s">
        <v>568</v>
      </c>
      <c r="G308" s="39"/>
      <c r="H308" s="39"/>
      <c r="I308" s="118"/>
      <c r="J308" s="39"/>
      <c r="K308" s="39"/>
      <c r="L308" s="42"/>
      <c r="M308" s="210"/>
      <c r="N308" s="211"/>
      <c r="O308" s="67"/>
      <c r="P308" s="67"/>
      <c r="Q308" s="67"/>
      <c r="R308" s="67"/>
      <c r="S308" s="67"/>
      <c r="T308" s="68"/>
      <c r="U308" s="37"/>
      <c r="V308" s="37"/>
      <c r="W308" s="37"/>
      <c r="X308" s="37"/>
      <c r="Y308" s="37"/>
      <c r="Z308" s="37"/>
      <c r="AA308" s="37"/>
      <c r="AB308" s="37"/>
      <c r="AC308" s="37"/>
      <c r="AD308" s="37"/>
      <c r="AE308" s="37"/>
      <c r="AT308" s="19" t="s">
        <v>297</v>
      </c>
      <c r="AU308" s="19" t="s">
        <v>91</v>
      </c>
    </row>
    <row r="309" spans="1:65" s="13" customFormat="1">
      <c r="B309" s="216"/>
      <c r="C309" s="217"/>
      <c r="D309" s="208" t="s">
        <v>299</v>
      </c>
      <c r="E309" s="218" t="s">
        <v>44</v>
      </c>
      <c r="F309" s="219" t="s">
        <v>1699</v>
      </c>
      <c r="G309" s="217"/>
      <c r="H309" s="220">
        <v>385</v>
      </c>
      <c r="I309" s="221"/>
      <c r="J309" s="217"/>
      <c r="K309" s="217"/>
      <c r="L309" s="222"/>
      <c r="M309" s="223"/>
      <c r="N309" s="224"/>
      <c r="O309" s="224"/>
      <c r="P309" s="224"/>
      <c r="Q309" s="224"/>
      <c r="R309" s="224"/>
      <c r="S309" s="224"/>
      <c r="T309" s="225"/>
      <c r="AT309" s="226" t="s">
        <v>299</v>
      </c>
      <c r="AU309" s="226" t="s">
        <v>91</v>
      </c>
      <c r="AV309" s="13" t="s">
        <v>91</v>
      </c>
      <c r="AW309" s="13" t="s">
        <v>42</v>
      </c>
      <c r="AX309" s="13" t="s">
        <v>88</v>
      </c>
      <c r="AY309" s="226" t="s">
        <v>211</v>
      </c>
    </row>
    <row r="310" spans="1:65" s="2" customFormat="1" ht="36">
      <c r="A310" s="37"/>
      <c r="B310" s="38"/>
      <c r="C310" s="195" t="s">
        <v>586</v>
      </c>
      <c r="D310" s="195" t="s">
        <v>214</v>
      </c>
      <c r="E310" s="196" t="s">
        <v>587</v>
      </c>
      <c r="F310" s="197" t="s">
        <v>588</v>
      </c>
      <c r="G310" s="198" t="s">
        <v>295</v>
      </c>
      <c r="H310" s="199">
        <v>58.9</v>
      </c>
      <c r="I310" s="200"/>
      <c r="J310" s="201">
        <f>ROUND(I310*H310,2)</f>
        <v>0</v>
      </c>
      <c r="K310" s="197" t="s">
        <v>224</v>
      </c>
      <c r="L310" s="42"/>
      <c r="M310" s="202" t="s">
        <v>44</v>
      </c>
      <c r="N310" s="203" t="s">
        <v>53</v>
      </c>
      <c r="O310" s="67"/>
      <c r="P310" s="204">
        <f>O310*H310</f>
        <v>0</v>
      </c>
      <c r="Q310" s="204">
        <v>1.8480000000000001</v>
      </c>
      <c r="R310" s="204">
        <f>Q310*H310</f>
        <v>108.8472</v>
      </c>
      <c r="S310" s="204">
        <v>0</v>
      </c>
      <c r="T310" s="205">
        <f>S310*H310</f>
        <v>0</v>
      </c>
      <c r="U310" s="37"/>
      <c r="V310" s="37"/>
      <c r="W310" s="37"/>
      <c r="X310" s="37"/>
      <c r="Y310" s="37"/>
      <c r="Z310" s="37"/>
      <c r="AA310" s="37"/>
      <c r="AB310" s="37"/>
      <c r="AC310" s="37"/>
      <c r="AD310" s="37"/>
      <c r="AE310" s="37"/>
      <c r="AR310" s="206" t="s">
        <v>232</v>
      </c>
      <c r="AT310" s="206" t="s">
        <v>214</v>
      </c>
      <c r="AU310" s="206" t="s">
        <v>91</v>
      </c>
      <c r="AY310" s="19" t="s">
        <v>211</v>
      </c>
      <c r="BE310" s="207">
        <f>IF(N310="základní",J310,0)</f>
        <v>0</v>
      </c>
      <c r="BF310" s="207">
        <f>IF(N310="snížená",J310,0)</f>
        <v>0</v>
      </c>
      <c r="BG310" s="207">
        <f>IF(N310="zákl. přenesená",J310,0)</f>
        <v>0</v>
      </c>
      <c r="BH310" s="207">
        <f>IF(N310="sníž. přenesená",J310,0)</f>
        <v>0</v>
      </c>
      <c r="BI310" s="207">
        <f>IF(N310="nulová",J310,0)</f>
        <v>0</v>
      </c>
      <c r="BJ310" s="19" t="s">
        <v>88</v>
      </c>
      <c r="BK310" s="207">
        <f>ROUND(I310*H310,2)</f>
        <v>0</v>
      </c>
      <c r="BL310" s="19" t="s">
        <v>232</v>
      </c>
      <c r="BM310" s="206" t="s">
        <v>1700</v>
      </c>
    </row>
    <row r="311" spans="1:65" s="2" customFormat="1" ht="39">
      <c r="A311" s="37"/>
      <c r="B311" s="38"/>
      <c r="C311" s="39"/>
      <c r="D311" s="208" t="s">
        <v>297</v>
      </c>
      <c r="E311" s="39"/>
      <c r="F311" s="209" t="s">
        <v>590</v>
      </c>
      <c r="G311" s="39"/>
      <c r="H311" s="39"/>
      <c r="I311" s="118"/>
      <c r="J311" s="39"/>
      <c r="K311" s="39"/>
      <c r="L311" s="42"/>
      <c r="M311" s="210"/>
      <c r="N311" s="211"/>
      <c r="O311" s="67"/>
      <c r="P311" s="67"/>
      <c r="Q311" s="67"/>
      <c r="R311" s="67"/>
      <c r="S311" s="67"/>
      <c r="T311" s="68"/>
      <c r="U311" s="37"/>
      <c r="V311" s="37"/>
      <c r="W311" s="37"/>
      <c r="X311" s="37"/>
      <c r="Y311" s="37"/>
      <c r="Z311" s="37"/>
      <c r="AA311" s="37"/>
      <c r="AB311" s="37"/>
      <c r="AC311" s="37"/>
      <c r="AD311" s="37"/>
      <c r="AE311" s="37"/>
      <c r="AT311" s="19" t="s">
        <v>297</v>
      </c>
      <c r="AU311" s="19" t="s">
        <v>91</v>
      </c>
    </row>
    <row r="312" spans="1:65" s="2" customFormat="1" ht="19.5">
      <c r="A312" s="37"/>
      <c r="B312" s="38"/>
      <c r="C312" s="39"/>
      <c r="D312" s="208" t="s">
        <v>220</v>
      </c>
      <c r="E312" s="39"/>
      <c r="F312" s="209" t="s">
        <v>1701</v>
      </c>
      <c r="G312" s="39"/>
      <c r="H312" s="39"/>
      <c r="I312" s="118"/>
      <c r="J312" s="39"/>
      <c r="K312" s="39"/>
      <c r="L312" s="42"/>
      <c r="M312" s="210"/>
      <c r="N312" s="211"/>
      <c r="O312" s="67"/>
      <c r="P312" s="67"/>
      <c r="Q312" s="67"/>
      <c r="R312" s="67"/>
      <c r="S312" s="67"/>
      <c r="T312" s="68"/>
      <c r="U312" s="37"/>
      <c r="V312" s="37"/>
      <c r="W312" s="37"/>
      <c r="X312" s="37"/>
      <c r="Y312" s="37"/>
      <c r="Z312" s="37"/>
      <c r="AA312" s="37"/>
      <c r="AB312" s="37"/>
      <c r="AC312" s="37"/>
      <c r="AD312" s="37"/>
      <c r="AE312" s="37"/>
      <c r="AT312" s="19" t="s">
        <v>220</v>
      </c>
      <c r="AU312" s="19" t="s">
        <v>91</v>
      </c>
    </row>
    <row r="313" spans="1:65" s="13" customFormat="1">
      <c r="B313" s="216"/>
      <c r="C313" s="217"/>
      <c r="D313" s="208" t="s">
        <v>299</v>
      </c>
      <c r="E313" s="218" t="s">
        <v>44</v>
      </c>
      <c r="F313" s="219" t="s">
        <v>1702</v>
      </c>
      <c r="G313" s="217"/>
      <c r="H313" s="220">
        <v>43.6</v>
      </c>
      <c r="I313" s="221"/>
      <c r="J313" s="217"/>
      <c r="K313" s="217"/>
      <c r="L313" s="222"/>
      <c r="M313" s="223"/>
      <c r="N313" s="224"/>
      <c r="O313" s="224"/>
      <c r="P313" s="224"/>
      <c r="Q313" s="224"/>
      <c r="R313" s="224"/>
      <c r="S313" s="224"/>
      <c r="T313" s="225"/>
      <c r="AT313" s="226" t="s">
        <v>299</v>
      </c>
      <c r="AU313" s="226" t="s">
        <v>91</v>
      </c>
      <c r="AV313" s="13" t="s">
        <v>91</v>
      </c>
      <c r="AW313" s="13" t="s">
        <v>42</v>
      </c>
      <c r="AX313" s="13" t="s">
        <v>82</v>
      </c>
      <c r="AY313" s="226" t="s">
        <v>211</v>
      </c>
    </row>
    <row r="314" spans="1:65" s="13" customFormat="1">
      <c r="B314" s="216"/>
      <c r="C314" s="217"/>
      <c r="D314" s="208" t="s">
        <v>299</v>
      </c>
      <c r="E314" s="218" t="s">
        <v>44</v>
      </c>
      <c r="F314" s="219" t="s">
        <v>1703</v>
      </c>
      <c r="G314" s="217"/>
      <c r="H314" s="220">
        <v>15.3</v>
      </c>
      <c r="I314" s="221"/>
      <c r="J314" s="217"/>
      <c r="K314" s="217"/>
      <c r="L314" s="222"/>
      <c r="M314" s="223"/>
      <c r="N314" s="224"/>
      <c r="O314" s="224"/>
      <c r="P314" s="224"/>
      <c r="Q314" s="224"/>
      <c r="R314" s="224"/>
      <c r="S314" s="224"/>
      <c r="T314" s="225"/>
      <c r="AT314" s="226" t="s">
        <v>299</v>
      </c>
      <c r="AU314" s="226" t="s">
        <v>91</v>
      </c>
      <c r="AV314" s="13" t="s">
        <v>91</v>
      </c>
      <c r="AW314" s="13" t="s">
        <v>42</v>
      </c>
      <c r="AX314" s="13" t="s">
        <v>82</v>
      </c>
      <c r="AY314" s="226" t="s">
        <v>211</v>
      </c>
    </row>
    <row r="315" spans="1:65" s="14" customFormat="1">
      <c r="B315" s="227"/>
      <c r="C315" s="228"/>
      <c r="D315" s="208" t="s">
        <v>299</v>
      </c>
      <c r="E315" s="229" t="s">
        <v>44</v>
      </c>
      <c r="F315" s="230" t="s">
        <v>344</v>
      </c>
      <c r="G315" s="228"/>
      <c r="H315" s="231">
        <v>58.900000000000006</v>
      </c>
      <c r="I315" s="232"/>
      <c r="J315" s="228"/>
      <c r="K315" s="228"/>
      <c r="L315" s="233"/>
      <c r="M315" s="234"/>
      <c r="N315" s="235"/>
      <c r="O315" s="235"/>
      <c r="P315" s="235"/>
      <c r="Q315" s="235"/>
      <c r="R315" s="235"/>
      <c r="S315" s="235"/>
      <c r="T315" s="236"/>
      <c r="AT315" s="237" t="s">
        <v>299</v>
      </c>
      <c r="AU315" s="237" t="s">
        <v>91</v>
      </c>
      <c r="AV315" s="14" t="s">
        <v>232</v>
      </c>
      <c r="AW315" s="14" t="s">
        <v>42</v>
      </c>
      <c r="AX315" s="14" t="s">
        <v>88</v>
      </c>
      <c r="AY315" s="237" t="s">
        <v>211</v>
      </c>
    </row>
    <row r="316" spans="1:65" s="2" customFormat="1" ht="36">
      <c r="A316" s="37"/>
      <c r="B316" s="38"/>
      <c r="C316" s="195" t="s">
        <v>596</v>
      </c>
      <c r="D316" s="195" t="s">
        <v>214</v>
      </c>
      <c r="E316" s="196" t="s">
        <v>1704</v>
      </c>
      <c r="F316" s="197" t="s">
        <v>1705</v>
      </c>
      <c r="G316" s="198" t="s">
        <v>295</v>
      </c>
      <c r="H316" s="199">
        <v>139.19999999999999</v>
      </c>
      <c r="I316" s="200"/>
      <c r="J316" s="201">
        <f>ROUND(I316*H316,2)</f>
        <v>0</v>
      </c>
      <c r="K316" s="197" t="s">
        <v>224</v>
      </c>
      <c r="L316" s="42"/>
      <c r="M316" s="202" t="s">
        <v>44</v>
      </c>
      <c r="N316" s="203" t="s">
        <v>53</v>
      </c>
      <c r="O316" s="67"/>
      <c r="P316" s="204">
        <f>O316*H316</f>
        <v>0</v>
      </c>
      <c r="Q316" s="204">
        <v>1.54</v>
      </c>
      <c r="R316" s="204">
        <f>Q316*H316</f>
        <v>214.36799999999999</v>
      </c>
      <c r="S316" s="204">
        <v>0</v>
      </c>
      <c r="T316" s="205">
        <f>S316*H316</f>
        <v>0</v>
      </c>
      <c r="U316" s="37"/>
      <c r="V316" s="37"/>
      <c r="W316" s="37"/>
      <c r="X316" s="37"/>
      <c r="Y316" s="37"/>
      <c r="Z316" s="37"/>
      <c r="AA316" s="37"/>
      <c r="AB316" s="37"/>
      <c r="AC316" s="37"/>
      <c r="AD316" s="37"/>
      <c r="AE316" s="37"/>
      <c r="AR316" s="206" t="s">
        <v>232</v>
      </c>
      <c r="AT316" s="206" t="s">
        <v>214</v>
      </c>
      <c r="AU316" s="206" t="s">
        <v>91</v>
      </c>
      <c r="AY316" s="19" t="s">
        <v>211</v>
      </c>
      <c r="BE316" s="207">
        <f>IF(N316="základní",J316,0)</f>
        <v>0</v>
      </c>
      <c r="BF316" s="207">
        <f>IF(N316="snížená",J316,0)</f>
        <v>0</v>
      </c>
      <c r="BG316" s="207">
        <f>IF(N316="zákl. přenesená",J316,0)</f>
        <v>0</v>
      </c>
      <c r="BH316" s="207">
        <f>IF(N316="sníž. přenesená",J316,0)</f>
        <v>0</v>
      </c>
      <c r="BI316" s="207">
        <f>IF(N316="nulová",J316,0)</f>
        <v>0</v>
      </c>
      <c r="BJ316" s="19" t="s">
        <v>88</v>
      </c>
      <c r="BK316" s="207">
        <f>ROUND(I316*H316,2)</f>
        <v>0</v>
      </c>
      <c r="BL316" s="19" t="s">
        <v>232</v>
      </c>
      <c r="BM316" s="206" t="s">
        <v>1706</v>
      </c>
    </row>
    <row r="317" spans="1:65" s="2" customFormat="1" ht="39">
      <c r="A317" s="37"/>
      <c r="B317" s="38"/>
      <c r="C317" s="39"/>
      <c r="D317" s="208" t="s">
        <v>297</v>
      </c>
      <c r="E317" s="39"/>
      <c r="F317" s="209" t="s">
        <v>590</v>
      </c>
      <c r="G317" s="39"/>
      <c r="H317" s="39"/>
      <c r="I317" s="118"/>
      <c r="J317" s="39"/>
      <c r="K317" s="39"/>
      <c r="L317" s="42"/>
      <c r="M317" s="210"/>
      <c r="N317" s="211"/>
      <c r="O317" s="67"/>
      <c r="P317" s="67"/>
      <c r="Q317" s="67"/>
      <c r="R317" s="67"/>
      <c r="S317" s="67"/>
      <c r="T317" s="68"/>
      <c r="U317" s="37"/>
      <c r="V317" s="37"/>
      <c r="W317" s="37"/>
      <c r="X317" s="37"/>
      <c r="Y317" s="37"/>
      <c r="Z317" s="37"/>
      <c r="AA317" s="37"/>
      <c r="AB317" s="37"/>
      <c r="AC317" s="37"/>
      <c r="AD317" s="37"/>
      <c r="AE317" s="37"/>
      <c r="AT317" s="19" t="s">
        <v>297</v>
      </c>
      <c r="AU317" s="19" t="s">
        <v>91</v>
      </c>
    </row>
    <row r="318" spans="1:65" s="13" customFormat="1" ht="22.5">
      <c r="B318" s="216"/>
      <c r="C318" s="217"/>
      <c r="D318" s="208" t="s">
        <v>299</v>
      </c>
      <c r="E318" s="218" t="s">
        <v>44</v>
      </c>
      <c r="F318" s="219" t="s">
        <v>1707</v>
      </c>
      <c r="G318" s="217"/>
      <c r="H318" s="220">
        <v>55.9</v>
      </c>
      <c r="I318" s="221"/>
      <c r="J318" s="217"/>
      <c r="K318" s="217"/>
      <c r="L318" s="222"/>
      <c r="M318" s="223"/>
      <c r="N318" s="224"/>
      <c r="O318" s="224"/>
      <c r="P318" s="224"/>
      <c r="Q318" s="224"/>
      <c r="R318" s="224"/>
      <c r="S318" s="224"/>
      <c r="T318" s="225"/>
      <c r="AT318" s="226" t="s">
        <v>299</v>
      </c>
      <c r="AU318" s="226" t="s">
        <v>91</v>
      </c>
      <c r="AV318" s="13" t="s">
        <v>91</v>
      </c>
      <c r="AW318" s="13" t="s">
        <v>42</v>
      </c>
      <c r="AX318" s="13" t="s">
        <v>82</v>
      </c>
      <c r="AY318" s="226" t="s">
        <v>211</v>
      </c>
    </row>
    <row r="319" spans="1:65" s="13" customFormat="1">
      <c r="B319" s="216"/>
      <c r="C319" s="217"/>
      <c r="D319" s="208" t="s">
        <v>299</v>
      </c>
      <c r="E319" s="218" t="s">
        <v>44</v>
      </c>
      <c r="F319" s="219" t="s">
        <v>1708</v>
      </c>
      <c r="G319" s="217"/>
      <c r="H319" s="220">
        <v>37.799999999999997</v>
      </c>
      <c r="I319" s="221"/>
      <c r="J319" s="217"/>
      <c r="K319" s="217"/>
      <c r="L319" s="222"/>
      <c r="M319" s="223"/>
      <c r="N319" s="224"/>
      <c r="O319" s="224"/>
      <c r="P319" s="224"/>
      <c r="Q319" s="224"/>
      <c r="R319" s="224"/>
      <c r="S319" s="224"/>
      <c r="T319" s="225"/>
      <c r="AT319" s="226" t="s">
        <v>299</v>
      </c>
      <c r="AU319" s="226" t="s">
        <v>91</v>
      </c>
      <c r="AV319" s="13" t="s">
        <v>91</v>
      </c>
      <c r="AW319" s="13" t="s">
        <v>42</v>
      </c>
      <c r="AX319" s="13" t="s">
        <v>82</v>
      </c>
      <c r="AY319" s="226" t="s">
        <v>211</v>
      </c>
    </row>
    <row r="320" spans="1:65" s="13" customFormat="1">
      <c r="B320" s="216"/>
      <c r="C320" s="217"/>
      <c r="D320" s="208" t="s">
        <v>299</v>
      </c>
      <c r="E320" s="218" t="s">
        <v>44</v>
      </c>
      <c r="F320" s="219" t="s">
        <v>1709</v>
      </c>
      <c r="G320" s="217"/>
      <c r="H320" s="220">
        <v>45.5</v>
      </c>
      <c r="I320" s="221"/>
      <c r="J320" s="217"/>
      <c r="K320" s="217"/>
      <c r="L320" s="222"/>
      <c r="M320" s="223"/>
      <c r="N320" s="224"/>
      <c r="O320" s="224"/>
      <c r="P320" s="224"/>
      <c r="Q320" s="224"/>
      <c r="R320" s="224"/>
      <c r="S320" s="224"/>
      <c r="T320" s="225"/>
      <c r="AT320" s="226" t="s">
        <v>299</v>
      </c>
      <c r="AU320" s="226" t="s">
        <v>91</v>
      </c>
      <c r="AV320" s="13" t="s">
        <v>91</v>
      </c>
      <c r="AW320" s="13" t="s">
        <v>42</v>
      </c>
      <c r="AX320" s="13" t="s">
        <v>82</v>
      </c>
      <c r="AY320" s="226" t="s">
        <v>211</v>
      </c>
    </row>
    <row r="321" spans="1:65" s="14" customFormat="1">
      <c r="B321" s="227"/>
      <c r="C321" s="228"/>
      <c r="D321" s="208" t="s">
        <v>299</v>
      </c>
      <c r="E321" s="229" t="s">
        <v>44</v>
      </c>
      <c r="F321" s="230" t="s">
        <v>344</v>
      </c>
      <c r="G321" s="228"/>
      <c r="H321" s="231">
        <v>139.19999999999999</v>
      </c>
      <c r="I321" s="232"/>
      <c r="J321" s="228"/>
      <c r="K321" s="228"/>
      <c r="L321" s="233"/>
      <c r="M321" s="234"/>
      <c r="N321" s="235"/>
      <c r="O321" s="235"/>
      <c r="P321" s="235"/>
      <c r="Q321" s="235"/>
      <c r="R321" s="235"/>
      <c r="S321" s="235"/>
      <c r="T321" s="236"/>
      <c r="AT321" s="237" t="s">
        <v>299</v>
      </c>
      <c r="AU321" s="237" t="s">
        <v>91</v>
      </c>
      <c r="AV321" s="14" t="s">
        <v>232</v>
      </c>
      <c r="AW321" s="14" t="s">
        <v>42</v>
      </c>
      <c r="AX321" s="14" t="s">
        <v>88</v>
      </c>
      <c r="AY321" s="237" t="s">
        <v>211</v>
      </c>
    </row>
    <row r="322" spans="1:65" s="12" customFormat="1" ht="12.75">
      <c r="B322" s="179"/>
      <c r="C322" s="180"/>
      <c r="D322" s="181" t="s">
        <v>81</v>
      </c>
      <c r="E322" s="193" t="s">
        <v>256</v>
      </c>
      <c r="F322" s="193" t="s">
        <v>619</v>
      </c>
      <c r="G322" s="180"/>
      <c r="H322" s="180"/>
      <c r="I322" s="183"/>
      <c r="J322" s="194">
        <f>BK322</f>
        <v>0</v>
      </c>
      <c r="K322" s="180"/>
      <c r="L322" s="185"/>
      <c r="M322" s="186"/>
      <c r="N322" s="187"/>
      <c r="O322" s="187"/>
      <c r="P322" s="188">
        <f>SUM(P323:P328)</f>
        <v>0</v>
      </c>
      <c r="Q322" s="187"/>
      <c r="R322" s="188">
        <f>SUM(R323:R328)</f>
        <v>7.9810000000000002E-3</v>
      </c>
      <c r="S322" s="187"/>
      <c r="T322" s="189">
        <f>SUM(T323:T328)</f>
        <v>0</v>
      </c>
      <c r="AR322" s="190" t="s">
        <v>88</v>
      </c>
      <c r="AT322" s="191" t="s">
        <v>81</v>
      </c>
      <c r="AU322" s="191" t="s">
        <v>88</v>
      </c>
      <c r="AY322" s="190" t="s">
        <v>211</v>
      </c>
      <c r="BK322" s="192">
        <f>SUM(BK323:BK328)</f>
        <v>0</v>
      </c>
    </row>
    <row r="323" spans="1:65" s="2" customFormat="1" ht="24">
      <c r="A323" s="37"/>
      <c r="B323" s="38"/>
      <c r="C323" s="195" t="s">
        <v>601</v>
      </c>
      <c r="D323" s="195" t="s">
        <v>214</v>
      </c>
      <c r="E323" s="196" t="s">
        <v>1710</v>
      </c>
      <c r="F323" s="197" t="s">
        <v>1711</v>
      </c>
      <c r="G323" s="198" t="s">
        <v>315</v>
      </c>
      <c r="H323" s="199">
        <v>5</v>
      </c>
      <c r="I323" s="200"/>
      <c r="J323" s="201">
        <f>ROUND(I323*H323,2)</f>
        <v>0</v>
      </c>
      <c r="K323" s="197" t="s">
        <v>224</v>
      </c>
      <c r="L323" s="42"/>
      <c r="M323" s="202" t="s">
        <v>44</v>
      </c>
      <c r="N323" s="203" t="s">
        <v>53</v>
      </c>
      <c r="O323" s="67"/>
      <c r="P323" s="204">
        <f>O323*H323</f>
        <v>0</v>
      </c>
      <c r="Q323" s="204">
        <v>1.0000000000000001E-5</v>
      </c>
      <c r="R323" s="204">
        <f>Q323*H323</f>
        <v>5.0000000000000002E-5</v>
      </c>
      <c r="S323" s="204">
        <v>0</v>
      </c>
      <c r="T323" s="205">
        <f>S323*H323</f>
        <v>0</v>
      </c>
      <c r="U323" s="37"/>
      <c r="V323" s="37"/>
      <c r="W323" s="37"/>
      <c r="X323" s="37"/>
      <c r="Y323" s="37"/>
      <c r="Z323" s="37"/>
      <c r="AA323" s="37"/>
      <c r="AB323" s="37"/>
      <c r="AC323" s="37"/>
      <c r="AD323" s="37"/>
      <c r="AE323" s="37"/>
      <c r="AR323" s="206" t="s">
        <v>232</v>
      </c>
      <c r="AT323" s="206" t="s">
        <v>214</v>
      </c>
      <c r="AU323" s="206" t="s">
        <v>91</v>
      </c>
      <c r="AY323" s="19" t="s">
        <v>211</v>
      </c>
      <c r="BE323" s="207">
        <f>IF(N323="základní",J323,0)</f>
        <v>0</v>
      </c>
      <c r="BF323" s="207">
        <f>IF(N323="snížená",J323,0)</f>
        <v>0</v>
      </c>
      <c r="BG323" s="207">
        <f>IF(N323="zákl. přenesená",J323,0)</f>
        <v>0</v>
      </c>
      <c r="BH323" s="207">
        <f>IF(N323="sníž. přenesená",J323,0)</f>
        <v>0</v>
      </c>
      <c r="BI323" s="207">
        <f>IF(N323="nulová",J323,0)</f>
        <v>0</v>
      </c>
      <c r="BJ323" s="19" t="s">
        <v>88</v>
      </c>
      <c r="BK323" s="207">
        <f>ROUND(I323*H323,2)</f>
        <v>0</v>
      </c>
      <c r="BL323" s="19" t="s">
        <v>232</v>
      </c>
      <c r="BM323" s="206" t="s">
        <v>1712</v>
      </c>
    </row>
    <row r="324" spans="1:65" s="2" customFormat="1" ht="87.75">
      <c r="A324" s="37"/>
      <c r="B324" s="38"/>
      <c r="C324" s="39"/>
      <c r="D324" s="208" t="s">
        <v>297</v>
      </c>
      <c r="E324" s="39"/>
      <c r="F324" s="209" t="s">
        <v>1191</v>
      </c>
      <c r="G324" s="39"/>
      <c r="H324" s="39"/>
      <c r="I324" s="118"/>
      <c r="J324" s="39"/>
      <c r="K324" s="39"/>
      <c r="L324" s="42"/>
      <c r="M324" s="210"/>
      <c r="N324" s="211"/>
      <c r="O324" s="67"/>
      <c r="P324" s="67"/>
      <c r="Q324" s="67"/>
      <c r="R324" s="67"/>
      <c r="S324" s="67"/>
      <c r="T324" s="68"/>
      <c r="U324" s="37"/>
      <c r="V324" s="37"/>
      <c r="W324" s="37"/>
      <c r="X324" s="37"/>
      <c r="Y324" s="37"/>
      <c r="Z324" s="37"/>
      <c r="AA324" s="37"/>
      <c r="AB324" s="37"/>
      <c r="AC324" s="37"/>
      <c r="AD324" s="37"/>
      <c r="AE324" s="37"/>
      <c r="AT324" s="19" t="s">
        <v>297</v>
      </c>
      <c r="AU324" s="19" t="s">
        <v>91</v>
      </c>
    </row>
    <row r="325" spans="1:65" s="2" customFormat="1" ht="19.5">
      <c r="A325" s="37"/>
      <c r="B325" s="38"/>
      <c r="C325" s="39"/>
      <c r="D325" s="208" t="s">
        <v>220</v>
      </c>
      <c r="E325" s="39"/>
      <c r="F325" s="209" t="s">
        <v>1192</v>
      </c>
      <c r="G325" s="39"/>
      <c r="H325" s="39"/>
      <c r="I325" s="118"/>
      <c r="J325" s="39"/>
      <c r="K325" s="39"/>
      <c r="L325" s="42"/>
      <c r="M325" s="210"/>
      <c r="N325" s="211"/>
      <c r="O325" s="67"/>
      <c r="P325" s="67"/>
      <c r="Q325" s="67"/>
      <c r="R325" s="67"/>
      <c r="S325" s="67"/>
      <c r="T325" s="68"/>
      <c r="U325" s="37"/>
      <c r="V325" s="37"/>
      <c r="W325" s="37"/>
      <c r="X325" s="37"/>
      <c r="Y325" s="37"/>
      <c r="Z325" s="37"/>
      <c r="AA325" s="37"/>
      <c r="AB325" s="37"/>
      <c r="AC325" s="37"/>
      <c r="AD325" s="37"/>
      <c r="AE325" s="37"/>
      <c r="AT325" s="19" t="s">
        <v>220</v>
      </c>
      <c r="AU325" s="19" t="s">
        <v>91</v>
      </c>
    </row>
    <row r="326" spans="1:65" s="13" customFormat="1">
      <c r="B326" s="216"/>
      <c r="C326" s="217"/>
      <c r="D326" s="208" t="s">
        <v>299</v>
      </c>
      <c r="E326" s="218" t="s">
        <v>44</v>
      </c>
      <c r="F326" s="219" t="s">
        <v>1713</v>
      </c>
      <c r="G326" s="217"/>
      <c r="H326" s="220">
        <v>5</v>
      </c>
      <c r="I326" s="221"/>
      <c r="J326" s="217"/>
      <c r="K326" s="217"/>
      <c r="L326" s="222"/>
      <c r="M326" s="223"/>
      <c r="N326" s="224"/>
      <c r="O326" s="224"/>
      <c r="P326" s="224"/>
      <c r="Q326" s="224"/>
      <c r="R326" s="224"/>
      <c r="S326" s="224"/>
      <c r="T326" s="225"/>
      <c r="AT326" s="226" t="s">
        <v>299</v>
      </c>
      <c r="AU326" s="226" t="s">
        <v>91</v>
      </c>
      <c r="AV326" s="13" t="s">
        <v>91</v>
      </c>
      <c r="AW326" s="13" t="s">
        <v>42</v>
      </c>
      <c r="AX326" s="13" t="s">
        <v>88</v>
      </c>
      <c r="AY326" s="226" t="s">
        <v>211</v>
      </c>
    </row>
    <row r="327" spans="1:65" s="2" customFormat="1" ht="12">
      <c r="A327" s="37"/>
      <c r="B327" s="38"/>
      <c r="C327" s="259" t="s">
        <v>608</v>
      </c>
      <c r="D327" s="259" t="s">
        <v>507</v>
      </c>
      <c r="E327" s="260" t="s">
        <v>1714</v>
      </c>
      <c r="F327" s="261" t="s">
        <v>1715</v>
      </c>
      <c r="G327" s="262" t="s">
        <v>315</v>
      </c>
      <c r="H327" s="263">
        <v>5.15</v>
      </c>
      <c r="I327" s="264"/>
      <c r="J327" s="265">
        <f>ROUND(I327*H327,2)</f>
        <v>0</v>
      </c>
      <c r="K327" s="261" t="s">
        <v>224</v>
      </c>
      <c r="L327" s="266"/>
      <c r="M327" s="267" t="s">
        <v>44</v>
      </c>
      <c r="N327" s="268" t="s">
        <v>53</v>
      </c>
      <c r="O327" s="67"/>
      <c r="P327" s="204">
        <f>O327*H327</f>
        <v>0</v>
      </c>
      <c r="Q327" s="204">
        <v>1.5399999999999999E-3</v>
      </c>
      <c r="R327" s="204">
        <f>Q327*H327</f>
        <v>7.9310000000000005E-3</v>
      </c>
      <c r="S327" s="204">
        <v>0</v>
      </c>
      <c r="T327" s="205">
        <f>S327*H327</f>
        <v>0</v>
      </c>
      <c r="U327" s="37"/>
      <c r="V327" s="37"/>
      <c r="W327" s="37"/>
      <c r="X327" s="37"/>
      <c r="Y327" s="37"/>
      <c r="Z327" s="37"/>
      <c r="AA327" s="37"/>
      <c r="AB327" s="37"/>
      <c r="AC327" s="37"/>
      <c r="AD327" s="37"/>
      <c r="AE327" s="37"/>
      <c r="AR327" s="206" t="s">
        <v>256</v>
      </c>
      <c r="AT327" s="206" t="s">
        <v>507</v>
      </c>
      <c r="AU327" s="206" t="s">
        <v>91</v>
      </c>
      <c r="AY327" s="19" t="s">
        <v>211</v>
      </c>
      <c r="BE327" s="207">
        <f>IF(N327="základní",J327,0)</f>
        <v>0</v>
      </c>
      <c r="BF327" s="207">
        <f>IF(N327="snížená",J327,0)</f>
        <v>0</v>
      </c>
      <c r="BG327" s="207">
        <f>IF(N327="zákl. přenesená",J327,0)</f>
        <v>0</v>
      </c>
      <c r="BH327" s="207">
        <f>IF(N327="sníž. přenesená",J327,0)</f>
        <v>0</v>
      </c>
      <c r="BI327" s="207">
        <f>IF(N327="nulová",J327,0)</f>
        <v>0</v>
      </c>
      <c r="BJ327" s="19" t="s">
        <v>88</v>
      </c>
      <c r="BK327" s="207">
        <f>ROUND(I327*H327,2)</f>
        <v>0</v>
      </c>
      <c r="BL327" s="19" t="s">
        <v>232</v>
      </c>
      <c r="BM327" s="206" t="s">
        <v>1716</v>
      </c>
    </row>
    <row r="328" spans="1:65" s="13" customFormat="1">
      <c r="B328" s="216"/>
      <c r="C328" s="217"/>
      <c r="D328" s="208" t="s">
        <v>299</v>
      </c>
      <c r="E328" s="217"/>
      <c r="F328" s="219" t="s">
        <v>1717</v>
      </c>
      <c r="G328" s="217"/>
      <c r="H328" s="220">
        <v>5.15</v>
      </c>
      <c r="I328" s="221"/>
      <c r="J328" s="217"/>
      <c r="K328" s="217"/>
      <c r="L328" s="222"/>
      <c r="M328" s="223"/>
      <c r="N328" s="224"/>
      <c r="O328" s="224"/>
      <c r="P328" s="224"/>
      <c r="Q328" s="224"/>
      <c r="R328" s="224"/>
      <c r="S328" s="224"/>
      <c r="T328" s="225"/>
      <c r="AT328" s="226" t="s">
        <v>299</v>
      </c>
      <c r="AU328" s="226" t="s">
        <v>91</v>
      </c>
      <c r="AV328" s="13" t="s">
        <v>91</v>
      </c>
      <c r="AW328" s="13" t="s">
        <v>4</v>
      </c>
      <c r="AX328" s="13" t="s">
        <v>88</v>
      </c>
      <c r="AY328" s="226" t="s">
        <v>211</v>
      </c>
    </row>
    <row r="329" spans="1:65" s="12" customFormat="1" ht="12.75">
      <c r="B329" s="179"/>
      <c r="C329" s="180"/>
      <c r="D329" s="181" t="s">
        <v>81</v>
      </c>
      <c r="E329" s="193" t="s">
        <v>594</v>
      </c>
      <c r="F329" s="193" t="s">
        <v>595</v>
      </c>
      <c r="G329" s="180"/>
      <c r="H329" s="180"/>
      <c r="I329" s="183"/>
      <c r="J329" s="194">
        <f>BK329</f>
        <v>0</v>
      </c>
      <c r="K329" s="180"/>
      <c r="L329" s="185"/>
      <c r="M329" s="186"/>
      <c r="N329" s="187"/>
      <c r="O329" s="187"/>
      <c r="P329" s="188">
        <f>SUM(P330:P335)</f>
        <v>0</v>
      </c>
      <c r="Q329" s="187"/>
      <c r="R329" s="188">
        <f>SUM(R330:R335)</f>
        <v>0</v>
      </c>
      <c r="S329" s="187"/>
      <c r="T329" s="189">
        <f>SUM(T330:T335)</f>
        <v>0</v>
      </c>
      <c r="AR329" s="190" t="s">
        <v>88</v>
      </c>
      <c r="AT329" s="191" t="s">
        <v>81</v>
      </c>
      <c r="AU329" s="191" t="s">
        <v>88</v>
      </c>
      <c r="AY329" s="190" t="s">
        <v>211</v>
      </c>
      <c r="BK329" s="192">
        <f>SUM(BK330:BK335)</f>
        <v>0</v>
      </c>
    </row>
    <row r="330" spans="1:65" s="2" customFormat="1" ht="24">
      <c r="A330" s="37"/>
      <c r="B330" s="38"/>
      <c r="C330" s="259" t="s">
        <v>613</v>
      </c>
      <c r="D330" s="259" t="s">
        <v>507</v>
      </c>
      <c r="E330" s="260" t="s">
        <v>597</v>
      </c>
      <c r="F330" s="261" t="s">
        <v>598</v>
      </c>
      <c r="G330" s="262" t="s">
        <v>510</v>
      </c>
      <c r="H330" s="263">
        <v>27.277999999999999</v>
      </c>
      <c r="I330" s="264"/>
      <c r="J330" s="265">
        <f>ROUND(I330*H330,2)</f>
        <v>0</v>
      </c>
      <c r="K330" s="261" t="s">
        <v>224</v>
      </c>
      <c r="L330" s="266"/>
      <c r="M330" s="267" t="s">
        <v>44</v>
      </c>
      <c r="N330" s="268" t="s">
        <v>53</v>
      </c>
      <c r="O330" s="67"/>
      <c r="P330" s="204">
        <f>O330*H330</f>
        <v>0</v>
      </c>
      <c r="Q330" s="204">
        <v>0</v>
      </c>
      <c r="R330" s="204">
        <f>Q330*H330</f>
        <v>0</v>
      </c>
      <c r="S330" s="204">
        <v>0</v>
      </c>
      <c r="T330" s="205">
        <f>S330*H330</f>
        <v>0</v>
      </c>
      <c r="U330" s="37"/>
      <c r="V330" s="37"/>
      <c r="W330" s="37"/>
      <c r="X330" s="37"/>
      <c r="Y330" s="37"/>
      <c r="Z330" s="37"/>
      <c r="AA330" s="37"/>
      <c r="AB330" s="37"/>
      <c r="AC330" s="37"/>
      <c r="AD330" s="37"/>
      <c r="AE330" s="37"/>
      <c r="AR330" s="206" t="s">
        <v>256</v>
      </c>
      <c r="AT330" s="206" t="s">
        <v>507</v>
      </c>
      <c r="AU330" s="206" t="s">
        <v>91</v>
      </c>
      <c r="AY330" s="19" t="s">
        <v>211</v>
      </c>
      <c r="BE330" s="207">
        <f>IF(N330="základní",J330,0)</f>
        <v>0</v>
      </c>
      <c r="BF330" s="207">
        <f>IF(N330="snížená",J330,0)</f>
        <v>0</v>
      </c>
      <c r="BG330" s="207">
        <f>IF(N330="zákl. přenesená",J330,0)</f>
        <v>0</v>
      </c>
      <c r="BH330" s="207">
        <f>IF(N330="sníž. přenesená",J330,0)</f>
        <v>0</v>
      </c>
      <c r="BI330" s="207">
        <f>IF(N330="nulová",J330,0)</f>
        <v>0</v>
      </c>
      <c r="BJ330" s="19" t="s">
        <v>88</v>
      </c>
      <c r="BK330" s="207">
        <f>ROUND(I330*H330,2)</f>
        <v>0</v>
      </c>
      <c r="BL330" s="19" t="s">
        <v>232</v>
      </c>
      <c r="BM330" s="206" t="s">
        <v>1718</v>
      </c>
    </row>
    <row r="331" spans="1:65" s="13" customFormat="1">
      <c r="B331" s="216"/>
      <c r="C331" s="217"/>
      <c r="D331" s="208" t="s">
        <v>299</v>
      </c>
      <c r="E331" s="218" t="s">
        <v>44</v>
      </c>
      <c r="F331" s="219" t="s">
        <v>1719</v>
      </c>
      <c r="G331" s="217"/>
      <c r="H331" s="220">
        <v>27.277999999999999</v>
      </c>
      <c r="I331" s="221"/>
      <c r="J331" s="217"/>
      <c r="K331" s="217"/>
      <c r="L331" s="222"/>
      <c r="M331" s="223"/>
      <c r="N331" s="224"/>
      <c r="O331" s="224"/>
      <c r="P331" s="224"/>
      <c r="Q331" s="224"/>
      <c r="R331" s="224"/>
      <c r="S331" s="224"/>
      <c r="T331" s="225"/>
      <c r="AT331" s="226" t="s">
        <v>299</v>
      </c>
      <c r="AU331" s="226" t="s">
        <v>91</v>
      </c>
      <c r="AV331" s="13" t="s">
        <v>91</v>
      </c>
      <c r="AW331" s="13" t="s">
        <v>42</v>
      </c>
      <c r="AX331" s="13" t="s">
        <v>88</v>
      </c>
      <c r="AY331" s="226" t="s">
        <v>211</v>
      </c>
    </row>
    <row r="332" spans="1:65" s="2" customFormat="1" ht="24">
      <c r="A332" s="37"/>
      <c r="B332" s="38"/>
      <c r="C332" s="259" t="s">
        <v>856</v>
      </c>
      <c r="D332" s="259" t="s">
        <v>507</v>
      </c>
      <c r="E332" s="260" t="s">
        <v>1720</v>
      </c>
      <c r="F332" s="261" t="s">
        <v>1721</v>
      </c>
      <c r="G332" s="262" t="s">
        <v>510</v>
      </c>
      <c r="H332" s="263">
        <v>29.65</v>
      </c>
      <c r="I332" s="264"/>
      <c r="J332" s="265">
        <f>ROUND(I332*H332,2)</f>
        <v>0</v>
      </c>
      <c r="K332" s="261" t="s">
        <v>224</v>
      </c>
      <c r="L332" s="266"/>
      <c r="M332" s="267" t="s">
        <v>44</v>
      </c>
      <c r="N332" s="268" t="s">
        <v>53</v>
      </c>
      <c r="O332" s="67"/>
      <c r="P332" s="204">
        <f>O332*H332</f>
        <v>0</v>
      </c>
      <c r="Q332" s="204">
        <v>0</v>
      </c>
      <c r="R332" s="204">
        <f>Q332*H332</f>
        <v>0</v>
      </c>
      <c r="S332" s="204">
        <v>0</v>
      </c>
      <c r="T332" s="205">
        <f>S332*H332</f>
        <v>0</v>
      </c>
      <c r="U332" s="37"/>
      <c r="V332" s="37"/>
      <c r="W332" s="37"/>
      <c r="X332" s="37"/>
      <c r="Y332" s="37"/>
      <c r="Z332" s="37"/>
      <c r="AA332" s="37"/>
      <c r="AB332" s="37"/>
      <c r="AC332" s="37"/>
      <c r="AD332" s="37"/>
      <c r="AE332" s="37"/>
      <c r="AR332" s="206" t="s">
        <v>256</v>
      </c>
      <c r="AT332" s="206" t="s">
        <v>507</v>
      </c>
      <c r="AU332" s="206" t="s">
        <v>91</v>
      </c>
      <c r="AY332" s="19" t="s">
        <v>211</v>
      </c>
      <c r="BE332" s="207">
        <f>IF(N332="základní",J332,0)</f>
        <v>0</v>
      </c>
      <c r="BF332" s="207">
        <f>IF(N332="snížená",J332,0)</f>
        <v>0</v>
      </c>
      <c r="BG332" s="207">
        <f>IF(N332="zákl. přenesená",J332,0)</f>
        <v>0</v>
      </c>
      <c r="BH332" s="207">
        <f>IF(N332="sníž. přenesená",J332,0)</f>
        <v>0</v>
      </c>
      <c r="BI332" s="207">
        <f>IF(N332="nulová",J332,0)</f>
        <v>0</v>
      </c>
      <c r="BJ332" s="19" t="s">
        <v>88</v>
      </c>
      <c r="BK332" s="207">
        <f>ROUND(I332*H332,2)</f>
        <v>0</v>
      </c>
      <c r="BL332" s="19" t="s">
        <v>232</v>
      </c>
      <c r="BM332" s="206" t="s">
        <v>1722</v>
      </c>
    </row>
    <row r="333" spans="1:65" s="13" customFormat="1" ht="22.5">
      <c r="B333" s="216"/>
      <c r="C333" s="217"/>
      <c r="D333" s="208" t="s">
        <v>299</v>
      </c>
      <c r="E333" s="218" t="s">
        <v>44</v>
      </c>
      <c r="F333" s="219" t="s">
        <v>1723</v>
      </c>
      <c r="G333" s="217"/>
      <c r="H333" s="220">
        <v>29.65</v>
      </c>
      <c r="I333" s="221"/>
      <c r="J333" s="217"/>
      <c r="K333" s="217"/>
      <c r="L333" s="222"/>
      <c r="M333" s="223"/>
      <c r="N333" s="224"/>
      <c r="O333" s="224"/>
      <c r="P333" s="224"/>
      <c r="Q333" s="224"/>
      <c r="R333" s="224"/>
      <c r="S333" s="224"/>
      <c r="T333" s="225"/>
      <c r="AT333" s="226" t="s">
        <v>299</v>
      </c>
      <c r="AU333" s="226" t="s">
        <v>91</v>
      </c>
      <c r="AV333" s="13" t="s">
        <v>91</v>
      </c>
      <c r="AW333" s="13" t="s">
        <v>42</v>
      </c>
      <c r="AX333" s="13" t="s">
        <v>88</v>
      </c>
      <c r="AY333" s="226" t="s">
        <v>211</v>
      </c>
    </row>
    <row r="334" spans="1:65" s="2" customFormat="1" ht="24">
      <c r="A334" s="37"/>
      <c r="B334" s="38"/>
      <c r="C334" s="259" t="s">
        <v>859</v>
      </c>
      <c r="D334" s="259" t="s">
        <v>507</v>
      </c>
      <c r="E334" s="260" t="s">
        <v>602</v>
      </c>
      <c r="F334" s="261" t="s">
        <v>603</v>
      </c>
      <c r="G334" s="262" t="s">
        <v>510</v>
      </c>
      <c r="H334" s="263">
        <v>228.82499999999999</v>
      </c>
      <c r="I334" s="264"/>
      <c r="J334" s="265">
        <f>ROUND(I334*H334,2)</f>
        <v>0</v>
      </c>
      <c r="K334" s="261" t="s">
        <v>224</v>
      </c>
      <c r="L334" s="266"/>
      <c r="M334" s="267" t="s">
        <v>44</v>
      </c>
      <c r="N334" s="268" t="s">
        <v>53</v>
      </c>
      <c r="O334" s="67"/>
      <c r="P334" s="204">
        <f>O334*H334</f>
        <v>0</v>
      </c>
      <c r="Q334" s="204">
        <v>0</v>
      </c>
      <c r="R334" s="204">
        <f>Q334*H334</f>
        <v>0</v>
      </c>
      <c r="S334" s="204">
        <v>0</v>
      </c>
      <c r="T334" s="205">
        <f>S334*H334</f>
        <v>0</v>
      </c>
      <c r="U334" s="37"/>
      <c r="V334" s="37"/>
      <c r="W334" s="37"/>
      <c r="X334" s="37"/>
      <c r="Y334" s="37"/>
      <c r="Z334" s="37"/>
      <c r="AA334" s="37"/>
      <c r="AB334" s="37"/>
      <c r="AC334" s="37"/>
      <c r="AD334" s="37"/>
      <c r="AE334" s="37"/>
      <c r="AR334" s="206" t="s">
        <v>256</v>
      </c>
      <c r="AT334" s="206" t="s">
        <v>507</v>
      </c>
      <c r="AU334" s="206" t="s">
        <v>91</v>
      </c>
      <c r="AY334" s="19" t="s">
        <v>211</v>
      </c>
      <c r="BE334" s="207">
        <f>IF(N334="základní",J334,0)</f>
        <v>0</v>
      </c>
      <c r="BF334" s="207">
        <f>IF(N334="snížená",J334,0)</f>
        <v>0</v>
      </c>
      <c r="BG334" s="207">
        <f>IF(N334="zákl. přenesená",J334,0)</f>
        <v>0</v>
      </c>
      <c r="BH334" s="207">
        <f>IF(N334="sníž. přenesená",J334,0)</f>
        <v>0</v>
      </c>
      <c r="BI334" s="207">
        <f>IF(N334="nulová",J334,0)</f>
        <v>0</v>
      </c>
      <c r="BJ334" s="19" t="s">
        <v>88</v>
      </c>
      <c r="BK334" s="207">
        <f>ROUND(I334*H334,2)</f>
        <v>0</v>
      </c>
      <c r="BL334" s="19" t="s">
        <v>232</v>
      </c>
      <c r="BM334" s="206" t="s">
        <v>1724</v>
      </c>
    </row>
    <row r="335" spans="1:65" s="13" customFormat="1" ht="22.5">
      <c r="B335" s="216"/>
      <c r="C335" s="217"/>
      <c r="D335" s="208" t="s">
        <v>299</v>
      </c>
      <c r="E335" s="218" t="s">
        <v>44</v>
      </c>
      <c r="F335" s="219" t="s">
        <v>1725</v>
      </c>
      <c r="G335" s="217"/>
      <c r="H335" s="220">
        <v>228.82499999999999</v>
      </c>
      <c r="I335" s="221"/>
      <c r="J335" s="217"/>
      <c r="K335" s="217"/>
      <c r="L335" s="222"/>
      <c r="M335" s="223"/>
      <c r="N335" s="224"/>
      <c r="O335" s="224"/>
      <c r="P335" s="224"/>
      <c r="Q335" s="224"/>
      <c r="R335" s="224"/>
      <c r="S335" s="224"/>
      <c r="T335" s="225"/>
      <c r="AT335" s="226" t="s">
        <v>299</v>
      </c>
      <c r="AU335" s="226" t="s">
        <v>91</v>
      </c>
      <c r="AV335" s="13" t="s">
        <v>91</v>
      </c>
      <c r="AW335" s="13" t="s">
        <v>42</v>
      </c>
      <c r="AX335" s="13" t="s">
        <v>88</v>
      </c>
      <c r="AY335" s="226" t="s">
        <v>211</v>
      </c>
    </row>
    <row r="336" spans="1:65" s="12" customFormat="1" ht="12.75">
      <c r="B336" s="179"/>
      <c r="C336" s="180"/>
      <c r="D336" s="181" t="s">
        <v>81</v>
      </c>
      <c r="E336" s="193" t="s">
        <v>606</v>
      </c>
      <c r="F336" s="193" t="s">
        <v>607</v>
      </c>
      <c r="G336" s="180"/>
      <c r="H336" s="180"/>
      <c r="I336" s="183"/>
      <c r="J336" s="194">
        <f>BK336</f>
        <v>0</v>
      </c>
      <c r="K336" s="180"/>
      <c r="L336" s="185"/>
      <c r="M336" s="186"/>
      <c r="N336" s="187"/>
      <c r="O336" s="187"/>
      <c r="P336" s="188">
        <f>SUM(P337:P338)</f>
        <v>0</v>
      </c>
      <c r="Q336" s="187"/>
      <c r="R336" s="188">
        <f>SUM(R337:R338)</f>
        <v>0</v>
      </c>
      <c r="S336" s="187"/>
      <c r="T336" s="189">
        <f>SUM(T337:T338)</f>
        <v>0</v>
      </c>
      <c r="AR336" s="190" t="s">
        <v>88</v>
      </c>
      <c r="AT336" s="191" t="s">
        <v>81</v>
      </c>
      <c r="AU336" s="191" t="s">
        <v>88</v>
      </c>
      <c r="AY336" s="190" t="s">
        <v>211</v>
      </c>
      <c r="BK336" s="192">
        <f>SUM(BK337:BK338)</f>
        <v>0</v>
      </c>
    </row>
    <row r="337" spans="1:65" s="2" customFormat="1" ht="24">
      <c r="A337" s="37"/>
      <c r="B337" s="38"/>
      <c r="C337" s="195" t="s">
        <v>866</v>
      </c>
      <c r="D337" s="195" t="s">
        <v>214</v>
      </c>
      <c r="E337" s="196" t="s">
        <v>609</v>
      </c>
      <c r="F337" s="197" t="s">
        <v>610</v>
      </c>
      <c r="G337" s="198" t="s">
        <v>510</v>
      </c>
      <c r="H337" s="199">
        <v>1658.4010000000001</v>
      </c>
      <c r="I337" s="200"/>
      <c r="J337" s="201">
        <f>ROUND(I337*H337,2)</f>
        <v>0</v>
      </c>
      <c r="K337" s="197" t="s">
        <v>224</v>
      </c>
      <c r="L337" s="42"/>
      <c r="M337" s="202" t="s">
        <v>44</v>
      </c>
      <c r="N337" s="203" t="s">
        <v>53</v>
      </c>
      <c r="O337" s="67"/>
      <c r="P337" s="204">
        <f>O337*H337</f>
        <v>0</v>
      </c>
      <c r="Q337" s="204">
        <v>0</v>
      </c>
      <c r="R337" s="204">
        <f>Q337*H337</f>
        <v>0</v>
      </c>
      <c r="S337" s="204">
        <v>0</v>
      </c>
      <c r="T337" s="205">
        <f>S337*H337</f>
        <v>0</v>
      </c>
      <c r="U337" s="37"/>
      <c r="V337" s="37"/>
      <c r="W337" s="37"/>
      <c r="X337" s="37"/>
      <c r="Y337" s="37"/>
      <c r="Z337" s="37"/>
      <c r="AA337" s="37"/>
      <c r="AB337" s="37"/>
      <c r="AC337" s="37"/>
      <c r="AD337" s="37"/>
      <c r="AE337" s="37"/>
      <c r="AR337" s="206" t="s">
        <v>232</v>
      </c>
      <c r="AT337" s="206" t="s">
        <v>214</v>
      </c>
      <c r="AU337" s="206" t="s">
        <v>91</v>
      </c>
      <c r="AY337" s="19" t="s">
        <v>211</v>
      </c>
      <c r="BE337" s="207">
        <f>IF(N337="základní",J337,0)</f>
        <v>0</v>
      </c>
      <c r="BF337" s="207">
        <f>IF(N337="snížená",J337,0)</f>
        <v>0</v>
      </c>
      <c r="BG337" s="207">
        <f>IF(N337="zákl. přenesená",J337,0)</f>
        <v>0</v>
      </c>
      <c r="BH337" s="207">
        <f>IF(N337="sníž. přenesená",J337,0)</f>
        <v>0</v>
      </c>
      <c r="BI337" s="207">
        <f>IF(N337="nulová",J337,0)</f>
        <v>0</v>
      </c>
      <c r="BJ337" s="19" t="s">
        <v>88</v>
      </c>
      <c r="BK337" s="207">
        <f>ROUND(I337*H337,2)</f>
        <v>0</v>
      </c>
      <c r="BL337" s="19" t="s">
        <v>232</v>
      </c>
      <c r="BM337" s="206" t="s">
        <v>1726</v>
      </c>
    </row>
    <row r="338" spans="1:65" s="2" customFormat="1" ht="29.25">
      <c r="A338" s="37"/>
      <c r="B338" s="38"/>
      <c r="C338" s="39"/>
      <c r="D338" s="208" t="s">
        <v>297</v>
      </c>
      <c r="E338" s="39"/>
      <c r="F338" s="209" t="s">
        <v>612</v>
      </c>
      <c r="G338" s="39"/>
      <c r="H338" s="39"/>
      <c r="I338" s="118"/>
      <c r="J338" s="39"/>
      <c r="K338" s="39"/>
      <c r="L338" s="42"/>
      <c r="M338" s="210"/>
      <c r="N338" s="211"/>
      <c r="O338" s="67"/>
      <c r="P338" s="67"/>
      <c r="Q338" s="67"/>
      <c r="R338" s="67"/>
      <c r="S338" s="67"/>
      <c r="T338" s="68"/>
      <c r="U338" s="37"/>
      <c r="V338" s="37"/>
      <c r="W338" s="37"/>
      <c r="X338" s="37"/>
      <c r="Y338" s="37"/>
      <c r="Z338" s="37"/>
      <c r="AA338" s="37"/>
      <c r="AB338" s="37"/>
      <c r="AC338" s="37"/>
      <c r="AD338" s="37"/>
      <c r="AE338" s="37"/>
      <c r="AT338" s="19" t="s">
        <v>297</v>
      </c>
      <c r="AU338" s="19" t="s">
        <v>91</v>
      </c>
    </row>
    <row r="339" spans="1:65" s="12" customFormat="1" ht="15">
      <c r="B339" s="179"/>
      <c r="C339" s="180"/>
      <c r="D339" s="181" t="s">
        <v>81</v>
      </c>
      <c r="E339" s="182" t="s">
        <v>507</v>
      </c>
      <c r="F339" s="182" t="s">
        <v>1727</v>
      </c>
      <c r="G339" s="180"/>
      <c r="H339" s="180"/>
      <c r="I339" s="183"/>
      <c r="J339" s="184">
        <f>BK339</f>
        <v>0</v>
      </c>
      <c r="K339" s="180"/>
      <c r="L339" s="185"/>
      <c r="M339" s="186"/>
      <c r="N339" s="187"/>
      <c r="O339" s="187"/>
      <c r="P339" s="188">
        <f>P340+P344</f>
        <v>0</v>
      </c>
      <c r="Q339" s="187"/>
      <c r="R339" s="188">
        <f>R340+R344</f>
        <v>2.8067999999999999E-2</v>
      </c>
      <c r="S339" s="187"/>
      <c r="T339" s="189">
        <f>T340+T344</f>
        <v>0</v>
      </c>
      <c r="AR339" s="190" t="s">
        <v>227</v>
      </c>
      <c r="AT339" s="191" t="s">
        <v>81</v>
      </c>
      <c r="AU339" s="191" t="s">
        <v>82</v>
      </c>
      <c r="AY339" s="190" t="s">
        <v>211</v>
      </c>
      <c r="BK339" s="192">
        <f>BK340+BK344</f>
        <v>0</v>
      </c>
    </row>
    <row r="340" spans="1:65" s="12" customFormat="1" ht="12.75">
      <c r="B340" s="179"/>
      <c r="C340" s="180"/>
      <c r="D340" s="181" t="s">
        <v>81</v>
      </c>
      <c r="E340" s="193" t="s">
        <v>1728</v>
      </c>
      <c r="F340" s="193" t="s">
        <v>1729</v>
      </c>
      <c r="G340" s="180"/>
      <c r="H340" s="180"/>
      <c r="I340" s="183"/>
      <c r="J340" s="194">
        <f>BK340</f>
        <v>0</v>
      </c>
      <c r="K340" s="180"/>
      <c r="L340" s="185"/>
      <c r="M340" s="186"/>
      <c r="N340" s="187"/>
      <c r="O340" s="187"/>
      <c r="P340" s="188">
        <f>SUM(P341:P343)</f>
        <v>0</v>
      </c>
      <c r="Q340" s="187"/>
      <c r="R340" s="188">
        <f>SUM(R341:R343)</f>
        <v>0</v>
      </c>
      <c r="S340" s="187"/>
      <c r="T340" s="189">
        <f>SUM(T341:T343)</f>
        <v>0</v>
      </c>
      <c r="AR340" s="190" t="s">
        <v>227</v>
      </c>
      <c r="AT340" s="191" t="s">
        <v>81</v>
      </c>
      <c r="AU340" s="191" t="s">
        <v>88</v>
      </c>
      <c r="AY340" s="190" t="s">
        <v>211</v>
      </c>
      <c r="BK340" s="192">
        <f>SUM(BK341:BK343)</f>
        <v>0</v>
      </c>
    </row>
    <row r="341" spans="1:65" s="2" customFormat="1" ht="12">
      <c r="A341" s="37"/>
      <c r="B341" s="38"/>
      <c r="C341" s="195" t="s">
        <v>871</v>
      </c>
      <c r="D341" s="195" t="s">
        <v>214</v>
      </c>
      <c r="E341" s="196" t="s">
        <v>1730</v>
      </c>
      <c r="F341" s="197" t="s">
        <v>1731</v>
      </c>
      <c r="G341" s="198" t="s">
        <v>315</v>
      </c>
      <c r="H341" s="199">
        <v>4.5999999999999996</v>
      </c>
      <c r="I341" s="200"/>
      <c r="J341" s="201">
        <f>ROUND(I341*H341,2)</f>
        <v>0</v>
      </c>
      <c r="K341" s="197" t="s">
        <v>224</v>
      </c>
      <c r="L341" s="42"/>
      <c r="M341" s="202" t="s">
        <v>44</v>
      </c>
      <c r="N341" s="203" t="s">
        <v>53</v>
      </c>
      <c r="O341" s="67"/>
      <c r="P341" s="204">
        <f>O341*H341</f>
        <v>0</v>
      </c>
      <c r="Q341" s="204">
        <v>0</v>
      </c>
      <c r="R341" s="204">
        <f>Q341*H341</f>
        <v>0</v>
      </c>
      <c r="S341" s="204">
        <v>0</v>
      </c>
      <c r="T341" s="205">
        <f>S341*H341</f>
        <v>0</v>
      </c>
      <c r="U341" s="37"/>
      <c r="V341" s="37"/>
      <c r="W341" s="37"/>
      <c r="X341" s="37"/>
      <c r="Y341" s="37"/>
      <c r="Z341" s="37"/>
      <c r="AA341" s="37"/>
      <c r="AB341" s="37"/>
      <c r="AC341" s="37"/>
      <c r="AD341" s="37"/>
      <c r="AE341" s="37"/>
      <c r="AR341" s="206" t="s">
        <v>915</v>
      </c>
      <c r="AT341" s="206" t="s">
        <v>214</v>
      </c>
      <c r="AU341" s="206" t="s">
        <v>91</v>
      </c>
      <c r="AY341" s="19" t="s">
        <v>211</v>
      </c>
      <c r="BE341" s="207">
        <f>IF(N341="základní",J341,0)</f>
        <v>0</v>
      </c>
      <c r="BF341" s="207">
        <f>IF(N341="snížená",J341,0)</f>
        <v>0</v>
      </c>
      <c r="BG341" s="207">
        <f>IF(N341="zákl. přenesená",J341,0)</f>
        <v>0</v>
      </c>
      <c r="BH341" s="207">
        <f>IF(N341="sníž. přenesená",J341,0)</f>
        <v>0</v>
      </c>
      <c r="BI341" s="207">
        <f>IF(N341="nulová",J341,0)</f>
        <v>0</v>
      </c>
      <c r="BJ341" s="19" t="s">
        <v>88</v>
      </c>
      <c r="BK341" s="207">
        <f>ROUND(I341*H341,2)</f>
        <v>0</v>
      </c>
      <c r="BL341" s="19" t="s">
        <v>915</v>
      </c>
      <c r="BM341" s="206" t="s">
        <v>1732</v>
      </c>
    </row>
    <row r="342" spans="1:65" s="2" customFormat="1" ht="78">
      <c r="A342" s="37"/>
      <c r="B342" s="38"/>
      <c r="C342" s="39"/>
      <c r="D342" s="208" t="s">
        <v>297</v>
      </c>
      <c r="E342" s="39"/>
      <c r="F342" s="209" t="s">
        <v>1733</v>
      </c>
      <c r="G342" s="39"/>
      <c r="H342" s="39"/>
      <c r="I342" s="118"/>
      <c r="J342" s="39"/>
      <c r="K342" s="39"/>
      <c r="L342" s="42"/>
      <c r="M342" s="210"/>
      <c r="N342" s="211"/>
      <c r="O342" s="67"/>
      <c r="P342" s="67"/>
      <c r="Q342" s="67"/>
      <c r="R342" s="67"/>
      <c r="S342" s="67"/>
      <c r="T342" s="68"/>
      <c r="U342" s="37"/>
      <c r="V342" s="37"/>
      <c r="W342" s="37"/>
      <c r="X342" s="37"/>
      <c r="Y342" s="37"/>
      <c r="Z342" s="37"/>
      <c r="AA342" s="37"/>
      <c r="AB342" s="37"/>
      <c r="AC342" s="37"/>
      <c r="AD342" s="37"/>
      <c r="AE342" s="37"/>
      <c r="AT342" s="19" t="s">
        <v>297</v>
      </c>
      <c r="AU342" s="19" t="s">
        <v>91</v>
      </c>
    </row>
    <row r="343" spans="1:65" s="13" customFormat="1">
      <c r="B343" s="216"/>
      <c r="C343" s="217"/>
      <c r="D343" s="208" t="s">
        <v>299</v>
      </c>
      <c r="E343" s="218" t="s">
        <v>44</v>
      </c>
      <c r="F343" s="219" t="s">
        <v>1734</v>
      </c>
      <c r="G343" s="217"/>
      <c r="H343" s="220">
        <v>4.5999999999999996</v>
      </c>
      <c r="I343" s="221"/>
      <c r="J343" s="217"/>
      <c r="K343" s="217"/>
      <c r="L343" s="222"/>
      <c r="M343" s="223"/>
      <c r="N343" s="224"/>
      <c r="O343" s="224"/>
      <c r="P343" s="224"/>
      <c r="Q343" s="224"/>
      <c r="R343" s="224"/>
      <c r="S343" s="224"/>
      <c r="T343" s="225"/>
      <c r="AT343" s="226" t="s">
        <v>299</v>
      </c>
      <c r="AU343" s="226" t="s">
        <v>91</v>
      </c>
      <c r="AV343" s="13" t="s">
        <v>91</v>
      </c>
      <c r="AW343" s="13" t="s">
        <v>42</v>
      </c>
      <c r="AX343" s="13" t="s">
        <v>88</v>
      </c>
      <c r="AY343" s="226" t="s">
        <v>211</v>
      </c>
    </row>
    <row r="344" spans="1:65" s="12" customFormat="1" ht="12.75">
      <c r="B344" s="179"/>
      <c r="C344" s="180"/>
      <c r="D344" s="181" t="s">
        <v>81</v>
      </c>
      <c r="E344" s="193" t="s">
        <v>1735</v>
      </c>
      <c r="F344" s="193" t="s">
        <v>1736</v>
      </c>
      <c r="G344" s="180"/>
      <c r="H344" s="180"/>
      <c r="I344" s="183"/>
      <c r="J344" s="194">
        <f>BK344</f>
        <v>0</v>
      </c>
      <c r="K344" s="180"/>
      <c r="L344" s="185"/>
      <c r="M344" s="186"/>
      <c r="N344" s="187"/>
      <c r="O344" s="187"/>
      <c r="P344" s="188">
        <f>SUM(P345:P352)</f>
        <v>0</v>
      </c>
      <c r="Q344" s="187"/>
      <c r="R344" s="188">
        <f>SUM(R345:R352)</f>
        <v>2.8067999999999999E-2</v>
      </c>
      <c r="S344" s="187"/>
      <c r="T344" s="189">
        <f>SUM(T345:T352)</f>
        <v>0</v>
      </c>
      <c r="AR344" s="190" t="s">
        <v>227</v>
      </c>
      <c r="AT344" s="191" t="s">
        <v>81</v>
      </c>
      <c r="AU344" s="191" t="s">
        <v>88</v>
      </c>
      <c r="AY344" s="190" t="s">
        <v>211</v>
      </c>
      <c r="BK344" s="192">
        <f>SUM(BK345:BK352)</f>
        <v>0</v>
      </c>
    </row>
    <row r="345" spans="1:65" s="2" customFormat="1" ht="36">
      <c r="A345" s="37"/>
      <c r="B345" s="38"/>
      <c r="C345" s="195" t="s">
        <v>876</v>
      </c>
      <c r="D345" s="195" t="s">
        <v>214</v>
      </c>
      <c r="E345" s="196" t="s">
        <v>1737</v>
      </c>
      <c r="F345" s="197" t="s">
        <v>1738</v>
      </c>
      <c r="G345" s="198" t="s">
        <v>622</v>
      </c>
      <c r="H345" s="199">
        <v>4</v>
      </c>
      <c r="I345" s="200"/>
      <c r="J345" s="201">
        <f>ROUND(I345*H345,2)</f>
        <v>0</v>
      </c>
      <c r="K345" s="197" t="s">
        <v>224</v>
      </c>
      <c r="L345" s="42"/>
      <c r="M345" s="202" t="s">
        <v>44</v>
      </c>
      <c r="N345" s="203" t="s">
        <v>53</v>
      </c>
      <c r="O345" s="67"/>
      <c r="P345" s="204">
        <f>O345*H345</f>
        <v>0</v>
      </c>
      <c r="Q345" s="204">
        <v>6.1199999999999996E-3</v>
      </c>
      <c r="R345" s="204">
        <f>Q345*H345</f>
        <v>2.4479999999999998E-2</v>
      </c>
      <c r="S345" s="204">
        <v>0</v>
      </c>
      <c r="T345" s="205">
        <f>S345*H345</f>
        <v>0</v>
      </c>
      <c r="U345" s="37"/>
      <c r="V345" s="37"/>
      <c r="W345" s="37"/>
      <c r="X345" s="37"/>
      <c r="Y345" s="37"/>
      <c r="Z345" s="37"/>
      <c r="AA345" s="37"/>
      <c r="AB345" s="37"/>
      <c r="AC345" s="37"/>
      <c r="AD345" s="37"/>
      <c r="AE345" s="37"/>
      <c r="AR345" s="206" t="s">
        <v>915</v>
      </c>
      <c r="AT345" s="206" t="s">
        <v>214</v>
      </c>
      <c r="AU345" s="206" t="s">
        <v>91</v>
      </c>
      <c r="AY345" s="19" t="s">
        <v>211</v>
      </c>
      <c r="BE345" s="207">
        <f>IF(N345="základní",J345,0)</f>
        <v>0</v>
      </c>
      <c r="BF345" s="207">
        <f>IF(N345="snížená",J345,0)</f>
        <v>0</v>
      </c>
      <c r="BG345" s="207">
        <f>IF(N345="zákl. přenesená",J345,0)</f>
        <v>0</v>
      </c>
      <c r="BH345" s="207">
        <f>IF(N345="sníž. přenesená",J345,0)</f>
        <v>0</v>
      </c>
      <c r="BI345" s="207">
        <f>IF(N345="nulová",J345,0)</f>
        <v>0</v>
      </c>
      <c r="BJ345" s="19" t="s">
        <v>88</v>
      </c>
      <c r="BK345" s="207">
        <f>ROUND(I345*H345,2)</f>
        <v>0</v>
      </c>
      <c r="BL345" s="19" t="s">
        <v>915</v>
      </c>
      <c r="BM345" s="206" t="s">
        <v>1739</v>
      </c>
    </row>
    <row r="346" spans="1:65" s="2" customFormat="1" ht="48.75">
      <c r="A346" s="37"/>
      <c r="B346" s="38"/>
      <c r="C346" s="39"/>
      <c r="D346" s="208" t="s">
        <v>297</v>
      </c>
      <c r="E346" s="39"/>
      <c r="F346" s="209" t="s">
        <v>1740</v>
      </c>
      <c r="G346" s="39"/>
      <c r="H346" s="39"/>
      <c r="I346" s="118"/>
      <c r="J346" s="39"/>
      <c r="K346" s="39"/>
      <c r="L346" s="42"/>
      <c r="M346" s="210"/>
      <c r="N346" s="211"/>
      <c r="O346" s="67"/>
      <c r="P346" s="67"/>
      <c r="Q346" s="67"/>
      <c r="R346" s="67"/>
      <c r="S346" s="67"/>
      <c r="T346" s="68"/>
      <c r="U346" s="37"/>
      <c r="V346" s="37"/>
      <c r="W346" s="37"/>
      <c r="X346" s="37"/>
      <c r="Y346" s="37"/>
      <c r="Z346" s="37"/>
      <c r="AA346" s="37"/>
      <c r="AB346" s="37"/>
      <c r="AC346" s="37"/>
      <c r="AD346" s="37"/>
      <c r="AE346" s="37"/>
      <c r="AT346" s="19" t="s">
        <v>297</v>
      </c>
      <c r="AU346" s="19" t="s">
        <v>91</v>
      </c>
    </row>
    <row r="347" spans="1:65" s="13" customFormat="1">
      <c r="B347" s="216"/>
      <c r="C347" s="217"/>
      <c r="D347" s="208" t="s">
        <v>299</v>
      </c>
      <c r="E347" s="218" t="s">
        <v>44</v>
      </c>
      <c r="F347" s="219" t="s">
        <v>1741</v>
      </c>
      <c r="G347" s="217"/>
      <c r="H347" s="220">
        <v>2</v>
      </c>
      <c r="I347" s="221"/>
      <c r="J347" s="217"/>
      <c r="K347" s="217"/>
      <c r="L347" s="222"/>
      <c r="M347" s="223"/>
      <c r="N347" s="224"/>
      <c r="O347" s="224"/>
      <c r="P347" s="224"/>
      <c r="Q347" s="224"/>
      <c r="R347" s="224"/>
      <c r="S347" s="224"/>
      <c r="T347" s="225"/>
      <c r="AT347" s="226" t="s">
        <v>299</v>
      </c>
      <c r="AU347" s="226" t="s">
        <v>91</v>
      </c>
      <c r="AV347" s="13" t="s">
        <v>91</v>
      </c>
      <c r="AW347" s="13" t="s">
        <v>42</v>
      </c>
      <c r="AX347" s="13" t="s">
        <v>82</v>
      </c>
      <c r="AY347" s="226" t="s">
        <v>211</v>
      </c>
    </row>
    <row r="348" spans="1:65" s="13" customFormat="1">
      <c r="B348" s="216"/>
      <c r="C348" s="217"/>
      <c r="D348" s="208" t="s">
        <v>299</v>
      </c>
      <c r="E348" s="218" t="s">
        <v>44</v>
      </c>
      <c r="F348" s="219" t="s">
        <v>1742</v>
      </c>
      <c r="G348" s="217"/>
      <c r="H348" s="220">
        <v>2</v>
      </c>
      <c r="I348" s="221"/>
      <c r="J348" s="217"/>
      <c r="K348" s="217"/>
      <c r="L348" s="222"/>
      <c r="M348" s="223"/>
      <c r="N348" s="224"/>
      <c r="O348" s="224"/>
      <c r="P348" s="224"/>
      <c r="Q348" s="224"/>
      <c r="R348" s="224"/>
      <c r="S348" s="224"/>
      <c r="T348" s="225"/>
      <c r="AT348" s="226" t="s">
        <v>299</v>
      </c>
      <c r="AU348" s="226" t="s">
        <v>91</v>
      </c>
      <c r="AV348" s="13" t="s">
        <v>91</v>
      </c>
      <c r="AW348" s="13" t="s">
        <v>42</v>
      </c>
      <c r="AX348" s="13" t="s">
        <v>82</v>
      </c>
      <c r="AY348" s="226" t="s">
        <v>211</v>
      </c>
    </row>
    <row r="349" spans="1:65" s="14" customFormat="1">
      <c r="B349" s="227"/>
      <c r="C349" s="228"/>
      <c r="D349" s="208" t="s">
        <v>299</v>
      </c>
      <c r="E349" s="229" t="s">
        <v>44</v>
      </c>
      <c r="F349" s="230" t="s">
        <v>344</v>
      </c>
      <c r="G349" s="228"/>
      <c r="H349" s="231">
        <v>4</v>
      </c>
      <c r="I349" s="232"/>
      <c r="J349" s="228"/>
      <c r="K349" s="228"/>
      <c r="L349" s="233"/>
      <c r="M349" s="234"/>
      <c r="N349" s="235"/>
      <c r="O349" s="235"/>
      <c r="P349" s="235"/>
      <c r="Q349" s="235"/>
      <c r="R349" s="235"/>
      <c r="S349" s="235"/>
      <c r="T349" s="236"/>
      <c r="AT349" s="237" t="s">
        <v>299</v>
      </c>
      <c r="AU349" s="237" t="s">
        <v>91</v>
      </c>
      <c r="AV349" s="14" t="s">
        <v>232</v>
      </c>
      <c r="AW349" s="14" t="s">
        <v>42</v>
      </c>
      <c r="AX349" s="14" t="s">
        <v>88</v>
      </c>
      <c r="AY349" s="237" t="s">
        <v>211</v>
      </c>
    </row>
    <row r="350" spans="1:65" s="2" customFormat="1" ht="12">
      <c r="A350" s="37"/>
      <c r="B350" s="38"/>
      <c r="C350" s="259" t="s">
        <v>881</v>
      </c>
      <c r="D350" s="259" t="s">
        <v>507</v>
      </c>
      <c r="E350" s="260" t="s">
        <v>1743</v>
      </c>
      <c r="F350" s="261" t="s">
        <v>1744</v>
      </c>
      <c r="G350" s="262" t="s">
        <v>315</v>
      </c>
      <c r="H350" s="263">
        <v>4.5999999999999996</v>
      </c>
      <c r="I350" s="264"/>
      <c r="J350" s="265">
        <f>ROUND(I350*H350,2)</f>
        <v>0</v>
      </c>
      <c r="K350" s="261" t="s">
        <v>224</v>
      </c>
      <c r="L350" s="266"/>
      <c r="M350" s="267" t="s">
        <v>44</v>
      </c>
      <c r="N350" s="268" t="s">
        <v>53</v>
      </c>
      <c r="O350" s="67"/>
      <c r="P350" s="204">
        <f>O350*H350</f>
        <v>0</v>
      </c>
      <c r="Q350" s="204">
        <v>7.7999999999999999E-4</v>
      </c>
      <c r="R350" s="204">
        <f>Q350*H350</f>
        <v>3.5879999999999996E-3</v>
      </c>
      <c r="S350" s="204">
        <v>0</v>
      </c>
      <c r="T350" s="205">
        <f>S350*H350</f>
        <v>0</v>
      </c>
      <c r="U350" s="37"/>
      <c r="V350" s="37"/>
      <c r="W350" s="37"/>
      <c r="X350" s="37"/>
      <c r="Y350" s="37"/>
      <c r="Z350" s="37"/>
      <c r="AA350" s="37"/>
      <c r="AB350" s="37"/>
      <c r="AC350" s="37"/>
      <c r="AD350" s="37"/>
      <c r="AE350" s="37"/>
      <c r="AR350" s="206" t="s">
        <v>1404</v>
      </c>
      <c r="AT350" s="206" t="s">
        <v>507</v>
      </c>
      <c r="AU350" s="206" t="s">
        <v>91</v>
      </c>
      <c r="AY350" s="19" t="s">
        <v>211</v>
      </c>
      <c r="BE350" s="207">
        <f>IF(N350="základní",J350,0)</f>
        <v>0</v>
      </c>
      <c r="BF350" s="207">
        <f>IF(N350="snížená",J350,0)</f>
        <v>0</v>
      </c>
      <c r="BG350" s="207">
        <f>IF(N350="zákl. přenesená",J350,0)</f>
        <v>0</v>
      </c>
      <c r="BH350" s="207">
        <f>IF(N350="sníž. přenesená",J350,0)</f>
        <v>0</v>
      </c>
      <c r="BI350" s="207">
        <f>IF(N350="nulová",J350,0)</f>
        <v>0</v>
      </c>
      <c r="BJ350" s="19" t="s">
        <v>88</v>
      </c>
      <c r="BK350" s="207">
        <f>ROUND(I350*H350,2)</f>
        <v>0</v>
      </c>
      <c r="BL350" s="19" t="s">
        <v>1404</v>
      </c>
      <c r="BM350" s="206" t="s">
        <v>1745</v>
      </c>
    </row>
    <row r="351" spans="1:65" s="15" customFormat="1" ht="22.5">
      <c r="B351" s="238"/>
      <c r="C351" s="239"/>
      <c r="D351" s="208" t="s">
        <v>299</v>
      </c>
      <c r="E351" s="240" t="s">
        <v>44</v>
      </c>
      <c r="F351" s="241" t="s">
        <v>1746</v>
      </c>
      <c r="G351" s="239"/>
      <c r="H351" s="240" t="s">
        <v>44</v>
      </c>
      <c r="I351" s="242"/>
      <c r="J351" s="239"/>
      <c r="K351" s="239"/>
      <c r="L351" s="243"/>
      <c r="M351" s="244"/>
      <c r="N351" s="245"/>
      <c r="O351" s="245"/>
      <c r="P351" s="245"/>
      <c r="Q351" s="245"/>
      <c r="R351" s="245"/>
      <c r="S351" s="245"/>
      <c r="T351" s="246"/>
      <c r="AT351" s="247" t="s">
        <v>299</v>
      </c>
      <c r="AU351" s="247" t="s">
        <v>91</v>
      </c>
      <c r="AV351" s="15" t="s">
        <v>88</v>
      </c>
      <c r="AW351" s="15" t="s">
        <v>42</v>
      </c>
      <c r="AX351" s="15" t="s">
        <v>82</v>
      </c>
      <c r="AY351" s="247" t="s">
        <v>211</v>
      </c>
    </row>
    <row r="352" spans="1:65" s="13" customFormat="1">
      <c r="B352" s="216"/>
      <c r="C352" s="217"/>
      <c r="D352" s="208" t="s">
        <v>299</v>
      </c>
      <c r="E352" s="218" t="s">
        <v>44</v>
      </c>
      <c r="F352" s="219" t="s">
        <v>1747</v>
      </c>
      <c r="G352" s="217"/>
      <c r="H352" s="220">
        <v>4.5999999999999996</v>
      </c>
      <c r="I352" s="221"/>
      <c r="J352" s="217"/>
      <c r="K352" s="217"/>
      <c r="L352" s="222"/>
      <c r="M352" s="269"/>
      <c r="N352" s="270"/>
      <c r="O352" s="270"/>
      <c r="P352" s="270"/>
      <c r="Q352" s="270"/>
      <c r="R352" s="270"/>
      <c r="S352" s="270"/>
      <c r="T352" s="271"/>
      <c r="AT352" s="226" t="s">
        <v>299</v>
      </c>
      <c r="AU352" s="226" t="s">
        <v>91</v>
      </c>
      <c r="AV352" s="13" t="s">
        <v>91</v>
      </c>
      <c r="AW352" s="13" t="s">
        <v>42</v>
      </c>
      <c r="AX352" s="13" t="s">
        <v>88</v>
      </c>
      <c r="AY352" s="226" t="s">
        <v>211</v>
      </c>
    </row>
    <row r="353" spans="1:31" s="2" customFormat="1">
      <c r="A353" s="37"/>
      <c r="B353" s="50"/>
      <c r="C353" s="51"/>
      <c r="D353" s="51"/>
      <c r="E353" s="51"/>
      <c r="F353" s="51"/>
      <c r="G353" s="51"/>
      <c r="H353" s="51"/>
      <c r="I353" s="145"/>
      <c r="J353" s="51"/>
      <c r="K353" s="51"/>
      <c r="L353" s="42"/>
      <c r="M353" s="37"/>
      <c r="O353" s="37"/>
      <c r="P353" s="37"/>
      <c r="Q353" s="37"/>
      <c r="R353" s="37"/>
      <c r="S353" s="37"/>
      <c r="T353" s="37"/>
      <c r="U353" s="37"/>
      <c r="V353" s="37"/>
      <c r="W353" s="37"/>
      <c r="X353" s="37"/>
      <c r="Y353" s="37"/>
      <c r="Z353" s="37"/>
      <c r="AA353" s="37"/>
      <c r="AB353" s="37"/>
      <c r="AC353" s="37"/>
      <c r="AD353" s="37"/>
      <c r="AE353" s="37"/>
    </row>
  </sheetData>
  <sheetProtection algorithmName="SHA-512" hashValue="3L4jL3JCxcRPXrQrjsy+jji1MgWFLmrSHAdhr+td/RZZBpGsN7zTAX8KhJVsyfG5+Gjq0MjnF/u/ciQmcfLJew==" saltValue="4xRa/fwCCrRQSdekEvVgpJ1zoiYIc/lZ97X0IuXLBBMRRIb766ad83AFS2LY93gERYT5ETBoLjbk78N1WYBPpw==" spinCount="100000" sheet="1" objects="1" scenarios="1" formatColumns="0" formatRows="0" autoFilter="0"/>
  <autoFilter ref="C95:K352"/>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5"/>
  <sheetViews>
    <sheetView showGridLines="0" workbookViewId="0">
      <selection activeCell="F119" sqref="F11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132</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1546</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1748</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101</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44</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ROUND(J91,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ROUND((SUM(BE91:BE134)),  2)</f>
        <v>0</v>
      </c>
      <c r="G35" s="37"/>
      <c r="H35" s="37"/>
      <c r="I35" s="134">
        <v>0.21</v>
      </c>
      <c r="J35" s="133">
        <f>ROUND(((SUM(BE91:BE134))*I35),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ROUND((SUM(BF91:BF134)),  2)</f>
        <v>0</v>
      </c>
      <c r="G36" s="37"/>
      <c r="H36" s="37"/>
      <c r="I36" s="134">
        <v>0.15</v>
      </c>
      <c r="J36" s="133">
        <f>ROUND(((SUM(BF91:BF134))*I36),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ROUND((SUM(BG91:BG134)),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ROUND((SUM(BH91:BH134)),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ROUND((SUM(BI91:BI134)),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1546</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05.2 - Soupis prací - Rekonstrukce jezu adm. ř. km 17,105 a související úpravy toku (PB zeď pod lávkou)</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J91</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284</v>
      </c>
      <c r="E64" s="157"/>
      <c r="F64" s="157"/>
      <c r="G64" s="157"/>
      <c r="H64" s="157"/>
      <c r="I64" s="158"/>
      <c r="J64" s="159">
        <f>J92</f>
        <v>0</v>
      </c>
      <c r="K64" s="155"/>
      <c r="L64" s="160"/>
    </row>
    <row r="65" spans="1:31" s="10" customFormat="1" ht="12.75">
      <c r="B65" s="161"/>
      <c r="C65" s="100"/>
      <c r="D65" s="162" t="s">
        <v>649</v>
      </c>
      <c r="E65" s="163"/>
      <c r="F65" s="163"/>
      <c r="G65" s="163"/>
      <c r="H65" s="163"/>
      <c r="I65" s="164"/>
      <c r="J65" s="165">
        <f>J93</f>
        <v>0</v>
      </c>
      <c r="K65" s="100"/>
      <c r="L65" s="166"/>
    </row>
    <row r="66" spans="1:31" s="10" customFormat="1" ht="12.75">
      <c r="B66" s="161"/>
      <c r="C66" s="100"/>
      <c r="D66" s="162" t="s">
        <v>650</v>
      </c>
      <c r="E66" s="163"/>
      <c r="F66" s="163"/>
      <c r="G66" s="163"/>
      <c r="H66" s="163"/>
      <c r="I66" s="164"/>
      <c r="J66" s="165">
        <f>J108</f>
        <v>0</v>
      </c>
      <c r="K66" s="100"/>
      <c r="L66" s="166"/>
    </row>
    <row r="67" spans="1:31" s="10" customFormat="1" ht="12.75">
      <c r="B67" s="161"/>
      <c r="C67" s="100"/>
      <c r="D67" s="162" t="s">
        <v>286</v>
      </c>
      <c r="E67" s="163"/>
      <c r="F67" s="163"/>
      <c r="G67" s="163"/>
      <c r="H67" s="163"/>
      <c r="I67" s="164"/>
      <c r="J67" s="165">
        <f>J117</f>
        <v>0</v>
      </c>
      <c r="K67" s="100"/>
      <c r="L67" s="166"/>
    </row>
    <row r="68" spans="1:31" s="10" customFormat="1" ht="12.75">
      <c r="B68" s="161"/>
      <c r="C68" s="100"/>
      <c r="D68" s="162" t="s">
        <v>652</v>
      </c>
      <c r="E68" s="163"/>
      <c r="F68" s="163"/>
      <c r="G68" s="163"/>
      <c r="H68" s="163"/>
      <c r="I68" s="164"/>
      <c r="J68" s="165">
        <f>J125</f>
        <v>0</v>
      </c>
      <c r="K68" s="100"/>
      <c r="L68" s="166"/>
    </row>
    <row r="69" spans="1:31" s="10" customFormat="1" ht="12.75">
      <c r="B69" s="161"/>
      <c r="C69" s="100"/>
      <c r="D69" s="162" t="s">
        <v>289</v>
      </c>
      <c r="E69" s="163"/>
      <c r="F69" s="163"/>
      <c r="G69" s="163"/>
      <c r="H69" s="163"/>
      <c r="I69" s="164"/>
      <c r="J69" s="165">
        <f>J132</f>
        <v>0</v>
      </c>
      <c r="K69" s="100"/>
      <c r="L69" s="166"/>
    </row>
    <row r="70" spans="1:31" s="2" customForma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31" s="2" customForma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31" s="2" customFormat="1" ht="18">
      <c r="A76" s="37"/>
      <c r="B76" s="38"/>
      <c r="C76" s="25" t="s">
        <v>195</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75">
      <c r="A78" s="37"/>
      <c r="B78" s="38"/>
      <c r="C78" s="31" t="s">
        <v>16</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2.75">
      <c r="A79" s="37"/>
      <c r="B79" s="38"/>
      <c r="C79" s="39"/>
      <c r="D79" s="39"/>
      <c r="E79" s="402" t="str">
        <f>E7</f>
        <v>Bělá, Kvasiny, protipovodňová ochrana, č. akce 229180012 - DPS</v>
      </c>
      <c r="F79" s="403"/>
      <c r="G79" s="403"/>
      <c r="H79" s="403"/>
      <c r="I79" s="118"/>
      <c r="J79" s="39"/>
      <c r="K79" s="39"/>
      <c r="L79" s="119"/>
      <c r="S79" s="37"/>
      <c r="T79" s="37"/>
      <c r="U79" s="37"/>
      <c r="V79" s="37"/>
      <c r="W79" s="37"/>
      <c r="X79" s="37"/>
      <c r="Y79" s="37"/>
      <c r="Z79" s="37"/>
      <c r="AA79" s="37"/>
      <c r="AB79" s="37"/>
      <c r="AC79" s="37"/>
      <c r="AD79" s="37"/>
      <c r="AE79" s="37"/>
    </row>
    <row r="80" spans="1:31" s="1" customFormat="1" ht="12.75">
      <c r="B80" s="23"/>
      <c r="C80" s="31" t="s">
        <v>180</v>
      </c>
      <c r="D80" s="24"/>
      <c r="E80" s="24"/>
      <c r="F80" s="24"/>
      <c r="G80" s="24"/>
      <c r="H80" s="24"/>
      <c r="I80" s="111"/>
      <c r="J80" s="24"/>
      <c r="K80" s="24"/>
      <c r="L80" s="22"/>
    </row>
    <row r="81" spans="1:65" s="2" customFormat="1">
      <c r="A81" s="37"/>
      <c r="B81" s="38"/>
      <c r="C81" s="39"/>
      <c r="D81" s="39"/>
      <c r="E81" s="402" t="s">
        <v>1546</v>
      </c>
      <c r="F81" s="401"/>
      <c r="G81" s="401"/>
      <c r="H81" s="401"/>
      <c r="I81" s="118"/>
      <c r="J81" s="39"/>
      <c r="K81" s="39"/>
      <c r="L81" s="119"/>
      <c r="S81" s="37"/>
      <c r="T81" s="37"/>
      <c r="U81" s="37"/>
      <c r="V81" s="37"/>
      <c r="W81" s="37"/>
      <c r="X81" s="37"/>
      <c r="Y81" s="37"/>
      <c r="Z81" s="37"/>
      <c r="AA81" s="37"/>
      <c r="AB81" s="37"/>
      <c r="AC81" s="37"/>
      <c r="AD81" s="37"/>
      <c r="AE81" s="37"/>
    </row>
    <row r="82" spans="1:65" s="2" customFormat="1" ht="12.75">
      <c r="A82" s="37"/>
      <c r="B82" s="38"/>
      <c r="C82" s="31" t="s">
        <v>182</v>
      </c>
      <c r="D82" s="39"/>
      <c r="E82" s="39"/>
      <c r="F82" s="39"/>
      <c r="G82" s="39"/>
      <c r="H82" s="39"/>
      <c r="I82" s="118"/>
      <c r="J82" s="39"/>
      <c r="K82" s="39"/>
      <c r="L82" s="119"/>
      <c r="S82" s="37"/>
      <c r="T82" s="37"/>
      <c r="U82" s="37"/>
      <c r="V82" s="37"/>
      <c r="W82" s="37"/>
      <c r="X82" s="37"/>
      <c r="Y82" s="37"/>
      <c r="Z82" s="37"/>
      <c r="AA82" s="37"/>
      <c r="AB82" s="37"/>
      <c r="AC82" s="37"/>
      <c r="AD82" s="37"/>
      <c r="AE82" s="37"/>
    </row>
    <row r="83" spans="1:65" s="2" customFormat="1">
      <c r="A83" s="37"/>
      <c r="B83" s="38"/>
      <c r="C83" s="39"/>
      <c r="D83" s="39"/>
      <c r="E83" s="364" t="str">
        <f>E11</f>
        <v>SO 05.2 - Soupis prací - Rekonstrukce jezu adm. ř. km 17,105 a související úpravy toku (PB zeď pod lávkou)</v>
      </c>
      <c r="F83" s="401"/>
      <c r="G83" s="401"/>
      <c r="H83" s="401"/>
      <c r="I83" s="118"/>
      <c r="J83" s="39"/>
      <c r="K83" s="39"/>
      <c r="L83" s="119"/>
      <c r="S83" s="37"/>
      <c r="T83" s="37"/>
      <c r="U83" s="37"/>
      <c r="V83" s="37"/>
      <c r="W83" s="37"/>
      <c r="X83" s="37"/>
      <c r="Y83" s="37"/>
      <c r="Z83" s="37"/>
      <c r="AA83" s="37"/>
      <c r="AB83" s="37"/>
      <c r="AC83" s="37"/>
      <c r="AD83" s="37"/>
      <c r="AE83" s="37"/>
    </row>
    <row r="84" spans="1:65" s="2" customForma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12.75">
      <c r="A85" s="37"/>
      <c r="B85" s="38"/>
      <c r="C85" s="31" t="s">
        <v>22</v>
      </c>
      <c r="D85" s="39"/>
      <c r="E85" s="39"/>
      <c r="F85" s="29" t="str">
        <f>F14</f>
        <v>k. ú. Kvasiny</v>
      </c>
      <c r="G85" s="39"/>
      <c r="H85" s="39"/>
      <c r="I85" s="120" t="s">
        <v>24</v>
      </c>
      <c r="J85" s="62" t="str">
        <f>IF(J14="","",J14)</f>
        <v>30. 6. 2020</v>
      </c>
      <c r="K85" s="39"/>
      <c r="L85" s="119"/>
      <c r="S85" s="37"/>
      <c r="T85" s="37"/>
      <c r="U85" s="37"/>
      <c r="V85" s="37"/>
      <c r="W85" s="37"/>
      <c r="X85" s="37"/>
      <c r="Y85" s="37"/>
      <c r="Z85" s="37"/>
      <c r="AA85" s="37"/>
      <c r="AB85" s="37"/>
      <c r="AC85" s="37"/>
      <c r="AD85" s="37"/>
      <c r="AE85" s="37"/>
    </row>
    <row r="86" spans="1:65" s="2" customForma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2" customFormat="1" ht="38.25">
      <c r="A87" s="37"/>
      <c r="B87" s="38"/>
      <c r="C87" s="31" t="s">
        <v>30</v>
      </c>
      <c r="D87" s="39"/>
      <c r="E87" s="39"/>
      <c r="F87" s="29" t="str">
        <f>E17</f>
        <v>Povodí Labe, státní podnik</v>
      </c>
      <c r="G87" s="39"/>
      <c r="H87" s="39"/>
      <c r="I87" s="120" t="s">
        <v>38</v>
      </c>
      <c r="J87" s="35" t="str">
        <f>E23</f>
        <v>Vodohospodářský rozvoj a výstavba a.s.</v>
      </c>
      <c r="K87" s="39"/>
      <c r="L87" s="119"/>
      <c r="S87" s="37"/>
      <c r="T87" s="37"/>
      <c r="U87" s="37"/>
      <c r="V87" s="37"/>
      <c r="W87" s="37"/>
      <c r="X87" s="37"/>
      <c r="Y87" s="37"/>
      <c r="Z87" s="37"/>
      <c r="AA87" s="37"/>
      <c r="AB87" s="37"/>
      <c r="AC87" s="37"/>
      <c r="AD87" s="37"/>
      <c r="AE87" s="37"/>
    </row>
    <row r="88" spans="1:65" s="2" customFormat="1" ht="25.5">
      <c r="A88" s="37"/>
      <c r="B88" s="38"/>
      <c r="C88" s="31" t="s">
        <v>36</v>
      </c>
      <c r="D88" s="39"/>
      <c r="E88" s="39"/>
      <c r="F88" s="29" t="str">
        <f>IF(E20="","",E20)</f>
        <v>Vyplň údaj</v>
      </c>
      <c r="G88" s="39"/>
      <c r="H88" s="39"/>
      <c r="I88" s="120" t="s">
        <v>43</v>
      </c>
      <c r="J88" s="35" t="str">
        <f>E26</f>
        <v>Miroslav Holeček</v>
      </c>
      <c r="K88" s="39"/>
      <c r="L88" s="119"/>
      <c r="S88" s="37"/>
      <c r="T88" s="37"/>
      <c r="U88" s="37"/>
      <c r="V88" s="37"/>
      <c r="W88" s="37"/>
      <c r="X88" s="37"/>
      <c r="Y88" s="37"/>
      <c r="Z88" s="37"/>
      <c r="AA88" s="37"/>
      <c r="AB88" s="37"/>
      <c r="AC88" s="37"/>
      <c r="AD88" s="37"/>
      <c r="AE88" s="37"/>
    </row>
    <row r="89" spans="1:65" s="2" customForma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65" s="11" customFormat="1" ht="24">
      <c r="A90" s="167"/>
      <c r="B90" s="168"/>
      <c r="C90" s="169" t="s">
        <v>196</v>
      </c>
      <c r="D90" s="170" t="s">
        <v>67</v>
      </c>
      <c r="E90" s="170" t="s">
        <v>63</v>
      </c>
      <c r="F90" s="170" t="s">
        <v>64</v>
      </c>
      <c r="G90" s="170" t="s">
        <v>197</v>
      </c>
      <c r="H90" s="170" t="s">
        <v>198</v>
      </c>
      <c r="I90" s="171" t="s">
        <v>199</v>
      </c>
      <c r="J90" s="170" t="s">
        <v>187</v>
      </c>
      <c r="K90" s="172" t="s">
        <v>200</v>
      </c>
      <c r="L90" s="173"/>
      <c r="M90" s="71" t="s">
        <v>44</v>
      </c>
      <c r="N90" s="72" t="s">
        <v>52</v>
      </c>
      <c r="O90" s="72" t="s">
        <v>201</v>
      </c>
      <c r="P90" s="72" t="s">
        <v>202</v>
      </c>
      <c r="Q90" s="72" t="s">
        <v>203</v>
      </c>
      <c r="R90" s="72" t="s">
        <v>204</v>
      </c>
      <c r="S90" s="72" t="s">
        <v>205</v>
      </c>
      <c r="T90" s="73" t="s">
        <v>206</v>
      </c>
      <c r="U90" s="167"/>
      <c r="V90" s="167"/>
      <c r="W90" s="167"/>
      <c r="X90" s="167"/>
      <c r="Y90" s="167"/>
      <c r="Z90" s="167"/>
      <c r="AA90" s="167"/>
      <c r="AB90" s="167"/>
      <c r="AC90" s="167"/>
      <c r="AD90" s="167"/>
      <c r="AE90" s="167"/>
    </row>
    <row r="91" spans="1:65" s="2" customFormat="1" ht="15.75">
      <c r="A91" s="37"/>
      <c r="B91" s="38"/>
      <c r="C91" s="78" t="s">
        <v>207</v>
      </c>
      <c r="D91" s="39"/>
      <c r="E91" s="39"/>
      <c r="F91" s="39"/>
      <c r="G91" s="39"/>
      <c r="H91" s="39"/>
      <c r="I91" s="118"/>
      <c r="J91" s="174">
        <f>BK91</f>
        <v>0</v>
      </c>
      <c r="K91" s="39"/>
      <c r="L91" s="42"/>
      <c r="M91" s="74"/>
      <c r="N91" s="175"/>
      <c r="O91" s="75"/>
      <c r="P91" s="176">
        <f>P92</f>
        <v>0</v>
      </c>
      <c r="Q91" s="75"/>
      <c r="R91" s="176">
        <f>R92</f>
        <v>128.63741379999999</v>
      </c>
      <c r="S91" s="75"/>
      <c r="T91" s="177">
        <f>T92</f>
        <v>0</v>
      </c>
      <c r="U91" s="37"/>
      <c r="V91" s="37"/>
      <c r="W91" s="37"/>
      <c r="X91" s="37"/>
      <c r="Y91" s="37"/>
      <c r="Z91" s="37"/>
      <c r="AA91" s="37"/>
      <c r="AB91" s="37"/>
      <c r="AC91" s="37"/>
      <c r="AD91" s="37"/>
      <c r="AE91" s="37"/>
      <c r="AT91" s="19" t="s">
        <v>81</v>
      </c>
      <c r="AU91" s="19" t="s">
        <v>188</v>
      </c>
      <c r="BK91" s="178">
        <f>BK92</f>
        <v>0</v>
      </c>
    </row>
    <row r="92" spans="1:65" s="12" customFormat="1" ht="15">
      <c r="B92" s="179"/>
      <c r="C92" s="180"/>
      <c r="D92" s="181" t="s">
        <v>81</v>
      </c>
      <c r="E92" s="182" t="s">
        <v>290</v>
      </c>
      <c r="F92" s="182" t="s">
        <v>291</v>
      </c>
      <c r="G92" s="180"/>
      <c r="H92" s="180"/>
      <c r="I92" s="183"/>
      <c r="J92" s="184">
        <f>BK92</f>
        <v>0</v>
      </c>
      <c r="K92" s="180"/>
      <c r="L92" s="185"/>
      <c r="M92" s="186"/>
      <c r="N92" s="187"/>
      <c r="O92" s="187"/>
      <c r="P92" s="188">
        <f>P93+P108+P117+P125+P132</f>
        <v>0</v>
      </c>
      <c r="Q92" s="187"/>
      <c r="R92" s="188">
        <f>R93+R108+R117+R125+R132</f>
        <v>128.63741379999999</v>
      </c>
      <c r="S92" s="187"/>
      <c r="T92" s="189">
        <f>T93+T108+T117+T125+T132</f>
        <v>0</v>
      </c>
      <c r="AR92" s="190" t="s">
        <v>88</v>
      </c>
      <c r="AT92" s="191" t="s">
        <v>81</v>
      </c>
      <c r="AU92" s="191" t="s">
        <v>82</v>
      </c>
      <c r="AY92" s="190" t="s">
        <v>211</v>
      </c>
      <c r="BK92" s="192">
        <f>BK93+BK108+BK117+BK125+BK132</f>
        <v>0</v>
      </c>
    </row>
    <row r="93" spans="1:65" s="12" customFormat="1" ht="12.75">
      <c r="B93" s="179"/>
      <c r="C93" s="180"/>
      <c r="D93" s="181" t="s">
        <v>81</v>
      </c>
      <c r="E93" s="193" t="s">
        <v>91</v>
      </c>
      <c r="F93" s="193" t="s">
        <v>865</v>
      </c>
      <c r="G93" s="180"/>
      <c r="H93" s="180"/>
      <c r="I93" s="183"/>
      <c r="J93" s="194">
        <f>BK93</f>
        <v>0</v>
      </c>
      <c r="K93" s="180"/>
      <c r="L93" s="185"/>
      <c r="M93" s="186"/>
      <c r="N93" s="187"/>
      <c r="O93" s="187"/>
      <c r="P93" s="188">
        <f>SUM(P94:P107)</f>
        <v>0</v>
      </c>
      <c r="Q93" s="187"/>
      <c r="R93" s="188">
        <f>SUM(R94:R107)</f>
        <v>20.282442</v>
      </c>
      <c r="S93" s="187"/>
      <c r="T93" s="189">
        <f>SUM(T94:T107)</f>
        <v>0</v>
      </c>
      <c r="AR93" s="190" t="s">
        <v>88</v>
      </c>
      <c r="AT93" s="191" t="s">
        <v>81</v>
      </c>
      <c r="AU93" s="191" t="s">
        <v>88</v>
      </c>
      <c r="AY93" s="190" t="s">
        <v>211</v>
      </c>
      <c r="BK93" s="192">
        <f>SUM(BK94:BK107)</f>
        <v>0</v>
      </c>
    </row>
    <row r="94" spans="1:65" s="2" customFormat="1" ht="60">
      <c r="A94" s="37"/>
      <c r="B94" s="38"/>
      <c r="C94" s="195" t="s">
        <v>88</v>
      </c>
      <c r="D94" s="195" t="s">
        <v>214</v>
      </c>
      <c r="E94" s="196" t="s">
        <v>1659</v>
      </c>
      <c r="F94" s="197" t="s">
        <v>1660</v>
      </c>
      <c r="G94" s="198" t="s">
        <v>295</v>
      </c>
      <c r="H94" s="199">
        <v>16.006</v>
      </c>
      <c r="I94" s="200"/>
      <c r="J94" s="201">
        <f>ROUND(I94*H94,2)</f>
        <v>0</v>
      </c>
      <c r="K94" s="197" t="s">
        <v>44</v>
      </c>
      <c r="L94" s="42"/>
      <c r="M94" s="202" t="s">
        <v>44</v>
      </c>
      <c r="N94" s="203" t="s">
        <v>53</v>
      </c>
      <c r="O94" s="67"/>
      <c r="P94" s="204">
        <f>O94*H94</f>
        <v>0</v>
      </c>
      <c r="Q94" s="204">
        <v>0.87912000000000001</v>
      </c>
      <c r="R94" s="204">
        <f>Q94*H94</f>
        <v>14.071194720000001</v>
      </c>
      <c r="S94" s="204">
        <v>0</v>
      </c>
      <c r="T94" s="205">
        <f>S94*H94</f>
        <v>0</v>
      </c>
      <c r="U94" s="37"/>
      <c r="V94" s="37"/>
      <c r="W94" s="37"/>
      <c r="X94" s="37"/>
      <c r="Y94" s="37"/>
      <c r="Z94" s="37"/>
      <c r="AA94" s="37"/>
      <c r="AB94" s="37"/>
      <c r="AC94" s="37"/>
      <c r="AD94" s="37"/>
      <c r="AE94" s="37"/>
      <c r="AR94" s="206" t="s">
        <v>232</v>
      </c>
      <c r="AT94" s="206" t="s">
        <v>214</v>
      </c>
      <c r="AU94" s="206" t="s">
        <v>91</v>
      </c>
      <c r="AY94" s="19" t="s">
        <v>211</v>
      </c>
      <c r="BE94" s="207">
        <f>IF(N94="základní",J94,0)</f>
        <v>0</v>
      </c>
      <c r="BF94" s="207">
        <f>IF(N94="snížená",J94,0)</f>
        <v>0</v>
      </c>
      <c r="BG94" s="207">
        <f>IF(N94="zákl. přenesená",J94,0)</f>
        <v>0</v>
      </c>
      <c r="BH94" s="207">
        <f>IF(N94="sníž. přenesená",J94,0)</f>
        <v>0</v>
      </c>
      <c r="BI94" s="207">
        <f>IF(N94="nulová",J94,0)</f>
        <v>0</v>
      </c>
      <c r="BJ94" s="19" t="s">
        <v>88</v>
      </c>
      <c r="BK94" s="207">
        <f>ROUND(I94*H94,2)</f>
        <v>0</v>
      </c>
      <c r="BL94" s="19" t="s">
        <v>232</v>
      </c>
      <c r="BM94" s="206" t="s">
        <v>1749</v>
      </c>
    </row>
    <row r="95" spans="1:65" s="2" customFormat="1" ht="29.25">
      <c r="A95" s="37"/>
      <c r="B95" s="38"/>
      <c r="C95" s="39"/>
      <c r="D95" s="208" t="s">
        <v>297</v>
      </c>
      <c r="E95" s="39"/>
      <c r="F95" s="209" t="s">
        <v>1662</v>
      </c>
      <c r="G95" s="39"/>
      <c r="H95" s="39"/>
      <c r="I95" s="118"/>
      <c r="J95" s="39"/>
      <c r="K95" s="39"/>
      <c r="L95" s="42"/>
      <c r="M95" s="210"/>
      <c r="N95" s="211"/>
      <c r="O95" s="67"/>
      <c r="P95" s="67"/>
      <c r="Q95" s="67"/>
      <c r="R95" s="67"/>
      <c r="S95" s="67"/>
      <c r="T95" s="68"/>
      <c r="U95" s="37"/>
      <c r="V95" s="37"/>
      <c r="W95" s="37"/>
      <c r="X95" s="37"/>
      <c r="Y95" s="37"/>
      <c r="Z95" s="37"/>
      <c r="AA95" s="37"/>
      <c r="AB95" s="37"/>
      <c r="AC95" s="37"/>
      <c r="AD95" s="37"/>
      <c r="AE95" s="37"/>
      <c r="AT95" s="19" t="s">
        <v>297</v>
      </c>
      <c r="AU95" s="19" t="s">
        <v>91</v>
      </c>
    </row>
    <row r="96" spans="1:65" s="15" customFormat="1" ht="22.5">
      <c r="B96" s="238"/>
      <c r="C96" s="239"/>
      <c r="D96" s="208" t="s">
        <v>299</v>
      </c>
      <c r="E96" s="240" t="s">
        <v>44</v>
      </c>
      <c r="F96" s="241" t="s">
        <v>1663</v>
      </c>
      <c r="G96" s="239"/>
      <c r="H96" s="240" t="s">
        <v>44</v>
      </c>
      <c r="I96" s="242"/>
      <c r="J96" s="239"/>
      <c r="K96" s="239"/>
      <c r="L96" s="243"/>
      <c r="M96" s="244"/>
      <c r="N96" s="245"/>
      <c r="O96" s="245"/>
      <c r="P96" s="245"/>
      <c r="Q96" s="245"/>
      <c r="R96" s="245"/>
      <c r="S96" s="245"/>
      <c r="T96" s="246"/>
      <c r="AT96" s="247" t="s">
        <v>299</v>
      </c>
      <c r="AU96" s="247" t="s">
        <v>91</v>
      </c>
      <c r="AV96" s="15" t="s">
        <v>88</v>
      </c>
      <c r="AW96" s="15" t="s">
        <v>42</v>
      </c>
      <c r="AX96" s="15" t="s">
        <v>82</v>
      </c>
      <c r="AY96" s="247" t="s">
        <v>211</v>
      </c>
    </row>
    <row r="97" spans="1:65" s="15" customFormat="1">
      <c r="B97" s="238"/>
      <c r="C97" s="239"/>
      <c r="D97" s="208" t="s">
        <v>299</v>
      </c>
      <c r="E97" s="240" t="s">
        <v>44</v>
      </c>
      <c r="F97" s="241" t="s">
        <v>1664</v>
      </c>
      <c r="G97" s="239"/>
      <c r="H97" s="240" t="s">
        <v>44</v>
      </c>
      <c r="I97" s="242"/>
      <c r="J97" s="239"/>
      <c r="K97" s="239"/>
      <c r="L97" s="243"/>
      <c r="M97" s="244"/>
      <c r="N97" s="245"/>
      <c r="O97" s="245"/>
      <c r="P97" s="245"/>
      <c r="Q97" s="245"/>
      <c r="R97" s="245"/>
      <c r="S97" s="245"/>
      <c r="T97" s="246"/>
      <c r="AT97" s="247" t="s">
        <v>299</v>
      </c>
      <c r="AU97" s="247" t="s">
        <v>91</v>
      </c>
      <c r="AV97" s="15" t="s">
        <v>88</v>
      </c>
      <c r="AW97" s="15" t="s">
        <v>42</v>
      </c>
      <c r="AX97" s="15" t="s">
        <v>82</v>
      </c>
      <c r="AY97" s="247" t="s">
        <v>211</v>
      </c>
    </row>
    <row r="98" spans="1:65" s="15" customFormat="1">
      <c r="B98" s="238"/>
      <c r="C98" s="239"/>
      <c r="D98" s="208" t="s">
        <v>299</v>
      </c>
      <c r="E98" s="240" t="s">
        <v>44</v>
      </c>
      <c r="F98" s="241" t="s">
        <v>1665</v>
      </c>
      <c r="G98" s="239"/>
      <c r="H98" s="240" t="s">
        <v>44</v>
      </c>
      <c r="I98" s="242"/>
      <c r="J98" s="239"/>
      <c r="K98" s="239"/>
      <c r="L98" s="243"/>
      <c r="M98" s="244"/>
      <c r="N98" s="245"/>
      <c r="O98" s="245"/>
      <c r="P98" s="245"/>
      <c r="Q98" s="245"/>
      <c r="R98" s="245"/>
      <c r="S98" s="245"/>
      <c r="T98" s="246"/>
      <c r="AT98" s="247" t="s">
        <v>299</v>
      </c>
      <c r="AU98" s="247" t="s">
        <v>91</v>
      </c>
      <c r="AV98" s="15" t="s">
        <v>88</v>
      </c>
      <c r="AW98" s="15" t="s">
        <v>42</v>
      </c>
      <c r="AX98" s="15" t="s">
        <v>82</v>
      </c>
      <c r="AY98" s="247" t="s">
        <v>211</v>
      </c>
    </row>
    <row r="99" spans="1:65" s="15" customFormat="1" ht="22.5">
      <c r="B99" s="238"/>
      <c r="C99" s="239"/>
      <c r="D99" s="208" t="s">
        <v>299</v>
      </c>
      <c r="E99" s="240" t="s">
        <v>44</v>
      </c>
      <c r="F99" s="241" t="s">
        <v>1666</v>
      </c>
      <c r="G99" s="239"/>
      <c r="H99" s="240" t="s">
        <v>44</v>
      </c>
      <c r="I99" s="242"/>
      <c r="J99" s="239"/>
      <c r="K99" s="239"/>
      <c r="L99" s="243"/>
      <c r="M99" s="244"/>
      <c r="N99" s="245"/>
      <c r="O99" s="245"/>
      <c r="P99" s="245"/>
      <c r="Q99" s="245"/>
      <c r="R99" s="245"/>
      <c r="S99" s="245"/>
      <c r="T99" s="246"/>
      <c r="AT99" s="247" t="s">
        <v>299</v>
      </c>
      <c r="AU99" s="247" t="s">
        <v>91</v>
      </c>
      <c r="AV99" s="15" t="s">
        <v>88</v>
      </c>
      <c r="AW99" s="15" t="s">
        <v>42</v>
      </c>
      <c r="AX99" s="15" t="s">
        <v>82</v>
      </c>
      <c r="AY99" s="247" t="s">
        <v>211</v>
      </c>
    </row>
    <row r="100" spans="1:65" s="13" customFormat="1">
      <c r="B100" s="216"/>
      <c r="C100" s="217"/>
      <c r="D100" s="208" t="s">
        <v>299</v>
      </c>
      <c r="E100" s="218" t="s">
        <v>44</v>
      </c>
      <c r="F100" s="219" t="s">
        <v>1750</v>
      </c>
      <c r="G100" s="217"/>
      <c r="H100" s="220">
        <v>16.006</v>
      </c>
      <c r="I100" s="221"/>
      <c r="J100" s="217"/>
      <c r="K100" s="217"/>
      <c r="L100" s="222"/>
      <c r="M100" s="223"/>
      <c r="N100" s="224"/>
      <c r="O100" s="224"/>
      <c r="P100" s="224"/>
      <c r="Q100" s="224"/>
      <c r="R100" s="224"/>
      <c r="S100" s="224"/>
      <c r="T100" s="225"/>
      <c r="AT100" s="226" t="s">
        <v>299</v>
      </c>
      <c r="AU100" s="226" t="s">
        <v>91</v>
      </c>
      <c r="AV100" s="13" t="s">
        <v>91</v>
      </c>
      <c r="AW100" s="13" t="s">
        <v>42</v>
      </c>
      <c r="AX100" s="13" t="s">
        <v>88</v>
      </c>
      <c r="AY100" s="226" t="s">
        <v>211</v>
      </c>
    </row>
    <row r="101" spans="1:65" s="2" customFormat="1" ht="48">
      <c r="A101" s="37"/>
      <c r="B101" s="38"/>
      <c r="C101" s="195" t="s">
        <v>91</v>
      </c>
      <c r="D101" s="195" t="s">
        <v>214</v>
      </c>
      <c r="E101" s="196" t="s">
        <v>1668</v>
      </c>
      <c r="F101" s="197" t="s">
        <v>1669</v>
      </c>
      <c r="G101" s="198" t="s">
        <v>295</v>
      </c>
      <c r="H101" s="199">
        <v>2.2189999999999999</v>
      </c>
      <c r="I101" s="200"/>
      <c r="J101" s="201">
        <f>ROUND(I101*H101,2)</f>
        <v>0</v>
      </c>
      <c r="K101" s="197" t="s">
        <v>224</v>
      </c>
      <c r="L101" s="42"/>
      <c r="M101" s="202" t="s">
        <v>44</v>
      </c>
      <c r="N101" s="203" t="s">
        <v>53</v>
      </c>
      <c r="O101" s="67"/>
      <c r="P101" s="204">
        <f>O101*H101</f>
        <v>0</v>
      </c>
      <c r="Q101" s="204">
        <v>2.7991199999999998</v>
      </c>
      <c r="R101" s="204">
        <f>Q101*H101</f>
        <v>6.2112472799999994</v>
      </c>
      <c r="S101" s="204">
        <v>0</v>
      </c>
      <c r="T101" s="205">
        <f>S101*H101</f>
        <v>0</v>
      </c>
      <c r="U101" s="37"/>
      <c r="V101" s="37"/>
      <c r="W101" s="37"/>
      <c r="X101" s="37"/>
      <c r="Y101" s="37"/>
      <c r="Z101" s="37"/>
      <c r="AA101" s="37"/>
      <c r="AB101" s="37"/>
      <c r="AC101" s="37"/>
      <c r="AD101" s="37"/>
      <c r="AE101" s="37"/>
      <c r="AR101" s="206" t="s">
        <v>232</v>
      </c>
      <c r="AT101" s="206" t="s">
        <v>214</v>
      </c>
      <c r="AU101" s="206" t="s">
        <v>91</v>
      </c>
      <c r="AY101" s="19" t="s">
        <v>211</v>
      </c>
      <c r="BE101" s="207">
        <f>IF(N101="základní",J101,0)</f>
        <v>0</v>
      </c>
      <c r="BF101" s="207">
        <f>IF(N101="snížená",J101,0)</f>
        <v>0</v>
      </c>
      <c r="BG101" s="207">
        <f>IF(N101="zákl. přenesená",J101,0)</f>
        <v>0</v>
      </c>
      <c r="BH101" s="207">
        <f>IF(N101="sníž. přenesená",J101,0)</f>
        <v>0</v>
      </c>
      <c r="BI101" s="207">
        <f>IF(N101="nulová",J101,0)</f>
        <v>0</v>
      </c>
      <c r="BJ101" s="19" t="s">
        <v>88</v>
      </c>
      <c r="BK101" s="207">
        <f>ROUND(I101*H101,2)</f>
        <v>0</v>
      </c>
      <c r="BL101" s="19" t="s">
        <v>232</v>
      </c>
      <c r="BM101" s="206" t="s">
        <v>1751</v>
      </c>
    </row>
    <row r="102" spans="1:65" s="2" customFormat="1" ht="29.25">
      <c r="A102" s="37"/>
      <c r="B102" s="38"/>
      <c r="C102" s="39"/>
      <c r="D102" s="208" t="s">
        <v>297</v>
      </c>
      <c r="E102" s="39"/>
      <c r="F102" s="209" t="s">
        <v>1662</v>
      </c>
      <c r="G102" s="39"/>
      <c r="H102" s="39"/>
      <c r="I102" s="118"/>
      <c r="J102" s="39"/>
      <c r="K102" s="39"/>
      <c r="L102" s="42"/>
      <c r="M102" s="210"/>
      <c r="N102" s="211"/>
      <c r="O102" s="67"/>
      <c r="P102" s="67"/>
      <c r="Q102" s="67"/>
      <c r="R102" s="67"/>
      <c r="S102" s="67"/>
      <c r="T102" s="68"/>
      <c r="U102" s="37"/>
      <c r="V102" s="37"/>
      <c r="W102" s="37"/>
      <c r="X102" s="37"/>
      <c r="Y102" s="37"/>
      <c r="Z102" s="37"/>
      <c r="AA102" s="37"/>
      <c r="AB102" s="37"/>
      <c r="AC102" s="37"/>
      <c r="AD102" s="37"/>
      <c r="AE102" s="37"/>
      <c r="AT102" s="19" t="s">
        <v>297</v>
      </c>
      <c r="AU102" s="19" t="s">
        <v>91</v>
      </c>
    </row>
    <row r="103" spans="1:65" s="15" customFormat="1" ht="22.5">
      <c r="B103" s="238"/>
      <c r="C103" s="239"/>
      <c r="D103" s="208" t="s">
        <v>299</v>
      </c>
      <c r="E103" s="240" t="s">
        <v>44</v>
      </c>
      <c r="F103" s="241" t="s">
        <v>1663</v>
      </c>
      <c r="G103" s="239"/>
      <c r="H103" s="240" t="s">
        <v>44</v>
      </c>
      <c r="I103" s="242"/>
      <c r="J103" s="239"/>
      <c r="K103" s="239"/>
      <c r="L103" s="243"/>
      <c r="M103" s="244"/>
      <c r="N103" s="245"/>
      <c r="O103" s="245"/>
      <c r="P103" s="245"/>
      <c r="Q103" s="245"/>
      <c r="R103" s="245"/>
      <c r="S103" s="245"/>
      <c r="T103" s="246"/>
      <c r="AT103" s="247" t="s">
        <v>299</v>
      </c>
      <c r="AU103" s="247" t="s">
        <v>91</v>
      </c>
      <c r="AV103" s="15" t="s">
        <v>88</v>
      </c>
      <c r="AW103" s="15" t="s">
        <v>42</v>
      </c>
      <c r="AX103" s="15" t="s">
        <v>82</v>
      </c>
      <c r="AY103" s="247" t="s">
        <v>211</v>
      </c>
    </row>
    <row r="104" spans="1:65" s="15" customFormat="1">
      <c r="B104" s="238"/>
      <c r="C104" s="239"/>
      <c r="D104" s="208" t="s">
        <v>299</v>
      </c>
      <c r="E104" s="240" t="s">
        <v>44</v>
      </c>
      <c r="F104" s="241" t="s">
        <v>1664</v>
      </c>
      <c r="G104" s="239"/>
      <c r="H104" s="240" t="s">
        <v>44</v>
      </c>
      <c r="I104" s="242"/>
      <c r="J104" s="239"/>
      <c r="K104" s="239"/>
      <c r="L104" s="243"/>
      <c r="M104" s="244"/>
      <c r="N104" s="245"/>
      <c r="O104" s="245"/>
      <c r="P104" s="245"/>
      <c r="Q104" s="245"/>
      <c r="R104" s="245"/>
      <c r="S104" s="245"/>
      <c r="T104" s="246"/>
      <c r="AT104" s="247" t="s">
        <v>299</v>
      </c>
      <c r="AU104" s="247" t="s">
        <v>91</v>
      </c>
      <c r="AV104" s="15" t="s">
        <v>88</v>
      </c>
      <c r="AW104" s="15" t="s">
        <v>42</v>
      </c>
      <c r="AX104" s="15" t="s">
        <v>82</v>
      </c>
      <c r="AY104" s="247" t="s">
        <v>211</v>
      </c>
    </row>
    <row r="105" spans="1:65" s="15" customFormat="1">
      <c r="B105" s="238"/>
      <c r="C105" s="239"/>
      <c r="D105" s="208" t="s">
        <v>299</v>
      </c>
      <c r="E105" s="240" t="s">
        <v>44</v>
      </c>
      <c r="F105" s="241" t="s">
        <v>1665</v>
      </c>
      <c r="G105" s="239"/>
      <c r="H105" s="240" t="s">
        <v>44</v>
      </c>
      <c r="I105" s="242"/>
      <c r="J105" s="239"/>
      <c r="K105" s="239"/>
      <c r="L105" s="243"/>
      <c r="M105" s="244"/>
      <c r="N105" s="245"/>
      <c r="O105" s="245"/>
      <c r="P105" s="245"/>
      <c r="Q105" s="245"/>
      <c r="R105" s="245"/>
      <c r="S105" s="245"/>
      <c r="T105" s="246"/>
      <c r="AT105" s="247" t="s">
        <v>299</v>
      </c>
      <c r="AU105" s="247" t="s">
        <v>91</v>
      </c>
      <c r="AV105" s="15" t="s">
        <v>88</v>
      </c>
      <c r="AW105" s="15" t="s">
        <v>42</v>
      </c>
      <c r="AX105" s="15" t="s">
        <v>82</v>
      </c>
      <c r="AY105" s="247" t="s">
        <v>211</v>
      </c>
    </row>
    <row r="106" spans="1:65" s="15" customFormat="1" ht="22.5">
      <c r="B106" s="238"/>
      <c r="C106" s="239"/>
      <c r="D106" s="208" t="s">
        <v>299</v>
      </c>
      <c r="E106" s="240" t="s">
        <v>44</v>
      </c>
      <c r="F106" s="241" t="s">
        <v>1666</v>
      </c>
      <c r="G106" s="239"/>
      <c r="H106" s="240" t="s">
        <v>44</v>
      </c>
      <c r="I106" s="242"/>
      <c r="J106" s="239"/>
      <c r="K106" s="239"/>
      <c r="L106" s="243"/>
      <c r="M106" s="244"/>
      <c r="N106" s="245"/>
      <c r="O106" s="245"/>
      <c r="P106" s="245"/>
      <c r="Q106" s="245"/>
      <c r="R106" s="245"/>
      <c r="S106" s="245"/>
      <c r="T106" s="246"/>
      <c r="AT106" s="247" t="s">
        <v>299</v>
      </c>
      <c r="AU106" s="247" t="s">
        <v>91</v>
      </c>
      <c r="AV106" s="15" t="s">
        <v>88</v>
      </c>
      <c r="AW106" s="15" t="s">
        <v>42</v>
      </c>
      <c r="AX106" s="15" t="s">
        <v>82</v>
      </c>
      <c r="AY106" s="247" t="s">
        <v>211</v>
      </c>
    </row>
    <row r="107" spans="1:65" s="13" customFormat="1">
      <c r="B107" s="216"/>
      <c r="C107" s="217"/>
      <c r="D107" s="208" t="s">
        <v>299</v>
      </c>
      <c r="E107" s="218" t="s">
        <v>44</v>
      </c>
      <c r="F107" s="219" t="s">
        <v>1752</v>
      </c>
      <c r="G107" s="217"/>
      <c r="H107" s="220">
        <v>2.2189999999999999</v>
      </c>
      <c r="I107" s="221"/>
      <c r="J107" s="217"/>
      <c r="K107" s="217"/>
      <c r="L107" s="222"/>
      <c r="M107" s="223"/>
      <c r="N107" s="224"/>
      <c r="O107" s="224"/>
      <c r="P107" s="224"/>
      <c r="Q107" s="224"/>
      <c r="R107" s="224"/>
      <c r="S107" s="224"/>
      <c r="T107" s="225"/>
      <c r="AT107" s="226" t="s">
        <v>299</v>
      </c>
      <c r="AU107" s="226" t="s">
        <v>91</v>
      </c>
      <c r="AV107" s="13" t="s">
        <v>91</v>
      </c>
      <c r="AW107" s="13" t="s">
        <v>42</v>
      </c>
      <c r="AX107" s="13" t="s">
        <v>88</v>
      </c>
      <c r="AY107" s="226" t="s">
        <v>211</v>
      </c>
    </row>
    <row r="108" spans="1:65" s="12" customFormat="1" ht="12.75">
      <c r="B108" s="179"/>
      <c r="C108" s="180"/>
      <c r="D108" s="181" t="s">
        <v>81</v>
      </c>
      <c r="E108" s="193" t="s">
        <v>227</v>
      </c>
      <c r="F108" s="193" t="s">
        <v>988</v>
      </c>
      <c r="G108" s="180"/>
      <c r="H108" s="180"/>
      <c r="I108" s="183"/>
      <c r="J108" s="194">
        <f>BK108</f>
        <v>0</v>
      </c>
      <c r="K108" s="180"/>
      <c r="L108" s="185"/>
      <c r="M108" s="186"/>
      <c r="N108" s="187"/>
      <c r="O108" s="187"/>
      <c r="P108" s="188">
        <f>SUM(P109:P116)</f>
        <v>0</v>
      </c>
      <c r="Q108" s="187"/>
      <c r="R108" s="188">
        <f>SUM(R109:R116)</f>
        <v>70.002726599999988</v>
      </c>
      <c r="S108" s="187"/>
      <c r="T108" s="189">
        <f>SUM(T109:T116)</f>
        <v>0</v>
      </c>
      <c r="AR108" s="190" t="s">
        <v>88</v>
      </c>
      <c r="AT108" s="191" t="s">
        <v>81</v>
      </c>
      <c r="AU108" s="191" t="s">
        <v>88</v>
      </c>
      <c r="AY108" s="190" t="s">
        <v>211</v>
      </c>
      <c r="BK108" s="192">
        <f>SUM(BK109:BK116)</f>
        <v>0</v>
      </c>
    </row>
    <row r="109" spans="1:65" s="2" customFormat="1" ht="48">
      <c r="A109" s="37"/>
      <c r="B109" s="38"/>
      <c r="C109" s="195" t="s">
        <v>227</v>
      </c>
      <c r="D109" s="195" t="s">
        <v>214</v>
      </c>
      <c r="E109" s="196" t="s">
        <v>1672</v>
      </c>
      <c r="F109" s="197" t="s">
        <v>1673</v>
      </c>
      <c r="G109" s="198" t="s">
        <v>295</v>
      </c>
      <c r="H109" s="199">
        <v>15.04</v>
      </c>
      <c r="I109" s="200"/>
      <c r="J109" s="201">
        <f>ROUND(I109*H109,2)</f>
        <v>0</v>
      </c>
      <c r="K109" s="197" t="s">
        <v>224</v>
      </c>
      <c r="L109" s="42"/>
      <c r="M109" s="202" t="s">
        <v>44</v>
      </c>
      <c r="N109" s="203" t="s">
        <v>53</v>
      </c>
      <c r="O109" s="67"/>
      <c r="P109" s="204">
        <f>O109*H109</f>
        <v>0</v>
      </c>
      <c r="Q109" s="204">
        <v>2.7258599999999999</v>
      </c>
      <c r="R109" s="204">
        <f>Q109*H109</f>
        <v>40.996934399999994</v>
      </c>
      <c r="S109" s="204">
        <v>0</v>
      </c>
      <c r="T109" s="205">
        <f>S109*H109</f>
        <v>0</v>
      </c>
      <c r="U109" s="37"/>
      <c r="V109" s="37"/>
      <c r="W109" s="37"/>
      <c r="X109" s="37"/>
      <c r="Y109" s="37"/>
      <c r="Z109" s="37"/>
      <c r="AA109" s="37"/>
      <c r="AB109" s="37"/>
      <c r="AC109" s="37"/>
      <c r="AD109" s="37"/>
      <c r="AE109" s="37"/>
      <c r="AR109" s="206" t="s">
        <v>232</v>
      </c>
      <c r="AT109" s="206" t="s">
        <v>214</v>
      </c>
      <c r="AU109" s="206" t="s">
        <v>91</v>
      </c>
      <c r="AY109" s="19" t="s">
        <v>211</v>
      </c>
      <c r="BE109" s="207">
        <f>IF(N109="základní",J109,0)</f>
        <v>0</v>
      </c>
      <c r="BF109" s="207">
        <f>IF(N109="snížená",J109,0)</f>
        <v>0</v>
      </c>
      <c r="BG109" s="207">
        <f>IF(N109="zákl. přenesená",J109,0)</f>
        <v>0</v>
      </c>
      <c r="BH109" s="207">
        <f>IF(N109="sníž. přenesená",J109,0)</f>
        <v>0</v>
      </c>
      <c r="BI109" s="207">
        <f>IF(N109="nulová",J109,0)</f>
        <v>0</v>
      </c>
      <c r="BJ109" s="19" t="s">
        <v>88</v>
      </c>
      <c r="BK109" s="207">
        <f>ROUND(I109*H109,2)</f>
        <v>0</v>
      </c>
      <c r="BL109" s="19" t="s">
        <v>232</v>
      </c>
      <c r="BM109" s="206" t="s">
        <v>1753</v>
      </c>
    </row>
    <row r="110" spans="1:65" s="2" customFormat="1" ht="48.75">
      <c r="A110" s="37"/>
      <c r="B110" s="38"/>
      <c r="C110" s="39"/>
      <c r="D110" s="208" t="s">
        <v>297</v>
      </c>
      <c r="E110" s="39"/>
      <c r="F110" s="209" t="s">
        <v>1537</v>
      </c>
      <c r="G110" s="39"/>
      <c r="H110" s="39"/>
      <c r="I110" s="118"/>
      <c r="J110" s="39"/>
      <c r="K110" s="39"/>
      <c r="L110" s="42"/>
      <c r="M110" s="210"/>
      <c r="N110" s="211"/>
      <c r="O110" s="67"/>
      <c r="P110" s="67"/>
      <c r="Q110" s="67"/>
      <c r="R110" s="67"/>
      <c r="S110" s="67"/>
      <c r="T110" s="68"/>
      <c r="U110" s="37"/>
      <c r="V110" s="37"/>
      <c r="W110" s="37"/>
      <c r="X110" s="37"/>
      <c r="Y110" s="37"/>
      <c r="Z110" s="37"/>
      <c r="AA110" s="37"/>
      <c r="AB110" s="37"/>
      <c r="AC110" s="37"/>
      <c r="AD110" s="37"/>
      <c r="AE110" s="37"/>
      <c r="AT110" s="19" t="s">
        <v>297</v>
      </c>
      <c r="AU110" s="19" t="s">
        <v>91</v>
      </c>
    </row>
    <row r="111" spans="1:65" s="15" customFormat="1" ht="22.5">
      <c r="B111" s="238"/>
      <c r="C111" s="239"/>
      <c r="D111" s="208" t="s">
        <v>299</v>
      </c>
      <c r="E111" s="240" t="s">
        <v>44</v>
      </c>
      <c r="F111" s="241" t="s">
        <v>1675</v>
      </c>
      <c r="G111" s="239"/>
      <c r="H111" s="240" t="s">
        <v>44</v>
      </c>
      <c r="I111" s="242"/>
      <c r="J111" s="239"/>
      <c r="K111" s="239"/>
      <c r="L111" s="243"/>
      <c r="M111" s="244"/>
      <c r="N111" s="245"/>
      <c r="O111" s="245"/>
      <c r="P111" s="245"/>
      <c r="Q111" s="245"/>
      <c r="R111" s="245"/>
      <c r="S111" s="245"/>
      <c r="T111" s="246"/>
      <c r="AT111" s="247" t="s">
        <v>299</v>
      </c>
      <c r="AU111" s="247" t="s">
        <v>91</v>
      </c>
      <c r="AV111" s="15" t="s">
        <v>88</v>
      </c>
      <c r="AW111" s="15" t="s">
        <v>42</v>
      </c>
      <c r="AX111" s="15" t="s">
        <v>82</v>
      </c>
      <c r="AY111" s="247" t="s">
        <v>211</v>
      </c>
    </row>
    <row r="112" spans="1:65" s="13" customFormat="1" ht="22.5">
      <c r="B112" s="216"/>
      <c r="C112" s="217"/>
      <c r="D112" s="208" t="s">
        <v>299</v>
      </c>
      <c r="E112" s="218" t="s">
        <v>44</v>
      </c>
      <c r="F112" s="219" t="s">
        <v>1754</v>
      </c>
      <c r="G112" s="217"/>
      <c r="H112" s="220">
        <v>15.04</v>
      </c>
      <c r="I112" s="221"/>
      <c r="J112" s="217"/>
      <c r="K112" s="217"/>
      <c r="L112" s="222"/>
      <c r="M112" s="223"/>
      <c r="N112" s="224"/>
      <c r="O112" s="224"/>
      <c r="P112" s="224"/>
      <c r="Q112" s="224"/>
      <c r="R112" s="224"/>
      <c r="S112" s="224"/>
      <c r="T112" s="225"/>
      <c r="AT112" s="226" t="s">
        <v>299</v>
      </c>
      <c r="AU112" s="226" t="s">
        <v>91</v>
      </c>
      <c r="AV112" s="13" t="s">
        <v>91</v>
      </c>
      <c r="AW112" s="13" t="s">
        <v>42</v>
      </c>
      <c r="AX112" s="13" t="s">
        <v>88</v>
      </c>
      <c r="AY112" s="226" t="s">
        <v>211</v>
      </c>
    </row>
    <row r="113" spans="1:65" s="2" customFormat="1" ht="48">
      <c r="A113" s="37"/>
      <c r="B113" s="38"/>
      <c r="C113" s="195" t="s">
        <v>232</v>
      </c>
      <c r="D113" s="195" t="s">
        <v>214</v>
      </c>
      <c r="E113" s="196" t="s">
        <v>1677</v>
      </c>
      <c r="F113" s="197" t="s">
        <v>1678</v>
      </c>
      <c r="G113" s="198" t="s">
        <v>295</v>
      </c>
      <c r="H113" s="199">
        <v>9.3149999999999995</v>
      </c>
      <c r="I113" s="200"/>
      <c r="J113" s="201">
        <f>ROUND(I113*H113,2)</f>
        <v>0</v>
      </c>
      <c r="K113" s="197" t="s">
        <v>224</v>
      </c>
      <c r="L113" s="42"/>
      <c r="M113" s="202" t="s">
        <v>44</v>
      </c>
      <c r="N113" s="203" t="s">
        <v>53</v>
      </c>
      <c r="O113" s="67"/>
      <c r="P113" s="204">
        <f>O113*H113</f>
        <v>0</v>
      </c>
      <c r="Q113" s="204">
        <v>3.11388</v>
      </c>
      <c r="R113" s="204">
        <f>Q113*H113</f>
        <v>29.005792199999998</v>
      </c>
      <c r="S113" s="204">
        <v>0</v>
      </c>
      <c r="T113" s="205">
        <f>S113*H113</f>
        <v>0</v>
      </c>
      <c r="U113" s="37"/>
      <c r="V113" s="37"/>
      <c r="W113" s="37"/>
      <c r="X113" s="37"/>
      <c r="Y113" s="37"/>
      <c r="Z113" s="37"/>
      <c r="AA113" s="37"/>
      <c r="AB113" s="37"/>
      <c r="AC113" s="37"/>
      <c r="AD113" s="37"/>
      <c r="AE113" s="37"/>
      <c r="AR113" s="206" t="s">
        <v>232</v>
      </c>
      <c r="AT113" s="206" t="s">
        <v>214</v>
      </c>
      <c r="AU113" s="206" t="s">
        <v>91</v>
      </c>
      <c r="AY113" s="19" t="s">
        <v>211</v>
      </c>
      <c r="BE113" s="207">
        <f>IF(N113="základní",J113,0)</f>
        <v>0</v>
      </c>
      <c r="BF113" s="207">
        <f>IF(N113="snížená",J113,0)</f>
        <v>0</v>
      </c>
      <c r="BG113" s="207">
        <f>IF(N113="zákl. přenesená",J113,0)</f>
        <v>0</v>
      </c>
      <c r="BH113" s="207">
        <f>IF(N113="sníž. přenesená",J113,0)</f>
        <v>0</v>
      </c>
      <c r="BI113" s="207">
        <f>IF(N113="nulová",J113,0)</f>
        <v>0</v>
      </c>
      <c r="BJ113" s="19" t="s">
        <v>88</v>
      </c>
      <c r="BK113" s="207">
        <f>ROUND(I113*H113,2)</f>
        <v>0</v>
      </c>
      <c r="BL113" s="19" t="s">
        <v>232</v>
      </c>
      <c r="BM113" s="206" t="s">
        <v>1755</v>
      </c>
    </row>
    <row r="114" spans="1:65" s="2" customFormat="1" ht="48.75">
      <c r="A114" s="37"/>
      <c r="B114" s="38"/>
      <c r="C114" s="39"/>
      <c r="D114" s="208" t="s">
        <v>297</v>
      </c>
      <c r="E114" s="39"/>
      <c r="F114" s="209" t="s">
        <v>1537</v>
      </c>
      <c r="G114" s="39"/>
      <c r="H114" s="39"/>
      <c r="I114" s="118"/>
      <c r="J114" s="39"/>
      <c r="K114" s="39"/>
      <c r="L114" s="42"/>
      <c r="M114" s="210"/>
      <c r="N114" s="211"/>
      <c r="O114" s="67"/>
      <c r="P114" s="67"/>
      <c r="Q114" s="67"/>
      <c r="R114" s="67"/>
      <c r="S114" s="67"/>
      <c r="T114" s="68"/>
      <c r="U114" s="37"/>
      <c r="V114" s="37"/>
      <c r="W114" s="37"/>
      <c r="X114" s="37"/>
      <c r="Y114" s="37"/>
      <c r="Z114" s="37"/>
      <c r="AA114" s="37"/>
      <c r="AB114" s="37"/>
      <c r="AC114" s="37"/>
      <c r="AD114" s="37"/>
      <c r="AE114" s="37"/>
      <c r="AT114" s="19" t="s">
        <v>297</v>
      </c>
      <c r="AU114" s="19" t="s">
        <v>91</v>
      </c>
    </row>
    <row r="115" spans="1:65" s="15" customFormat="1" ht="22.5">
      <c r="B115" s="238"/>
      <c r="C115" s="239"/>
      <c r="D115" s="208" t="s">
        <v>299</v>
      </c>
      <c r="E115" s="240" t="s">
        <v>44</v>
      </c>
      <c r="F115" s="241" t="s">
        <v>1756</v>
      </c>
      <c r="G115" s="239"/>
      <c r="H115" s="240" t="s">
        <v>44</v>
      </c>
      <c r="I115" s="242"/>
      <c r="J115" s="239"/>
      <c r="K115" s="239"/>
      <c r="L115" s="243"/>
      <c r="M115" s="244"/>
      <c r="N115" s="245"/>
      <c r="O115" s="245"/>
      <c r="P115" s="245"/>
      <c r="Q115" s="245"/>
      <c r="R115" s="245"/>
      <c r="S115" s="245"/>
      <c r="T115" s="246"/>
      <c r="AT115" s="247" t="s">
        <v>299</v>
      </c>
      <c r="AU115" s="247" t="s">
        <v>91</v>
      </c>
      <c r="AV115" s="15" t="s">
        <v>88</v>
      </c>
      <c r="AW115" s="15" t="s">
        <v>42</v>
      </c>
      <c r="AX115" s="15" t="s">
        <v>82</v>
      </c>
      <c r="AY115" s="247" t="s">
        <v>211</v>
      </c>
    </row>
    <row r="116" spans="1:65" s="13" customFormat="1">
      <c r="B116" s="216"/>
      <c r="C116" s="217"/>
      <c r="D116" s="208" t="s">
        <v>299</v>
      </c>
      <c r="E116" s="218" t="s">
        <v>44</v>
      </c>
      <c r="F116" s="219" t="s">
        <v>1757</v>
      </c>
      <c r="G116" s="217"/>
      <c r="H116" s="220">
        <v>9.3149999999999995</v>
      </c>
      <c r="I116" s="221"/>
      <c r="J116" s="217"/>
      <c r="K116" s="217"/>
      <c r="L116" s="222"/>
      <c r="M116" s="223"/>
      <c r="N116" s="224"/>
      <c r="O116" s="224"/>
      <c r="P116" s="224"/>
      <c r="Q116" s="224"/>
      <c r="R116" s="224"/>
      <c r="S116" s="224"/>
      <c r="T116" s="225"/>
      <c r="AT116" s="226" t="s">
        <v>299</v>
      </c>
      <c r="AU116" s="226" t="s">
        <v>91</v>
      </c>
      <c r="AV116" s="13" t="s">
        <v>91</v>
      </c>
      <c r="AW116" s="13" t="s">
        <v>42</v>
      </c>
      <c r="AX116" s="13" t="s">
        <v>88</v>
      </c>
      <c r="AY116" s="226" t="s">
        <v>211</v>
      </c>
    </row>
    <row r="117" spans="1:65" s="12" customFormat="1" ht="12.75">
      <c r="B117" s="179"/>
      <c r="C117" s="180"/>
      <c r="D117" s="181" t="s">
        <v>81</v>
      </c>
      <c r="E117" s="193" t="s">
        <v>232</v>
      </c>
      <c r="F117" s="193" t="s">
        <v>557</v>
      </c>
      <c r="G117" s="180"/>
      <c r="H117" s="180"/>
      <c r="I117" s="183"/>
      <c r="J117" s="194">
        <f>BK117</f>
        <v>0</v>
      </c>
      <c r="K117" s="180"/>
      <c r="L117" s="185"/>
      <c r="M117" s="186"/>
      <c r="N117" s="187"/>
      <c r="O117" s="187"/>
      <c r="P117" s="188">
        <f>SUM(P118:P124)</f>
        <v>0</v>
      </c>
      <c r="Q117" s="187"/>
      <c r="R117" s="188">
        <f>SUM(R118:R124)</f>
        <v>38.318725000000001</v>
      </c>
      <c r="S117" s="187"/>
      <c r="T117" s="189">
        <f>SUM(T118:T124)</f>
        <v>0</v>
      </c>
      <c r="AR117" s="190" t="s">
        <v>88</v>
      </c>
      <c r="AT117" s="191" t="s">
        <v>81</v>
      </c>
      <c r="AU117" s="191" t="s">
        <v>88</v>
      </c>
      <c r="AY117" s="190" t="s">
        <v>211</v>
      </c>
      <c r="BK117" s="192">
        <f>SUM(BK118:BK124)</f>
        <v>0</v>
      </c>
    </row>
    <row r="118" spans="1:65" s="2" customFormat="1" ht="24">
      <c r="A118" s="37"/>
      <c r="B118" s="38"/>
      <c r="C118" s="195" t="s">
        <v>210</v>
      </c>
      <c r="D118" s="195" t="s">
        <v>214</v>
      </c>
      <c r="E118" s="196" t="s">
        <v>1075</v>
      </c>
      <c r="F118" s="197" t="s">
        <v>1076</v>
      </c>
      <c r="G118" s="198" t="s">
        <v>519</v>
      </c>
      <c r="H118" s="199">
        <v>20.25</v>
      </c>
      <c r="I118" s="200"/>
      <c r="J118" s="201">
        <f>ROUND(I118*H118,2)</f>
        <v>0</v>
      </c>
      <c r="K118" s="197" t="s">
        <v>224</v>
      </c>
      <c r="L118" s="42"/>
      <c r="M118" s="202" t="s">
        <v>44</v>
      </c>
      <c r="N118" s="203" t="s">
        <v>53</v>
      </c>
      <c r="O118" s="67"/>
      <c r="P118" s="204">
        <f>O118*H118</f>
        <v>0</v>
      </c>
      <c r="Q118" s="204">
        <v>0.2429</v>
      </c>
      <c r="R118" s="204">
        <f>Q118*H118</f>
        <v>4.9187250000000002</v>
      </c>
      <c r="S118" s="204">
        <v>0</v>
      </c>
      <c r="T118" s="205">
        <f>S118*H118</f>
        <v>0</v>
      </c>
      <c r="U118" s="37"/>
      <c r="V118" s="37"/>
      <c r="W118" s="37"/>
      <c r="X118" s="37"/>
      <c r="Y118" s="37"/>
      <c r="Z118" s="37"/>
      <c r="AA118" s="37"/>
      <c r="AB118" s="37"/>
      <c r="AC118" s="37"/>
      <c r="AD118" s="37"/>
      <c r="AE118" s="37"/>
      <c r="AR118" s="206" t="s">
        <v>232</v>
      </c>
      <c r="AT118" s="206" t="s">
        <v>214</v>
      </c>
      <c r="AU118" s="206" t="s">
        <v>91</v>
      </c>
      <c r="AY118" s="19" t="s">
        <v>211</v>
      </c>
      <c r="BE118" s="207">
        <f>IF(N118="základní",J118,0)</f>
        <v>0</v>
      </c>
      <c r="BF118" s="207">
        <f>IF(N118="snížená",J118,0)</f>
        <v>0</v>
      </c>
      <c r="BG118" s="207">
        <f>IF(N118="zákl. přenesená",J118,0)</f>
        <v>0</v>
      </c>
      <c r="BH118" s="207">
        <f>IF(N118="sníž. přenesená",J118,0)</f>
        <v>0</v>
      </c>
      <c r="BI118" s="207">
        <f>IF(N118="nulová",J118,0)</f>
        <v>0</v>
      </c>
      <c r="BJ118" s="19" t="s">
        <v>88</v>
      </c>
      <c r="BK118" s="207">
        <f>ROUND(I118*H118,2)</f>
        <v>0</v>
      </c>
      <c r="BL118" s="19" t="s">
        <v>232</v>
      </c>
      <c r="BM118" s="206" t="s">
        <v>1758</v>
      </c>
    </row>
    <row r="119" spans="1:65" s="2" customFormat="1" ht="48.75">
      <c r="A119" s="37"/>
      <c r="B119" s="38"/>
      <c r="C119" s="39"/>
      <c r="D119" s="208" t="s">
        <v>297</v>
      </c>
      <c r="E119" s="39"/>
      <c r="F119" s="209" t="s">
        <v>1078</v>
      </c>
      <c r="G119" s="39"/>
      <c r="H119" s="39"/>
      <c r="I119" s="118"/>
      <c r="J119" s="39"/>
      <c r="K119" s="39"/>
      <c r="L119" s="42"/>
      <c r="M119" s="210"/>
      <c r="N119" s="211"/>
      <c r="O119" s="67"/>
      <c r="P119" s="67"/>
      <c r="Q119" s="67"/>
      <c r="R119" s="67"/>
      <c r="S119" s="67"/>
      <c r="T119" s="68"/>
      <c r="U119" s="37"/>
      <c r="V119" s="37"/>
      <c r="W119" s="37"/>
      <c r="X119" s="37"/>
      <c r="Y119" s="37"/>
      <c r="Z119" s="37"/>
      <c r="AA119" s="37"/>
      <c r="AB119" s="37"/>
      <c r="AC119" s="37"/>
      <c r="AD119" s="37"/>
      <c r="AE119" s="37"/>
      <c r="AT119" s="19" t="s">
        <v>297</v>
      </c>
      <c r="AU119" s="19" t="s">
        <v>91</v>
      </c>
    </row>
    <row r="120" spans="1:65" s="13" customFormat="1">
      <c r="B120" s="216"/>
      <c r="C120" s="217"/>
      <c r="D120" s="208" t="s">
        <v>299</v>
      </c>
      <c r="E120" s="218" t="s">
        <v>44</v>
      </c>
      <c r="F120" s="219" t="s">
        <v>1759</v>
      </c>
      <c r="G120" s="217"/>
      <c r="H120" s="220">
        <v>20.25</v>
      </c>
      <c r="I120" s="221"/>
      <c r="J120" s="217"/>
      <c r="K120" s="217"/>
      <c r="L120" s="222"/>
      <c r="M120" s="223"/>
      <c r="N120" s="224"/>
      <c r="O120" s="224"/>
      <c r="P120" s="224"/>
      <c r="Q120" s="224"/>
      <c r="R120" s="224"/>
      <c r="S120" s="224"/>
      <c r="T120" s="225"/>
      <c r="AT120" s="226" t="s">
        <v>299</v>
      </c>
      <c r="AU120" s="226" t="s">
        <v>91</v>
      </c>
      <c r="AV120" s="13" t="s">
        <v>91</v>
      </c>
      <c r="AW120" s="13" t="s">
        <v>42</v>
      </c>
      <c r="AX120" s="13" t="s">
        <v>88</v>
      </c>
      <c r="AY120" s="226" t="s">
        <v>211</v>
      </c>
    </row>
    <row r="121" spans="1:65" s="2" customFormat="1" ht="24">
      <c r="A121" s="37"/>
      <c r="B121" s="38"/>
      <c r="C121" s="195" t="s">
        <v>243</v>
      </c>
      <c r="D121" s="195" t="s">
        <v>214</v>
      </c>
      <c r="E121" s="196" t="s">
        <v>559</v>
      </c>
      <c r="F121" s="197" t="s">
        <v>560</v>
      </c>
      <c r="G121" s="198" t="s">
        <v>295</v>
      </c>
      <c r="H121" s="199">
        <v>16</v>
      </c>
      <c r="I121" s="200"/>
      <c r="J121" s="201">
        <f>ROUND(I121*H121,2)</f>
        <v>0</v>
      </c>
      <c r="K121" s="197" t="s">
        <v>224</v>
      </c>
      <c r="L121" s="42"/>
      <c r="M121" s="202" t="s">
        <v>44</v>
      </c>
      <c r="N121" s="203" t="s">
        <v>53</v>
      </c>
      <c r="O121" s="67"/>
      <c r="P121" s="204">
        <f>O121*H121</f>
        <v>0</v>
      </c>
      <c r="Q121" s="204">
        <v>2.0874999999999999</v>
      </c>
      <c r="R121" s="204">
        <f>Q121*H121</f>
        <v>33.4</v>
      </c>
      <c r="S121" s="204">
        <v>0</v>
      </c>
      <c r="T121" s="205">
        <f>S121*H121</f>
        <v>0</v>
      </c>
      <c r="U121" s="37"/>
      <c r="V121" s="37"/>
      <c r="W121" s="37"/>
      <c r="X121" s="37"/>
      <c r="Y121" s="37"/>
      <c r="Z121" s="37"/>
      <c r="AA121" s="37"/>
      <c r="AB121" s="37"/>
      <c r="AC121" s="37"/>
      <c r="AD121" s="37"/>
      <c r="AE121" s="37"/>
      <c r="AR121" s="206" t="s">
        <v>232</v>
      </c>
      <c r="AT121" s="206" t="s">
        <v>214</v>
      </c>
      <c r="AU121" s="206" t="s">
        <v>91</v>
      </c>
      <c r="AY121" s="19" t="s">
        <v>211</v>
      </c>
      <c r="BE121" s="207">
        <f>IF(N121="základní",J121,0)</f>
        <v>0</v>
      </c>
      <c r="BF121" s="207">
        <f>IF(N121="snížená",J121,0)</f>
        <v>0</v>
      </c>
      <c r="BG121" s="207">
        <f>IF(N121="zákl. přenesená",J121,0)</f>
        <v>0</v>
      </c>
      <c r="BH121" s="207">
        <f>IF(N121="sníž. přenesená",J121,0)</f>
        <v>0</v>
      </c>
      <c r="BI121" s="207">
        <f>IF(N121="nulová",J121,0)</f>
        <v>0</v>
      </c>
      <c r="BJ121" s="19" t="s">
        <v>88</v>
      </c>
      <c r="BK121" s="207">
        <f>ROUND(I121*H121,2)</f>
        <v>0</v>
      </c>
      <c r="BL121" s="19" t="s">
        <v>232</v>
      </c>
      <c r="BM121" s="206" t="s">
        <v>1760</v>
      </c>
    </row>
    <row r="122" spans="1:65" s="2" customFormat="1" ht="87.75">
      <c r="A122" s="37"/>
      <c r="B122" s="38"/>
      <c r="C122" s="39"/>
      <c r="D122" s="208" t="s">
        <v>297</v>
      </c>
      <c r="E122" s="39"/>
      <c r="F122" s="209" t="s">
        <v>562</v>
      </c>
      <c r="G122" s="39"/>
      <c r="H122" s="39"/>
      <c r="I122" s="118"/>
      <c r="J122" s="39"/>
      <c r="K122" s="39"/>
      <c r="L122" s="42"/>
      <c r="M122" s="210"/>
      <c r="N122" s="211"/>
      <c r="O122" s="67"/>
      <c r="P122" s="67"/>
      <c r="Q122" s="67"/>
      <c r="R122" s="67"/>
      <c r="S122" s="67"/>
      <c r="T122" s="68"/>
      <c r="U122" s="37"/>
      <c r="V122" s="37"/>
      <c r="W122" s="37"/>
      <c r="X122" s="37"/>
      <c r="Y122" s="37"/>
      <c r="Z122" s="37"/>
      <c r="AA122" s="37"/>
      <c r="AB122" s="37"/>
      <c r="AC122" s="37"/>
      <c r="AD122" s="37"/>
      <c r="AE122" s="37"/>
      <c r="AT122" s="19" t="s">
        <v>297</v>
      </c>
      <c r="AU122" s="19" t="s">
        <v>91</v>
      </c>
    </row>
    <row r="123" spans="1:65" s="2" customFormat="1" ht="19.5">
      <c r="A123" s="37"/>
      <c r="B123" s="38"/>
      <c r="C123" s="39"/>
      <c r="D123" s="208" t="s">
        <v>220</v>
      </c>
      <c r="E123" s="39"/>
      <c r="F123" s="209" t="s">
        <v>1685</v>
      </c>
      <c r="G123" s="39"/>
      <c r="H123" s="39"/>
      <c r="I123" s="118"/>
      <c r="J123" s="39"/>
      <c r="K123" s="39"/>
      <c r="L123" s="42"/>
      <c r="M123" s="210"/>
      <c r="N123" s="211"/>
      <c r="O123" s="67"/>
      <c r="P123" s="67"/>
      <c r="Q123" s="67"/>
      <c r="R123" s="67"/>
      <c r="S123" s="67"/>
      <c r="T123" s="68"/>
      <c r="U123" s="37"/>
      <c r="V123" s="37"/>
      <c r="W123" s="37"/>
      <c r="X123" s="37"/>
      <c r="Y123" s="37"/>
      <c r="Z123" s="37"/>
      <c r="AA123" s="37"/>
      <c r="AB123" s="37"/>
      <c r="AC123" s="37"/>
      <c r="AD123" s="37"/>
      <c r="AE123" s="37"/>
      <c r="AT123" s="19" t="s">
        <v>220</v>
      </c>
      <c r="AU123" s="19" t="s">
        <v>91</v>
      </c>
    </row>
    <row r="124" spans="1:65" s="13" customFormat="1">
      <c r="B124" s="216"/>
      <c r="C124" s="217"/>
      <c r="D124" s="208" t="s">
        <v>299</v>
      </c>
      <c r="E124" s="218" t="s">
        <v>44</v>
      </c>
      <c r="F124" s="219" t="s">
        <v>1761</v>
      </c>
      <c r="G124" s="217"/>
      <c r="H124" s="220">
        <v>16</v>
      </c>
      <c r="I124" s="221"/>
      <c r="J124" s="217"/>
      <c r="K124" s="217"/>
      <c r="L124" s="222"/>
      <c r="M124" s="223"/>
      <c r="N124" s="224"/>
      <c r="O124" s="224"/>
      <c r="P124" s="224"/>
      <c r="Q124" s="224"/>
      <c r="R124" s="224"/>
      <c r="S124" s="224"/>
      <c r="T124" s="225"/>
      <c r="AT124" s="226" t="s">
        <v>299</v>
      </c>
      <c r="AU124" s="226" t="s">
        <v>91</v>
      </c>
      <c r="AV124" s="13" t="s">
        <v>91</v>
      </c>
      <c r="AW124" s="13" t="s">
        <v>42</v>
      </c>
      <c r="AX124" s="13" t="s">
        <v>88</v>
      </c>
      <c r="AY124" s="226" t="s">
        <v>211</v>
      </c>
    </row>
    <row r="125" spans="1:65" s="12" customFormat="1" ht="12.75">
      <c r="B125" s="179"/>
      <c r="C125" s="180"/>
      <c r="D125" s="181" t="s">
        <v>81</v>
      </c>
      <c r="E125" s="193" t="s">
        <v>256</v>
      </c>
      <c r="F125" s="193" t="s">
        <v>619</v>
      </c>
      <c r="G125" s="180"/>
      <c r="H125" s="180"/>
      <c r="I125" s="183"/>
      <c r="J125" s="194">
        <f>BK125</f>
        <v>0</v>
      </c>
      <c r="K125" s="180"/>
      <c r="L125" s="185"/>
      <c r="M125" s="186"/>
      <c r="N125" s="187"/>
      <c r="O125" s="187"/>
      <c r="P125" s="188">
        <f>SUM(P126:P131)</f>
        <v>0</v>
      </c>
      <c r="Q125" s="187"/>
      <c r="R125" s="188">
        <f>SUM(R126:R131)</f>
        <v>3.35202E-2</v>
      </c>
      <c r="S125" s="187"/>
      <c r="T125" s="189">
        <f>SUM(T126:T131)</f>
        <v>0</v>
      </c>
      <c r="AR125" s="190" t="s">
        <v>88</v>
      </c>
      <c r="AT125" s="191" t="s">
        <v>81</v>
      </c>
      <c r="AU125" s="191" t="s">
        <v>88</v>
      </c>
      <c r="AY125" s="190" t="s">
        <v>211</v>
      </c>
      <c r="BK125" s="192">
        <f>SUM(BK126:BK131)</f>
        <v>0</v>
      </c>
    </row>
    <row r="126" spans="1:65" s="2" customFormat="1" ht="24">
      <c r="A126" s="37"/>
      <c r="B126" s="38"/>
      <c r="C126" s="195" t="s">
        <v>250</v>
      </c>
      <c r="D126" s="195" t="s">
        <v>214</v>
      </c>
      <c r="E126" s="196" t="s">
        <v>1710</v>
      </c>
      <c r="F126" s="197" t="s">
        <v>1711</v>
      </c>
      <c r="G126" s="198" t="s">
        <v>315</v>
      </c>
      <c r="H126" s="199">
        <v>21</v>
      </c>
      <c r="I126" s="200"/>
      <c r="J126" s="201">
        <f>ROUND(I126*H126,2)</f>
        <v>0</v>
      </c>
      <c r="K126" s="197" t="s">
        <v>224</v>
      </c>
      <c r="L126" s="42"/>
      <c r="M126" s="202" t="s">
        <v>44</v>
      </c>
      <c r="N126" s="203" t="s">
        <v>53</v>
      </c>
      <c r="O126" s="67"/>
      <c r="P126" s="204">
        <f>O126*H126</f>
        <v>0</v>
      </c>
      <c r="Q126" s="204">
        <v>1.0000000000000001E-5</v>
      </c>
      <c r="R126" s="204">
        <f>Q126*H126</f>
        <v>2.1000000000000001E-4</v>
      </c>
      <c r="S126" s="204">
        <v>0</v>
      </c>
      <c r="T126" s="205">
        <f>S126*H126</f>
        <v>0</v>
      </c>
      <c r="U126" s="37"/>
      <c r="V126" s="37"/>
      <c r="W126" s="37"/>
      <c r="X126" s="37"/>
      <c r="Y126" s="37"/>
      <c r="Z126" s="37"/>
      <c r="AA126" s="37"/>
      <c r="AB126" s="37"/>
      <c r="AC126" s="37"/>
      <c r="AD126" s="37"/>
      <c r="AE126" s="37"/>
      <c r="AR126" s="206" t="s">
        <v>232</v>
      </c>
      <c r="AT126" s="206" t="s">
        <v>214</v>
      </c>
      <c r="AU126" s="206" t="s">
        <v>91</v>
      </c>
      <c r="AY126" s="19" t="s">
        <v>211</v>
      </c>
      <c r="BE126" s="207">
        <f>IF(N126="základní",J126,0)</f>
        <v>0</v>
      </c>
      <c r="BF126" s="207">
        <f>IF(N126="snížená",J126,0)</f>
        <v>0</v>
      </c>
      <c r="BG126" s="207">
        <f>IF(N126="zákl. přenesená",J126,0)</f>
        <v>0</v>
      </c>
      <c r="BH126" s="207">
        <f>IF(N126="sníž. přenesená",J126,0)</f>
        <v>0</v>
      </c>
      <c r="BI126" s="207">
        <f>IF(N126="nulová",J126,0)</f>
        <v>0</v>
      </c>
      <c r="BJ126" s="19" t="s">
        <v>88</v>
      </c>
      <c r="BK126" s="207">
        <f>ROUND(I126*H126,2)</f>
        <v>0</v>
      </c>
      <c r="BL126" s="19" t="s">
        <v>232</v>
      </c>
      <c r="BM126" s="206" t="s">
        <v>1762</v>
      </c>
    </row>
    <row r="127" spans="1:65" s="2" customFormat="1" ht="87.75">
      <c r="A127" s="37"/>
      <c r="B127" s="38"/>
      <c r="C127" s="39"/>
      <c r="D127" s="208" t="s">
        <v>297</v>
      </c>
      <c r="E127" s="39"/>
      <c r="F127" s="209" t="s">
        <v>1191</v>
      </c>
      <c r="G127" s="39"/>
      <c r="H127" s="39"/>
      <c r="I127" s="118"/>
      <c r="J127" s="39"/>
      <c r="K127" s="39"/>
      <c r="L127" s="42"/>
      <c r="M127" s="210"/>
      <c r="N127" s="211"/>
      <c r="O127" s="67"/>
      <c r="P127" s="67"/>
      <c r="Q127" s="67"/>
      <c r="R127" s="67"/>
      <c r="S127" s="67"/>
      <c r="T127" s="68"/>
      <c r="U127" s="37"/>
      <c r="V127" s="37"/>
      <c r="W127" s="37"/>
      <c r="X127" s="37"/>
      <c r="Y127" s="37"/>
      <c r="Z127" s="37"/>
      <c r="AA127" s="37"/>
      <c r="AB127" s="37"/>
      <c r="AC127" s="37"/>
      <c r="AD127" s="37"/>
      <c r="AE127" s="37"/>
      <c r="AT127" s="19" t="s">
        <v>297</v>
      </c>
      <c r="AU127" s="19" t="s">
        <v>91</v>
      </c>
    </row>
    <row r="128" spans="1:65" s="2" customFormat="1" ht="19.5">
      <c r="A128" s="37"/>
      <c r="B128" s="38"/>
      <c r="C128" s="39"/>
      <c r="D128" s="208" t="s">
        <v>220</v>
      </c>
      <c r="E128" s="39"/>
      <c r="F128" s="209" t="s">
        <v>1192</v>
      </c>
      <c r="G128" s="39"/>
      <c r="H128" s="39"/>
      <c r="I128" s="118"/>
      <c r="J128" s="39"/>
      <c r="K128" s="39"/>
      <c r="L128" s="42"/>
      <c r="M128" s="210"/>
      <c r="N128" s="211"/>
      <c r="O128" s="67"/>
      <c r="P128" s="67"/>
      <c r="Q128" s="67"/>
      <c r="R128" s="67"/>
      <c r="S128" s="67"/>
      <c r="T128" s="68"/>
      <c r="U128" s="37"/>
      <c r="V128" s="37"/>
      <c r="W128" s="37"/>
      <c r="X128" s="37"/>
      <c r="Y128" s="37"/>
      <c r="Z128" s="37"/>
      <c r="AA128" s="37"/>
      <c r="AB128" s="37"/>
      <c r="AC128" s="37"/>
      <c r="AD128" s="37"/>
      <c r="AE128" s="37"/>
      <c r="AT128" s="19" t="s">
        <v>220</v>
      </c>
      <c r="AU128" s="19" t="s">
        <v>91</v>
      </c>
    </row>
    <row r="129" spans="1:65" s="13" customFormat="1">
      <c r="B129" s="216"/>
      <c r="C129" s="217"/>
      <c r="D129" s="208" t="s">
        <v>299</v>
      </c>
      <c r="E129" s="218" t="s">
        <v>44</v>
      </c>
      <c r="F129" s="219" t="s">
        <v>1763</v>
      </c>
      <c r="G129" s="217"/>
      <c r="H129" s="220">
        <v>21</v>
      </c>
      <c r="I129" s="221"/>
      <c r="J129" s="217"/>
      <c r="K129" s="217"/>
      <c r="L129" s="222"/>
      <c r="M129" s="223"/>
      <c r="N129" s="224"/>
      <c r="O129" s="224"/>
      <c r="P129" s="224"/>
      <c r="Q129" s="224"/>
      <c r="R129" s="224"/>
      <c r="S129" s="224"/>
      <c r="T129" s="225"/>
      <c r="AT129" s="226" t="s">
        <v>299</v>
      </c>
      <c r="AU129" s="226" t="s">
        <v>91</v>
      </c>
      <c r="AV129" s="13" t="s">
        <v>91</v>
      </c>
      <c r="AW129" s="13" t="s">
        <v>42</v>
      </c>
      <c r="AX129" s="13" t="s">
        <v>88</v>
      </c>
      <c r="AY129" s="226" t="s">
        <v>211</v>
      </c>
    </row>
    <row r="130" spans="1:65" s="2" customFormat="1" ht="12">
      <c r="A130" s="37"/>
      <c r="B130" s="38"/>
      <c r="C130" s="259" t="s">
        <v>256</v>
      </c>
      <c r="D130" s="259" t="s">
        <v>507</v>
      </c>
      <c r="E130" s="260" t="s">
        <v>1714</v>
      </c>
      <c r="F130" s="261" t="s">
        <v>1715</v>
      </c>
      <c r="G130" s="262" t="s">
        <v>315</v>
      </c>
      <c r="H130" s="263">
        <v>21.63</v>
      </c>
      <c r="I130" s="264"/>
      <c r="J130" s="265">
        <f>ROUND(I130*H130,2)</f>
        <v>0</v>
      </c>
      <c r="K130" s="261" t="s">
        <v>224</v>
      </c>
      <c r="L130" s="266"/>
      <c r="M130" s="267" t="s">
        <v>44</v>
      </c>
      <c r="N130" s="268" t="s">
        <v>53</v>
      </c>
      <c r="O130" s="67"/>
      <c r="P130" s="204">
        <f>O130*H130</f>
        <v>0</v>
      </c>
      <c r="Q130" s="204">
        <v>1.5399999999999999E-3</v>
      </c>
      <c r="R130" s="204">
        <f>Q130*H130</f>
        <v>3.3310199999999998E-2</v>
      </c>
      <c r="S130" s="204">
        <v>0</v>
      </c>
      <c r="T130" s="205">
        <f>S130*H130</f>
        <v>0</v>
      </c>
      <c r="U130" s="37"/>
      <c r="V130" s="37"/>
      <c r="W130" s="37"/>
      <c r="X130" s="37"/>
      <c r="Y130" s="37"/>
      <c r="Z130" s="37"/>
      <c r="AA130" s="37"/>
      <c r="AB130" s="37"/>
      <c r="AC130" s="37"/>
      <c r="AD130" s="37"/>
      <c r="AE130" s="37"/>
      <c r="AR130" s="206" t="s">
        <v>256</v>
      </c>
      <c r="AT130" s="206" t="s">
        <v>507</v>
      </c>
      <c r="AU130" s="206" t="s">
        <v>91</v>
      </c>
      <c r="AY130" s="19" t="s">
        <v>211</v>
      </c>
      <c r="BE130" s="207">
        <f>IF(N130="základní",J130,0)</f>
        <v>0</v>
      </c>
      <c r="BF130" s="207">
        <f>IF(N130="snížená",J130,0)</f>
        <v>0</v>
      </c>
      <c r="BG130" s="207">
        <f>IF(N130="zákl. přenesená",J130,0)</f>
        <v>0</v>
      </c>
      <c r="BH130" s="207">
        <f>IF(N130="sníž. přenesená",J130,0)</f>
        <v>0</v>
      </c>
      <c r="BI130" s="207">
        <f>IF(N130="nulová",J130,0)</f>
        <v>0</v>
      </c>
      <c r="BJ130" s="19" t="s">
        <v>88</v>
      </c>
      <c r="BK130" s="207">
        <f>ROUND(I130*H130,2)</f>
        <v>0</v>
      </c>
      <c r="BL130" s="19" t="s">
        <v>232</v>
      </c>
      <c r="BM130" s="206" t="s">
        <v>1764</v>
      </c>
    </row>
    <row r="131" spans="1:65" s="13" customFormat="1">
      <c r="B131" s="216"/>
      <c r="C131" s="217"/>
      <c r="D131" s="208" t="s">
        <v>299</v>
      </c>
      <c r="E131" s="217"/>
      <c r="F131" s="219" t="s">
        <v>1765</v>
      </c>
      <c r="G131" s="217"/>
      <c r="H131" s="220">
        <v>21.63</v>
      </c>
      <c r="I131" s="221"/>
      <c r="J131" s="217"/>
      <c r="K131" s="217"/>
      <c r="L131" s="222"/>
      <c r="M131" s="223"/>
      <c r="N131" s="224"/>
      <c r="O131" s="224"/>
      <c r="P131" s="224"/>
      <c r="Q131" s="224"/>
      <c r="R131" s="224"/>
      <c r="S131" s="224"/>
      <c r="T131" s="225"/>
      <c r="AT131" s="226" t="s">
        <v>299</v>
      </c>
      <c r="AU131" s="226" t="s">
        <v>91</v>
      </c>
      <c r="AV131" s="13" t="s">
        <v>91</v>
      </c>
      <c r="AW131" s="13" t="s">
        <v>4</v>
      </c>
      <c r="AX131" s="13" t="s">
        <v>88</v>
      </c>
      <c r="AY131" s="226" t="s">
        <v>211</v>
      </c>
    </row>
    <row r="132" spans="1:65" s="12" customFormat="1" ht="12.75">
      <c r="B132" s="179"/>
      <c r="C132" s="180"/>
      <c r="D132" s="181" t="s">
        <v>81</v>
      </c>
      <c r="E132" s="193" t="s">
        <v>606</v>
      </c>
      <c r="F132" s="193" t="s">
        <v>607</v>
      </c>
      <c r="G132" s="180"/>
      <c r="H132" s="180"/>
      <c r="I132" s="183"/>
      <c r="J132" s="194">
        <f>BK132</f>
        <v>0</v>
      </c>
      <c r="K132" s="180"/>
      <c r="L132" s="185"/>
      <c r="M132" s="186"/>
      <c r="N132" s="187"/>
      <c r="O132" s="187"/>
      <c r="P132" s="188">
        <f>SUM(P133:P134)</f>
        <v>0</v>
      </c>
      <c r="Q132" s="187"/>
      <c r="R132" s="188">
        <f>SUM(R133:R134)</f>
        <v>0</v>
      </c>
      <c r="S132" s="187"/>
      <c r="T132" s="189">
        <f>SUM(T133:T134)</f>
        <v>0</v>
      </c>
      <c r="AR132" s="190" t="s">
        <v>88</v>
      </c>
      <c r="AT132" s="191" t="s">
        <v>81</v>
      </c>
      <c r="AU132" s="191" t="s">
        <v>88</v>
      </c>
      <c r="AY132" s="190" t="s">
        <v>211</v>
      </c>
      <c r="BK132" s="192">
        <f>SUM(BK133:BK134)</f>
        <v>0</v>
      </c>
    </row>
    <row r="133" spans="1:65" s="2" customFormat="1" ht="24">
      <c r="A133" s="37"/>
      <c r="B133" s="38"/>
      <c r="C133" s="195" t="s">
        <v>261</v>
      </c>
      <c r="D133" s="195" t="s">
        <v>214</v>
      </c>
      <c r="E133" s="196" t="s">
        <v>609</v>
      </c>
      <c r="F133" s="197" t="s">
        <v>610</v>
      </c>
      <c r="G133" s="198" t="s">
        <v>510</v>
      </c>
      <c r="H133" s="199">
        <v>128.637</v>
      </c>
      <c r="I133" s="200"/>
      <c r="J133" s="201">
        <f>ROUND(I133*H133,2)</f>
        <v>0</v>
      </c>
      <c r="K133" s="197" t="s">
        <v>224</v>
      </c>
      <c r="L133" s="42"/>
      <c r="M133" s="202" t="s">
        <v>44</v>
      </c>
      <c r="N133" s="203" t="s">
        <v>53</v>
      </c>
      <c r="O133" s="67"/>
      <c r="P133" s="204">
        <f>O133*H133</f>
        <v>0</v>
      </c>
      <c r="Q133" s="204">
        <v>0</v>
      </c>
      <c r="R133" s="204">
        <f>Q133*H133</f>
        <v>0</v>
      </c>
      <c r="S133" s="204">
        <v>0</v>
      </c>
      <c r="T133" s="205">
        <f>S133*H133</f>
        <v>0</v>
      </c>
      <c r="U133" s="37"/>
      <c r="V133" s="37"/>
      <c r="W133" s="37"/>
      <c r="X133" s="37"/>
      <c r="Y133" s="37"/>
      <c r="Z133" s="37"/>
      <c r="AA133" s="37"/>
      <c r="AB133" s="37"/>
      <c r="AC133" s="37"/>
      <c r="AD133" s="37"/>
      <c r="AE133" s="37"/>
      <c r="AR133" s="206" t="s">
        <v>232</v>
      </c>
      <c r="AT133" s="206" t="s">
        <v>214</v>
      </c>
      <c r="AU133" s="206" t="s">
        <v>91</v>
      </c>
      <c r="AY133" s="19" t="s">
        <v>211</v>
      </c>
      <c r="BE133" s="207">
        <f>IF(N133="základní",J133,0)</f>
        <v>0</v>
      </c>
      <c r="BF133" s="207">
        <f>IF(N133="snížená",J133,0)</f>
        <v>0</v>
      </c>
      <c r="BG133" s="207">
        <f>IF(N133="zákl. přenesená",J133,0)</f>
        <v>0</v>
      </c>
      <c r="BH133" s="207">
        <f>IF(N133="sníž. přenesená",J133,0)</f>
        <v>0</v>
      </c>
      <c r="BI133" s="207">
        <f>IF(N133="nulová",J133,0)</f>
        <v>0</v>
      </c>
      <c r="BJ133" s="19" t="s">
        <v>88</v>
      </c>
      <c r="BK133" s="207">
        <f>ROUND(I133*H133,2)</f>
        <v>0</v>
      </c>
      <c r="BL133" s="19" t="s">
        <v>232</v>
      </c>
      <c r="BM133" s="206" t="s">
        <v>1766</v>
      </c>
    </row>
    <row r="134" spans="1:65" s="2" customFormat="1" ht="29.25">
      <c r="A134" s="37"/>
      <c r="B134" s="38"/>
      <c r="C134" s="39"/>
      <c r="D134" s="208" t="s">
        <v>297</v>
      </c>
      <c r="E134" s="39"/>
      <c r="F134" s="209" t="s">
        <v>612</v>
      </c>
      <c r="G134" s="39"/>
      <c r="H134" s="39"/>
      <c r="I134" s="118"/>
      <c r="J134" s="39"/>
      <c r="K134" s="39"/>
      <c r="L134" s="42"/>
      <c r="M134" s="212"/>
      <c r="N134" s="213"/>
      <c r="O134" s="214"/>
      <c r="P134" s="214"/>
      <c r="Q134" s="214"/>
      <c r="R134" s="214"/>
      <c r="S134" s="214"/>
      <c r="T134" s="215"/>
      <c r="U134" s="37"/>
      <c r="V134" s="37"/>
      <c r="W134" s="37"/>
      <c r="X134" s="37"/>
      <c r="Y134" s="37"/>
      <c r="Z134" s="37"/>
      <c r="AA134" s="37"/>
      <c r="AB134" s="37"/>
      <c r="AC134" s="37"/>
      <c r="AD134" s="37"/>
      <c r="AE134" s="37"/>
      <c r="AT134" s="19" t="s">
        <v>297</v>
      </c>
      <c r="AU134" s="19" t="s">
        <v>91</v>
      </c>
    </row>
    <row r="135" spans="1:65" s="2" customFormat="1">
      <c r="A135" s="37"/>
      <c r="B135" s="50"/>
      <c r="C135" s="51"/>
      <c r="D135" s="51"/>
      <c r="E135" s="51"/>
      <c r="F135" s="51"/>
      <c r="G135" s="51"/>
      <c r="H135" s="51"/>
      <c r="I135" s="145"/>
      <c r="J135" s="51"/>
      <c r="K135" s="51"/>
      <c r="L135" s="42"/>
      <c r="M135" s="37"/>
      <c r="O135" s="37"/>
      <c r="P135" s="37"/>
      <c r="Q135" s="37"/>
      <c r="R135" s="37"/>
      <c r="S135" s="37"/>
      <c r="T135" s="37"/>
      <c r="U135" s="37"/>
      <c r="V135" s="37"/>
      <c r="W135" s="37"/>
      <c r="X135" s="37"/>
      <c r="Y135" s="37"/>
      <c r="Z135" s="37"/>
      <c r="AA135" s="37"/>
      <c r="AB135" s="37"/>
      <c r="AC135" s="37"/>
      <c r="AD135" s="37"/>
      <c r="AE135" s="37"/>
    </row>
  </sheetData>
  <sheetProtection algorithmName="SHA-512" hashValue="Ds6J/DN/l2nFN5Gyt6cTIgrYBYjNWd3fwUWvvPJ/V3/S3Fb9ChoOa3RSl57uZFKbl428jCSxpJIbYX6KtnpjsA==" saltValue="ThRd2blgeFYTQMcQewVX+E3QD4P2YvgpYg8GuvwhzRWicvSnMRYP9pQTESCLmuJMhrVqN3YLCfGqt7OBCSEbnQ==" spinCount="100000" sheet="1" objects="1" scenarios="1" formatColumns="0" formatRows="0" autoFilter="0"/>
  <autoFilter ref="C90:K134"/>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95"/>
  <sheetViews>
    <sheetView showGridLines="0" workbookViewId="0">
      <selection activeCell="F119" sqref="F11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138</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1767</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1768</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111</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1769</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ROUND(J97,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ROUND((SUM(BE97:BE594)),  2)</f>
        <v>0</v>
      </c>
      <c r="G35" s="37"/>
      <c r="H35" s="37"/>
      <c r="I35" s="134">
        <v>0.21</v>
      </c>
      <c r="J35" s="133">
        <f>ROUND(((SUM(BE97:BE594))*I35),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ROUND((SUM(BF97:BF594)),  2)</f>
        <v>0</v>
      </c>
      <c r="G36" s="37"/>
      <c r="H36" s="37"/>
      <c r="I36" s="134">
        <v>0.15</v>
      </c>
      <c r="J36" s="133">
        <f>ROUND(((SUM(BF97:BF594))*I36),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ROUND((SUM(BG97:BG594)),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ROUND((SUM(BH97:BH594)),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ROUND((SUM(BI97:BI594)),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1767</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06.1 - Soupis prací - Pravobřežní PPO zeď v DKM ř. km cca 15,88 –16,0</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J97</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284</v>
      </c>
      <c r="E64" s="157"/>
      <c r="F64" s="157"/>
      <c r="G64" s="157"/>
      <c r="H64" s="157"/>
      <c r="I64" s="158"/>
      <c r="J64" s="159">
        <f>J98</f>
        <v>0</v>
      </c>
      <c r="K64" s="155"/>
      <c r="L64" s="160"/>
    </row>
    <row r="65" spans="1:31" s="10" customFormat="1" ht="12.75">
      <c r="B65" s="161"/>
      <c r="C65" s="100"/>
      <c r="D65" s="162" t="s">
        <v>285</v>
      </c>
      <c r="E65" s="163"/>
      <c r="F65" s="163"/>
      <c r="G65" s="163"/>
      <c r="H65" s="163"/>
      <c r="I65" s="164"/>
      <c r="J65" s="165">
        <f>J99</f>
        <v>0</v>
      </c>
      <c r="K65" s="100"/>
      <c r="L65" s="166"/>
    </row>
    <row r="66" spans="1:31" s="10" customFormat="1" ht="12.75">
      <c r="B66" s="161"/>
      <c r="C66" s="100"/>
      <c r="D66" s="162" t="s">
        <v>649</v>
      </c>
      <c r="E66" s="163"/>
      <c r="F66" s="163"/>
      <c r="G66" s="163"/>
      <c r="H66" s="163"/>
      <c r="I66" s="164"/>
      <c r="J66" s="165">
        <f>J225</f>
        <v>0</v>
      </c>
      <c r="K66" s="100"/>
      <c r="L66" s="166"/>
    </row>
    <row r="67" spans="1:31" s="10" customFormat="1" ht="12.75">
      <c r="B67" s="161"/>
      <c r="C67" s="100"/>
      <c r="D67" s="162" t="s">
        <v>650</v>
      </c>
      <c r="E67" s="163"/>
      <c r="F67" s="163"/>
      <c r="G67" s="163"/>
      <c r="H67" s="163"/>
      <c r="I67" s="164"/>
      <c r="J67" s="165">
        <f>J328</f>
        <v>0</v>
      </c>
      <c r="K67" s="100"/>
      <c r="L67" s="166"/>
    </row>
    <row r="68" spans="1:31" s="10" customFormat="1" ht="12.75">
      <c r="B68" s="161"/>
      <c r="C68" s="100"/>
      <c r="D68" s="162" t="s">
        <v>286</v>
      </c>
      <c r="E68" s="163"/>
      <c r="F68" s="163"/>
      <c r="G68" s="163"/>
      <c r="H68" s="163"/>
      <c r="I68" s="164"/>
      <c r="J68" s="165">
        <f>J389</f>
        <v>0</v>
      </c>
      <c r="K68" s="100"/>
      <c r="L68" s="166"/>
    </row>
    <row r="69" spans="1:31" s="10" customFormat="1" ht="12.75">
      <c r="B69" s="161"/>
      <c r="C69" s="100"/>
      <c r="D69" s="162" t="s">
        <v>651</v>
      </c>
      <c r="E69" s="163"/>
      <c r="F69" s="163"/>
      <c r="G69" s="163"/>
      <c r="H69" s="163"/>
      <c r="I69" s="164"/>
      <c r="J69" s="165">
        <f>J412</f>
        <v>0</v>
      </c>
      <c r="K69" s="100"/>
      <c r="L69" s="166"/>
    </row>
    <row r="70" spans="1:31" s="10" customFormat="1" ht="12.75">
      <c r="B70" s="161"/>
      <c r="C70" s="100"/>
      <c r="D70" s="162" t="s">
        <v>652</v>
      </c>
      <c r="E70" s="163"/>
      <c r="F70" s="163"/>
      <c r="G70" s="163"/>
      <c r="H70" s="163"/>
      <c r="I70" s="164"/>
      <c r="J70" s="165">
        <f>J429</f>
        <v>0</v>
      </c>
      <c r="K70" s="100"/>
      <c r="L70" s="166"/>
    </row>
    <row r="71" spans="1:31" s="10" customFormat="1" ht="12.75">
      <c r="B71" s="161"/>
      <c r="C71" s="100"/>
      <c r="D71" s="162" t="s">
        <v>653</v>
      </c>
      <c r="E71" s="163"/>
      <c r="F71" s="163"/>
      <c r="G71" s="163"/>
      <c r="H71" s="163"/>
      <c r="I71" s="164"/>
      <c r="J71" s="165">
        <f>J469</f>
        <v>0</v>
      </c>
      <c r="K71" s="100"/>
      <c r="L71" s="166"/>
    </row>
    <row r="72" spans="1:31" s="10" customFormat="1" ht="12.75">
      <c r="B72" s="161"/>
      <c r="C72" s="100"/>
      <c r="D72" s="162" t="s">
        <v>288</v>
      </c>
      <c r="E72" s="163"/>
      <c r="F72" s="163"/>
      <c r="G72" s="163"/>
      <c r="H72" s="163"/>
      <c r="I72" s="164"/>
      <c r="J72" s="165">
        <f>J562</f>
        <v>0</v>
      </c>
      <c r="K72" s="100"/>
      <c r="L72" s="166"/>
    </row>
    <row r="73" spans="1:31" s="10" customFormat="1" ht="12.75">
      <c r="B73" s="161"/>
      <c r="C73" s="100"/>
      <c r="D73" s="162" t="s">
        <v>289</v>
      </c>
      <c r="E73" s="163"/>
      <c r="F73" s="163"/>
      <c r="G73" s="163"/>
      <c r="H73" s="163"/>
      <c r="I73" s="164"/>
      <c r="J73" s="165">
        <f>J579</f>
        <v>0</v>
      </c>
      <c r="K73" s="100"/>
      <c r="L73" s="166"/>
    </row>
    <row r="74" spans="1:31" s="9" customFormat="1" ht="15">
      <c r="B74" s="154"/>
      <c r="C74" s="155"/>
      <c r="D74" s="156" t="s">
        <v>654</v>
      </c>
      <c r="E74" s="157"/>
      <c r="F74" s="157"/>
      <c r="G74" s="157"/>
      <c r="H74" s="157"/>
      <c r="I74" s="158"/>
      <c r="J74" s="159">
        <f>J584</f>
        <v>0</v>
      </c>
      <c r="K74" s="155"/>
      <c r="L74" s="160"/>
    </row>
    <row r="75" spans="1:31" s="10" customFormat="1" ht="12.75">
      <c r="B75" s="161"/>
      <c r="C75" s="100"/>
      <c r="D75" s="162" t="s">
        <v>655</v>
      </c>
      <c r="E75" s="163"/>
      <c r="F75" s="163"/>
      <c r="G75" s="163"/>
      <c r="H75" s="163"/>
      <c r="I75" s="164"/>
      <c r="J75" s="165">
        <f>J585</f>
        <v>0</v>
      </c>
      <c r="K75" s="100"/>
      <c r="L75" s="166"/>
    </row>
    <row r="76" spans="1:31" s="2" customFormat="1">
      <c r="A76" s="37"/>
      <c r="B76" s="38"/>
      <c r="C76" s="39"/>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c r="A77" s="37"/>
      <c r="B77" s="50"/>
      <c r="C77" s="51"/>
      <c r="D77" s="51"/>
      <c r="E77" s="51"/>
      <c r="F77" s="51"/>
      <c r="G77" s="51"/>
      <c r="H77" s="51"/>
      <c r="I77" s="145"/>
      <c r="J77" s="51"/>
      <c r="K77" s="51"/>
      <c r="L77" s="119"/>
      <c r="S77" s="37"/>
      <c r="T77" s="37"/>
      <c r="U77" s="37"/>
      <c r="V77" s="37"/>
      <c r="W77" s="37"/>
      <c r="X77" s="37"/>
      <c r="Y77" s="37"/>
      <c r="Z77" s="37"/>
      <c r="AA77" s="37"/>
      <c r="AB77" s="37"/>
      <c r="AC77" s="37"/>
      <c r="AD77" s="37"/>
      <c r="AE77" s="37"/>
    </row>
    <row r="81" spans="1:31" s="2" customFormat="1">
      <c r="A81" s="37"/>
      <c r="B81" s="52"/>
      <c r="C81" s="53"/>
      <c r="D81" s="53"/>
      <c r="E81" s="53"/>
      <c r="F81" s="53"/>
      <c r="G81" s="53"/>
      <c r="H81" s="53"/>
      <c r="I81" s="148"/>
      <c r="J81" s="53"/>
      <c r="K81" s="53"/>
      <c r="L81" s="119"/>
      <c r="S81" s="37"/>
      <c r="T81" s="37"/>
      <c r="U81" s="37"/>
      <c r="V81" s="37"/>
      <c r="W81" s="37"/>
      <c r="X81" s="37"/>
      <c r="Y81" s="37"/>
      <c r="Z81" s="37"/>
      <c r="AA81" s="37"/>
      <c r="AB81" s="37"/>
      <c r="AC81" s="37"/>
      <c r="AD81" s="37"/>
      <c r="AE81" s="37"/>
    </row>
    <row r="82" spans="1:31" s="2" customFormat="1" ht="18">
      <c r="A82" s="37"/>
      <c r="B82" s="38"/>
      <c r="C82" s="25" t="s">
        <v>195</v>
      </c>
      <c r="D82" s="39"/>
      <c r="E82" s="39"/>
      <c r="F82" s="39"/>
      <c r="G82" s="39"/>
      <c r="H82" s="39"/>
      <c r="I82" s="118"/>
      <c r="J82" s="39"/>
      <c r="K82" s="39"/>
      <c r="L82" s="119"/>
      <c r="S82" s="37"/>
      <c r="T82" s="37"/>
      <c r="U82" s="37"/>
      <c r="V82" s="37"/>
      <c r="W82" s="37"/>
      <c r="X82" s="37"/>
      <c r="Y82" s="37"/>
      <c r="Z82" s="37"/>
      <c r="AA82" s="37"/>
      <c r="AB82" s="37"/>
      <c r="AC82" s="37"/>
      <c r="AD82" s="37"/>
      <c r="AE82" s="37"/>
    </row>
    <row r="83" spans="1:31" s="2" customFormat="1">
      <c r="A83" s="37"/>
      <c r="B83" s="38"/>
      <c r="C83" s="39"/>
      <c r="D83" s="39"/>
      <c r="E83" s="39"/>
      <c r="F83" s="39"/>
      <c r="G83" s="39"/>
      <c r="H83" s="39"/>
      <c r="I83" s="118"/>
      <c r="J83" s="39"/>
      <c r="K83" s="39"/>
      <c r="L83" s="119"/>
      <c r="S83" s="37"/>
      <c r="T83" s="37"/>
      <c r="U83" s="37"/>
      <c r="V83" s="37"/>
      <c r="W83" s="37"/>
      <c r="X83" s="37"/>
      <c r="Y83" s="37"/>
      <c r="Z83" s="37"/>
      <c r="AA83" s="37"/>
      <c r="AB83" s="37"/>
      <c r="AC83" s="37"/>
      <c r="AD83" s="37"/>
      <c r="AE83" s="37"/>
    </row>
    <row r="84" spans="1:31" s="2" customFormat="1" ht="12.75">
      <c r="A84" s="37"/>
      <c r="B84" s="38"/>
      <c r="C84" s="31" t="s">
        <v>16</v>
      </c>
      <c r="D84" s="39"/>
      <c r="E84" s="39"/>
      <c r="F84" s="39"/>
      <c r="G84" s="39"/>
      <c r="H84" s="39"/>
      <c r="I84" s="118"/>
      <c r="J84" s="39"/>
      <c r="K84" s="39"/>
      <c r="L84" s="119"/>
      <c r="S84" s="37"/>
      <c r="T84" s="37"/>
      <c r="U84" s="37"/>
      <c r="V84" s="37"/>
      <c r="W84" s="37"/>
      <c r="X84" s="37"/>
      <c r="Y84" s="37"/>
      <c r="Z84" s="37"/>
      <c r="AA84" s="37"/>
      <c r="AB84" s="37"/>
      <c r="AC84" s="37"/>
      <c r="AD84" s="37"/>
      <c r="AE84" s="37"/>
    </row>
    <row r="85" spans="1:31" s="2" customFormat="1" ht="12.75">
      <c r="A85" s="37"/>
      <c r="B85" s="38"/>
      <c r="C85" s="39"/>
      <c r="D85" s="39"/>
      <c r="E85" s="402" t="str">
        <f>E7</f>
        <v>Bělá, Kvasiny, protipovodňová ochrana, č. akce 229180012 - DPS</v>
      </c>
      <c r="F85" s="403"/>
      <c r="G85" s="403"/>
      <c r="H85" s="403"/>
      <c r="I85" s="118"/>
      <c r="J85" s="39"/>
      <c r="K85" s="39"/>
      <c r="L85" s="119"/>
      <c r="S85" s="37"/>
      <c r="T85" s="37"/>
      <c r="U85" s="37"/>
      <c r="V85" s="37"/>
      <c r="W85" s="37"/>
      <c r="X85" s="37"/>
      <c r="Y85" s="37"/>
      <c r="Z85" s="37"/>
      <c r="AA85" s="37"/>
      <c r="AB85" s="37"/>
      <c r="AC85" s="37"/>
      <c r="AD85" s="37"/>
      <c r="AE85" s="37"/>
    </row>
    <row r="86" spans="1:31" s="1" customFormat="1" ht="12.75">
      <c r="B86" s="23"/>
      <c r="C86" s="31" t="s">
        <v>180</v>
      </c>
      <c r="D86" s="24"/>
      <c r="E86" s="24"/>
      <c r="F86" s="24"/>
      <c r="G86" s="24"/>
      <c r="H86" s="24"/>
      <c r="I86" s="111"/>
      <c r="J86" s="24"/>
      <c r="K86" s="24"/>
      <c r="L86" s="22"/>
    </row>
    <row r="87" spans="1:31" s="2" customFormat="1">
      <c r="A87" s="37"/>
      <c r="B87" s="38"/>
      <c r="C87" s="39"/>
      <c r="D87" s="39"/>
      <c r="E87" s="402" t="s">
        <v>1767</v>
      </c>
      <c r="F87" s="401"/>
      <c r="G87" s="401"/>
      <c r="H87" s="401"/>
      <c r="I87" s="118"/>
      <c r="J87" s="39"/>
      <c r="K87" s="39"/>
      <c r="L87" s="119"/>
      <c r="S87" s="37"/>
      <c r="T87" s="37"/>
      <c r="U87" s="37"/>
      <c r="V87" s="37"/>
      <c r="W87" s="37"/>
      <c r="X87" s="37"/>
      <c r="Y87" s="37"/>
      <c r="Z87" s="37"/>
      <c r="AA87" s="37"/>
      <c r="AB87" s="37"/>
      <c r="AC87" s="37"/>
      <c r="AD87" s="37"/>
      <c r="AE87" s="37"/>
    </row>
    <row r="88" spans="1:31" s="2" customFormat="1" ht="12.75">
      <c r="A88" s="37"/>
      <c r="B88" s="38"/>
      <c r="C88" s="31" t="s">
        <v>182</v>
      </c>
      <c r="D88" s="39"/>
      <c r="E88" s="39"/>
      <c r="F88" s="39"/>
      <c r="G88" s="39"/>
      <c r="H88" s="39"/>
      <c r="I88" s="118"/>
      <c r="J88" s="39"/>
      <c r="K88" s="39"/>
      <c r="L88" s="119"/>
      <c r="S88" s="37"/>
      <c r="T88" s="37"/>
      <c r="U88" s="37"/>
      <c r="V88" s="37"/>
      <c r="W88" s="37"/>
      <c r="X88" s="37"/>
      <c r="Y88" s="37"/>
      <c r="Z88" s="37"/>
      <c r="AA88" s="37"/>
      <c r="AB88" s="37"/>
      <c r="AC88" s="37"/>
      <c r="AD88" s="37"/>
      <c r="AE88" s="37"/>
    </row>
    <row r="89" spans="1:31" s="2" customFormat="1">
      <c r="A89" s="37"/>
      <c r="B89" s="38"/>
      <c r="C89" s="39"/>
      <c r="D89" s="39"/>
      <c r="E89" s="364" t="str">
        <f>E11</f>
        <v>SO 06.1 - Soupis prací - Pravobřežní PPO zeď v DKM ř. km cca 15,88 –16,0</v>
      </c>
      <c r="F89" s="401"/>
      <c r="G89" s="401"/>
      <c r="H89" s="401"/>
      <c r="I89" s="118"/>
      <c r="J89" s="39"/>
      <c r="K89" s="39"/>
      <c r="L89" s="119"/>
      <c r="S89" s="37"/>
      <c r="T89" s="37"/>
      <c r="U89" s="37"/>
      <c r="V89" s="37"/>
      <c r="W89" s="37"/>
      <c r="X89" s="37"/>
      <c r="Y89" s="37"/>
      <c r="Z89" s="37"/>
      <c r="AA89" s="37"/>
      <c r="AB89" s="37"/>
      <c r="AC89" s="37"/>
      <c r="AD89" s="37"/>
      <c r="AE89" s="37"/>
    </row>
    <row r="90" spans="1:31" s="2" customFormat="1">
      <c r="A90" s="37"/>
      <c r="B90" s="38"/>
      <c r="C90" s="39"/>
      <c r="D90" s="39"/>
      <c r="E90" s="39"/>
      <c r="F90" s="39"/>
      <c r="G90" s="39"/>
      <c r="H90" s="39"/>
      <c r="I90" s="118"/>
      <c r="J90" s="39"/>
      <c r="K90" s="39"/>
      <c r="L90" s="119"/>
      <c r="S90" s="37"/>
      <c r="T90" s="37"/>
      <c r="U90" s="37"/>
      <c r="V90" s="37"/>
      <c r="W90" s="37"/>
      <c r="X90" s="37"/>
      <c r="Y90" s="37"/>
      <c r="Z90" s="37"/>
      <c r="AA90" s="37"/>
      <c r="AB90" s="37"/>
      <c r="AC90" s="37"/>
      <c r="AD90" s="37"/>
      <c r="AE90" s="37"/>
    </row>
    <row r="91" spans="1:31" s="2" customFormat="1" ht="12.75">
      <c r="A91" s="37"/>
      <c r="B91" s="38"/>
      <c r="C91" s="31" t="s">
        <v>22</v>
      </c>
      <c r="D91" s="39"/>
      <c r="E91" s="39"/>
      <c r="F91" s="29" t="str">
        <f>F14</f>
        <v>k. ú. Kvasiny</v>
      </c>
      <c r="G91" s="39"/>
      <c r="H91" s="39"/>
      <c r="I91" s="120" t="s">
        <v>24</v>
      </c>
      <c r="J91" s="62" t="str">
        <f>IF(J14="","",J14)</f>
        <v>30. 6. 2020</v>
      </c>
      <c r="K91" s="39"/>
      <c r="L91" s="119"/>
      <c r="S91" s="37"/>
      <c r="T91" s="37"/>
      <c r="U91" s="37"/>
      <c r="V91" s="37"/>
      <c r="W91" s="37"/>
      <c r="X91" s="37"/>
      <c r="Y91" s="37"/>
      <c r="Z91" s="37"/>
      <c r="AA91" s="37"/>
      <c r="AB91" s="37"/>
      <c r="AC91" s="37"/>
      <c r="AD91" s="37"/>
      <c r="AE91" s="37"/>
    </row>
    <row r="92" spans="1:31" s="2" customFormat="1">
      <c r="A92" s="37"/>
      <c r="B92" s="38"/>
      <c r="C92" s="39"/>
      <c r="D92" s="39"/>
      <c r="E92" s="39"/>
      <c r="F92" s="39"/>
      <c r="G92" s="39"/>
      <c r="H92" s="39"/>
      <c r="I92" s="118"/>
      <c r="J92" s="39"/>
      <c r="K92" s="39"/>
      <c r="L92" s="119"/>
      <c r="S92" s="37"/>
      <c r="T92" s="37"/>
      <c r="U92" s="37"/>
      <c r="V92" s="37"/>
      <c r="W92" s="37"/>
      <c r="X92" s="37"/>
      <c r="Y92" s="37"/>
      <c r="Z92" s="37"/>
      <c r="AA92" s="37"/>
      <c r="AB92" s="37"/>
      <c r="AC92" s="37"/>
      <c r="AD92" s="37"/>
      <c r="AE92" s="37"/>
    </row>
    <row r="93" spans="1:31" s="2" customFormat="1" ht="38.25">
      <c r="A93" s="37"/>
      <c r="B93" s="38"/>
      <c r="C93" s="31" t="s">
        <v>30</v>
      </c>
      <c r="D93" s="39"/>
      <c r="E93" s="39"/>
      <c r="F93" s="29" t="str">
        <f>E17</f>
        <v>Povodí Labe, státní podnik</v>
      </c>
      <c r="G93" s="39"/>
      <c r="H93" s="39"/>
      <c r="I93" s="120" t="s">
        <v>38</v>
      </c>
      <c r="J93" s="35" t="str">
        <f>E23</f>
        <v>Vodohospodářský rozvoj a výstavba a.s.</v>
      </c>
      <c r="K93" s="39"/>
      <c r="L93" s="119"/>
      <c r="S93" s="37"/>
      <c r="T93" s="37"/>
      <c r="U93" s="37"/>
      <c r="V93" s="37"/>
      <c r="W93" s="37"/>
      <c r="X93" s="37"/>
      <c r="Y93" s="37"/>
      <c r="Z93" s="37"/>
      <c r="AA93" s="37"/>
      <c r="AB93" s="37"/>
      <c r="AC93" s="37"/>
      <c r="AD93" s="37"/>
      <c r="AE93" s="37"/>
    </row>
    <row r="94" spans="1:31" s="2" customFormat="1" ht="25.5">
      <c r="A94" s="37"/>
      <c r="B94" s="38"/>
      <c r="C94" s="31" t="s">
        <v>36</v>
      </c>
      <c r="D94" s="39"/>
      <c r="E94" s="39"/>
      <c r="F94" s="29" t="str">
        <f>IF(E20="","",E20)</f>
        <v>Vyplň údaj</v>
      </c>
      <c r="G94" s="39"/>
      <c r="H94" s="39"/>
      <c r="I94" s="120" t="s">
        <v>43</v>
      </c>
      <c r="J94" s="35" t="str">
        <f>E26</f>
        <v>Miroslav Holeček</v>
      </c>
      <c r="K94" s="39"/>
      <c r="L94" s="119"/>
      <c r="S94" s="37"/>
      <c r="T94" s="37"/>
      <c r="U94" s="37"/>
      <c r="V94" s="37"/>
      <c r="W94" s="37"/>
      <c r="X94" s="37"/>
      <c r="Y94" s="37"/>
      <c r="Z94" s="37"/>
      <c r="AA94" s="37"/>
      <c r="AB94" s="37"/>
      <c r="AC94" s="37"/>
      <c r="AD94" s="37"/>
      <c r="AE94" s="37"/>
    </row>
    <row r="95" spans="1:31" s="2" customFormat="1">
      <c r="A95" s="37"/>
      <c r="B95" s="38"/>
      <c r="C95" s="39"/>
      <c r="D95" s="39"/>
      <c r="E95" s="39"/>
      <c r="F95" s="39"/>
      <c r="G95" s="39"/>
      <c r="H95" s="39"/>
      <c r="I95" s="118"/>
      <c r="J95" s="39"/>
      <c r="K95" s="39"/>
      <c r="L95" s="119"/>
      <c r="S95" s="37"/>
      <c r="T95" s="37"/>
      <c r="U95" s="37"/>
      <c r="V95" s="37"/>
      <c r="W95" s="37"/>
      <c r="X95" s="37"/>
      <c r="Y95" s="37"/>
      <c r="Z95" s="37"/>
      <c r="AA95" s="37"/>
      <c r="AB95" s="37"/>
      <c r="AC95" s="37"/>
      <c r="AD95" s="37"/>
      <c r="AE95" s="37"/>
    </row>
    <row r="96" spans="1:31" s="11" customFormat="1" ht="24">
      <c r="A96" s="167"/>
      <c r="B96" s="168"/>
      <c r="C96" s="169" t="s">
        <v>196</v>
      </c>
      <c r="D96" s="170" t="s">
        <v>67</v>
      </c>
      <c r="E96" s="170" t="s">
        <v>63</v>
      </c>
      <c r="F96" s="170" t="s">
        <v>64</v>
      </c>
      <c r="G96" s="170" t="s">
        <v>197</v>
      </c>
      <c r="H96" s="170" t="s">
        <v>198</v>
      </c>
      <c r="I96" s="171" t="s">
        <v>199</v>
      </c>
      <c r="J96" s="170" t="s">
        <v>187</v>
      </c>
      <c r="K96" s="172" t="s">
        <v>200</v>
      </c>
      <c r="L96" s="173"/>
      <c r="M96" s="71" t="s">
        <v>44</v>
      </c>
      <c r="N96" s="72" t="s">
        <v>52</v>
      </c>
      <c r="O96" s="72" t="s">
        <v>201</v>
      </c>
      <c r="P96" s="72" t="s">
        <v>202</v>
      </c>
      <c r="Q96" s="72" t="s">
        <v>203</v>
      </c>
      <c r="R96" s="72" t="s">
        <v>204</v>
      </c>
      <c r="S96" s="72" t="s">
        <v>205</v>
      </c>
      <c r="T96" s="73" t="s">
        <v>206</v>
      </c>
      <c r="U96" s="167"/>
      <c r="V96" s="167"/>
      <c r="W96" s="167"/>
      <c r="X96" s="167"/>
      <c r="Y96" s="167"/>
      <c r="Z96" s="167"/>
      <c r="AA96" s="167"/>
      <c r="AB96" s="167"/>
      <c r="AC96" s="167"/>
      <c r="AD96" s="167"/>
      <c r="AE96" s="167"/>
    </row>
    <row r="97" spans="1:65" s="2" customFormat="1" ht="15.75">
      <c r="A97" s="37"/>
      <c r="B97" s="38"/>
      <c r="C97" s="78" t="s">
        <v>207</v>
      </c>
      <c r="D97" s="39"/>
      <c r="E97" s="39"/>
      <c r="F97" s="39"/>
      <c r="G97" s="39"/>
      <c r="H97" s="39"/>
      <c r="I97" s="118"/>
      <c r="J97" s="174">
        <f>BK97</f>
        <v>0</v>
      </c>
      <c r="K97" s="39"/>
      <c r="L97" s="42"/>
      <c r="M97" s="74"/>
      <c r="N97" s="175"/>
      <c r="O97" s="75"/>
      <c r="P97" s="176">
        <f>P98+P584</f>
        <v>0</v>
      </c>
      <c r="Q97" s="75"/>
      <c r="R97" s="176">
        <f>R98+R584</f>
        <v>193.15151689999999</v>
      </c>
      <c r="S97" s="75"/>
      <c r="T97" s="177">
        <f>T98+T584</f>
        <v>83.365200000000002</v>
      </c>
      <c r="U97" s="37"/>
      <c r="V97" s="37"/>
      <c r="W97" s="37"/>
      <c r="X97" s="37"/>
      <c r="Y97" s="37"/>
      <c r="Z97" s="37"/>
      <c r="AA97" s="37"/>
      <c r="AB97" s="37"/>
      <c r="AC97" s="37"/>
      <c r="AD97" s="37"/>
      <c r="AE97" s="37"/>
      <c r="AT97" s="19" t="s">
        <v>81</v>
      </c>
      <c r="AU97" s="19" t="s">
        <v>188</v>
      </c>
      <c r="BK97" s="178">
        <f>BK98+BK584</f>
        <v>0</v>
      </c>
    </row>
    <row r="98" spans="1:65" s="12" customFormat="1" ht="15">
      <c r="B98" s="179"/>
      <c r="C98" s="180"/>
      <c r="D98" s="181" t="s">
        <v>81</v>
      </c>
      <c r="E98" s="182" t="s">
        <v>290</v>
      </c>
      <c r="F98" s="182" t="s">
        <v>291</v>
      </c>
      <c r="G98" s="180"/>
      <c r="H98" s="180"/>
      <c r="I98" s="183"/>
      <c r="J98" s="184">
        <f>BK98</f>
        <v>0</v>
      </c>
      <c r="K98" s="180"/>
      <c r="L98" s="185"/>
      <c r="M98" s="186"/>
      <c r="N98" s="187"/>
      <c r="O98" s="187"/>
      <c r="P98" s="188">
        <f>P99+P225+P328+P389+P412+P429+P469+P562+P579</f>
        <v>0</v>
      </c>
      <c r="Q98" s="187"/>
      <c r="R98" s="188">
        <f>R99+R225+R328+R389+R412+R429+R469+R562+R579</f>
        <v>192.95351689999998</v>
      </c>
      <c r="S98" s="187"/>
      <c r="T98" s="189">
        <f>T99+T225+T328+T389+T412+T429+T469+T562+T579</f>
        <v>83.365200000000002</v>
      </c>
      <c r="AR98" s="190" t="s">
        <v>88</v>
      </c>
      <c r="AT98" s="191" t="s">
        <v>81</v>
      </c>
      <c r="AU98" s="191" t="s">
        <v>82</v>
      </c>
      <c r="AY98" s="190" t="s">
        <v>211</v>
      </c>
      <c r="BK98" s="192">
        <f>BK99+BK225+BK328+BK389+BK412+BK429+BK469+BK562+BK579</f>
        <v>0</v>
      </c>
    </row>
    <row r="99" spans="1:65" s="12" customFormat="1" ht="12.75">
      <c r="B99" s="179"/>
      <c r="C99" s="180"/>
      <c r="D99" s="181" t="s">
        <v>81</v>
      </c>
      <c r="E99" s="193" t="s">
        <v>88</v>
      </c>
      <c r="F99" s="193" t="s">
        <v>292</v>
      </c>
      <c r="G99" s="180"/>
      <c r="H99" s="180"/>
      <c r="I99" s="183"/>
      <c r="J99" s="194">
        <f>BK99</f>
        <v>0</v>
      </c>
      <c r="K99" s="180"/>
      <c r="L99" s="185"/>
      <c r="M99" s="186"/>
      <c r="N99" s="187"/>
      <c r="O99" s="187"/>
      <c r="P99" s="188">
        <f>SUM(P100:P224)</f>
        <v>0</v>
      </c>
      <c r="Q99" s="187"/>
      <c r="R99" s="188">
        <f>SUM(R100:R224)</f>
        <v>6.6332000000000002E-2</v>
      </c>
      <c r="S99" s="187"/>
      <c r="T99" s="189">
        <f>SUM(T100:T224)</f>
        <v>80.747799999999998</v>
      </c>
      <c r="AR99" s="190" t="s">
        <v>88</v>
      </c>
      <c r="AT99" s="191" t="s">
        <v>81</v>
      </c>
      <c r="AU99" s="191" t="s">
        <v>88</v>
      </c>
      <c r="AY99" s="190" t="s">
        <v>211</v>
      </c>
      <c r="BK99" s="192">
        <f>SUM(BK100:BK224)</f>
        <v>0</v>
      </c>
    </row>
    <row r="100" spans="1:65" s="2" customFormat="1" ht="36">
      <c r="A100" s="37"/>
      <c r="B100" s="38"/>
      <c r="C100" s="195" t="s">
        <v>88</v>
      </c>
      <c r="D100" s="195" t="s">
        <v>214</v>
      </c>
      <c r="E100" s="196" t="s">
        <v>1770</v>
      </c>
      <c r="F100" s="197" t="s">
        <v>1771</v>
      </c>
      <c r="G100" s="198" t="s">
        <v>519</v>
      </c>
      <c r="H100" s="199">
        <v>168.4</v>
      </c>
      <c r="I100" s="200"/>
      <c r="J100" s="201">
        <f>ROUND(I100*H100,2)</f>
        <v>0</v>
      </c>
      <c r="K100" s="197" t="s">
        <v>224</v>
      </c>
      <c r="L100" s="42"/>
      <c r="M100" s="202" t="s">
        <v>44</v>
      </c>
      <c r="N100" s="203" t="s">
        <v>53</v>
      </c>
      <c r="O100" s="67"/>
      <c r="P100" s="204">
        <f>O100*H100</f>
        <v>0</v>
      </c>
      <c r="Q100" s="204">
        <v>0</v>
      </c>
      <c r="R100" s="204">
        <f>Q100*H100</f>
        <v>0</v>
      </c>
      <c r="S100" s="204">
        <v>0.3</v>
      </c>
      <c r="T100" s="205">
        <f>S100*H100</f>
        <v>50.52</v>
      </c>
      <c r="U100" s="37"/>
      <c r="V100" s="37"/>
      <c r="W100" s="37"/>
      <c r="X100" s="37"/>
      <c r="Y100" s="37"/>
      <c r="Z100" s="37"/>
      <c r="AA100" s="37"/>
      <c r="AB100" s="37"/>
      <c r="AC100" s="37"/>
      <c r="AD100" s="37"/>
      <c r="AE100" s="37"/>
      <c r="AR100" s="206" t="s">
        <v>232</v>
      </c>
      <c r="AT100" s="206" t="s">
        <v>214</v>
      </c>
      <c r="AU100" s="206" t="s">
        <v>91</v>
      </c>
      <c r="AY100" s="19" t="s">
        <v>211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232</v>
      </c>
      <c r="BM100" s="206" t="s">
        <v>1772</v>
      </c>
    </row>
    <row r="101" spans="1:65" s="2" customFormat="1" ht="195">
      <c r="A101" s="37"/>
      <c r="B101" s="38"/>
      <c r="C101" s="39"/>
      <c r="D101" s="208" t="s">
        <v>297</v>
      </c>
      <c r="E101" s="39"/>
      <c r="F101" s="209" t="s">
        <v>661</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19" t="s">
        <v>297</v>
      </c>
      <c r="AU101" s="19" t="s">
        <v>91</v>
      </c>
    </row>
    <row r="102" spans="1:65" s="13" customFormat="1">
      <c r="B102" s="216"/>
      <c r="C102" s="217"/>
      <c r="D102" s="208" t="s">
        <v>299</v>
      </c>
      <c r="E102" s="218" t="s">
        <v>44</v>
      </c>
      <c r="F102" s="219" t="s">
        <v>1773</v>
      </c>
      <c r="G102" s="217"/>
      <c r="H102" s="220">
        <v>84.2</v>
      </c>
      <c r="I102" s="221"/>
      <c r="J102" s="217"/>
      <c r="K102" s="217"/>
      <c r="L102" s="222"/>
      <c r="M102" s="223"/>
      <c r="N102" s="224"/>
      <c r="O102" s="224"/>
      <c r="P102" s="224"/>
      <c r="Q102" s="224"/>
      <c r="R102" s="224"/>
      <c r="S102" s="224"/>
      <c r="T102" s="225"/>
      <c r="AT102" s="226" t="s">
        <v>299</v>
      </c>
      <c r="AU102" s="226" t="s">
        <v>91</v>
      </c>
      <c r="AV102" s="13" t="s">
        <v>91</v>
      </c>
      <c r="AW102" s="13" t="s">
        <v>42</v>
      </c>
      <c r="AX102" s="13" t="s">
        <v>82</v>
      </c>
      <c r="AY102" s="226" t="s">
        <v>211</v>
      </c>
    </row>
    <row r="103" spans="1:65" s="13" customFormat="1">
      <c r="B103" s="216"/>
      <c r="C103" s="217"/>
      <c r="D103" s="208" t="s">
        <v>299</v>
      </c>
      <c r="E103" s="218" t="s">
        <v>44</v>
      </c>
      <c r="F103" s="219" t="s">
        <v>1774</v>
      </c>
      <c r="G103" s="217"/>
      <c r="H103" s="220">
        <v>84.2</v>
      </c>
      <c r="I103" s="221"/>
      <c r="J103" s="217"/>
      <c r="K103" s="217"/>
      <c r="L103" s="222"/>
      <c r="M103" s="223"/>
      <c r="N103" s="224"/>
      <c r="O103" s="224"/>
      <c r="P103" s="224"/>
      <c r="Q103" s="224"/>
      <c r="R103" s="224"/>
      <c r="S103" s="224"/>
      <c r="T103" s="225"/>
      <c r="AT103" s="226" t="s">
        <v>299</v>
      </c>
      <c r="AU103" s="226" t="s">
        <v>91</v>
      </c>
      <c r="AV103" s="13" t="s">
        <v>91</v>
      </c>
      <c r="AW103" s="13" t="s">
        <v>42</v>
      </c>
      <c r="AX103" s="13" t="s">
        <v>82</v>
      </c>
      <c r="AY103" s="226" t="s">
        <v>211</v>
      </c>
    </row>
    <row r="104" spans="1:65" s="14" customFormat="1">
      <c r="B104" s="227"/>
      <c r="C104" s="228"/>
      <c r="D104" s="208" t="s">
        <v>299</v>
      </c>
      <c r="E104" s="229" t="s">
        <v>44</v>
      </c>
      <c r="F104" s="230" t="s">
        <v>344</v>
      </c>
      <c r="G104" s="228"/>
      <c r="H104" s="231">
        <v>168.4</v>
      </c>
      <c r="I104" s="232"/>
      <c r="J104" s="228"/>
      <c r="K104" s="228"/>
      <c r="L104" s="233"/>
      <c r="M104" s="234"/>
      <c r="N104" s="235"/>
      <c r="O104" s="235"/>
      <c r="P104" s="235"/>
      <c r="Q104" s="235"/>
      <c r="R104" s="235"/>
      <c r="S104" s="235"/>
      <c r="T104" s="236"/>
      <c r="AT104" s="237" t="s">
        <v>299</v>
      </c>
      <c r="AU104" s="237" t="s">
        <v>91</v>
      </c>
      <c r="AV104" s="14" t="s">
        <v>232</v>
      </c>
      <c r="AW104" s="14" t="s">
        <v>42</v>
      </c>
      <c r="AX104" s="14" t="s">
        <v>88</v>
      </c>
      <c r="AY104" s="237" t="s">
        <v>211</v>
      </c>
    </row>
    <row r="105" spans="1:65" s="2" customFormat="1" ht="24">
      <c r="A105" s="37"/>
      <c r="B105" s="38"/>
      <c r="C105" s="195" t="s">
        <v>91</v>
      </c>
      <c r="D105" s="195" t="s">
        <v>214</v>
      </c>
      <c r="E105" s="196" t="s">
        <v>1775</v>
      </c>
      <c r="F105" s="197" t="s">
        <v>1776</v>
      </c>
      <c r="G105" s="198" t="s">
        <v>519</v>
      </c>
      <c r="H105" s="199">
        <v>84.2</v>
      </c>
      <c r="I105" s="200"/>
      <c r="J105" s="201">
        <f>ROUND(I105*H105,2)</f>
        <v>0</v>
      </c>
      <c r="K105" s="197" t="s">
        <v>224</v>
      </c>
      <c r="L105" s="42"/>
      <c r="M105" s="202" t="s">
        <v>44</v>
      </c>
      <c r="N105" s="203" t="s">
        <v>53</v>
      </c>
      <c r="O105" s="67"/>
      <c r="P105" s="204">
        <f>O105*H105</f>
        <v>0</v>
      </c>
      <c r="Q105" s="204">
        <v>4.0000000000000003E-5</v>
      </c>
      <c r="R105" s="204">
        <f>Q105*H105</f>
        <v>3.3680000000000003E-3</v>
      </c>
      <c r="S105" s="204">
        <v>0.10299999999999999</v>
      </c>
      <c r="T105" s="205">
        <f>S105*H105</f>
        <v>8.6725999999999992</v>
      </c>
      <c r="U105" s="37"/>
      <c r="V105" s="37"/>
      <c r="W105" s="37"/>
      <c r="X105" s="37"/>
      <c r="Y105" s="37"/>
      <c r="Z105" s="37"/>
      <c r="AA105" s="37"/>
      <c r="AB105" s="37"/>
      <c r="AC105" s="37"/>
      <c r="AD105" s="37"/>
      <c r="AE105" s="37"/>
      <c r="AR105" s="206" t="s">
        <v>232</v>
      </c>
      <c r="AT105" s="206" t="s">
        <v>214</v>
      </c>
      <c r="AU105" s="206" t="s">
        <v>91</v>
      </c>
      <c r="AY105" s="19" t="s">
        <v>211</v>
      </c>
      <c r="BE105" s="207">
        <f>IF(N105="základní",J105,0)</f>
        <v>0</v>
      </c>
      <c r="BF105" s="207">
        <f>IF(N105="snížená",J105,0)</f>
        <v>0</v>
      </c>
      <c r="BG105" s="207">
        <f>IF(N105="zákl. přenesená",J105,0)</f>
        <v>0</v>
      </c>
      <c r="BH105" s="207">
        <f>IF(N105="sníž. přenesená",J105,0)</f>
        <v>0</v>
      </c>
      <c r="BI105" s="207">
        <f>IF(N105="nulová",J105,0)</f>
        <v>0</v>
      </c>
      <c r="BJ105" s="19" t="s">
        <v>88</v>
      </c>
      <c r="BK105" s="207">
        <f>ROUND(I105*H105,2)</f>
        <v>0</v>
      </c>
      <c r="BL105" s="19" t="s">
        <v>232</v>
      </c>
      <c r="BM105" s="206" t="s">
        <v>1777</v>
      </c>
    </row>
    <row r="106" spans="1:65" s="2" customFormat="1" ht="204.75">
      <c r="A106" s="37"/>
      <c r="B106" s="38"/>
      <c r="C106" s="39"/>
      <c r="D106" s="208" t="s">
        <v>297</v>
      </c>
      <c r="E106" s="39"/>
      <c r="F106" s="209" t="s">
        <v>1778</v>
      </c>
      <c r="G106" s="39"/>
      <c r="H106" s="39"/>
      <c r="I106" s="118"/>
      <c r="J106" s="39"/>
      <c r="K106" s="39"/>
      <c r="L106" s="42"/>
      <c r="M106" s="210"/>
      <c r="N106" s="211"/>
      <c r="O106" s="67"/>
      <c r="P106" s="67"/>
      <c r="Q106" s="67"/>
      <c r="R106" s="67"/>
      <c r="S106" s="67"/>
      <c r="T106" s="68"/>
      <c r="U106" s="37"/>
      <c r="V106" s="37"/>
      <c r="W106" s="37"/>
      <c r="X106" s="37"/>
      <c r="Y106" s="37"/>
      <c r="Z106" s="37"/>
      <c r="AA106" s="37"/>
      <c r="AB106" s="37"/>
      <c r="AC106" s="37"/>
      <c r="AD106" s="37"/>
      <c r="AE106" s="37"/>
      <c r="AT106" s="19" t="s">
        <v>297</v>
      </c>
      <c r="AU106" s="19" t="s">
        <v>91</v>
      </c>
    </row>
    <row r="107" spans="1:65" s="13" customFormat="1">
      <c r="B107" s="216"/>
      <c r="C107" s="217"/>
      <c r="D107" s="208" t="s">
        <v>299</v>
      </c>
      <c r="E107" s="218" t="s">
        <v>44</v>
      </c>
      <c r="F107" s="219" t="s">
        <v>1779</v>
      </c>
      <c r="G107" s="217"/>
      <c r="H107" s="220">
        <v>84.2</v>
      </c>
      <c r="I107" s="221"/>
      <c r="J107" s="217"/>
      <c r="K107" s="217"/>
      <c r="L107" s="222"/>
      <c r="M107" s="223"/>
      <c r="N107" s="224"/>
      <c r="O107" s="224"/>
      <c r="P107" s="224"/>
      <c r="Q107" s="224"/>
      <c r="R107" s="224"/>
      <c r="S107" s="224"/>
      <c r="T107" s="225"/>
      <c r="AT107" s="226" t="s">
        <v>299</v>
      </c>
      <c r="AU107" s="226" t="s">
        <v>91</v>
      </c>
      <c r="AV107" s="13" t="s">
        <v>91</v>
      </c>
      <c r="AW107" s="13" t="s">
        <v>42</v>
      </c>
      <c r="AX107" s="13" t="s">
        <v>88</v>
      </c>
      <c r="AY107" s="226" t="s">
        <v>211</v>
      </c>
    </row>
    <row r="108" spans="1:65" s="2" customFormat="1" ht="24">
      <c r="A108" s="37"/>
      <c r="B108" s="38"/>
      <c r="C108" s="195" t="s">
        <v>227</v>
      </c>
      <c r="D108" s="195" t="s">
        <v>214</v>
      </c>
      <c r="E108" s="196" t="s">
        <v>1780</v>
      </c>
      <c r="F108" s="197" t="s">
        <v>1781</v>
      </c>
      <c r="G108" s="198" t="s">
        <v>519</v>
      </c>
      <c r="H108" s="199">
        <v>84.2</v>
      </c>
      <c r="I108" s="200"/>
      <c r="J108" s="201">
        <f>ROUND(I108*H108,2)</f>
        <v>0</v>
      </c>
      <c r="K108" s="197" t="s">
        <v>224</v>
      </c>
      <c r="L108" s="42"/>
      <c r="M108" s="202" t="s">
        <v>44</v>
      </c>
      <c r="N108" s="203" t="s">
        <v>53</v>
      </c>
      <c r="O108" s="67"/>
      <c r="P108" s="204">
        <f>O108*H108</f>
        <v>0</v>
      </c>
      <c r="Q108" s="204">
        <v>9.0000000000000006E-5</v>
      </c>
      <c r="R108" s="204">
        <f>Q108*H108</f>
        <v>7.5780000000000005E-3</v>
      </c>
      <c r="S108" s="204">
        <v>0.25600000000000001</v>
      </c>
      <c r="T108" s="205">
        <f>S108*H108</f>
        <v>21.555200000000003</v>
      </c>
      <c r="U108" s="37"/>
      <c r="V108" s="37"/>
      <c r="W108" s="37"/>
      <c r="X108" s="37"/>
      <c r="Y108" s="37"/>
      <c r="Z108" s="37"/>
      <c r="AA108" s="37"/>
      <c r="AB108" s="37"/>
      <c r="AC108" s="37"/>
      <c r="AD108" s="37"/>
      <c r="AE108" s="37"/>
      <c r="AR108" s="206" t="s">
        <v>232</v>
      </c>
      <c r="AT108" s="206" t="s">
        <v>214</v>
      </c>
      <c r="AU108" s="206" t="s">
        <v>91</v>
      </c>
      <c r="AY108" s="19" t="s">
        <v>211</v>
      </c>
      <c r="BE108" s="207">
        <f>IF(N108="základní",J108,0)</f>
        <v>0</v>
      </c>
      <c r="BF108" s="207">
        <f>IF(N108="snížená",J108,0)</f>
        <v>0</v>
      </c>
      <c r="BG108" s="207">
        <f>IF(N108="zákl. přenesená",J108,0)</f>
        <v>0</v>
      </c>
      <c r="BH108" s="207">
        <f>IF(N108="sníž. přenesená",J108,0)</f>
        <v>0</v>
      </c>
      <c r="BI108" s="207">
        <f>IF(N108="nulová",J108,0)</f>
        <v>0</v>
      </c>
      <c r="BJ108" s="19" t="s">
        <v>88</v>
      </c>
      <c r="BK108" s="207">
        <f>ROUND(I108*H108,2)</f>
        <v>0</v>
      </c>
      <c r="BL108" s="19" t="s">
        <v>232</v>
      </c>
      <c r="BM108" s="206" t="s">
        <v>1782</v>
      </c>
    </row>
    <row r="109" spans="1:65" s="2" customFormat="1" ht="204.75">
      <c r="A109" s="37"/>
      <c r="B109" s="38"/>
      <c r="C109" s="39"/>
      <c r="D109" s="208" t="s">
        <v>297</v>
      </c>
      <c r="E109" s="39"/>
      <c r="F109" s="209" t="s">
        <v>1778</v>
      </c>
      <c r="G109" s="39"/>
      <c r="H109" s="39"/>
      <c r="I109" s="118"/>
      <c r="J109" s="39"/>
      <c r="K109" s="39"/>
      <c r="L109" s="42"/>
      <c r="M109" s="210"/>
      <c r="N109" s="211"/>
      <c r="O109" s="67"/>
      <c r="P109" s="67"/>
      <c r="Q109" s="67"/>
      <c r="R109" s="67"/>
      <c r="S109" s="67"/>
      <c r="T109" s="68"/>
      <c r="U109" s="37"/>
      <c r="V109" s="37"/>
      <c r="W109" s="37"/>
      <c r="X109" s="37"/>
      <c r="Y109" s="37"/>
      <c r="Z109" s="37"/>
      <c r="AA109" s="37"/>
      <c r="AB109" s="37"/>
      <c r="AC109" s="37"/>
      <c r="AD109" s="37"/>
      <c r="AE109" s="37"/>
      <c r="AT109" s="19" t="s">
        <v>297</v>
      </c>
      <c r="AU109" s="19" t="s">
        <v>91</v>
      </c>
    </row>
    <row r="110" spans="1:65" s="13" customFormat="1">
      <c r="B110" s="216"/>
      <c r="C110" s="217"/>
      <c r="D110" s="208" t="s">
        <v>299</v>
      </c>
      <c r="E110" s="218" t="s">
        <v>44</v>
      </c>
      <c r="F110" s="219" t="s">
        <v>1783</v>
      </c>
      <c r="G110" s="217"/>
      <c r="H110" s="220">
        <v>84.2</v>
      </c>
      <c r="I110" s="221"/>
      <c r="J110" s="217"/>
      <c r="K110" s="217"/>
      <c r="L110" s="222"/>
      <c r="M110" s="223"/>
      <c r="N110" s="224"/>
      <c r="O110" s="224"/>
      <c r="P110" s="224"/>
      <c r="Q110" s="224"/>
      <c r="R110" s="224"/>
      <c r="S110" s="224"/>
      <c r="T110" s="225"/>
      <c r="AT110" s="226" t="s">
        <v>299</v>
      </c>
      <c r="AU110" s="226" t="s">
        <v>91</v>
      </c>
      <c r="AV110" s="13" t="s">
        <v>91</v>
      </c>
      <c r="AW110" s="13" t="s">
        <v>42</v>
      </c>
      <c r="AX110" s="13" t="s">
        <v>88</v>
      </c>
      <c r="AY110" s="226" t="s">
        <v>211</v>
      </c>
    </row>
    <row r="111" spans="1:65" s="2" customFormat="1" ht="12">
      <c r="A111" s="37"/>
      <c r="B111" s="38"/>
      <c r="C111" s="195" t="s">
        <v>232</v>
      </c>
      <c r="D111" s="195" t="s">
        <v>214</v>
      </c>
      <c r="E111" s="196" t="s">
        <v>319</v>
      </c>
      <c r="F111" s="197" t="s">
        <v>320</v>
      </c>
      <c r="G111" s="198" t="s">
        <v>321</v>
      </c>
      <c r="H111" s="199">
        <v>240</v>
      </c>
      <c r="I111" s="200"/>
      <c r="J111" s="201">
        <f>ROUND(I111*H111,2)</f>
        <v>0</v>
      </c>
      <c r="K111" s="197" t="s">
        <v>224</v>
      </c>
      <c r="L111" s="42"/>
      <c r="M111" s="202" t="s">
        <v>44</v>
      </c>
      <c r="N111" s="203" t="s">
        <v>53</v>
      </c>
      <c r="O111" s="67"/>
      <c r="P111" s="204">
        <f>O111*H111</f>
        <v>0</v>
      </c>
      <c r="Q111" s="204">
        <v>3.0000000000000001E-5</v>
      </c>
      <c r="R111" s="204">
        <f>Q111*H111</f>
        <v>7.1999999999999998E-3</v>
      </c>
      <c r="S111" s="204">
        <v>0</v>
      </c>
      <c r="T111" s="205">
        <f>S111*H111</f>
        <v>0</v>
      </c>
      <c r="U111" s="37"/>
      <c r="V111" s="37"/>
      <c r="W111" s="37"/>
      <c r="X111" s="37"/>
      <c r="Y111" s="37"/>
      <c r="Z111" s="37"/>
      <c r="AA111" s="37"/>
      <c r="AB111" s="37"/>
      <c r="AC111" s="37"/>
      <c r="AD111" s="37"/>
      <c r="AE111" s="37"/>
      <c r="AR111" s="206" t="s">
        <v>232</v>
      </c>
      <c r="AT111" s="206" t="s">
        <v>214</v>
      </c>
      <c r="AU111" s="206" t="s">
        <v>91</v>
      </c>
      <c r="AY111" s="19" t="s">
        <v>211</v>
      </c>
      <c r="BE111" s="207">
        <f>IF(N111="základní",J111,0)</f>
        <v>0</v>
      </c>
      <c r="BF111" s="207">
        <f>IF(N111="snížená",J111,0)</f>
        <v>0</v>
      </c>
      <c r="BG111" s="207">
        <f>IF(N111="zákl. přenesená",J111,0)</f>
        <v>0</v>
      </c>
      <c r="BH111" s="207">
        <f>IF(N111="sníž. přenesená",J111,0)</f>
        <v>0</v>
      </c>
      <c r="BI111" s="207">
        <f>IF(N111="nulová",J111,0)</f>
        <v>0</v>
      </c>
      <c r="BJ111" s="19" t="s">
        <v>88</v>
      </c>
      <c r="BK111" s="207">
        <f>ROUND(I111*H111,2)</f>
        <v>0</v>
      </c>
      <c r="BL111" s="19" t="s">
        <v>232</v>
      </c>
      <c r="BM111" s="206" t="s">
        <v>1784</v>
      </c>
    </row>
    <row r="112" spans="1:65" s="2" customFormat="1" ht="204.75">
      <c r="A112" s="37"/>
      <c r="B112" s="38"/>
      <c r="C112" s="39"/>
      <c r="D112" s="208" t="s">
        <v>297</v>
      </c>
      <c r="E112" s="39"/>
      <c r="F112" s="209" t="s">
        <v>323</v>
      </c>
      <c r="G112" s="39"/>
      <c r="H112" s="39"/>
      <c r="I112" s="118"/>
      <c r="J112" s="39"/>
      <c r="K112" s="39"/>
      <c r="L112" s="42"/>
      <c r="M112" s="210"/>
      <c r="N112" s="211"/>
      <c r="O112" s="67"/>
      <c r="P112" s="67"/>
      <c r="Q112" s="67"/>
      <c r="R112" s="67"/>
      <c r="S112" s="67"/>
      <c r="T112" s="68"/>
      <c r="U112" s="37"/>
      <c r="V112" s="37"/>
      <c r="W112" s="37"/>
      <c r="X112" s="37"/>
      <c r="Y112" s="37"/>
      <c r="Z112" s="37"/>
      <c r="AA112" s="37"/>
      <c r="AB112" s="37"/>
      <c r="AC112" s="37"/>
      <c r="AD112" s="37"/>
      <c r="AE112" s="37"/>
      <c r="AT112" s="19" t="s">
        <v>297</v>
      </c>
      <c r="AU112" s="19" t="s">
        <v>91</v>
      </c>
    </row>
    <row r="113" spans="1:65" s="13" customFormat="1">
      <c r="B113" s="216"/>
      <c r="C113" s="217"/>
      <c r="D113" s="208" t="s">
        <v>299</v>
      </c>
      <c r="E113" s="218" t="s">
        <v>44</v>
      </c>
      <c r="F113" s="219" t="s">
        <v>324</v>
      </c>
      <c r="G113" s="217"/>
      <c r="H113" s="220">
        <v>240</v>
      </c>
      <c r="I113" s="221"/>
      <c r="J113" s="217"/>
      <c r="K113" s="217"/>
      <c r="L113" s="222"/>
      <c r="M113" s="223"/>
      <c r="N113" s="224"/>
      <c r="O113" s="224"/>
      <c r="P113" s="224"/>
      <c r="Q113" s="224"/>
      <c r="R113" s="224"/>
      <c r="S113" s="224"/>
      <c r="T113" s="225"/>
      <c r="AT113" s="226" t="s">
        <v>299</v>
      </c>
      <c r="AU113" s="226" t="s">
        <v>91</v>
      </c>
      <c r="AV113" s="13" t="s">
        <v>91</v>
      </c>
      <c r="AW113" s="13" t="s">
        <v>42</v>
      </c>
      <c r="AX113" s="13" t="s">
        <v>88</v>
      </c>
      <c r="AY113" s="226" t="s">
        <v>211</v>
      </c>
    </row>
    <row r="114" spans="1:65" s="2" customFormat="1" ht="24">
      <c r="A114" s="37"/>
      <c r="B114" s="38"/>
      <c r="C114" s="195" t="s">
        <v>210</v>
      </c>
      <c r="D114" s="195" t="s">
        <v>214</v>
      </c>
      <c r="E114" s="196" t="s">
        <v>325</v>
      </c>
      <c r="F114" s="197" t="s">
        <v>326</v>
      </c>
      <c r="G114" s="198" t="s">
        <v>327</v>
      </c>
      <c r="H114" s="199">
        <v>60</v>
      </c>
      <c r="I114" s="200"/>
      <c r="J114" s="201">
        <f>ROUND(I114*H114,2)</f>
        <v>0</v>
      </c>
      <c r="K114" s="197" t="s">
        <v>224</v>
      </c>
      <c r="L114" s="42"/>
      <c r="M114" s="202" t="s">
        <v>44</v>
      </c>
      <c r="N114" s="203" t="s">
        <v>53</v>
      </c>
      <c r="O114" s="67"/>
      <c r="P114" s="204">
        <f>O114*H114</f>
        <v>0</v>
      </c>
      <c r="Q114" s="204">
        <v>0</v>
      </c>
      <c r="R114" s="204">
        <f>Q114*H114</f>
        <v>0</v>
      </c>
      <c r="S114" s="204">
        <v>0</v>
      </c>
      <c r="T114" s="205">
        <f>S114*H114</f>
        <v>0</v>
      </c>
      <c r="U114" s="37"/>
      <c r="V114" s="37"/>
      <c r="W114" s="37"/>
      <c r="X114" s="37"/>
      <c r="Y114" s="37"/>
      <c r="Z114" s="37"/>
      <c r="AA114" s="37"/>
      <c r="AB114" s="37"/>
      <c r="AC114" s="37"/>
      <c r="AD114" s="37"/>
      <c r="AE114" s="37"/>
      <c r="AR114" s="206" t="s">
        <v>232</v>
      </c>
      <c r="AT114" s="206" t="s">
        <v>214</v>
      </c>
      <c r="AU114" s="206" t="s">
        <v>91</v>
      </c>
      <c r="AY114" s="19" t="s">
        <v>211</v>
      </c>
      <c r="BE114" s="207">
        <f>IF(N114="základní",J114,0)</f>
        <v>0</v>
      </c>
      <c r="BF114" s="207">
        <f>IF(N114="snížená",J114,0)</f>
        <v>0</v>
      </c>
      <c r="BG114" s="207">
        <f>IF(N114="zákl. přenesená",J114,0)</f>
        <v>0</v>
      </c>
      <c r="BH114" s="207">
        <f>IF(N114="sníž. přenesená",J114,0)</f>
        <v>0</v>
      </c>
      <c r="BI114" s="207">
        <f>IF(N114="nulová",J114,0)</f>
        <v>0</v>
      </c>
      <c r="BJ114" s="19" t="s">
        <v>88</v>
      </c>
      <c r="BK114" s="207">
        <f>ROUND(I114*H114,2)</f>
        <v>0</v>
      </c>
      <c r="BL114" s="19" t="s">
        <v>232</v>
      </c>
      <c r="BM114" s="206" t="s">
        <v>1785</v>
      </c>
    </row>
    <row r="115" spans="1:65" s="2" customFormat="1" ht="126.75">
      <c r="A115" s="37"/>
      <c r="B115" s="38"/>
      <c r="C115" s="39"/>
      <c r="D115" s="208" t="s">
        <v>297</v>
      </c>
      <c r="E115" s="39"/>
      <c r="F115" s="209" t="s">
        <v>329</v>
      </c>
      <c r="G115" s="39"/>
      <c r="H115" s="39"/>
      <c r="I115" s="118"/>
      <c r="J115" s="39"/>
      <c r="K115" s="39"/>
      <c r="L115" s="42"/>
      <c r="M115" s="210"/>
      <c r="N115" s="211"/>
      <c r="O115" s="67"/>
      <c r="P115" s="67"/>
      <c r="Q115" s="67"/>
      <c r="R115" s="67"/>
      <c r="S115" s="67"/>
      <c r="T115" s="68"/>
      <c r="U115" s="37"/>
      <c r="V115" s="37"/>
      <c r="W115" s="37"/>
      <c r="X115" s="37"/>
      <c r="Y115" s="37"/>
      <c r="Z115" s="37"/>
      <c r="AA115" s="37"/>
      <c r="AB115" s="37"/>
      <c r="AC115" s="37"/>
      <c r="AD115" s="37"/>
      <c r="AE115" s="37"/>
      <c r="AT115" s="19" t="s">
        <v>297</v>
      </c>
      <c r="AU115" s="19" t="s">
        <v>91</v>
      </c>
    </row>
    <row r="116" spans="1:65" s="2" customFormat="1" ht="24">
      <c r="A116" s="37"/>
      <c r="B116" s="38"/>
      <c r="C116" s="195" t="s">
        <v>243</v>
      </c>
      <c r="D116" s="195" t="s">
        <v>214</v>
      </c>
      <c r="E116" s="196" t="s">
        <v>330</v>
      </c>
      <c r="F116" s="197" t="s">
        <v>331</v>
      </c>
      <c r="G116" s="198" t="s">
        <v>217</v>
      </c>
      <c r="H116" s="199">
        <v>1</v>
      </c>
      <c r="I116" s="200"/>
      <c r="J116" s="201">
        <f>ROUND(I116*H116,2)</f>
        <v>0</v>
      </c>
      <c r="K116" s="197" t="s">
        <v>44</v>
      </c>
      <c r="L116" s="42"/>
      <c r="M116" s="202" t="s">
        <v>44</v>
      </c>
      <c r="N116" s="203" t="s">
        <v>53</v>
      </c>
      <c r="O116" s="67"/>
      <c r="P116" s="204">
        <f>O116*H116</f>
        <v>0</v>
      </c>
      <c r="Q116" s="204">
        <v>0</v>
      </c>
      <c r="R116" s="204">
        <f>Q116*H116</f>
        <v>0</v>
      </c>
      <c r="S116" s="204">
        <v>0</v>
      </c>
      <c r="T116" s="205">
        <f>S116*H116</f>
        <v>0</v>
      </c>
      <c r="U116" s="37"/>
      <c r="V116" s="37"/>
      <c r="W116" s="37"/>
      <c r="X116" s="37"/>
      <c r="Y116" s="37"/>
      <c r="Z116" s="37"/>
      <c r="AA116" s="37"/>
      <c r="AB116" s="37"/>
      <c r="AC116" s="37"/>
      <c r="AD116" s="37"/>
      <c r="AE116" s="37"/>
      <c r="AR116" s="206" t="s">
        <v>232</v>
      </c>
      <c r="AT116" s="206" t="s">
        <v>214</v>
      </c>
      <c r="AU116" s="206" t="s">
        <v>91</v>
      </c>
      <c r="AY116" s="19" t="s">
        <v>211</v>
      </c>
      <c r="BE116" s="207">
        <f>IF(N116="základní",J116,0)</f>
        <v>0</v>
      </c>
      <c r="BF116" s="207">
        <f>IF(N116="snížená",J116,0)</f>
        <v>0</v>
      </c>
      <c r="BG116" s="207">
        <f>IF(N116="zákl. přenesená",J116,0)</f>
        <v>0</v>
      </c>
      <c r="BH116" s="207">
        <f>IF(N116="sníž. přenesená",J116,0)</f>
        <v>0</v>
      </c>
      <c r="BI116" s="207">
        <f>IF(N116="nulová",J116,0)</f>
        <v>0</v>
      </c>
      <c r="BJ116" s="19" t="s">
        <v>88</v>
      </c>
      <c r="BK116" s="207">
        <f>ROUND(I116*H116,2)</f>
        <v>0</v>
      </c>
      <c r="BL116" s="19" t="s">
        <v>232</v>
      </c>
      <c r="BM116" s="206" t="s">
        <v>1786</v>
      </c>
    </row>
    <row r="117" spans="1:65" s="2" customFormat="1" ht="48.75">
      <c r="A117" s="37"/>
      <c r="B117" s="38"/>
      <c r="C117" s="39"/>
      <c r="D117" s="208" t="s">
        <v>220</v>
      </c>
      <c r="E117" s="39"/>
      <c r="F117" s="209" t="s">
        <v>694</v>
      </c>
      <c r="G117" s="39"/>
      <c r="H117" s="39"/>
      <c r="I117" s="118"/>
      <c r="J117" s="39"/>
      <c r="K117" s="39"/>
      <c r="L117" s="42"/>
      <c r="M117" s="210"/>
      <c r="N117" s="211"/>
      <c r="O117" s="67"/>
      <c r="P117" s="67"/>
      <c r="Q117" s="67"/>
      <c r="R117" s="67"/>
      <c r="S117" s="67"/>
      <c r="T117" s="68"/>
      <c r="U117" s="37"/>
      <c r="V117" s="37"/>
      <c r="W117" s="37"/>
      <c r="X117" s="37"/>
      <c r="Y117" s="37"/>
      <c r="Z117" s="37"/>
      <c r="AA117" s="37"/>
      <c r="AB117" s="37"/>
      <c r="AC117" s="37"/>
      <c r="AD117" s="37"/>
      <c r="AE117" s="37"/>
      <c r="AT117" s="19" t="s">
        <v>220</v>
      </c>
      <c r="AU117" s="19" t="s">
        <v>91</v>
      </c>
    </row>
    <row r="118" spans="1:65" s="2" customFormat="1" ht="12">
      <c r="A118" s="37"/>
      <c r="B118" s="38"/>
      <c r="C118" s="195" t="s">
        <v>250</v>
      </c>
      <c r="D118" s="195" t="s">
        <v>214</v>
      </c>
      <c r="E118" s="196" t="s">
        <v>334</v>
      </c>
      <c r="F118" s="197" t="s">
        <v>335</v>
      </c>
      <c r="G118" s="198" t="s">
        <v>295</v>
      </c>
      <c r="H118" s="199">
        <v>7.2320000000000002</v>
      </c>
      <c r="I118" s="200"/>
      <c r="J118" s="201">
        <f>ROUND(I118*H118,2)</f>
        <v>0</v>
      </c>
      <c r="K118" s="197" t="s">
        <v>224</v>
      </c>
      <c r="L118" s="42"/>
      <c r="M118" s="202" t="s">
        <v>44</v>
      </c>
      <c r="N118" s="203" t="s">
        <v>53</v>
      </c>
      <c r="O118" s="67"/>
      <c r="P118" s="204">
        <f>O118*H118</f>
        <v>0</v>
      </c>
      <c r="Q118" s="204">
        <v>0</v>
      </c>
      <c r="R118" s="204">
        <f>Q118*H118</f>
        <v>0</v>
      </c>
      <c r="S118" s="204">
        <v>0</v>
      </c>
      <c r="T118" s="205">
        <f>S118*H118</f>
        <v>0</v>
      </c>
      <c r="U118" s="37"/>
      <c r="V118" s="37"/>
      <c r="W118" s="37"/>
      <c r="X118" s="37"/>
      <c r="Y118" s="37"/>
      <c r="Z118" s="37"/>
      <c r="AA118" s="37"/>
      <c r="AB118" s="37"/>
      <c r="AC118" s="37"/>
      <c r="AD118" s="37"/>
      <c r="AE118" s="37"/>
      <c r="AR118" s="206" t="s">
        <v>232</v>
      </c>
      <c r="AT118" s="206" t="s">
        <v>214</v>
      </c>
      <c r="AU118" s="206" t="s">
        <v>91</v>
      </c>
      <c r="AY118" s="19" t="s">
        <v>211</v>
      </c>
      <c r="BE118" s="207">
        <f>IF(N118="základní",J118,0)</f>
        <v>0</v>
      </c>
      <c r="BF118" s="207">
        <f>IF(N118="snížená",J118,0)</f>
        <v>0</v>
      </c>
      <c r="BG118" s="207">
        <f>IF(N118="zákl. přenesená",J118,0)</f>
        <v>0</v>
      </c>
      <c r="BH118" s="207">
        <f>IF(N118="sníž. přenesená",J118,0)</f>
        <v>0</v>
      </c>
      <c r="BI118" s="207">
        <f>IF(N118="nulová",J118,0)</f>
        <v>0</v>
      </c>
      <c r="BJ118" s="19" t="s">
        <v>88</v>
      </c>
      <c r="BK118" s="207">
        <f>ROUND(I118*H118,2)</f>
        <v>0</v>
      </c>
      <c r="BL118" s="19" t="s">
        <v>232</v>
      </c>
      <c r="BM118" s="206" t="s">
        <v>1787</v>
      </c>
    </row>
    <row r="119" spans="1:65" s="2" customFormat="1" ht="39">
      <c r="A119" s="37"/>
      <c r="B119" s="38"/>
      <c r="C119" s="39"/>
      <c r="D119" s="208" t="s">
        <v>297</v>
      </c>
      <c r="E119" s="39"/>
      <c r="F119" s="209" t="s">
        <v>337</v>
      </c>
      <c r="G119" s="39"/>
      <c r="H119" s="39"/>
      <c r="I119" s="118"/>
      <c r="J119" s="39"/>
      <c r="K119" s="39"/>
      <c r="L119" s="42"/>
      <c r="M119" s="210"/>
      <c r="N119" s="211"/>
      <c r="O119" s="67"/>
      <c r="P119" s="67"/>
      <c r="Q119" s="67"/>
      <c r="R119" s="67"/>
      <c r="S119" s="67"/>
      <c r="T119" s="68"/>
      <c r="U119" s="37"/>
      <c r="V119" s="37"/>
      <c r="W119" s="37"/>
      <c r="X119" s="37"/>
      <c r="Y119" s="37"/>
      <c r="Z119" s="37"/>
      <c r="AA119" s="37"/>
      <c r="AB119" s="37"/>
      <c r="AC119" s="37"/>
      <c r="AD119" s="37"/>
      <c r="AE119" s="37"/>
      <c r="AT119" s="19" t="s">
        <v>297</v>
      </c>
      <c r="AU119" s="19" t="s">
        <v>91</v>
      </c>
    </row>
    <row r="120" spans="1:65" s="13" customFormat="1">
      <c r="B120" s="216"/>
      <c r="C120" s="217"/>
      <c r="D120" s="208" t="s">
        <v>299</v>
      </c>
      <c r="E120" s="218" t="s">
        <v>44</v>
      </c>
      <c r="F120" s="219" t="s">
        <v>1788</v>
      </c>
      <c r="G120" s="217"/>
      <c r="H120" s="220">
        <v>7.2320000000000002</v>
      </c>
      <c r="I120" s="221"/>
      <c r="J120" s="217"/>
      <c r="K120" s="217"/>
      <c r="L120" s="222"/>
      <c r="M120" s="223"/>
      <c r="N120" s="224"/>
      <c r="O120" s="224"/>
      <c r="P120" s="224"/>
      <c r="Q120" s="224"/>
      <c r="R120" s="224"/>
      <c r="S120" s="224"/>
      <c r="T120" s="225"/>
      <c r="AT120" s="226" t="s">
        <v>299</v>
      </c>
      <c r="AU120" s="226" t="s">
        <v>91</v>
      </c>
      <c r="AV120" s="13" t="s">
        <v>91</v>
      </c>
      <c r="AW120" s="13" t="s">
        <v>42</v>
      </c>
      <c r="AX120" s="13" t="s">
        <v>88</v>
      </c>
      <c r="AY120" s="226" t="s">
        <v>211</v>
      </c>
    </row>
    <row r="121" spans="1:65" s="2" customFormat="1" ht="12">
      <c r="A121" s="37"/>
      <c r="B121" s="38"/>
      <c r="C121" s="195" t="s">
        <v>256</v>
      </c>
      <c r="D121" s="195" t="s">
        <v>214</v>
      </c>
      <c r="E121" s="196" t="s">
        <v>345</v>
      </c>
      <c r="F121" s="197" t="s">
        <v>346</v>
      </c>
      <c r="G121" s="198" t="s">
        <v>295</v>
      </c>
      <c r="H121" s="199">
        <v>84</v>
      </c>
      <c r="I121" s="200"/>
      <c r="J121" s="201">
        <f>ROUND(I121*H121,2)</f>
        <v>0</v>
      </c>
      <c r="K121" s="197" t="s">
        <v>224</v>
      </c>
      <c r="L121" s="42"/>
      <c r="M121" s="202" t="s">
        <v>44</v>
      </c>
      <c r="N121" s="203" t="s">
        <v>53</v>
      </c>
      <c r="O121" s="67"/>
      <c r="P121" s="204">
        <f>O121*H121</f>
        <v>0</v>
      </c>
      <c r="Q121" s="204">
        <v>0</v>
      </c>
      <c r="R121" s="204">
        <f>Q121*H121</f>
        <v>0</v>
      </c>
      <c r="S121" s="204">
        <v>0</v>
      </c>
      <c r="T121" s="205">
        <f>S121*H121</f>
        <v>0</v>
      </c>
      <c r="U121" s="37"/>
      <c r="V121" s="37"/>
      <c r="W121" s="37"/>
      <c r="X121" s="37"/>
      <c r="Y121" s="37"/>
      <c r="Z121" s="37"/>
      <c r="AA121" s="37"/>
      <c r="AB121" s="37"/>
      <c r="AC121" s="37"/>
      <c r="AD121" s="37"/>
      <c r="AE121" s="37"/>
      <c r="AR121" s="206" t="s">
        <v>232</v>
      </c>
      <c r="AT121" s="206" t="s">
        <v>214</v>
      </c>
      <c r="AU121" s="206" t="s">
        <v>91</v>
      </c>
      <c r="AY121" s="19" t="s">
        <v>211</v>
      </c>
      <c r="BE121" s="207">
        <f>IF(N121="základní",J121,0)</f>
        <v>0</v>
      </c>
      <c r="BF121" s="207">
        <f>IF(N121="snížená",J121,0)</f>
        <v>0</v>
      </c>
      <c r="BG121" s="207">
        <f>IF(N121="zákl. přenesená",J121,0)</f>
        <v>0</v>
      </c>
      <c r="BH121" s="207">
        <f>IF(N121="sníž. přenesená",J121,0)</f>
        <v>0</v>
      </c>
      <c r="BI121" s="207">
        <f>IF(N121="nulová",J121,0)</f>
        <v>0</v>
      </c>
      <c r="BJ121" s="19" t="s">
        <v>88</v>
      </c>
      <c r="BK121" s="207">
        <f>ROUND(I121*H121,2)</f>
        <v>0</v>
      </c>
      <c r="BL121" s="19" t="s">
        <v>232</v>
      </c>
      <c r="BM121" s="206" t="s">
        <v>1789</v>
      </c>
    </row>
    <row r="122" spans="1:65" s="2" customFormat="1" ht="185.25">
      <c r="A122" s="37"/>
      <c r="B122" s="38"/>
      <c r="C122" s="39"/>
      <c r="D122" s="208" t="s">
        <v>297</v>
      </c>
      <c r="E122" s="39"/>
      <c r="F122" s="209" t="s">
        <v>342</v>
      </c>
      <c r="G122" s="39"/>
      <c r="H122" s="39"/>
      <c r="I122" s="118"/>
      <c r="J122" s="39"/>
      <c r="K122" s="39"/>
      <c r="L122" s="42"/>
      <c r="M122" s="210"/>
      <c r="N122" s="211"/>
      <c r="O122" s="67"/>
      <c r="P122" s="67"/>
      <c r="Q122" s="67"/>
      <c r="R122" s="67"/>
      <c r="S122" s="67"/>
      <c r="T122" s="68"/>
      <c r="U122" s="37"/>
      <c r="V122" s="37"/>
      <c r="W122" s="37"/>
      <c r="X122" s="37"/>
      <c r="Y122" s="37"/>
      <c r="Z122" s="37"/>
      <c r="AA122" s="37"/>
      <c r="AB122" s="37"/>
      <c r="AC122" s="37"/>
      <c r="AD122" s="37"/>
      <c r="AE122" s="37"/>
      <c r="AT122" s="19" t="s">
        <v>297</v>
      </c>
      <c r="AU122" s="19" t="s">
        <v>91</v>
      </c>
    </row>
    <row r="123" spans="1:65" s="13" customFormat="1">
      <c r="B123" s="216"/>
      <c r="C123" s="217"/>
      <c r="D123" s="208" t="s">
        <v>299</v>
      </c>
      <c r="E123" s="218" t="s">
        <v>44</v>
      </c>
      <c r="F123" s="219" t="s">
        <v>1790</v>
      </c>
      <c r="G123" s="217"/>
      <c r="H123" s="220">
        <v>84</v>
      </c>
      <c r="I123" s="221"/>
      <c r="J123" s="217"/>
      <c r="K123" s="217"/>
      <c r="L123" s="222"/>
      <c r="M123" s="223"/>
      <c r="N123" s="224"/>
      <c r="O123" s="224"/>
      <c r="P123" s="224"/>
      <c r="Q123" s="224"/>
      <c r="R123" s="224"/>
      <c r="S123" s="224"/>
      <c r="T123" s="225"/>
      <c r="AT123" s="226" t="s">
        <v>299</v>
      </c>
      <c r="AU123" s="226" t="s">
        <v>91</v>
      </c>
      <c r="AV123" s="13" t="s">
        <v>91</v>
      </c>
      <c r="AW123" s="13" t="s">
        <v>42</v>
      </c>
      <c r="AX123" s="13" t="s">
        <v>88</v>
      </c>
      <c r="AY123" s="226" t="s">
        <v>211</v>
      </c>
    </row>
    <row r="124" spans="1:65" s="2" customFormat="1" ht="36">
      <c r="A124" s="37"/>
      <c r="B124" s="38"/>
      <c r="C124" s="195" t="s">
        <v>261</v>
      </c>
      <c r="D124" s="195" t="s">
        <v>214</v>
      </c>
      <c r="E124" s="196" t="s">
        <v>369</v>
      </c>
      <c r="F124" s="197" t="s">
        <v>370</v>
      </c>
      <c r="G124" s="198" t="s">
        <v>295</v>
      </c>
      <c r="H124" s="199">
        <v>4</v>
      </c>
      <c r="I124" s="200"/>
      <c r="J124" s="201">
        <f>ROUND(I124*H124,2)</f>
        <v>0</v>
      </c>
      <c r="K124" s="197" t="s">
        <v>224</v>
      </c>
      <c r="L124" s="42"/>
      <c r="M124" s="202" t="s">
        <v>44</v>
      </c>
      <c r="N124" s="203" t="s">
        <v>53</v>
      </c>
      <c r="O124" s="67"/>
      <c r="P124" s="204">
        <f>O124*H124</f>
        <v>0</v>
      </c>
      <c r="Q124" s="204">
        <v>0</v>
      </c>
      <c r="R124" s="204">
        <f>Q124*H124</f>
        <v>0</v>
      </c>
      <c r="S124" s="204">
        <v>0</v>
      </c>
      <c r="T124" s="205">
        <f>S124*H124</f>
        <v>0</v>
      </c>
      <c r="U124" s="37"/>
      <c r="V124" s="37"/>
      <c r="W124" s="37"/>
      <c r="X124" s="37"/>
      <c r="Y124" s="37"/>
      <c r="Z124" s="37"/>
      <c r="AA124" s="37"/>
      <c r="AB124" s="37"/>
      <c r="AC124" s="37"/>
      <c r="AD124" s="37"/>
      <c r="AE124" s="37"/>
      <c r="AR124" s="206" t="s">
        <v>232</v>
      </c>
      <c r="AT124" s="206" t="s">
        <v>214</v>
      </c>
      <c r="AU124" s="206" t="s">
        <v>91</v>
      </c>
      <c r="AY124" s="19" t="s">
        <v>211</v>
      </c>
      <c r="BE124" s="207">
        <f>IF(N124="základní",J124,0)</f>
        <v>0</v>
      </c>
      <c r="BF124" s="207">
        <f>IF(N124="snížená",J124,0)</f>
        <v>0</v>
      </c>
      <c r="BG124" s="207">
        <f>IF(N124="zákl. přenesená",J124,0)</f>
        <v>0</v>
      </c>
      <c r="BH124" s="207">
        <f>IF(N124="sníž. přenesená",J124,0)</f>
        <v>0</v>
      </c>
      <c r="BI124" s="207">
        <f>IF(N124="nulová",J124,0)</f>
        <v>0</v>
      </c>
      <c r="BJ124" s="19" t="s">
        <v>88</v>
      </c>
      <c r="BK124" s="207">
        <f>ROUND(I124*H124,2)</f>
        <v>0</v>
      </c>
      <c r="BL124" s="19" t="s">
        <v>232</v>
      </c>
      <c r="BM124" s="206" t="s">
        <v>1791</v>
      </c>
    </row>
    <row r="125" spans="1:65" s="2" customFormat="1" ht="117">
      <c r="A125" s="37"/>
      <c r="B125" s="38"/>
      <c r="C125" s="39"/>
      <c r="D125" s="208" t="s">
        <v>297</v>
      </c>
      <c r="E125" s="39"/>
      <c r="F125" s="209" t="s">
        <v>366</v>
      </c>
      <c r="G125" s="39"/>
      <c r="H125" s="39"/>
      <c r="I125" s="118"/>
      <c r="J125" s="39"/>
      <c r="K125" s="39"/>
      <c r="L125" s="42"/>
      <c r="M125" s="210"/>
      <c r="N125" s="211"/>
      <c r="O125" s="67"/>
      <c r="P125" s="67"/>
      <c r="Q125" s="67"/>
      <c r="R125" s="67"/>
      <c r="S125" s="67"/>
      <c r="T125" s="68"/>
      <c r="U125" s="37"/>
      <c r="V125" s="37"/>
      <c r="W125" s="37"/>
      <c r="X125" s="37"/>
      <c r="Y125" s="37"/>
      <c r="Z125" s="37"/>
      <c r="AA125" s="37"/>
      <c r="AB125" s="37"/>
      <c r="AC125" s="37"/>
      <c r="AD125" s="37"/>
      <c r="AE125" s="37"/>
      <c r="AT125" s="19" t="s">
        <v>297</v>
      </c>
      <c r="AU125" s="19" t="s">
        <v>91</v>
      </c>
    </row>
    <row r="126" spans="1:65" s="13" customFormat="1">
      <c r="B126" s="216"/>
      <c r="C126" s="217"/>
      <c r="D126" s="208" t="s">
        <v>299</v>
      </c>
      <c r="E126" s="218" t="s">
        <v>44</v>
      </c>
      <c r="F126" s="219" t="s">
        <v>805</v>
      </c>
      <c r="G126" s="217"/>
      <c r="H126" s="220">
        <v>4</v>
      </c>
      <c r="I126" s="221"/>
      <c r="J126" s="217"/>
      <c r="K126" s="217"/>
      <c r="L126" s="222"/>
      <c r="M126" s="223"/>
      <c r="N126" s="224"/>
      <c r="O126" s="224"/>
      <c r="P126" s="224"/>
      <c r="Q126" s="224"/>
      <c r="R126" s="224"/>
      <c r="S126" s="224"/>
      <c r="T126" s="225"/>
      <c r="AT126" s="226" t="s">
        <v>299</v>
      </c>
      <c r="AU126" s="226" t="s">
        <v>91</v>
      </c>
      <c r="AV126" s="13" t="s">
        <v>91</v>
      </c>
      <c r="AW126" s="13" t="s">
        <v>42</v>
      </c>
      <c r="AX126" s="13" t="s">
        <v>88</v>
      </c>
      <c r="AY126" s="226" t="s">
        <v>211</v>
      </c>
    </row>
    <row r="127" spans="1:65" s="2" customFormat="1" ht="24">
      <c r="A127" s="37"/>
      <c r="B127" s="38"/>
      <c r="C127" s="195" t="s">
        <v>265</v>
      </c>
      <c r="D127" s="195" t="s">
        <v>214</v>
      </c>
      <c r="E127" s="196" t="s">
        <v>806</v>
      </c>
      <c r="F127" s="197" t="s">
        <v>807</v>
      </c>
      <c r="G127" s="198" t="s">
        <v>295</v>
      </c>
      <c r="H127" s="199">
        <v>394.32400000000001</v>
      </c>
      <c r="I127" s="200"/>
      <c r="J127" s="201">
        <f>ROUND(I127*H127,2)</f>
        <v>0</v>
      </c>
      <c r="K127" s="197" t="s">
        <v>224</v>
      </c>
      <c r="L127" s="42"/>
      <c r="M127" s="202" t="s">
        <v>44</v>
      </c>
      <c r="N127" s="203" t="s">
        <v>53</v>
      </c>
      <c r="O127" s="67"/>
      <c r="P127" s="204">
        <f>O127*H127</f>
        <v>0</v>
      </c>
      <c r="Q127" s="204">
        <v>0</v>
      </c>
      <c r="R127" s="204">
        <f>Q127*H127</f>
        <v>0</v>
      </c>
      <c r="S127" s="204">
        <v>0</v>
      </c>
      <c r="T127" s="205">
        <f>S127*H127</f>
        <v>0</v>
      </c>
      <c r="U127" s="37"/>
      <c r="V127" s="37"/>
      <c r="W127" s="37"/>
      <c r="X127" s="37"/>
      <c r="Y127" s="37"/>
      <c r="Z127" s="37"/>
      <c r="AA127" s="37"/>
      <c r="AB127" s="37"/>
      <c r="AC127" s="37"/>
      <c r="AD127" s="37"/>
      <c r="AE127" s="37"/>
      <c r="AR127" s="206" t="s">
        <v>232</v>
      </c>
      <c r="AT127" s="206" t="s">
        <v>214</v>
      </c>
      <c r="AU127" s="206" t="s">
        <v>91</v>
      </c>
      <c r="AY127" s="19" t="s">
        <v>211</v>
      </c>
      <c r="BE127" s="207">
        <f>IF(N127="základní",J127,0)</f>
        <v>0</v>
      </c>
      <c r="BF127" s="207">
        <f>IF(N127="snížená",J127,0)</f>
        <v>0</v>
      </c>
      <c r="BG127" s="207">
        <f>IF(N127="zákl. přenesená",J127,0)</f>
        <v>0</v>
      </c>
      <c r="BH127" s="207">
        <f>IF(N127="sníž. přenesená",J127,0)</f>
        <v>0</v>
      </c>
      <c r="BI127" s="207">
        <f>IF(N127="nulová",J127,0)</f>
        <v>0</v>
      </c>
      <c r="BJ127" s="19" t="s">
        <v>88</v>
      </c>
      <c r="BK127" s="207">
        <f>ROUND(I127*H127,2)</f>
        <v>0</v>
      </c>
      <c r="BL127" s="19" t="s">
        <v>232</v>
      </c>
      <c r="BM127" s="206" t="s">
        <v>1792</v>
      </c>
    </row>
    <row r="128" spans="1:65" s="2" customFormat="1" ht="48.75">
      <c r="A128" s="37"/>
      <c r="B128" s="38"/>
      <c r="C128" s="39"/>
      <c r="D128" s="208" t="s">
        <v>297</v>
      </c>
      <c r="E128" s="39"/>
      <c r="F128" s="209" t="s">
        <v>377</v>
      </c>
      <c r="G128" s="39"/>
      <c r="H128" s="39"/>
      <c r="I128" s="118"/>
      <c r="J128" s="39"/>
      <c r="K128" s="39"/>
      <c r="L128" s="42"/>
      <c r="M128" s="210"/>
      <c r="N128" s="211"/>
      <c r="O128" s="67"/>
      <c r="P128" s="67"/>
      <c r="Q128" s="67"/>
      <c r="R128" s="67"/>
      <c r="S128" s="67"/>
      <c r="T128" s="68"/>
      <c r="U128" s="37"/>
      <c r="V128" s="37"/>
      <c r="W128" s="37"/>
      <c r="X128" s="37"/>
      <c r="Y128" s="37"/>
      <c r="Z128" s="37"/>
      <c r="AA128" s="37"/>
      <c r="AB128" s="37"/>
      <c r="AC128" s="37"/>
      <c r="AD128" s="37"/>
      <c r="AE128" s="37"/>
      <c r="AT128" s="19" t="s">
        <v>297</v>
      </c>
      <c r="AU128" s="19" t="s">
        <v>91</v>
      </c>
    </row>
    <row r="129" spans="1:65" s="13" customFormat="1">
      <c r="B129" s="216"/>
      <c r="C129" s="217"/>
      <c r="D129" s="208" t="s">
        <v>299</v>
      </c>
      <c r="E129" s="218" t="s">
        <v>44</v>
      </c>
      <c r="F129" s="219" t="s">
        <v>1793</v>
      </c>
      <c r="G129" s="217"/>
      <c r="H129" s="220">
        <v>394.32400000000001</v>
      </c>
      <c r="I129" s="221"/>
      <c r="J129" s="217"/>
      <c r="K129" s="217"/>
      <c r="L129" s="222"/>
      <c r="M129" s="223"/>
      <c r="N129" s="224"/>
      <c r="O129" s="224"/>
      <c r="P129" s="224"/>
      <c r="Q129" s="224"/>
      <c r="R129" s="224"/>
      <c r="S129" s="224"/>
      <c r="T129" s="225"/>
      <c r="AT129" s="226" t="s">
        <v>299</v>
      </c>
      <c r="AU129" s="226" t="s">
        <v>91</v>
      </c>
      <c r="AV129" s="13" t="s">
        <v>91</v>
      </c>
      <c r="AW129" s="13" t="s">
        <v>42</v>
      </c>
      <c r="AX129" s="13" t="s">
        <v>88</v>
      </c>
      <c r="AY129" s="226" t="s">
        <v>211</v>
      </c>
    </row>
    <row r="130" spans="1:65" s="2" customFormat="1" ht="24">
      <c r="A130" s="37"/>
      <c r="B130" s="38"/>
      <c r="C130" s="195" t="s">
        <v>270</v>
      </c>
      <c r="D130" s="195" t="s">
        <v>214</v>
      </c>
      <c r="E130" s="196" t="s">
        <v>374</v>
      </c>
      <c r="F130" s="197" t="s">
        <v>375</v>
      </c>
      <c r="G130" s="198" t="s">
        <v>295</v>
      </c>
      <c r="H130" s="199">
        <v>69.587000000000003</v>
      </c>
      <c r="I130" s="200"/>
      <c r="J130" s="201">
        <f>ROUND(I130*H130,2)</f>
        <v>0</v>
      </c>
      <c r="K130" s="197" t="s">
        <v>224</v>
      </c>
      <c r="L130" s="42"/>
      <c r="M130" s="202" t="s">
        <v>44</v>
      </c>
      <c r="N130" s="203" t="s">
        <v>53</v>
      </c>
      <c r="O130" s="67"/>
      <c r="P130" s="204">
        <f>O130*H130</f>
        <v>0</v>
      </c>
      <c r="Q130" s="204">
        <v>0</v>
      </c>
      <c r="R130" s="204">
        <f>Q130*H130</f>
        <v>0</v>
      </c>
      <c r="S130" s="204">
        <v>0</v>
      </c>
      <c r="T130" s="205">
        <f>S130*H130</f>
        <v>0</v>
      </c>
      <c r="U130" s="37"/>
      <c r="V130" s="37"/>
      <c r="W130" s="37"/>
      <c r="X130" s="37"/>
      <c r="Y130" s="37"/>
      <c r="Z130" s="37"/>
      <c r="AA130" s="37"/>
      <c r="AB130" s="37"/>
      <c r="AC130" s="37"/>
      <c r="AD130" s="37"/>
      <c r="AE130" s="37"/>
      <c r="AR130" s="206" t="s">
        <v>232</v>
      </c>
      <c r="AT130" s="206" t="s">
        <v>214</v>
      </c>
      <c r="AU130" s="206" t="s">
        <v>91</v>
      </c>
      <c r="AY130" s="19" t="s">
        <v>211</v>
      </c>
      <c r="BE130" s="207">
        <f>IF(N130="základní",J130,0)</f>
        <v>0</v>
      </c>
      <c r="BF130" s="207">
        <f>IF(N130="snížená",J130,0)</f>
        <v>0</v>
      </c>
      <c r="BG130" s="207">
        <f>IF(N130="zákl. přenesená",J130,0)</f>
        <v>0</v>
      </c>
      <c r="BH130" s="207">
        <f>IF(N130="sníž. přenesená",J130,0)</f>
        <v>0</v>
      </c>
      <c r="BI130" s="207">
        <f>IF(N130="nulová",J130,0)</f>
        <v>0</v>
      </c>
      <c r="BJ130" s="19" t="s">
        <v>88</v>
      </c>
      <c r="BK130" s="207">
        <f>ROUND(I130*H130,2)</f>
        <v>0</v>
      </c>
      <c r="BL130" s="19" t="s">
        <v>232</v>
      </c>
      <c r="BM130" s="206" t="s">
        <v>1794</v>
      </c>
    </row>
    <row r="131" spans="1:65" s="2" customFormat="1" ht="48.75">
      <c r="A131" s="37"/>
      <c r="B131" s="38"/>
      <c r="C131" s="39"/>
      <c r="D131" s="208" t="s">
        <v>297</v>
      </c>
      <c r="E131" s="39"/>
      <c r="F131" s="209" t="s">
        <v>377</v>
      </c>
      <c r="G131" s="39"/>
      <c r="H131" s="39"/>
      <c r="I131" s="118"/>
      <c r="J131" s="39"/>
      <c r="K131" s="39"/>
      <c r="L131" s="42"/>
      <c r="M131" s="210"/>
      <c r="N131" s="211"/>
      <c r="O131" s="67"/>
      <c r="P131" s="67"/>
      <c r="Q131" s="67"/>
      <c r="R131" s="67"/>
      <c r="S131" s="67"/>
      <c r="T131" s="68"/>
      <c r="U131" s="37"/>
      <c r="V131" s="37"/>
      <c r="W131" s="37"/>
      <c r="X131" s="37"/>
      <c r="Y131" s="37"/>
      <c r="Z131" s="37"/>
      <c r="AA131" s="37"/>
      <c r="AB131" s="37"/>
      <c r="AC131" s="37"/>
      <c r="AD131" s="37"/>
      <c r="AE131" s="37"/>
      <c r="AT131" s="19" t="s">
        <v>297</v>
      </c>
      <c r="AU131" s="19" t="s">
        <v>91</v>
      </c>
    </row>
    <row r="132" spans="1:65" s="13" customFormat="1">
      <c r="B132" s="216"/>
      <c r="C132" s="217"/>
      <c r="D132" s="208" t="s">
        <v>299</v>
      </c>
      <c r="E132" s="218" t="s">
        <v>44</v>
      </c>
      <c r="F132" s="219" t="s">
        <v>1795</v>
      </c>
      <c r="G132" s="217"/>
      <c r="H132" s="220">
        <v>69.587000000000003</v>
      </c>
      <c r="I132" s="221"/>
      <c r="J132" s="217"/>
      <c r="K132" s="217"/>
      <c r="L132" s="222"/>
      <c r="M132" s="223"/>
      <c r="N132" s="224"/>
      <c r="O132" s="224"/>
      <c r="P132" s="224"/>
      <c r="Q132" s="224"/>
      <c r="R132" s="224"/>
      <c r="S132" s="224"/>
      <c r="T132" s="225"/>
      <c r="AT132" s="226" t="s">
        <v>299</v>
      </c>
      <c r="AU132" s="226" t="s">
        <v>91</v>
      </c>
      <c r="AV132" s="13" t="s">
        <v>91</v>
      </c>
      <c r="AW132" s="13" t="s">
        <v>42</v>
      </c>
      <c r="AX132" s="13" t="s">
        <v>88</v>
      </c>
      <c r="AY132" s="226" t="s">
        <v>211</v>
      </c>
    </row>
    <row r="133" spans="1:65" s="2" customFormat="1" ht="24">
      <c r="A133" s="37"/>
      <c r="B133" s="38"/>
      <c r="C133" s="195" t="s">
        <v>277</v>
      </c>
      <c r="D133" s="195" t="s">
        <v>214</v>
      </c>
      <c r="E133" s="196" t="s">
        <v>1796</v>
      </c>
      <c r="F133" s="197" t="s">
        <v>1797</v>
      </c>
      <c r="G133" s="198" t="s">
        <v>295</v>
      </c>
      <c r="H133" s="199">
        <v>1.8480000000000001</v>
      </c>
      <c r="I133" s="200"/>
      <c r="J133" s="201">
        <f>ROUND(I133*H133,2)</f>
        <v>0</v>
      </c>
      <c r="K133" s="197" t="s">
        <v>224</v>
      </c>
      <c r="L133" s="42"/>
      <c r="M133" s="202" t="s">
        <v>44</v>
      </c>
      <c r="N133" s="203" t="s">
        <v>53</v>
      </c>
      <c r="O133" s="67"/>
      <c r="P133" s="204">
        <f>O133*H133</f>
        <v>0</v>
      </c>
      <c r="Q133" s="204">
        <v>0</v>
      </c>
      <c r="R133" s="204">
        <f>Q133*H133</f>
        <v>0</v>
      </c>
      <c r="S133" s="204">
        <v>0</v>
      </c>
      <c r="T133" s="205">
        <f>S133*H133</f>
        <v>0</v>
      </c>
      <c r="U133" s="37"/>
      <c r="V133" s="37"/>
      <c r="W133" s="37"/>
      <c r="X133" s="37"/>
      <c r="Y133" s="37"/>
      <c r="Z133" s="37"/>
      <c r="AA133" s="37"/>
      <c r="AB133" s="37"/>
      <c r="AC133" s="37"/>
      <c r="AD133" s="37"/>
      <c r="AE133" s="37"/>
      <c r="AR133" s="206" t="s">
        <v>232</v>
      </c>
      <c r="AT133" s="206" t="s">
        <v>214</v>
      </c>
      <c r="AU133" s="206" t="s">
        <v>91</v>
      </c>
      <c r="AY133" s="19" t="s">
        <v>211</v>
      </c>
      <c r="BE133" s="207">
        <f>IF(N133="základní",J133,0)</f>
        <v>0</v>
      </c>
      <c r="BF133" s="207">
        <f>IF(N133="snížená",J133,0)</f>
        <v>0</v>
      </c>
      <c r="BG133" s="207">
        <f>IF(N133="zákl. přenesená",J133,0)</f>
        <v>0</v>
      </c>
      <c r="BH133" s="207">
        <f>IF(N133="sníž. přenesená",J133,0)</f>
        <v>0</v>
      </c>
      <c r="BI133" s="207">
        <f>IF(N133="nulová",J133,0)</f>
        <v>0</v>
      </c>
      <c r="BJ133" s="19" t="s">
        <v>88</v>
      </c>
      <c r="BK133" s="207">
        <f>ROUND(I133*H133,2)</f>
        <v>0</v>
      </c>
      <c r="BL133" s="19" t="s">
        <v>232</v>
      </c>
      <c r="BM133" s="206" t="s">
        <v>1798</v>
      </c>
    </row>
    <row r="134" spans="1:65" s="2" customFormat="1" ht="39">
      <c r="A134" s="37"/>
      <c r="B134" s="38"/>
      <c r="C134" s="39"/>
      <c r="D134" s="208" t="s">
        <v>297</v>
      </c>
      <c r="E134" s="39"/>
      <c r="F134" s="209" t="s">
        <v>1799</v>
      </c>
      <c r="G134" s="39"/>
      <c r="H134" s="39"/>
      <c r="I134" s="118"/>
      <c r="J134" s="39"/>
      <c r="K134" s="39"/>
      <c r="L134" s="42"/>
      <c r="M134" s="210"/>
      <c r="N134" s="211"/>
      <c r="O134" s="67"/>
      <c r="P134" s="67"/>
      <c r="Q134" s="67"/>
      <c r="R134" s="67"/>
      <c r="S134" s="67"/>
      <c r="T134" s="68"/>
      <c r="U134" s="37"/>
      <c r="V134" s="37"/>
      <c r="W134" s="37"/>
      <c r="X134" s="37"/>
      <c r="Y134" s="37"/>
      <c r="Z134" s="37"/>
      <c r="AA134" s="37"/>
      <c r="AB134" s="37"/>
      <c r="AC134" s="37"/>
      <c r="AD134" s="37"/>
      <c r="AE134" s="37"/>
      <c r="AT134" s="19" t="s">
        <v>297</v>
      </c>
      <c r="AU134" s="19" t="s">
        <v>91</v>
      </c>
    </row>
    <row r="135" spans="1:65" s="13" customFormat="1">
      <c r="B135" s="216"/>
      <c r="C135" s="217"/>
      <c r="D135" s="208" t="s">
        <v>299</v>
      </c>
      <c r="E135" s="218" t="s">
        <v>44</v>
      </c>
      <c r="F135" s="219" t="s">
        <v>1800</v>
      </c>
      <c r="G135" s="217"/>
      <c r="H135" s="220">
        <v>1.8480000000000001</v>
      </c>
      <c r="I135" s="221"/>
      <c r="J135" s="217"/>
      <c r="K135" s="217"/>
      <c r="L135" s="222"/>
      <c r="M135" s="223"/>
      <c r="N135" s="224"/>
      <c r="O135" s="224"/>
      <c r="P135" s="224"/>
      <c r="Q135" s="224"/>
      <c r="R135" s="224"/>
      <c r="S135" s="224"/>
      <c r="T135" s="225"/>
      <c r="AT135" s="226" t="s">
        <v>299</v>
      </c>
      <c r="AU135" s="226" t="s">
        <v>91</v>
      </c>
      <c r="AV135" s="13" t="s">
        <v>91</v>
      </c>
      <c r="AW135" s="13" t="s">
        <v>42</v>
      </c>
      <c r="AX135" s="13" t="s">
        <v>88</v>
      </c>
      <c r="AY135" s="226" t="s">
        <v>211</v>
      </c>
    </row>
    <row r="136" spans="1:65" s="2" customFormat="1" ht="36">
      <c r="A136" s="37"/>
      <c r="B136" s="38"/>
      <c r="C136" s="195" t="s">
        <v>353</v>
      </c>
      <c r="D136" s="195" t="s">
        <v>214</v>
      </c>
      <c r="E136" s="196" t="s">
        <v>411</v>
      </c>
      <c r="F136" s="197" t="s">
        <v>412</v>
      </c>
      <c r="G136" s="198" t="s">
        <v>295</v>
      </c>
      <c r="H136" s="199">
        <v>5.3440000000000003</v>
      </c>
      <c r="I136" s="200"/>
      <c r="J136" s="201">
        <f>ROUND(I136*H136,2)</f>
        <v>0</v>
      </c>
      <c r="K136" s="197" t="s">
        <v>224</v>
      </c>
      <c r="L136" s="42"/>
      <c r="M136" s="202" t="s">
        <v>44</v>
      </c>
      <c r="N136" s="203" t="s">
        <v>53</v>
      </c>
      <c r="O136" s="67"/>
      <c r="P136" s="204">
        <f>O136*H136</f>
        <v>0</v>
      </c>
      <c r="Q136" s="204">
        <v>0</v>
      </c>
      <c r="R136" s="204">
        <f>Q136*H136</f>
        <v>0</v>
      </c>
      <c r="S136" s="204">
        <v>0</v>
      </c>
      <c r="T136" s="205">
        <f>S136*H136</f>
        <v>0</v>
      </c>
      <c r="U136" s="37"/>
      <c r="V136" s="37"/>
      <c r="W136" s="37"/>
      <c r="X136" s="37"/>
      <c r="Y136" s="37"/>
      <c r="Z136" s="37"/>
      <c r="AA136" s="37"/>
      <c r="AB136" s="37"/>
      <c r="AC136" s="37"/>
      <c r="AD136" s="37"/>
      <c r="AE136" s="37"/>
      <c r="AR136" s="206" t="s">
        <v>232</v>
      </c>
      <c r="AT136" s="206" t="s">
        <v>214</v>
      </c>
      <c r="AU136" s="206" t="s">
        <v>91</v>
      </c>
      <c r="AY136" s="19" t="s">
        <v>211</v>
      </c>
      <c r="BE136" s="207">
        <f>IF(N136="základní",J136,0)</f>
        <v>0</v>
      </c>
      <c r="BF136" s="207">
        <f>IF(N136="snížená",J136,0)</f>
        <v>0</v>
      </c>
      <c r="BG136" s="207">
        <f>IF(N136="zákl. přenesená",J136,0)</f>
        <v>0</v>
      </c>
      <c r="BH136" s="207">
        <f>IF(N136="sníž. přenesená",J136,0)</f>
        <v>0</v>
      </c>
      <c r="BI136" s="207">
        <f>IF(N136="nulová",J136,0)</f>
        <v>0</v>
      </c>
      <c r="BJ136" s="19" t="s">
        <v>88</v>
      </c>
      <c r="BK136" s="207">
        <f>ROUND(I136*H136,2)</f>
        <v>0</v>
      </c>
      <c r="BL136" s="19" t="s">
        <v>232</v>
      </c>
      <c r="BM136" s="206" t="s">
        <v>1801</v>
      </c>
    </row>
    <row r="137" spans="1:65" s="2" customFormat="1" ht="117">
      <c r="A137" s="37"/>
      <c r="B137" s="38"/>
      <c r="C137" s="39"/>
      <c r="D137" s="208" t="s">
        <v>297</v>
      </c>
      <c r="E137" s="39"/>
      <c r="F137" s="209" t="s">
        <v>414</v>
      </c>
      <c r="G137" s="39"/>
      <c r="H137" s="39"/>
      <c r="I137" s="118"/>
      <c r="J137" s="39"/>
      <c r="K137" s="39"/>
      <c r="L137" s="42"/>
      <c r="M137" s="210"/>
      <c r="N137" s="211"/>
      <c r="O137" s="67"/>
      <c r="P137" s="67"/>
      <c r="Q137" s="67"/>
      <c r="R137" s="67"/>
      <c r="S137" s="67"/>
      <c r="T137" s="68"/>
      <c r="U137" s="37"/>
      <c r="V137" s="37"/>
      <c r="W137" s="37"/>
      <c r="X137" s="37"/>
      <c r="Y137" s="37"/>
      <c r="Z137" s="37"/>
      <c r="AA137" s="37"/>
      <c r="AB137" s="37"/>
      <c r="AC137" s="37"/>
      <c r="AD137" s="37"/>
      <c r="AE137" s="37"/>
      <c r="AT137" s="19" t="s">
        <v>297</v>
      </c>
      <c r="AU137" s="19" t="s">
        <v>91</v>
      </c>
    </row>
    <row r="138" spans="1:65" s="13" customFormat="1">
      <c r="B138" s="216"/>
      <c r="C138" s="217"/>
      <c r="D138" s="208" t="s">
        <v>299</v>
      </c>
      <c r="E138" s="218" t="s">
        <v>44</v>
      </c>
      <c r="F138" s="219" t="s">
        <v>1802</v>
      </c>
      <c r="G138" s="217"/>
      <c r="H138" s="220">
        <v>4</v>
      </c>
      <c r="I138" s="221"/>
      <c r="J138" s="217"/>
      <c r="K138" s="217"/>
      <c r="L138" s="222"/>
      <c r="M138" s="223"/>
      <c r="N138" s="224"/>
      <c r="O138" s="224"/>
      <c r="P138" s="224"/>
      <c r="Q138" s="224"/>
      <c r="R138" s="224"/>
      <c r="S138" s="224"/>
      <c r="T138" s="225"/>
      <c r="AT138" s="226" t="s">
        <v>299</v>
      </c>
      <c r="AU138" s="226" t="s">
        <v>91</v>
      </c>
      <c r="AV138" s="13" t="s">
        <v>91</v>
      </c>
      <c r="AW138" s="13" t="s">
        <v>42</v>
      </c>
      <c r="AX138" s="13" t="s">
        <v>82</v>
      </c>
      <c r="AY138" s="226" t="s">
        <v>211</v>
      </c>
    </row>
    <row r="139" spans="1:65" s="13" customFormat="1">
      <c r="B139" s="216"/>
      <c r="C139" s="217"/>
      <c r="D139" s="208" t="s">
        <v>299</v>
      </c>
      <c r="E139" s="218" t="s">
        <v>44</v>
      </c>
      <c r="F139" s="219" t="s">
        <v>1803</v>
      </c>
      <c r="G139" s="217"/>
      <c r="H139" s="220">
        <v>1.3440000000000001</v>
      </c>
      <c r="I139" s="221"/>
      <c r="J139" s="217"/>
      <c r="K139" s="217"/>
      <c r="L139" s="222"/>
      <c r="M139" s="223"/>
      <c r="N139" s="224"/>
      <c r="O139" s="224"/>
      <c r="P139" s="224"/>
      <c r="Q139" s="224"/>
      <c r="R139" s="224"/>
      <c r="S139" s="224"/>
      <c r="T139" s="225"/>
      <c r="AT139" s="226" t="s">
        <v>299</v>
      </c>
      <c r="AU139" s="226" t="s">
        <v>91</v>
      </c>
      <c r="AV139" s="13" t="s">
        <v>91</v>
      </c>
      <c r="AW139" s="13" t="s">
        <v>42</v>
      </c>
      <c r="AX139" s="13" t="s">
        <v>82</v>
      </c>
      <c r="AY139" s="226" t="s">
        <v>211</v>
      </c>
    </row>
    <row r="140" spans="1:65" s="14" customFormat="1">
      <c r="B140" s="227"/>
      <c r="C140" s="228"/>
      <c r="D140" s="208" t="s">
        <v>299</v>
      </c>
      <c r="E140" s="229" t="s">
        <v>44</v>
      </c>
      <c r="F140" s="230" t="s">
        <v>344</v>
      </c>
      <c r="G140" s="228"/>
      <c r="H140" s="231">
        <v>5.3440000000000003</v>
      </c>
      <c r="I140" s="232"/>
      <c r="J140" s="228"/>
      <c r="K140" s="228"/>
      <c r="L140" s="233"/>
      <c r="M140" s="234"/>
      <c r="N140" s="235"/>
      <c r="O140" s="235"/>
      <c r="P140" s="235"/>
      <c r="Q140" s="235"/>
      <c r="R140" s="235"/>
      <c r="S140" s="235"/>
      <c r="T140" s="236"/>
      <c r="AT140" s="237" t="s">
        <v>299</v>
      </c>
      <c r="AU140" s="237" t="s">
        <v>91</v>
      </c>
      <c r="AV140" s="14" t="s">
        <v>232</v>
      </c>
      <c r="AW140" s="14" t="s">
        <v>42</v>
      </c>
      <c r="AX140" s="14" t="s">
        <v>88</v>
      </c>
      <c r="AY140" s="237" t="s">
        <v>211</v>
      </c>
    </row>
    <row r="141" spans="1:65" s="2" customFormat="1" ht="36">
      <c r="A141" s="37"/>
      <c r="B141" s="38"/>
      <c r="C141" s="195" t="s">
        <v>358</v>
      </c>
      <c r="D141" s="195" t="s">
        <v>214</v>
      </c>
      <c r="E141" s="196" t="s">
        <v>1804</v>
      </c>
      <c r="F141" s="197" t="s">
        <v>1805</v>
      </c>
      <c r="G141" s="198" t="s">
        <v>295</v>
      </c>
      <c r="H141" s="199">
        <v>610.61</v>
      </c>
      <c r="I141" s="200"/>
      <c r="J141" s="201">
        <f>ROUND(I141*H141,2)</f>
        <v>0</v>
      </c>
      <c r="K141" s="197" t="s">
        <v>224</v>
      </c>
      <c r="L141" s="42"/>
      <c r="M141" s="202" t="s">
        <v>44</v>
      </c>
      <c r="N141" s="203" t="s">
        <v>53</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232</v>
      </c>
      <c r="AT141" s="206" t="s">
        <v>214</v>
      </c>
      <c r="AU141" s="206" t="s">
        <v>91</v>
      </c>
      <c r="AY141" s="19" t="s">
        <v>211</v>
      </c>
      <c r="BE141" s="207">
        <f>IF(N141="základní",J141,0)</f>
        <v>0</v>
      </c>
      <c r="BF141" s="207">
        <f>IF(N141="snížená",J141,0)</f>
        <v>0</v>
      </c>
      <c r="BG141" s="207">
        <f>IF(N141="zákl. přenesená",J141,0)</f>
        <v>0</v>
      </c>
      <c r="BH141" s="207">
        <f>IF(N141="sníž. přenesená",J141,0)</f>
        <v>0</v>
      </c>
      <c r="BI141" s="207">
        <f>IF(N141="nulová",J141,0)</f>
        <v>0</v>
      </c>
      <c r="BJ141" s="19" t="s">
        <v>88</v>
      </c>
      <c r="BK141" s="207">
        <f>ROUND(I141*H141,2)</f>
        <v>0</v>
      </c>
      <c r="BL141" s="19" t="s">
        <v>232</v>
      </c>
      <c r="BM141" s="206" t="s">
        <v>1806</v>
      </c>
    </row>
    <row r="142" spans="1:65" s="2" customFormat="1" ht="58.5">
      <c r="A142" s="37"/>
      <c r="B142" s="38"/>
      <c r="C142" s="39"/>
      <c r="D142" s="208" t="s">
        <v>297</v>
      </c>
      <c r="E142" s="39"/>
      <c r="F142" s="209" t="s">
        <v>421</v>
      </c>
      <c r="G142" s="39"/>
      <c r="H142" s="39"/>
      <c r="I142" s="118"/>
      <c r="J142" s="39"/>
      <c r="K142" s="39"/>
      <c r="L142" s="42"/>
      <c r="M142" s="210"/>
      <c r="N142" s="211"/>
      <c r="O142" s="67"/>
      <c r="P142" s="67"/>
      <c r="Q142" s="67"/>
      <c r="R142" s="67"/>
      <c r="S142" s="67"/>
      <c r="T142" s="68"/>
      <c r="U142" s="37"/>
      <c r="V142" s="37"/>
      <c r="W142" s="37"/>
      <c r="X142" s="37"/>
      <c r="Y142" s="37"/>
      <c r="Z142" s="37"/>
      <c r="AA142" s="37"/>
      <c r="AB142" s="37"/>
      <c r="AC142" s="37"/>
      <c r="AD142" s="37"/>
      <c r="AE142" s="37"/>
      <c r="AT142" s="19" t="s">
        <v>297</v>
      </c>
      <c r="AU142" s="19" t="s">
        <v>91</v>
      </c>
    </row>
    <row r="143" spans="1:65" s="15" customFormat="1" ht="22.5">
      <c r="B143" s="238"/>
      <c r="C143" s="239"/>
      <c r="D143" s="208" t="s">
        <v>299</v>
      </c>
      <c r="E143" s="240" t="s">
        <v>44</v>
      </c>
      <c r="F143" s="241" t="s">
        <v>1807</v>
      </c>
      <c r="G143" s="239"/>
      <c r="H143" s="240" t="s">
        <v>44</v>
      </c>
      <c r="I143" s="242"/>
      <c r="J143" s="239"/>
      <c r="K143" s="239"/>
      <c r="L143" s="243"/>
      <c r="M143" s="244"/>
      <c r="N143" s="245"/>
      <c r="O143" s="245"/>
      <c r="P143" s="245"/>
      <c r="Q143" s="245"/>
      <c r="R143" s="245"/>
      <c r="S143" s="245"/>
      <c r="T143" s="246"/>
      <c r="AT143" s="247" t="s">
        <v>299</v>
      </c>
      <c r="AU143" s="247" t="s">
        <v>91</v>
      </c>
      <c r="AV143" s="15" t="s">
        <v>88</v>
      </c>
      <c r="AW143" s="15" t="s">
        <v>42</v>
      </c>
      <c r="AX143" s="15" t="s">
        <v>82</v>
      </c>
      <c r="AY143" s="247" t="s">
        <v>211</v>
      </c>
    </row>
    <row r="144" spans="1:65" s="13" customFormat="1">
      <c r="B144" s="216"/>
      <c r="C144" s="217"/>
      <c r="D144" s="208" t="s">
        <v>299</v>
      </c>
      <c r="E144" s="218" t="s">
        <v>44</v>
      </c>
      <c r="F144" s="219" t="s">
        <v>1808</v>
      </c>
      <c r="G144" s="217"/>
      <c r="H144" s="220">
        <v>0.74</v>
      </c>
      <c r="I144" s="221"/>
      <c r="J144" s="217"/>
      <c r="K144" s="217"/>
      <c r="L144" s="222"/>
      <c r="M144" s="223"/>
      <c r="N144" s="224"/>
      <c r="O144" s="224"/>
      <c r="P144" s="224"/>
      <c r="Q144" s="224"/>
      <c r="R144" s="224"/>
      <c r="S144" s="224"/>
      <c r="T144" s="225"/>
      <c r="AT144" s="226" t="s">
        <v>299</v>
      </c>
      <c r="AU144" s="226" t="s">
        <v>91</v>
      </c>
      <c r="AV144" s="13" t="s">
        <v>91</v>
      </c>
      <c r="AW144" s="13" t="s">
        <v>42</v>
      </c>
      <c r="AX144" s="13" t="s">
        <v>82</v>
      </c>
      <c r="AY144" s="226" t="s">
        <v>211</v>
      </c>
    </row>
    <row r="145" spans="2:51" s="13" customFormat="1">
      <c r="B145" s="216"/>
      <c r="C145" s="217"/>
      <c r="D145" s="208" t="s">
        <v>299</v>
      </c>
      <c r="E145" s="218" t="s">
        <v>44</v>
      </c>
      <c r="F145" s="219" t="s">
        <v>1809</v>
      </c>
      <c r="G145" s="217"/>
      <c r="H145" s="220">
        <v>0.74</v>
      </c>
      <c r="I145" s="221"/>
      <c r="J145" s="217"/>
      <c r="K145" s="217"/>
      <c r="L145" s="222"/>
      <c r="M145" s="223"/>
      <c r="N145" s="224"/>
      <c r="O145" s="224"/>
      <c r="P145" s="224"/>
      <c r="Q145" s="224"/>
      <c r="R145" s="224"/>
      <c r="S145" s="224"/>
      <c r="T145" s="225"/>
      <c r="AT145" s="226" t="s">
        <v>299</v>
      </c>
      <c r="AU145" s="226" t="s">
        <v>91</v>
      </c>
      <c r="AV145" s="13" t="s">
        <v>91</v>
      </c>
      <c r="AW145" s="13" t="s">
        <v>42</v>
      </c>
      <c r="AX145" s="13" t="s">
        <v>82</v>
      </c>
      <c r="AY145" s="226" t="s">
        <v>211</v>
      </c>
    </row>
    <row r="146" spans="2:51" s="16" customFormat="1">
      <c r="B146" s="248"/>
      <c r="C146" s="249"/>
      <c r="D146" s="208" t="s">
        <v>299</v>
      </c>
      <c r="E146" s="250" t="s">
        <v>44</v>
      </c>
      <c r="F146" s="251" t="s">
        <v>500</v>
      </c>
      <c r="G146" s="249"/>
      <c r="H146" s="252">
        <v>1.48</v>
      </c>
      <c r="I146" s="253"/>
      <c r="J146" s="249"/>
      <c r="K146" s="249"/>
      <c r="L146" s="254"/>
      <c r="M146" s="255"/>
      <c r="N146" s="256"/>
      <c r="O146" s="256"/>
      <c r="P146" s="256"/>
      <c r="Q146" s="256"/>
      <c r="R146" s="256"/>
      <c r="S146" s="256"/>
      <c r="T146" s="257"/>
      <c r="AT146" s="258" t="s">
        <v>299</v>
      </c>
      <c r="AU146" s="258" t="s">
        <v>91</v>
      </c>
      <c r="AV146" s="16" t="s">
        <v>227</v>
      </c>
      <c r="AW146" s="16" t="s">
        <v>42</v>
      </c>
      <c r="AX146" s="16" t="s">
        <v>82</v>
      </c>
      <c r="AY146" s="258" t="s">
        <v>211</v>
      </c>
    </row>
    <row r="147" spans="2:51" s="13" customFormat="1">
      <c r="B147" s="216"/>
      <c r="C147" s="217"/>
      <c r="D147" s="208" t="s">
        <v>299</v>
      </c>
      <c r="E147" s="218" t="s">
        <v>44</v>
      </c>
      <c r="F147" s="219" t="s">
        <v>1810</v>
      </c>
      <c r="G147" s="217"/>
      <c r="H147" s="220">
        <v>80.349999999999994</v>
      </c>
      <c r="I147" s="221"/>
      <c r="J147" s="217"/>
      <c r="K147" s="217"/>
      <c r="L147" s="222"/>
      <c r="M147" s="223"/>
      <c r="N147" s="224"/>
      <c r="O147" s="224"/>
      <c r="P147" s="224"/>
      <c r="Q147" s="224"/>
      <c r="R147" s="224"/>
      <c r="S147" s="224"/>
      <c r="T147" s="225"/>
      <c r="AT147" s="226" t="s">
        <v>299</v>
      </c>
      <c r="AU147" s="226" t="s">
        <v>91</v>
      </c>
      <c r="AV147" s="13" t="s">
        <v>91</v>
      </c>
      <c r="AW147" s="13" t="s">
        <v>42</v>
      </c>
      <c r="AX147" s="13" t="s">
        <v>82</v>
      </c>
      <c r="AY147" s="226" t="s">
        <v>211</v>
      </c>
    </row>
    <row r="148" spans="2:51" s="13" customFormat="1">
      <c r="B148" s="216"/>
      <c r="C148" s="217"/>
      <c r="D148" s="208" t="s">
        <v>299</v>
      </c>
      <c r="E148" s="218" t="s">
        <v>44</v>
      </c>
      <c r="F148" s="219" t="s">
        <v>1811</v>
      </c>
      <c r="G148" s="217"/>
      <c r="H148" s="220">
        <v>80.349999999999994</v>
      </c>
      <c r="I148" s="221"/>
      <c r="J148" s="217"/>
      <c r="K148" s="217"/>
      <c r="L148" s="222"/>
      <c r="M148" s="223"/>
      <c r="N148" s="224"/>
      <c r="O148" s="224"/>
      <c r="P148" s="224"/>
      <c r="Q148" s="224"/>
      <c r="R148" s="224"/>
      <c r="S148" s="224"/>
      <c r="T148" s="225"/>
      <c r="AT148" s="226" t="s">
        <v>299</v>
      </c>
      <c r="AU148" s="226" t="s">
        <v>91</v>
      </c>
      <c r="AV148" s="13" t="s">
        <v>91</v>
      </c>
      <c r="AW148" s="13" t="s">
        <v>42</v>
      </c>
      <c r="AX148" s="13" t="s">
        <v>82</v>
      </c>
      <c r="AY148" s="226" t="s">
        <v>211</v>
      </c>
    </row>
    <row r="149" spans="2:51" s="13" customFormat="1">
      <c r="B149" s="216"/>
      <c r="C149" s="217"/>
      <c r="D149" s="208" t="s">
        <v>299</v>
      </c>
      <c r="E149" s="218" t="s">
        <v>44</v>
      </c>
      <c r="F149" s="219" t="s">
        <v>1812</v>
      </c>
      <c r="G149" s="217"/>
      <c r="H149" s="220">
        <v>0.48</v>
      </c>
      <c r="I149" s="221"/>
      <c r="J149" s="217"/>
      <c r="K149" s="217"/>
      <c r="L149" s="222"/>
      <c r="M149" s="223"/>
      <c r="N149" s="224"/>
      <c r="O149" s="224"/>
      <c r="P149" s="224"/>
      <c r="Q149" s="224"/>
      <c r="R149" s="224"/>
      <c r="S149" s="224"/>
      <c r="T149" s="225"/>
      <c r="AT149" s="226" t="s">
        <v>299</v>
      </c>
      <c r="AU149" s="226" t="s">
        <v>91</v>
      </c>
      <c r="AV149" s="13" t="s">
        <v>91</v>
      </c>
      <c r="AW149" s="13" t="s">
        <v>42</v>
      </c>
      <c r="AX149" s="13" t="s">
        <v>82</v>
      </c>
      <c r="AY149" s="226" t="s">
        <v>211</v>
      </c>
    </row>
    <row r="150" spans="2:51" s="13" customFormat="1">
      <c r="B150" s="216"/>
      <c r="C150" s="217"/>
      <c r="D150" s="208" t="s">
        <v>299</v>
      </c>
      <c r="E150" s="218" t="s">
        <v>44</v>
      </c>
      <c r="F150" s="219" t="s">
        <v>1813</v>
      </c>
      <c r="G150" s="217"/>
      <c r="H150" s="220">
        <v>0.48</v>
      </c>
      <c r="I150" s="221"/>
      <c r="J150" s="217"/>
      <c r="K150" s="217"/>
      <c r="L150" s="222"/>
      <c r="M150" s="223"/>
      <c r="N150" s="224"/>
      <c r="O150" s="224"/>
      <c r="P150" s="224"/>
      <c r="Q150" s="224"/>
      <c r="R150" s="224"/>
      <c r="S150" s="224"/>
      <c r="T150" s="225"/>
      <c r="AT150" s="226" t="s">
        <v>299</v>
      </c>
      <c r="AU150" s="226" t="s">
        <v>91</v>
      </c>
      <c r="AV150" s="13" t="s">
        <v>91</v>
      </c>
      <c r="AW150" s="13" t="s">
        <v>42</v>
      </c>
      <c r="AX150" s="13" t="s">
        <v>82</v>
      </c>
      <c r="AY150" s="226" t="s">
        <v>211</v>
      </c>
    </row>
    <row r="151" spans="2:51" s="16" customFormat="1">
      <c r="B151" s="248"/>
      <c r="C151" s="249"/>
      <c r="D151" s="208" t="s">
        <v>299</v>
      </c>
      <c r="E151" s="250" t="s">
        <v>44</v>
      </c>
      <c r="F151" s="251" t="s">
        <v>500</v>
      </c>
      <c r="G151" s="249"/>
      <c r="H151" s="252">
        <v>161.65999999999997</v>
      </c>
      <c r="I151" s="253"/>
      <c r="J151" s="249"/>
      <c r="K151" s="249"/>
      <c r="L151" s="254"/>
      <c r="M151" s="255"/>
      <c r="N151" s="256"/>
      <c r="O151" s="256"/>
      <c r="P151" s="256"/>
      <c r="Q151" s="256"/>
      <c r="R151" s="256"/>
      <c r="S151" s="256"/>
      <c r="T151" s="257"/>
      <c r="AT151" s="258" t="s">
        <v>299</v>
      </c>
      <c r="AU151" s="258" t="s">
        <v>91</v>
      </c>
      <c r="AV151" s="16" t="s">
        <v>227</v>
      </c>
      <c r="AW151" s="16" t="s">
        <v>42</v>
      </c>
      <c r="AX151" s="16" t="s">
        <v>82</v>
      </c>
      <c r="AY151" s="258" t="s">
        <v>211</v>
      </c>
    </row>
    <row r="152" spans="2:51" s="15" customFormat="1">
      <c r="B152" s="238"/>
      <c r="C152" s="239"/>
      <c r="D152" s="208" t="s">
        <v>299</v>
      </c>
      <c r="E152" s="240" t="s">
        <v>44</v>
      </c>
      <c r="F152" s="241" t="s">
        <v>1814</v>
      </c>
      <c r="G152" s="239"/>
      <c r="H152" s="240" t="s">
        <v>44</v>
      </c>
      <c r="I152" s="242"/>
      <c r="J152" s="239"/>
      <c r="K152" s="239"/>
      <c r="L152" s="243"/>
      <c r="M152" s="244"/>
      <c r="N152" s="245"/>
      <c r="O152" s="245"/>
      <c r="P152" s="245"/>
      <c r="Q152" s="245"/>
      <c r="R152" s="245"/>
      <c r="S152" s="245"/>
      <c r="T152" s="246"/>
      <c r="AT152" s="247" t="s">
        <v>299</v>
      </c>
      <c r="AU152" s="247" t="s">
        <v>91</v>
      </c>
      <c r="AV152" s="15" t="s">
        <v>88</v>
      </c>
      <c r="AW152" s="15" t="s">
        <v>42</v>
      </c>
      <c r="AX152" s="15" t="s">
        <v>82</v>
      </c>
      <c r="AY152" s="247" t="s">
        <v>211</v>
      </c>
    </row>
    <row r="153" spans="2:51" s="13" customFormat="1">
      <c r="B153" s="216"/>
      <c r="C153" s="217"/>
      <c r="D153" s="208" t="s">
        <v>299</v>
      </c>
      <c r="E153" s="218" t="s">
        <v>44</v>
      </c>
      <c r="F153" s="219" t="s">
        <v>1815</v>
      </c>
      <c r="G153" s="217"/>
      <c r="H153" s="220">
        <v>6.49</v>
      </c>
      <c r="I153" s="221"/>
      <c r="J153" s="217"/>
      <c r="K153" s="217"/>
      <c r="L153" s="222"/>
      <c r="M153" s="223"/>
      <c r="N153" s="224"/>
      <c r="O153" s="224"/>
      <c r="P153" s="224"/>
      <c r="Q153" s="224"/>
      <c r="R153" s="224"/>
      <c r="S153" s="224"/>
      <c r="T153" s="225"/>
      <c r="AT153" s="226" t="s">
        <v>299</v>
      </c>
      <c r="AU153" s="226" t="s">
        <v>91</v>
      </c>
      <c r="AV153" s="13" t="s">
        <v>91</v>
      </c>
      <c r="AW153" s="13" t="s">
        <v>42</v>
      </c>
      <c r="AX153" s="13" t="s">
        <v>82</v>
      </c>
      <c r="AY153" s="226" t="s">
        <v>211</v>
      </c>
    </row>
    <row r="154" spans="2:51" s="13" customFormat="1">
      <c r="B154" s="216"/>
      <c r="C154" s="217"/>
      <c r="D154" s="208" t="s">
        <v>299</v>
      </c>
      <c r="E154" s="218" t="s">
        <v>44</v>
      </c>
      <c r="F154" s="219" t="s">
        <v>1816</v>
      </c>
      <c r="G154" s="217"/>
      <c r="H154" s="220">
        <v>14.31</v>
      </c>
      <c r="I154" s="221"/>
      <c r="J154" s="217"/>
      <c r="K154" s="217"/>
      <c r="L154" s="222"/>
      <c r="M154" s="223"/>
      <c r="N154" s="224"/>
      <c r="O154" s="224"/>
      <c r="P154" s="224"/>
      <c r="Q154" s="224"/>
      <c r="R154" s="224"/>
      <c r="S154" s="224"/>
      <c r="T154" s="225"/>
      <c r="AT154" s="226" t="s">
        <v>299</v>
      </c>
      <c r="AU154" s="226" t="s">
        <v>91</v>
      </c>
      <c r="AV154" s="13" t="s">
        <v>91</v>
      </c>
      <c r="AW154" s="13" t="s">
        <v>42</v>
      </c>
      <c r="AX154" s="13" t="s">
        <v>82</v>
      </c>
      <c r="AY154" s="226" t="s">
        <v>211</v>
      </c>
    </row>
    <row r="155" spans="2:51" s="13" customFormat="1" ht="22.5">
      <c r="B155" s="216"/>
      <c r="C155" s="217"/>
      <c r="D155" s="208" t="s">
        <v>299</v>
      </c>
      <c r="E155" s="218" t="s">
        <v>44</v>
      </c>
      <c r="F155" s="219" t="s">
        <v>1817</v>
      </c>
      <c r="G155" s="217"/>
      <c r="H155" s="220">
        <v>16.84</v>
      </c>
      <c r="I155" s="221"/>
      <c r="J155" s="217"/>
      <c r="K155" s="217"/>
      <c r="L155" s="222"/>
      <c r="M155" s="223"/>
      <c r="N155" s="224"/>
      <c r="O155" s="224"/>
      <c r="P155" s="224"/>
      <c r="Q155" s="224"/>
      <c r="R155" s="224"/>
      <c r="S155" s="224"/>
      <c r="T155" s="225"/>
      <c r="AT155" s="226" t="s">
        <v>299</v>
      </c>
      <c r="AU155" s="226" t="s">
        <v>91</v>
      </c>
      <c r="AV155" s="13" t="s">
        <v>91</v>
      </c>
      <c r="AW155" s="13" t="s">
        <v>42</v>
      </c>
      <c r="AX155" s="13" t="s">
        <v>82</v>
      </c>
      <c r="AY155" s="226" t="s">
        <v>211</v>
      </c>
    </row>
    <row r="156" spans="2:51" s="13" customFormat="1">
      <c r="B156" s="216"/>
      <c r="C156" s="217"/>
      <c r="D156" s="208" t="s">
        <v>299</v>
      </c>
      <c r="E156" s="218" t="s">
        <v>44</v>
      </c>
      <c r="F156" s="219" t="s">
        <v>1818</v>
      </c>
      <c r="G156" s="217"/>
      <c r="H156" s="220">
        <v>392.63</v>
      </c>
      <c r="I156" s="221"/>
      <c r="J156" s="217"/>
      <c r="K156" s="217"/>
      <c r="L156" s="222"/>
      <c r="M156" s="223"/>
      <c r="N156" s="224"/>
      <c r="O156" s="224"/>
      <c r="P156" s="224"/>
      <c r="Q156" s="224"/>
      <c r="R156" s="224"/>
      <c r="S156" s="224"/>
      <c r="T156" s="225"/>
      <c r="AT156" s="226" t="s">
        <v>299</v>
      </c>
      <c r="AU156" s="226" t="s">
        <v>91</v>
      </c>
      <c r="AV156" s="13" t="s">
        <v>91</v>
      </c>
      <c r="AW156" s="13" t="s">
        <v>42</v>
      </c>
      <c r="AX156" s="13" t="s">
        <v>82</v>
      </c>
      <c r="AY156" s="226" t="s">
        <v>211</v>
      </c>
    </row>
    <row r="157" spans="2:51" s="13" customFormat="1">
      <c r="B157" s="216"/>
      <c r="C157" s="217"/>
      <c r="D157" s="208" t="s">
        <v>299</v>
      </c>
      <c r="E157" s="218" t="s">
        <v>44</v>
      </c>
      <c r="F157" s="219" t="s">
        <v>1819</v>
      </c>
      <c r="G157" s="217"/>
      <c r="H157" s="220">
        <v>69.290000000000006</v>
      </c>
      <c r="I157" s="221"/>
      <c r="J157" s="217"/>
      <c r="K157" s="217"/>
      <c r="L157" s="222"/>
      <c r="M157" s="223"/>
      <c r="N157" s="224"/>
      <c r="O157" s="224"/>
      <c r="P157" s="224"/>
      <c r="Q157" s="224"/>
      <c r="R157" s="224"/>
      <c r="S157" s="224"/>
      <c r="T157" s="225"/>
      <c r="AT157" s="226" t="s">
        <v>299</v>
      </c>
      <c r="AU157" s="226" t="s">
        <v>91</v>
      </c>
      <c r="AV157" s="13" t="s">
        <v>91</v>
      </c>
      <c r="AW157" s="13" t="s">
        <v>42</v>
      </c>
      <c r="AX157" s="13" t="s">
        <v>82</v>
      </c>
      <c r="AY157" s="226" t="s">
        <v>211</v>
      </c>
    </row>
    <row r="158" spans="2:51" s="13" customFormat="1">
      <c r="B158" s="216"/>
      <c r="C158" s="217"/>
      <c r="D158" s="208" t="s">
        <v>299</v>
      </c>
      <c r="E158" s="218" t="s">
        <v>44</v>
      </c>
      <c r="F158" s="219" t="s">
        <v>1820</v>
      </c>
      <c r="G158" s="217"/>
      <c r="H158" s="220">
        <v>1.85</v>
      </c>
      <c r="I158" s="221"/>
      <c r="J158" s="217"/>
      <c r="K158" s="217"/>
      <c r="L158" s="222"/>
      <c r="M158" s="223"/>
      <c r="N158" s="224"/>
      <c r="O158" s="224"/>
      <c r="P158" s="224"/>
      <c r="Q158" s="224"/>
      <c r="R158" s="224"/>
      <c r="S158" s="224"/>
      <c r="T158" s="225"/>
      <c r="AT158" s="226" t="s">
        <v>299</v>
      </c>
      <c r="AU158" s="226" t="s">
        <v>91</v>
      </c>
      <c r="AV158" s="13" t="s">
        <v>91</v>
      </c>
      <c r="AW158" s="13" t="s">
        <v>42</v>
      </c>
      <c r="AX158" s="13" t="s">
        <v>82</v>
      </c>
      <c r="AY158" s="226" t="s">
        <v>211</v>
      </c>
    </row>
    <row r="159" spans="2:51" s="13" customFormat="1">
      <c r="B159" s="216"/>
      <c r="C159" s="217"/>
      <c r="D159" s="208" t="s">
        <v>299</v>
      </c>
      <c r="E159" s="218" t="s">
        <v>44</v>
      </c>
      <c r="F159" s="219" t="s">
        <v>1821</v>
      </c>
      <c r="G159" s="217"/>
      <c r="H159" s="220">
        <v>26.89</v>
      </c>
      <c r="I159" s="221"/>
      <c r="J159" s="217"/>
      <c r="K159" s="217"/>
      <c r="L159" s="222"/>
      <c r="M159" s="223"/>
      <c r="N159" s="224"/>
      <c r="O159" s="224"/>
      <c r="P159" s="224"/>
      <c r="Q159" s="224"/>
      <c r="R159" s="224"/>
      <c r="S159" s="224"/>
      <c r="T159" s="225"/>
      <c r="AT159" s="226" t="s">
        <v>299</v>
      </c>
      <c r="AU159" s="226" t="s">
        <v>91</v>
      </c>
      <c r="AV159" s="13" t="s">
        <v>91</v>
      </c>
      <c r="AW159" s="13" t="s">
        <v>42</v>
      </c>
      <c r="AX159" s="13" t="s">
        <v>82</v>
      </c>
      <c r="AY159" s="226" t="s">
        <v>211</v>
      </c>
    </row>
    <row r="160" spans="2:51" s="13" customFormat="1">
      <c r="B160" s="216"/>
      <c r="C160" s="217"/>
      <c r="D160" s="208" t="s">
        <v>299</v>
      </c>
      <c r="E160" s="218" t="s">
        <v>44</v>
      </c>
      <c r="F160" s="219" t="s">
        <v>1822</v>
      </c>
      <c r="G160" s="217"/>
      <c r="H160" s="220">
        <v>-80.83</v>
      </c>
      <c r="I160" s="221"/>
      <c r="J160" s="217"/>
      <c r="K160" s="217"/>
      <c r="L160" s="222"/>
      <c r="M160" s="223"/>
      <c r="N160" s="224"/>
      <c r="O160" s="224"/>
      <c r="P160" s="224"/>
      <c r="Q160" s="224"/>
      <c r="R160" s="224"/>
      <c r="S160" s="224"/>
      <c r="T160" s="225"/>
      <c r="AT160" s="226" t="s">
        <v>299</v>
      </c>
      <c r="AU160" s="226" t="s">
        <v>91</v>
      </c>
      <c r="AV160" s="13" t="s">
        <v>91</v>
      </c>
      <c r="AW160" s="13" t="s">
        <v>42</v>
      </c>
      <c r="AX160" s="13" t="s">
        <v>82</v>
      </c>
      <c r="AY160" s="226" t="s">
        <v>211</v>
      </c>
    </row>
    <row r="161" spans="1:65" s="16" customFormat="1">
      <c r="B161" s="248"/>
      <c r="C161" s="249"/>
      <c r="D161" s="208" t="s">
        <v>299</v>
      </c>
      <c r="E161" s="250" t="s">
        <v>44</v>
      </c>
      <c r="F161" s="251" t="s">
        <v>500</v>
      </c>
      <c r="G161" s="249"/>
      <c r="H161" s="252">
        <v>447.47000000000008</v>
      </c>
      <c r="I161" s="253"/>
      <c r="J161" s="249"/>
      <c r="K161" s="249"/>
      <c r="L161" s="254"/>
      <c r="M161" s="255"/>
      <c r="N161" s="256"/>
      <c r="O161" s="256"/>
      <c r="P161" s="256"/>
      <c r="Q161" s="256"/>
      <c r="R161" s="256"/>
      <c r="S161" s="256"/>
      <c r="T161" s="257"/>
      <c r="AT161" s="258" t="s">
        <v>299</v>
      </c>
      <c r="AU161" s="258" t="s">
        <v>91</v>
      </c>
      <c r="AV161" s="16" t="s">
        <v>227</v>
      </c>
      <c r="AW161" s="16" t="s">
        <v>42</v>
      </c>
      <c r="AX161" s="16" t="s">
        <v>82</v>
      </c>
      <c r="AY161" s="258" t="s">
        <v>211</v>
      </c>
    </row>
    <row r="162" spans="1:65" s="14" customFormat="1">
      <c r="B162" s="227"/>
      <c r="C162" s="228"/>
      <c r="D162" s="208" t="s">
        <v>299</v>
      </c>
      <c r="E162" s="229" t="s">
        <v>44</v>
      </c>
      <c r="F162" s="230" t="s">
        <v>344</v>
      </c>
      <c r="G162" s="228"/>
      <c r="H162" s="231">
        <v>610.6099999999999</v>
      </c>
      <c r="I162" s="232"/>
      <c r="J162" s="228"/>
      <c r="K162" s="228"/>
      <c r="L162" s="233"/>
      <c r="M162" s="234"/>
      <c r="N162" s="235"/>
      <c r="O162" s="235"/>
      <c r="P162" s="235"/>
      <c r="Q162" s="235"/>
      <c r="R162" s="235"/>
      <c r="S162" s="235"/>
      <c r="T162" s="236"/>
      <c r="AT162" s="237" t="s">
        <v>299</v>
      </c>
      <c r="AU162" s="237" t="s">
        <v>91</v>
      </c>
      <c r="AV162" s="14" t="s">
        <v>232</v>
      </c>
      <c r="AW162" s="14" t="s">
        <v>42</v>
      </c>
      <c r="AX162" s="14" t="s">
        <v>88</v>
      </c>
      <c r="AY162" s="237" t="s">
        <v>211</v>
      </c>
    </row>
    <row r="163" spans="1:65" s="2" customFormat="1" ht="36">
      <c r="A163" s="37"/>
      <c r="B163" s="38"/>
      <c r="C163" s="195" t="s">
        <v>8</v>
      </c>
      <c r="D163" s="195" t="s">
        <v>214</v>
      </c>
      <c r="E163" s="196" t="s">
        <v>460</v>
      </c>
      <c r="F163" s="197" t="s">
        <v>461</v>
      </c>
      <c r="G163" s="198" t="s">
        <v>295</v>
      </c>
      <c r="H163" s="199">
        <v>5.3440000000000003</v>
      </c>
      <c r="I163" s="200"/>
      <c r="J163" s="201">
        <f>ROUND(I163*H163,2)</f>
        <v>0</v>
      </c>
      <c r="K163" s="197" t="s">
        <v>224</v>
      </c>
      <c r="L163" s="42"/>
      <c r="M163" s="202" t="s">
        <v>44</v>
      </c>
      <c r="N163" s="203" t="s">
        <v>53</v>
      </c>
      <c r="O163" s="67"/>
      <c r="P163" s="204">
        <f>O163*H163</f>
        <v>0</v>
      </c>
      <c r="Q163" s="204">
        <v>0</v>
      </c>
      <c r="R163" s="204">
        <f>Q163*H163</f>
        <v>0</v>
      </c>
      <c r="S163" s="204">
        <v>0</v>
      </c>
      <c r="T163" s="205">
        <f>S163*H163</f>
        <v>0</v>
      </c>
      <c r="U163" s="37"/>
      <c r="V163" s="37"/>
      <c r="W163" s="37"/>
      <c r="X163" s="37"/>
      <c r="Y163" s="37"/>
      <c r="Z163" s="37"/>
      <c r="AA163" s="37"/>
      <c r="AB163" s="37"/>
      <c r="AC163" s="37"/>
      <c r="AD163" s="37"/>
      <c r="AE163" s="37"/>
      <c r="AR163" s="206" t="s">
        <v>232</v>
      </c>
      <c r="AT163" s="206" t="s">
        <v>214</v>
      </c>
      <c r="AU163" s="206" t="s">
        <v>91</v>
      </c>
      <c r="AY163" s="19" t="s">
        <v>211</v>
      </c>
      <c r="BE163" s="207">
        <f>IF(N163="základní",J163,0)</f>
        <v>0</v>
      </c>
      <c r="BF163" s="207">
        <f>IF(N163="snížená",J163,0)</f>
        <v>0</v>
      </c>
      <c r="BG163" s="207">
        <f>IF(N163="zákl. přenesená",J163,0)</f>
        <v>0</v>
      </c>
      <c r="BH163" s="207">
        <f>IF(N163="sníž. přenesená",J163,0)</f>
        <v>0</v>
      </c>
      <c r="BI163" s="207">
        <f>IF(N163="nulová",J163,0)</f>
        <v>0</v>
      </c>
      <c r="BJ163" s="19" t="s">
        <v>88</v>
      </c>
      <c r="BK163" s="207">
        <f>ROUND(I163*H163,2)</f>
        <v>0</v>
      </c>
      <c r="BL163" s="19" t="s">
        <v>232</v>
      </c>
      <c r="BM163" s="206" t="s">
        <v>1823</v>
      </c>
    </row>
    <row r="164" spans="1:65" s="2" customFormat="1" ht="58.5">
      <c r="A164" s="37"/>
      <c r="B164" s="38"/>
      <c r="C164" s="39"/>
      <c r="D164" s="208" t="s">
        <v>297</v>
      </c>
      <c r="E164" s="39"/>
      <c r="F164" s="209" t="s">
        <v>421</v>
      </c>
      <c r="G164" s="39"/>
      <c r="H164" s="39"/>
      <c r="I164" s="118"/>
      <c r="J164" s="39"/>
      <c r="K164" s="39"/>
      <c r="L164" s="42"/>
      <c r="M164" s="210"/>
      <c r="N164" s="211"/>
      <c r="O164" s="67"/>
      <c r="P164" s="67"/>
      <c r="Q164" s="67"/>
      <c r="R164" s="67"/>
      <c r="S164" s="67"/>
      <c r="T164" s="68"/>
      <c r="U164" s="37"/>
      <c r="V164" s="37"/>
      <c r="W164" s="37"/>
      <c r="X164" s="37"/>
      <c r="Y164" s="37"/>
      <c r="Z164" s="37"/>
      <c r="AA164" s="37"/>
      <c r="AB164" s="37"/>
      <c r="AC164" s="37"/>
      <c r="AD164" s="37"/>
      <c r="AE164" s="37"/>
      <c r="AT164" s="19" t="s">
        <v>297</v>
      </c>
      <c r="AU164" s="19" t="s">
        <v>91</v>
      </c>
    </row>
    <row r="165" spans="1:65" s="2" customFormat="1" ht="19.5">
      <c r="A165" s="37"/>
      <c r="B165" s="38"/>
      <c r="C165" s="39"/>
      <c r="D165" s="208" t="s">
        <v>220</v>
      </c>
      <c r="E165" s="39"/>
      <c r="F165" s="209" t="s">
        <v>463</v>
      </c>
      <c r="G165" s="39"/>
      <c r="H165" s="39"/>
      <c r="I165" s="118"/>
      <c r="J165" s="39"/>
      <c r="K165" s="39"/>
      <c r="L165" s="42"/>
      <c r="M165" s="210"/>
      <c r="N165" s="211"/>
      <c r="O165" s="67"/>
      <c r="P165" s="67"/>
      <c r="Q165" s="67"/>
      <c r="R165" s="67"/>
      <c r="S165" s="67"/>
      <c r="T165" s="68"/>
      <c r="U165" s="37"/>
      <c r="V165" s="37"/>
      <c r="W165" s="37"/>
      <c r="X165" s="37"/>
      <c r="Y165" s="37"/>
      <c r="Z165" s="37"/>
      <c r="AA165" s="37"/>
      <c r="AB165" s="37"/>
      <c r="AC165" s="37"/>
      <c r="AD165" s="37"/>
      <c r="AE165" s="37"/>
      <c r="AT165" s="19" t="s">
        <v>220</v>
      </c>
      <c r="AU165" s="19" t="s">
        <v>91</v>
      </c>
    </row>
    <row r="166" spans="1:65" s="13" customFormat="1">
      <c r="B166" s="216"/>
      <c r="C166" s="217"/>
      <c r="D166" s="208" t="s">
        <v>299</v>
      </c>
      <c r="E166" s="218" t="s">
        <v>44</v>
      </c>
      <c r="F166" s="219" t="s">
        <v>816</v>
      </c>
      <c r="G166" s="217"/>
      <c r="H166" s="220">
        <v>4</v>
      </c>
      <c r="I166" s="221"/>
      <c r="J166" s="217"/>
      <c r="K166" s="217"/>
      <c r="L166" s="222"/>
      <c r="M166" s="223"/>
      <c r="N166" s="224"/>
      <c r="O166" s="224"/>
      <c r="P166" s="224"/>
      <c r="Q166" s="224"/>
      <c r="R166" s="224"/>
      <c r="S166" s="224"/>
      <c r="T166" s="225"/>
      <c r="AT166" s="226" t="s">
        <v>299</v>
      </c>
      <c r="AU166" s="226" t="s">
        <v>91</v>
      </c>
      <c r="AV166" s="13" t="s">
        <v>91</v>
      </c>
      <c r="AW166" s="13" t="s">
        <v>42</v>
      </c>
      <c r="AX166" s="13" t="s">
        <v>82</v>
      </c>
      <c r="AY166" s="226" t="s">
        <v>211</v>
      </c>
    </row>
    <row r="167" spans="1:65" s="13" customFormat="1">
      <c r="B167" s="216"/>
      <c r="C167" s="217"/>
      <c r="D167" s="208" t="s">
        <v>299</v>
      </c>
      <c r="E167" s="218" t="s">
        <v>44</v>
      </c>
      <c r="F167" s="219" t="s">
        <v>1803</v>
      </c>
      <c r="G167" s="217"/>
      <c r="H167" s="220">
        <v>1.3440000000000001</v>
      </c>
      <c r="I167" s="221"/>
      <c r="J167" s="217"/>
      <c r="K167" s="217"/>
      <c r="L167" s="222"/>
      <c r="M167" s="223"/>
      <c r="N167" s="224"/>
      <c r="O167" s="224"/>
      <c r="P167" s="224"/>
      <c r="Q167" s="224"/>
      <c r="R167" s="224"/>
      <c r="S167" s="224"/>
      <c r="T167" s="225"/>
      <c r="AT167" s="226" t="s">
        <v>299</v>
      </c>
      <c r="AU167" s="226" t="s">
        <v>91</v>
      </c>
      <c r="AV167" s="13" t="s">
        <v>91</v>
      </c>
      <c r="AW167" s="13" t="s">
        <v>42</v>
      </c>
      <c r="AX167" s="13" t="s">
        <v>82</v>
      </c>
      <c r="AY167" s="226" t="s">
        <v>211</v>
      </c>
    </row>
    <row r="168" spans="1:65" s="14" customFormat="1">
      <c r="B168" s="227"/>
      <c r="C168" s="228"/>
      <c r="D168" s="208" t="s">
        <v>299</v>
      </c>
      <c r="E168" s="229" t="s">
        <v>44</v>
      </c>
      <c r="F168" s="230" t="s">
        <v>344</v>
      </c>
      <c r="G168" s="228"/>
      <c r="H168" s="231">
        <v>5.3440000000000003</v>
      </c>
      <c r="I168" s="232"/>
      <c r="J168" s="228"/>
      <c r="K168" s="228"/>
      <c r="L168" s="233"/>
      <c r="M168" s="234"/>
      <c r="N168" s="235"/>
      <c r="O168" s="235"/>
      <c r="P168" s="235"/>
      <c r="Q168" s="235"/>
      <c r="R168" s="235"/>
      <c r="S168" s="235"/>
      <c r="T168" s="236"/>
      <c r="AT168" s="237" t="s">
        <v>299</v>
      </c>
      <c r="AU168" s="237" t="s">
        <v>91</v>
      </c>
      <c r="AV168" s="14" t="s">
        <v>232</v>
      </c>
      <c r="AW168" s="14" t="s">
        <v>42</v>
      </c>
      <c r="AX168" s="14" t="s">
        <v>88</v>
      </c>
      <c r="AY168" s="237" t="s">
        <v>211</v>
      </c>
    </row>
    <row r="169" spans="1:65" s="2" customFormat="1" ht="24">
      <c r="A169" s="37"/>
      <c r="B169" s="38"/>
      <c r="C169" s="195" t="s">
        <v>368</v>
      </c>
      <c r="D169" s="195" t="s">
        <v>214</v>
      </c>
      <c r="E169" s="196" t="s">
        <v>468</v>
      </c>
      <c r="F169" s="197" t="s">
        <v>469</v>
      </c>
      <c r="G169" s="198" t="s">
        <v>295</v>
      </c>
      <c r="H169" s="199">
        <v>81.569999999999993</v>
      </c>
      <c r="I169" s="200"/>
      <c r="J169" s="201">
        <f>ROUND(I169*H169,2)</f>
        <v>0</v>
      </c>
      <c r="K169" s="197" t="s">
        <v>224</v>
      </c>
      <c r="L169" s="42"/>
      <c r="M169" s="202" t="s">
        <v>44</v>
      </c>
      <c r="N169" s="203" t="s">
        <v>53</v>
      </c>
      <c r="O169" s="67"/>
      <c r="P169" s="204">
        <f>O169*H169</f>
        <v>0</v>
      </c>
      <c r="Q169" s="204">
        <v>0</v>
      </c>
      <c r="R169" s="204">
        <f>Q169*H169</f>
        <v>0</v>
      </c>
      <c r="S169" s="204">
        <v>0</v>
      </c>
      <c r="T169" s="205">
        <f>S169*H169</f>
        <v>0</v>
      </c>
      <c r="U169" s="37"/>
      <c r="V169" s="37"/>
      <c r="W169" s="37"/>
      <c r="X169" s="37"/>
      <c r="Y169" s="37"/>
      <c r="Z169" s="37"/>
      <c r="AA169" s="37"/>
      <c r="AB169" s="37"/>
      <c r="AC169" s="37"/>
      <c r="AD169" s="37"/>
      <c r="AE169" s="37"/>
      <c r="AR169" s="206" t="s">
        <v>232</v>
      </c>
      <c r="AT169" s="206" t="s">
        <v>214</v>
      </c>
      <c r="AU169" s="206" t="s">
        <v>91</v>
      </c>
      <c r="AY169" s="19" t="s">
        <v>211</v>
      </c>
      <c r="BE169" s="207">
        <f>IF(N169="základní",J169,0)</f>
        <v>0</v>
      </c>
      <c r="BF169" s="207">
        <f>IF(N169="snížená",J169,0)</f>
        <v>0</v>
      </c>
      <c r="BG169" s="207">
        <f>IF(N169="zákl. přenesená",J169,0)</f>
        <v>0</v>
      </c>
      <c r="BH169" s="207">
        <f>IF(N169="sníž. přenesená",J169,0)</f>
        <v>0</v>
      </c>
      <c r="BI169" s="207">
        <f>IF(N169="nulová",J169,0)</f>
        <v>0</v>
      </c>
      <c r="BJ169" s="19" t="s">
        <v>88</v>
      </c>
      <c r="BK169" s="207">
        <f>ROUND(I169*H169,2)</f>
        <v>0</v>
      </c>
      <c r="BL169" s="19" t="s">
        <v>232</v>
      </c>
      <c r="BM169" s="206" t="s">
        <v>1824</v>
      </c>
    </row>
    <row r="170" spans="1:65" s="2" customFormat="1" ht="97.5">
      <c r="A170" s="37"/>
      <c r="B170" s="38"/>
      <c r="C170" s="39"/>
      <c r="D170" s="208" t="s">
        <v>297</v>
      </c>
      <c r="E170" s="39"/>
      <c r="F170" s="209" t="s">
        <v>471</v>
      </c>
      <c r="G170" s="39"/>
      <c r="H170" s="39"/>
      <c r="I170" s="118"/>
      <c r="J170" s="39"/>
      <c r="K170" s="39"/>
      <c r="L170" s="42"/>
      <c r="M170" s="210"/>
      <c r="N170" s="211"/>
      <c r="O170" s="67"/>
      <c r="P170" s="67"/>
      <c r="Q170" s="67"/>
      <c r="R170" s="67"/>
      <c r="S170" s="67"/>
      <c r="T170" s="68"/>
      <c r="U170" s="37"/>
      <c r="V170" s="37"/>
      <c r="W170" s="37"/>
      <c r="X170" s="37"/>
      <c r="Y170" s="37"/>
      <c r="Z170" s="37"/>
      <c r="AA170" s="37"/>
      <c r="AB170" s="37"/>
      <c r="AC170" s="37"/>
      <c r="AD170" s="37"/>
      <c r="AE170" s="37"/>
      <c r="AT170" s="19" t="s">
        <v>297</v>
      </c>
      <c r="AU170" s="19" t="s">
        <v>91</v>
      </c>
    </row>
    <row r="171" spans="1:65" s="15" customFormat="1">
      <c r="B171" s="238"/>
      <c r="C171" s="239"/>
      <c r="D171" s="208" t="s">
        <v>299</v>
      </c>
      <c r="E171" s="240" t="s">
        <v>44</v>
      </c>
      <c r="F171" s="241" t="s">
        <v>472</v>
      </c>
      <c r="G171" s="239"/>
      <c r="H171" s="240" t="s">
        <v>44</v>
      </c>
      <c r="I171" s="242"/>
      <c r="J171" s="239"/>
      <c r="K171" s="239"/>
      <c r="L171" s="243"/>
      <c r="M171" s="244"/>
      <c r="N171" s="245"/>
      <c r="O171" s="245"/>
      <c r="P171" s="245"/>
      <c r="Q171" s="245"/>
      <c r="R171" s="245"/>
      <c r="S171" s="245"/>
      <c r="T171" s="246"/>
      <c r="AT171" s="247" t="s">
        <v>299</v>
      </c>
      <c r="AU171" s="247" t="s">
        <v>91</v>
      </c>
      <c r="AV171" s="15" t="s">
        <v>88</v>
      </c>
      <c r="AW171" s="15" t="s">
        <v>42</v>
      </c>
      <c r="AX171" s="15" t="s">
        <v>82</v>
      </c>
      <c r="AY171" s="247" t="s">
        <v>211</v>
      </c>
    </row>
    <row r="172" spans="1:65" s="13" customFormat="1">
      <c r="B172" s="216"/>
      <c r="C172" s="217"/>
      <c r="D172" s="208" t="s">
        <v>299</v>
      </c>
      <c r="E172" s="218" t="s">
        <v>44</v>
      </c>
      <c r="F172" s="219" t="s">
        <v>1825</v>
      </c>
      <c r="G172" s="217"/>
      <c r="H172" s="220">
        <v>0.74</v>
      </c>
      <c r="I172" s="221"/>
      <c r="J172" s="217"/>
      <c r="K172" s="217"/>
      <c r="L172" s="222"/>
      <c r="M172" s="223"/>
      <c r="N172" s="224"/>
      <c r="O172" s="224"/>
      <c r="P172" s="224"/>
      <c r="Q172" s="224"/>
      <c r="R172" s="224"/>
      <c r="S172" s="224"/>
      <c r="T172" s="225"/>
      <c r="AT172" s="226" t="s">
        <v>299</v>
      </c>
      <c r="AU172" s="226" t="s">
        <v>91</v>
      </c>
      <c r="AV172" s="13" t="s">
        <v>91</v>
      </c>
      <c r="AW172" s="13" t="s">
        <v>42</v>
      </c>
      <c r="AX172" s="13" t="s">
        <v>82</v>
      </c>
      <c r="AY172" s="226" t="s">
        <v>211</v>
      </c>
    </row>
    <row r="173" spans="1:65" s="13" customFormat="1">
      <c r="B173" s="216"/>
      <c r="C173" s="217"/>
      <c r="D173" s="208" t="s">
        <v>299</v>
      </c>
      <c r="E173" s="218" t="s">
        <v>44</v>
      </c>
      <c r="F173" s="219" t="s">
        <v>1826</v>
      </c>
      <c r="G173" s="217"/>
      <c r="H173" s="220">
        <v>80.349999999999994</v>
      </c>
      <c r="I173" s="221"/>
      <c r="J173" s="217"/>
      <c r="K173" s="217"/>
      <c r="L173" s="222"/>
      <c r="M173" s="223"/>
      <c r="N173" s="224"/>
      <c r="O173" s="224"/>
      <c r="P173" s="224"/>
      <c r="Q173" s="224"/>
      <c r="R173" s="224"/>
      <c r="S173" s="224"/>
      <c r="T173" s="225"/>
      <c r="AT173" s="226" t="s">
        <v>299</v>
      </c>
      <c r="AU173" s="226" t="s">
        <v>91</v>
      </c>
      <c r="AV173" s="13" t="s">
        <v>91</v>
      </c>
      <c r="AW173" s="13" t="s">
        <v>42</v>
      </c>
      <c r="AX173" s="13" t="s">
        <v>82</v>
      </c>
      <c r="AY173" s="226" t="s">
        <v>211</v>
      </c>
    </row>
    <row r="174" spans="1:65" s="13" customFormat="1">
      <c r="B174" s="216"/>
      <c r="C174" s="217"/>
      <c r="D174" s="208" t="s">
        <v>299</v>
      </c>
      <c r="E174" s="218" t="s">
        <v>44</v>
      </c>
      <c r="F174" s="219" t="s">
        <v>1827</v>
      </c>
      <c r="G174" s="217"/>
      <c r="H174" s="220">
        <v>0.48</v>
      </c>
      <c r="I174" s="221"/>
      <c r="J174" s="217"/>
      <c r="K174" s="217"/>
      <c r="L174" s="222"/>
      <c r="M174" s="223"/>
      <c r="N174" s="224"/>
      <c r="O174" s="224"/>
      <c r="P174" s="224"/>
      <c r="Q174" s="224"/>
      <c r="R174" s="224"/>
      <c r="S174" s="224"/>
      <c r="T174" s="225"/>
      <c r="AT174" s="226" t="s">
        <v>299</v>
      </c>
      <c r="AU174" s="226" t="s">
        <v>91</v>
      </c>
      <c r="AV174" s="13" t="s">
        <v>91</v>
      </c>
      <c r="AW174" s="13" t="s">
        <v>42</v>
      </c>
      <c r="AX174" s="13" t="s">
        <v>82</v>
      </c>
      <c r="AY174" s="226" t="s">
        <v>211</v>
      </c>
    </row>
    <row r="175" spans="1:65" s="14" customFormat="1">
      <c r="B175" s="227"/>
      <c r="C175" s="228"/>
      <c r="D175" s="208" t="s">
        <v>299</v>
      </c>
      <c r="E175" s="229" t="s">
        <v>44</v>
      </c>
      <c r="F175" s="230" t="s">
        <v>344</v>
      </c>
      <c r="G175" s="228"/>
      <c r="H175" s="231">
        <v>81.569999999999993</v>
      </c>
      <c r="I175" s="232"/>
      <c r="J175" s="228"/>
      <c r="K175" s="228"/>
      <c r="L175" s="233"/>
      <c r="M175" s="234"/>
      <c r="N175" s="235"/>
      <c r="O175" s="235"/>
      <c r="P175" s="235"/>
      <c r="Q175" s="235"/>
      <c r="R175" s="235"/>
      <c r="S175" s="235"/>
      <c r="T175" s="236"/>
      <c r="AT175" s="237" t="s">
        <v>299</v>
      </c>
      <c r="AU175" s="237" t="s">
        <v>91</v>
      </c>
      <c r="AV175" s="14" t="s">
        <v>232</v>
      </c>
      <c r="AW175" s="14" t="s">
        <v>42</v>
      </c>
      <c r="AX175" s="14" t="s">
        <v>88</v>
      </c>
      <c r="AY175" s="237" t="s">
        <v>211</v>
      </c>
    </row>
    <row r="176" spans="1:65" s="2" customFormat="1" ht="36">
      <c r="A176" s="37"/>
      <c r="B176" s="38"/>
      <c r="C176" s="195" t="s">
        <v>373</v>
      </c>
      <c r="D176" s="195" t="s">
        <v>214</v>
      </c>
      <c r="E176" s="196" t="s">
        <v>486</v>
      </c>
      <c r="F176" s="197" t="s">
        <v>487</v>
      </c>
      <c r="G176" s="198" t="s">
        <v>295</v>
      </c>
      <c r="H176" s="199">
        <v>84</v>
      </c>
      <c r="I176" s="200"/>
      <c r="J176" s="201">
        <f>ROUND(I176*H176,2)</f>
        <v>0</v>
      </c>
      <c r="K176" s="197" t="s">
        <v>224</v>
      </c>
      <c r="L176" s="42"/>
      <c r="M176" s="202" t="s">
        <v>44</v>
      </c>
      <c r="N176" s="203" t="s">
        <v>53</v>
      </c>
      <c r="O176" s="67"/>
      <c r="P176" s="204">
        <f>O176*H176</f>
        <v>0</v>
      </c>
      <c r="Q176" s="204">
        <v>0</v>
      </c>
      <c r="R176" s="204">
        <f>Q176*H176</f>
        <v>0</v>
      </c>
      <c r="S176" s="204">
        <v>0</v>
      </c>
      <c r="T176" s="205">
        <f>S176*H176</f>
        <v>0</v>
      </c>
      <c r="U176" s="37"/>
      <c r="V176" s="37"/>
      <c r="W176" s="37"/>
      <c r="X176" s="37"/>
      <c r="Y176" s="37"/>
      <c r="Z176" s="37"/>
      <c r="AA176" s="37"/>
      <c r="AB176" s="37"/>
      <c r="AC176" s="37"/>
      <c r="AD176" s="37"/>
      <c r="AE176" s="37"/>
      <c r="AR176" s="206" t="s">
        <v>232</v>
      </c>
      <c r="AT176" s="206" t="s">
        <v>214</v>
      </c>
      <c r="AU176" s="206" t="s">
        <v>91</v>
      </c>
      <c r="AY176" s="19" t="s">
        <v>211</v>
      </c>
      <c r="BE176" s="207">
        <f>IF(N176="základní",J176,0)</f>
        <v>0</v>
      </c>
      <c r="BF176" s="207">
        <f>IF(N176="snížená",J176,0)</f>
        <v>0</v>
      </c>
      <c r="BG176" s="207">
        <f>IF(N176="zákl. přenesená",J176,0)</f>
        <v>0</v>
      </c>
      <c r="BH176" s="207">
        <f>IF(N176="sníž. přenesená",J176,0)</f>
        <v>0</v>
      </c>
      <c r="BI176" s="207">
        <f>IF(N176="nulová",J176,0)</f>
        <v>0</v>
      </c>
      <c r="BJ176" s="19" t="s">
        <v>88</v>
      </c>
      <c r="BK176" s="207">
        <f>ROUND(I176*H176,2)</f>
        <v>0</v>
      </c>
      <c r="BL176" s="19" t="s">
        <v>232</v>
      </c>
      <c r="BM176" s="206" t="s">
        <v>1828</v>
      </c>
    </row>
    <row r="177" spans="1:65" s="2" customFormat="1" ht="48.75">
      <c r="A177" s="37"/>
      <c r="B177" s="38"/>
      <c r="C177" s="39"/>
      <c r="D177" s="208" t="s">
        <v>297</v>
      </c>
      <c r="E177" s="39"/>
      <c r="F177" s="209" t="s">
        <v>489</v>
      </c>
      <c r="G177" s="39"/>
      <c r="H177" s="39"/>
      <c r="I177" s="118"/>
      <c r="J177" s="39"/>
      <c r="K177" s="39"/>
      <c r="L177" s="42"/>
      <c r="M177" s="210"/>
      <c r="N177" s="211"/>
      <c r="O177" s="67"/>
      <c r="P177" s="67"/>
      <c r="Q177" s="67"/>
      <c r="R177" s="67"/>
      <c r="S177" s="67"/>
      <c r="T177" s="68"/>
      <c r="U177" s="37"/>
      <c r="V177" s="37"/>
      <c r="W177" s="37"/>
      <c r="X177" s="37"/>
      <c r="Y177" s="37"/>
      <c r="Z177" s="37"/>
      <c r="AA177" s="37"/>
      <c r="AB177" s="37"/>
      <c r="AC177" s="37"/>
      <c r="AD177" s="37"/>
      <c r="AE177" s="37"/>
      <c r="AT177" s="19" t="s">
        <v>297</v>
      </c>
      <c r="AU177" s="19" t="s">
        <v>91</v>
      </c>
    </row>
    <row r="178" spans="1:65" s="2" customFormat="1" ht="29.25">
      <c r="A178" s="37"/>
      <c r="B178" s="38"/>
      <c r="C178" s="39"/>
      <c r="D178" s="208" t="s">
        <v>220</v>
      </c>
      <c r="E178" s="39"/>
      <c r="F178" s="209" t="s">
        <v>490</v>
      </c>
      <c r="G178" s="39"/>
      <c r="H178" s="39"/>
      <c r="I178" s="118"/>
      <c r="J178" s="39"/>
      <c r="K178" s="39"/>
      <c r="L178" s="42"/>
      <c r="M178" s="210"/>
      <c r="N178" s="211"/>
      <c r="O178" s="67"/>
      <c r="P178" s="67"/>
      <c r="Q178" s="67"/>
      <c r="R178" s="67"/>
      <c r="S178" s="67"/>
      <c r="T178" s="68"/>
      <c r="U178" s="37"/>
      <c r="V178" s="37"/>
      <c r="W178" s="37"/>
      <c r="X178" s="37"/>
      <c r="Y178" s="37"/>
      <c r="Z178" s="37"/>
      <c r="AA178" s="37"/>
      <c r="AB178" s="37"/>
      <c r="AC178" s="37"/>
      <c r="AD178" s="37"/>
      <c r="AE178" s="37"/>
      <c r="AT178" s="19" t="s">
        <v>220</v>
      </c>
      <c r="AU178" s="19" t="s">
        <v>91</v>
      </c>
    </row>
    <row r="179" spans="1:65" s="13" customFormat="1">
      <c r="B179" s="216"/>
      <c r="C179" s="217"/>
      <c r="D179" s="208" t="s">
        <v>299</v>
      </c>
      <c r="E179" s="218" t="s">
        <v>44</v>
      </c>
      <c r="F179" s="219" t="s">
        <v>1829</v>
      </c>
      <c r="G179" s="217"/>
      <c r="H179" s="220">
        <v>84</v>
      </c>
      <c r="I179" s="221"/>
      <c r="J179" s="217"/>
      <c r="K179" s="217"/>
      <c r="L179" s="222"/>
      <c r="M179" s="223"/>
      <c r="N179" s="224"/>
      <c r="O179" s="224"/>
      <c r="P179" s="224"/>
      <c r="Q179" s="224"/>
      <c r="R179" s="224"/>
      <c r="S179" s="224"/>
      <c r="T179" s="225"/>
      <c r="AT179" s="226" t="s">
        <v>299</v>
      </c>
      <c r="AU179" s="226" t="s">
        <v>91</v>
      </c>
      <c r="AV179" s="13" t="s">
        <v>91</v>
      </c>
      <c r="AW179" s="13" t="s">
        <v>42</v>
      </c>
      <c r="AX179" s="13" t="s">
        <v>88</v>
      </c>
      <c r="AY179" s="226" t="s">
        <v>211</v>
      </c>
    </row>
    <row r="180" spans="1:65" s="2" customFormat="1" ht="24">
      <c r="A180" s="37"/>
      <c r="B180" s="38"/>
      <c r="C180" s="195" t="s">
        <v>379</v>
      </c>
      <c r="D180" s="195" t="s">
        <v>214</v>
      </c>
      <c r="E180" s="196" t="s">
        <v>494</v>
      </c>
      <c r="F180" s="197" t="s">
        <v>495</v>
      </c>
      <c r="G180" s="198" t="s">
        <v>295</v>
      </c>
      <c r="H180" s="199">
        <v>86.914000000000001</v>
      </c>
      <c r="I180" s="200"/>
      <c r="J180" s="201">
        <f>ROUND(I180*H180,2)</f>
        <v>0</v>
      </c>
      <c r="K180" s="197" t="s">
        <v>224</v>
      </c>
      <c r="L180" s="42"/>
      <c r="M180" s="202" t="s">
        <v>44</v>
      </c>
      <c r="N180" s="203" t="s">
        <v>53</v>
      </c>
      <c r="O180" s="67"/>
      <c r="P180" s="204">
        <f>O180*H180</f>
        <v>0</v>
      </c>
      <c r="Q180" s="204">
        <v>0</v>
      </c>
      <c r="R180" s="204">
        <f>Q180*H180</f>
        <v>0</v>
      </c>
      <c r="S180" s="204">
        <v>0</v>
      </c>
      <c r="T180" s="205">
        <f>S180*H180</f>
        <v>0</v>
      </c>
      <c r="U180" s="37"/>
      <c r="V180" s="37"/>
      <c r="W180" s="37"/>
      <c r="X180" s="37"/>
      <c r="Y180" s="37"/>
      <c r="Z180" s="37"/>
      <c r="AA180" s="37"/>
      <c r="AB180" s="37"/>
      <c r="AC180" s="37"/>
      <c r="AD180" s="37"/>
      <c r="AE180" s="37"/>
      <c r="AR180" s="206" t="s">
        <v>232</v>
      </c>
      <c r="AT180" s="206" t="s">
        <v>214</v>
      </c>
      <c r="AU180" s="206" t="s">
        <v>91</v>
      </c>
      <c r="AY180" s="19" t="s">
        <v>211</v>
      </c>
      <c r="BE180" s="207">
        <f>IF(N180="základní",J180,0)</f>
        <v>0</v>
      </c>
      <c r="BF180" s="207">
        <f>IF(N180="snížená",J180,0)</f>
        <v>0</v>
      </c>
      <c r="BG180" s="207">
        <f>IF(N180="zákl. přenesená",J180,0)</f>
        <v>0</v>
      </c>
      <c r="BH180" s="207">
        <f>IF(N180="sníž. přenesená",J180,0)</f>
        <v>0</v>
      </c>
      <c r="BI180" s="207">
        <f>IF(N180="nulová",J180,0)</f>
        <v>0</v>
      </c>
      <c r="BJ180" s="19" t="s">
        <v>88</v>
      </c>
      <c r="BK180" s="207">
        <f>ROUND(I180*H180,2)</f>
        <v>0</v>
      </c>
      <c r="BL180" s="19" t="s">
        <v>232</v>
      </c>
      <c r="BM180" s="206" t="s">
        <v>1830</v>
      </c>
    </row>
    <row r="181" spans="1:65" s="2" customFormat="1" ht="107.25">
      <c r="A181" s="37"/>
      <c r="B181" s="38"/>
      <c r="C181" s="39"/>
      <c r="D181" s="208" t="s">
        <v>297</v>
      </c>
      <c r="E181" s="39"/>
      <c r="F181" s="209" t="s">
        <v>497</v>
      </c>
      <c r="G181" s="39"/>
      <c r="H181" s="39"/>
      <c r="I181" s="118"/>
      <c r="J181" s="39"/>
      <c r="K181" s="39"/>
      <c r="L181" s="42"/>
      <c r="M181" s="210"/>
      <c r="N181" s="211"/>
      <c r="O181" s="67"/>
      <c r="P181" s="67"/>
      <c r="Q181" s="67"/>
      <c r="R181" s="67"/>
      <c r="S181" s="67"/>
      <c r="T181" s="68"/>
      <c r="U181" s="37"/>
      <c r="V181" s="37"/>
      <c r="W181" s="37"/>
      <c r="X181" s="37"/>
      <c r="Y181" s="37"/>
      <c r="Z181" s="37"/>
      <c r="AA181" s="37"/>
      <c r="AB181" s="37"/>
      <c r="AC181" s="37"/>
      <c r="AD181" s="37"/>
      <c r="AE181" s="37"/>
      <c r="AT181" s="19" t="s">
        <v>297</v>
      </c>
      <c r="AU181" s="19" t="s">
        <v>91</v>
      </c>
    </row>
    <row r="182" spans="1:65" s="15" customFormat="1">
      <c r="B182" s="238"/>
      <c r="C182" s="239"/>
      <c r="D182" s="208" t="s">
        <v>299</v>
      </c>
      <c r="E182" s="240" t="s">
        <v>44</v>
      </c>
      <c r="F182" s="241" t="s">
        <v>464</v>
      </c>
      <c r="G182" s="239"/>
      <c r="H182" s="240" t="s">
        <v>44</v>
      </c>
      <c r="I182" s="242"/>
      <c r="J182" s="239"/>
      <c r="K182" s="239"/>
      <c r="L182" s="243"/>
      <c r="M182" s="244"/>
      <c r="N182" s="245"/>
      <c r="O182" s="245"/>
      <c r="P182" s="245"/>
      <c r="Q182" s="245"/>
      <c r="R182" s="245"/>
      <c r="S182" s="245"/>
      <c r="T182" s="246"/>
      <c r="AT182" s="247" t="s">
        <v>299</v>
      </c>
      <c r="AU182" s="247" t="s">
        <v>91</v>
      </c>
      <c r="AV182" s="15" t="s">
        <v>88</v>
      </c>
      <c r="AW182" s="15" t="s">
        <v>42</v>
      </c>
      <c r="AX182" s="15" t="s">
        <v>82</v>
      </c>
      <c r="AY182" s="247" t="s">
        <v>211</v>
      </c>
    </row>
    <row r="183" spans="1:65" s="13" customFormat="1">
      <c r="B183" s="216"/>
      <c r="C183" s="217"/>
      <c r="D183" s="208" t="s">
        <v>299</v>
      </c>
      <c r="E183" s="218" t="s">
        <v>44</v>
      </c>
      <c r="F183" s="219" t="s">
        <v>816</v>
      </c>
      <c r="G183" s="217"/>
      <c r="H183" s="220">
        <v>4</v>
      </c>
      <c r="I183" s="221"/>
      <c r="J183" s="217"/>
      <c r="K183" s="217"/>
      <c r="L183" s="222"/>
      <c r="M183" s="223"/>
      <c r="N183" s="224"/>
      <c r="O183" s="224"/>
      <c r="P183" s="224"/>
      <c r="Q183" s="224"/>
      <c r="R183" s="224"/>
      <c r="S183" s="224"/>
      <c r="T183" s="225"/>
      <c r="AT183" s="226" t="s">
        <v>299</v>
      </c>
      <c r="AU183" s="226" t="s">
        <v>91</v>
      </c>
      <c r="AV183" s="13" t="s">
        <v>91</v>
      </c>
      <c r="AW183" s="13" t="s">
        <v>42</v>
      </c>
      <c r="AX183" s="13" t="s">
        <v>82</v>
      </c>
      <c r="AY183" s="226" t="s">
        <v>211</v>
      </c>
    </row>
    <row r="184" spans="1:65" s="13" customFormat="1">
      <c r="B184" s="216"/>
      <c r="C184" s="217"/>
      <c r="D184" s="208" t="s">
        <v>299</v>
      </c>
      <c r="E184" s="218" t="s">
        <v>44</v>
      </c>
      <c r="F184" s="219" t="s">
        <v>1803</v>
      </c>
      <c r="G184" s="217"/>
      <c r="H184" s="220">
        <v>1.3440000000000001</v>
      </c>
      <c r="I184" s="221"/>
      <c r="J184" s="217"/>
      <c r="K184" s="217"/>
      <c r="L184" s="222"/>
      <c r="M184" s="223"/>
      <c r="N184" s="224"/>
      <c r="O184" s="224"/>
      <c r="P184" s="224"/>
      <c r="Q184" s="224"/>
      <c r="R184" s="224"/>
      <c r="S184" s="224"/>
      <c r="T184" s="225"/>
      <c r="AT184" s="226" t="s">
        <v>299</v>
      </c>
      <c r="AU184" s="226" t="s">
        <v>91</v>
      </c>
      <c r="AV184" s="13" t="s">
        <v>91</v>
      </c>
      <c r="AW184" s="13" t="s">
        <v>42</v>
      </c>
      <c r="AX184" s="13" t="s">
        <v>82</v>
      </c>
      <c r="AY184" s="226" t="s">
        <v>211</v>
      </c>
    </row>
    <row r="185" spans="1:65" s="16" customFormat="1">
      <c r="B185" s="248"/>
      <c r="C185" s="249"/>
      <c r="D185" s="208" t="s">
        <v>299</v>
      </c>
      <c r="E185" s="250" t="s">
        <v>44</v>
      </c>
      <c r="F185" s="251" t="s">
        <v>500</v>
      </c>
      <c r="G185" s="249"/>
      <c r="H185" s="252">
        <v>5.3440000000000003</v>
      </c>
      <c r="I185" s="253"/>
      <c r="J185" s="249"/>
      <c r="K185" s="249"/>
      <c r="L185" s="254"/>
      <c r="M185" s="255"/>
      <c r="N185" s="256"/>
      <c r="O185" s="256"/>
      <c r="P185" s="256"/>
      <c r="Q185" s="256"/>
      <c r="R185" s="256"/>
      <c r="S185" s="256"/>
      <c r="T185" s="257"/>
      <c r="AT185" s="258" t="s">
        <v>299</v>
      </c>
      <c r="AU185" s="258" t="s">
        <v>91</v>
      </c>
      <c r="AV185" s="16" t="s">
        <v>227</v>
      </c>
      <c r="AW185" s="16" t="s">
        <v>42</v>
      </c>
      <c r="AX185" s="16" t="s">
        <v>82</v>
      </c>
      <c r="AY185" s="258" t="s">
        <v>211</v>
      </c>
    </row>
    <row r="186" spans="1:65" s="15" customFormat="1">
      <c r="B186" s="238"/>
      <c r="C186" s="239"/>
      <c r="D186" s="208" t="s">
        <v>299</v>
      </c>
      <c r="E186" s="240" t="s">
        <v>44</v>
      </c>
      <c r="F186" s="241" t="s">
        <v>501</v>
      </c>
      <c r="G186" s="239"/>
      <c r="H186" s="240" t="s">
        <v>44</v>
      </c>
      <c r="I186" s="242"/>
      <c r="J186" s="239"/>
      <c r="K186" s="239"/>
      <c r="L186" s="243"/>
      <c r="M186" s="244"/>
      <c r="N186" s="245"/>
      <c r="O186" s="245"/>
      <c r="P186" s="245"/>
      <c r="Q186" s="245"/>
      <c r="R186" s="245"/>
      <c r="S186" s="245"/>
      <c r="T186" s="246"/>
      <c r="AT186" s="247" t="s">
        <v>299</v>
      </c>
      <c r="AU186" s="247" t="s">
        <v>91</v>
      </c>
      <c r="AV186" s="15" t="s">
        <v>88</v>
      </c>
      <c r="AW186" s="15" t="s">
        <v>42</v>
      </c>
      <c r="AX186" s="15" t="s">
        <v>82</v>
      </c>
      <c r="AY186" s="247" t="s">
        <v>211</v>
      </c>
    </row>
    <row r="187" spans="1:65" s="13" customFormat="1">
      <c r="B187" s="216"/>
      <c r="C187" s="217"/>
      <c r="D187" s="208" t="s">
        <v>299</v>
      </c>
      <c r="E187" s="218" t="s">
        <v>44</v>
      </c>
      <c r="F187" s="219" t="s">
        <v>1825</v>
      </c>
      <c r="G187" s="217"/>
      <c r="H187" s="220">
        <v>0.74</v>
      </c>
      <c r="I187" s="221"/>
      <c r="J187" s="217"/>
      <c r="K187" s="217"/>
      <c r="L187" s="222"/>
      <c r="M187" s="223"/>
      <c r="N187" s="224"/>
      <c r="O187" s="224"/>
      <c r="P187" s="224"/>
      <c r="Q187" s="224"/>
      <c r="R187" s="224"/>
      <c r="S187" s="224"/>
      <c r="T187" s="225"/>
      <c r="AT187" s="226" t="s">
        <v>299</v>
      </c>
      <c r="AU187" s="226" t="s">
        <v>91</v>
      </c>
      <c r="AV187" s="13" t="s">
        <v>91</v>
      </c>
      <c r="AW187" s="13" t="s">
        <v>42</v>
      </c>
      <c r="AX187" s="13" t="s">
        <v>82</v>
      </c>
      <c r="AY187" s="226" t="s">
        <v>211</v>
      </c>
    </row>
    <row r="188" spans="1:65" s="13" customFormat="1">
      <c r="B188" s="216"/>
      <c r="C188" s="217"/>
      <c r="D188" s="208" t="s">
        <v>299</v>
      </c>
      <c r="E188" s="218" t="s">
        <v>44</v>
      </c>
      <c r="F188" s="219" t="s">
        <v>1826</v>
      </c>
      <c r="G188" s="217"/>
      <c r="H188" s="220">
        <v>80.349999999999994</v>
      </c>
      <c r="I188" s="221"/>
      <c r="J188" s="217"/>
      <c r="K188" s="217"/>
      <c r="L188" s="222"/>
      <c r="M188" s="223"/>
      <c r="N188" s="224"/>
      <c r="O188" s="224"/>
      <c r="P188" s="224"/>
      <c r="Q188" s="224"/>
      <c r="R188" s="224"/>
      <c r="S188" s="224"/>
      <c r="T188" s="225"/>
      <c r="AT188" s="226" t="s">
        <v>299</v>
      </c>
      <c r="AU188" s="226" t="s">
        <v>91</v>
      </c>
      <c r="AV188" s="13" t="s">
        <v>91</v>
      </c>
      <c r="AW188" s="13" t="s">
        <v>42</v>
      </c>
      <c r="AX188" s="13" t="s">
        <v>82</v>
      </c>
      <c r="AY188" s="226" t="s">
        <v>211</v>
      </c>
    </row>
    <row r="189" spans="1:65" s="13" customFormat="1">
      <c r="B189" s="216"/>
      <c r="C189" s="217"/>
      <c r="D189" s="208" t="s">
        <v>299</v>
      </c>
      <c r="E189" s="218" t="s">
        <v>44</v>
      </c>
      <c r="F189" s="219" t="s">
        <v>1827</v>
      </c>
      <c r="G189" s="217"/>
      <c r="H189" s="220">
        <v>0.48</v>
      </c>
      <c r="I189" s="221"/>
      <c r="J189" s="217"/>
      <c r="K189" s="217"/>
      <c r="L189" s="222"/>
      <c r="M189" s="223"/>
      <c r="N189" s="224"/>
      <c r="O189" s="224"/>
      <c r="P189" s="224"/>
      <c r="Q189" s="224"/>
      <c r="R189" s="224"/>
      <c r="S189" s="224"/>
      <c r="T189" s="225"/>
      <c r="AT189" s="226" t="s">
        <v>299</v>
      </c>
      <c r="AU189" s="226" t="s">
        <v>91</v>
      </c>
      <c r="AV189" s="13" t="s">
        <v>91</v>
      </c>
      <c r="AW189" s="13" t="s">
        <v>42</v>
      </c>
      <c r="AX189" s="13" t="s">
        <v>82</v>
      </c>
      <c r="AY189" s="226" t="s">
        <v>211</v>
      </c>
    </row>
    <row r="190" spans="1:65" s="16" customFormat="1">
      <c r="B190" s="248"/>
      <c r="C190" s="249"/>
      <c r="D190" s="208" t="s">
        <v>299</v>
      </c>
      <c r="E190" s="250" t="s">
        <v>44</v>
      </c>
      <c r="F190" s="251" t="s">
        <v>500</v>
      </c>
      <c r="G190" s="249"/>
      <c r="H190" s="252">
        <v>81.569999999999993</v>
      </c>
      <c r="I190" s="253"/>
      <c r="J190" s="249"/>
      <c r="K190" s="249"/>
      <c r="L190" s="254"/>
      <c r="M190" s="255"/>
      <c r="N190" s="256"/>
      <c r="O190" s="256"/>
      <c r="P190" s="256"/>
      <c r="Q190" s="256"/>
      <c r="R190" s="256"/>
      <c r="S190" s="256"/>
      <c r="T190" s="257"/>
      <c r="AT190" s="258" t="s">
        <v>299</v>
      </c>
      <c r="AU190" s="258" t="s">
        <v>91</v>
      </c>
      <c r="AV190" s="16" t="s">
        <v>227</v>
      </c>
      <c r="AW190" s="16" t="s">
        <v>42</v>
      </c>
      <c r="AX190" s="16" t="s">
        <v>82</v>
      </c>
      <c r="AY190" s="258" t="s">
        <v>211</v>
      </c>
    </row>
    <row r="191" spans="1:65" s="14" customFormat="1">
      <c r="B191" s="227"/>
      <c r="C191" s="228"/>
      <c r="D191" s="208" t="s">
        <v>299</v>
      </c>
      <c r="E191" s="229" t="s">
        <v>44</v>
      </c>
      <c r="F191" s="230" t="s">
        <v>344</v>
      </c>
      <c r="G191" s="228"/>
      <c r="H191" s="231">
        <v>86.914000000000001</v>
      </c>
      <c r="I191" s="232"/>
      <c r="J191" s="228"/>
      <c r="K191" s="228"/>
      <c r="L191" s="233"/>
      <c r="M191" s="234"/>
      <c r="N191" s="235"/>
      <c r="O191" s="235"/>
      <c r="P191" s="235"/>
      <c r="Q191" s="235"/>
      <c r="R191" s="235"/>
      <c r="S191" s="235"/>
      <c r="T191" s="236"/>
      <c r="AT191" s="237" t="s">
        <v>299</v>
      </c>
      <c r="AU191" s="237" t="s">
        <v>91</v>
      </c>
      <c r="AV191" s="14" t="s">
        <v>232</v>
      </c>
      <c r="AW191" s="14" t="s">
        <v>42</v>
      </c>
      <c r="AX191" s="14" t="s">
        <v>88</v>
      </c>
      <c r="AY191" s="237" t="s">
        <v>211</v>
      </c>
    </row>
    <row r="192" spans="1:65" s="2" customFormat="1" ht="24">
      <c r="A192" s="37"/>
      <c r="B192" s="38"/>
      <c r="C192" s="195" t="s">
        <v>384</v>
      </c>
      <c r="D192" s="195" t="s">
        <v>214</v>
      </c>
      <c r="E192" s="196" t="s">
        <v>827</v>
      </c>
      <c r="F192" s="197" t="s">
        <v>828</v>
      </c>
      <c r="G192" s="198" t="s">
        <v>295</v>
      </c>
      <c r="H192" s="199">
        <v>80.83</v>
      </c>
      <c r="I192" s="200"/>
      <c r="J192" s="201">
        <f>ROUND(I192*H192,2)</f>
        <v>0</v>
      </c>
      <c r="K192" s="197" t="s">
        <v>224</v>
      </c>
      <c r="L192" s="42"/>
      <c r="M192" s="202" t="s">
        <v>44</v>
      </c>
      <c r="N192" s="203" t="s">
        <v>53</v>
      </c>
      <c r="O192" s="67"/>
      <c r="P192" s="204">
        <f>O192*H192</f>
        <v>0</v>
      </c>
      <c r="Q192" s="204">
        <v>0</v>
      </c>
      <c r="R192" s="204">
        <f>Q192*H192</f>
        <v>0</v>
      </c>
      <c r="S192" s="204">
        <v>0</v>
      </c>
      <c r="T192" s="205">
        <f>S192*H192</f>
        <v>0</v>
      </c>
      <c r="U192" s="37"/>
      <c r="V192" s="37"/>
      <c r="W192" s="37"/>
      <c r="X192" s="37"/>
      <c r="Y192" s="37"/>
      <c r="Z192" s="37"/>
      <c r="AA192" s="37"/>
      <c r="AB192" s="37"/>
      <c r="AC192" s="37"/>
      <c r="AD192" s="37"/>
      <c r="AE192" s="37"/>
      <c r="AR192" s="206" t="s">
        <v>232</v>
      </c>
      <c r="AT192" s="206" t="s">
        <v>214</v>
      </c>
      <c r="AU192" s="206" t="s">
        <v>91</v>
      </c>
      <c r="AY192" s="19" t="s">
        <v>211</v>
      </c>
      <c r="BE192" s="207">
        <f>IF(N192="základní",J192,0)</f>
        <v>0</v>
      </c>
      <c r="BF192" s="207">
        <f>IF(N192="snížená",J192,0)</f>
        <v>0</v>
      </c>
      <c r="BG192" s="207">
        <f>IF(N192="zákl. přenesená",J192,0)</f>
        <v>0</v>
      </c>
      <c r="BH192" s="207">
        <f>IF(N192="sníž. přenesená",J192,0)</f>
        <v>0</v>
      </c>
      <c r="BI192" s="207">
        <f>IF(N192="nulová",J192,0)</f>
        <v>0</v>
      </c>
      <c r="BJ192" s="19" t="s">
        <v>88</v>
      </c>
      <c r="BK192" s="207">
        <f>ROUND(I192*H192,2)</f>
        <v>0</v>
      </c>
      <c r="BL192" s="19" t="s">
        <v>232</v>
      </c>
      <c r="BM192" s="206" t="s">
        <v>1831</v>
      </c>
    </row>
    <row r="193" spans="1:65" s="2" customFormat="1" ht="175.5">
      <c r="A193" s="37"/>
      <c r="B193" s="38"/>
      <c r="C193" s="39"/>
      <c r="D193" s="208" t="s">
        <v>297</v>
      </c>
      <c r="E193" s="39"/>
      <c r="F193" s="209" t="s">
        <v>830</v>
      </c>
      <c r="G193" s="39"/>
      <c r="H193" s="39"/>
      <c r="I193" s="118"/>
      <c r="J193" s="39"/>
      <c r="K193" s="39"/>
      <c r="L193" s="42"/>
      <c r="M193" s="210"/>
      <c r="N193" s="211"/>
      <c r="O193" s="67"/>
      <c r="P193" s="67"/>
      <c r="Q193" s="67"/>
      <c r="R193" s="67"/>
      <c r="S193" s="67"/>
      <c r="T193" s="68"/>
      <c r="U193" s="37"/>
      <c r="V193" s="37"/>
      <c r="W193" s="37"/>
      <c r="X193" s="37"/>
      <c r="Y193" s="37"/>
      <c r="Z193" s="37"/>
      <c r="AA193" s="37"/>
      <c r="AB193" s="37"/>
      <c r="AC193" s="37"/>
      <c r="AD193" s="37"/>
      <c r="AE193" s="37"/>
      <c r="AT193" s="19" t="s">
        <v>297</v>
      </c>
      <c r="AU193" s="19" t="s">
        <v>91</v>
      </c>
    </row>
    <row r="194" spans="1:65" s="13" customFormat="1">
      <c r="B194" s="216"/>
      <c r="C194" s="217"/>
      <c r="D194" s="208" t="s">
        <v>299</v>
      </c>
      <c r="E194" s="218" t="s">
        <v>44</v>
      </c>
      <c r="F194" s="219" t="s">
        <v>1832</v>
      </c>
      <c r="G194" s="217"/>
      <c r="H194" s="220">
        <v>80.349999999999994</v>
      </c>
      <c r="I194" s="221"/>
      <c r="J194" s="217"/>
      <c r="K194" s="217"/>
      <c r="L194" s="222"/>
      <c r="M194" s="223"/>
      <c r="N194" s="224"/>
      <c r="O194" s="224"/>
      <c r="P194" s="224"/>
      <c r="Q194" s="224"/>
      <c r="R194" s="224"/>
      <c r="S194" s="224"/>
      <c r="T194" s="225"/>
      <c r="AT194" s="226" t="s">
        <v>299</v>
      </c>
      <c r="AU194" s="226" t="s">
        <v>91</v>
      </c>
      <c r="AV194" s="13" t="s">
        <v>91</v>
      </c>
      <c r="AW194" s="13" t="s">
        <v>42</v>
      </c>
      <c r="AX194" s="13" t="s">
        <v>82</v>
      </c>
      <c r="AY194" s="226" t="s">
        <v>211</v>
      </c>
    </row>
    <row r="195" spans="1:65" s="13" customFormat="1">
      <c r="B195" s="216"/>
      <c r="C195" s="217"/>
      <c r="D195" s="208" t="s">
        <v>299</v>
      </c>
      <c r="E195" s="218" t="s">
        <v>44</v>
      </c>
      <c r="F195" s="219" t="s">
        <v>1833</v>
      </c>
      <c r="G195" s="217"/>
      <c r="H195" s="220">
        <v>0.48</v>
      </c>
      <c r="I195" s="221"/>
      <c r="J195" s="217"/>
      <c r="K195" s="217"/>
      <c r="L195" s="222"/>
      <c r="M195" s="223"/>
      <c r="N195" s="224"/>
      <c r="O195" s="224"/>
      <c r="P195" s="224"/>
      <c r="Q195" s="224"/>
      <c r="R195" s="224"/>
      <c r="S195" s="224"/>
      <c r="T195" s="225"/>
      <c r="AT195" s="226" t="s">
        <v>299</v>
      </c>
      <c r="AU195" s="226" t="s">
        <v>91</v>
      </c>
      <c r="AV195" s="13" t="s">
        <v>91</v>
      </c>
      <c r="AW195" s="13" t="s">
        <v>42</v>
      </c>
      <c r="AX195" s="13" t="s">
        <v>82</v>
      </c>
      <c r="AY195" s="226" t="s">
        <v>211</v>
      </c>
    </row>
    <row r="196" spans="1:65" s="14" customFormat="1">
      <c r="B196" s="227"/>
      <c r="C196" s="228"/>
      <c r="D196" s="208" t="s">
        <v>299</v>
      </c>
      <c r="E196" s="229" t="s">
        <v>44</v>
      </c>
      <c r="F196" s="230" t="s">
        <v>344</v>
      </c>
      <c r="G196" s="228"/>
      <c r="H196" s="231">
        <v>80.83</v>
      </c>
      <c r="I196" s="232"/>
      <c r="J196" s="228"/>
      <c r="K196" s="228"/>
      <c r="L196" s="233"/>
      <c r="M196" s="234"/>
      <c r="N196" s="235"/>
      <c r="O196" s="235"/>
      <c r="P196" s="235"/>
      <c r="Q196" s="235"/>
      <c r="R196" s="235"/>
      <c r="S196" s="235"/>
      <c r="T196" s="236"/>
      <c r="AT196" s="237" t="s">
        <v>299</v>
      </c>
      <c r="AU196" s="237" t="s">
        <v>91</v>
      </c>
      <c r="AV196" s="14" t="s">
        <v>232</v>
      </c>
      <c r="AW196" s="14" t="s">
        <v>42</v>
      </c>
      <c r="AX196" s="14" t="s">
        <v>88</v>
      </c>
      <c r="AY196" s="237" t="s">
        <v>211</v>
      </c>
    </row>
    <row r="197" spans="1:65" s="2" customFormat="1" ht="12">
      <c r="A197" s="37"/>
      <c r="B197" s="38"/>
      <c r="C197" s="195" t="s">
        <v>389</v>
      </c>
      <c r="D197" s="195" t="s">
        <v>214</v>
      </c>
      <c r="E197" s="196" t="s">
        <v>517</v>
      </c>
      <c r="F197" s="197" t="s">
        <v>518</v>
      </c>
      <c r="G197" s="198" t="s">
        <v>519</v>
      </c>
      <c r="H197" s="199">
        <v>7.44</v>
      </c>
      <c r="I197" s="200"/>
      <c r="J197" s="201">
        <f>ROUND(I197*H197,2)</f>
        <v>0</v>
      </c>
      <c r="K197" s="197" t="s">
        <v>224</v>
      </c>
      <c r="L197" s="42"/>
      <c r="M197" s="202" t="s">
        <v>44</v>
      </c>
      <c r="N197" s="203" t="s">
        <v>53</v>
      </c>
      <c r="O197" s="67"/>
      <c r="P197" s="204">
        <f>O197*H197</f>
        <v>0</v>
      </c>
      <c r="Q197" s="204">
        <v>0</v>
      </c>
      <c r="R197" s="204">
        <f>Q197*H197</f>
        <v>0</v>
      </c>
      <c r="S197" s="204">
        <v>0</v>
      </c>
      <c r="T197" s="205">
        <f>S197*H197</f>
        <v>0</v>
      </c>
      <c r="U197" s="37"/>
      <c r="V197" s="37"/>
      <c r="W197" s="37"/>
      <c r="X197" s="37"/>
      <c r="Y197" s="37"/>
      <c r="Z197" s="37"/>
      <c r="AA197" s="37"/>
      <c r="AB197" s="37"/>
      <c r="AC197" s="37"/>
      <c r="AD197" s="37"/>
      <c r="AE197" s="37"/>
      <c r="AR197" s="206" t="s">
        <v>232</v>
      </c>
      <c r="AT197" s="206" t="s">
        <v>214</v>
      </c>
      <c r="AU197" s="206" t="s">
        <v>91</v>
      </c>
      <c r="AY197" s="19" t="s">
        <v>211</v>
      </c>
      <c r="BE197" s="207">
        <f>IF(N197="základní",J197,0)</f>
        <v>0</v>
      </c>
      <c r="BF197" s="207">
        <f>IF(N197="snížená",J197,0)</f>
        <v>0</v>
      </c>
      <c r="BG197" s="207">
        <f>IF(N197="zákl. přenesená",J197,0)</f>
        <v>0</v>
      </c>
      <c r="BH197" s="207">
        <f>IF(N197="sníž. přenesená",J197,0)</f>
        <v>0</v>
      </c>
      <c r="BI197" s="207">
        <f>IF(N197="nulová",J197,0)</f>
        <v>0</v>
      </c>
      <c r="BJ197" s="19" t="s">
        <v>88</v>
      </c>
      <c r="BK197" s="207">
        <f>ROUND(I197*H197,2)</f>
        <v>0</v>
      </c>
      <c r="BL197" s="19" t="s">
        <v>232</v>
      </c>
      <c r="BM197" s="206" t="s">
        <v>1834</v>
      </c>
    </row>
    <row r="198" spans="1:65" s="13" customFormat="1">
      <c r="B198" s="216"/>
      <c r="C198" s="217"/>
      <c r="D198" s="208" t="s">
        <v>299</v>
      </c>
      <c r="E198" s="218" t="s">
        <v>44</v>
      </c>
      <c r="F198" s="219" t="s">
        <v>1835</v>
      </c>
      <c r="G198" s="217"/>
      <c r="H198" s="220">
        <v>7.44</v>
      </c>
      <c r="I198" s="221"/>
      <c r="J198" s="217"/>
      <c r="K198" s="217"/>
      <c r="L198" s="222"/>
      <c r="M198" s="223"/>
      <c r="N198" s="224"/>
      <c r="O198" s="224"/>
      <c r="P198" s="224"/>
      <c r="Q198" s="224"/>
      <c r="R198" s="224"/>
      <c r="S198" s="224"/>
      <c r="T198" s="225"/>
      <c r="AT198" s="226" t="s">
        <v>299</v>
      </c>
      <c r="AU198" s="226" t="s">
        <v>91</v>
      </c>
      <c r="AV198" s="13" t="s">
        <v>91</v>
      </c>
      <c r="AW198" s="13" t="s">
        <v>42</v>
      </c>
      <c r="AX198" s="13" t="s">
        <v>88</v>
      </c>
      <c r="AY198" s="226" t="s">
        <v>211</v>
      </c>
    </row>
    <row r="199" spans="1:65" s="2" customFormat="1" ht="12">
      <c r="A199" s="37"/>
      <c r="B199" s="38"/>
      <c r="C199" s="195" t="s">
        <v>7</v>
      </c>
      <c r="D199" s="195" t="s">
        <v>214</v>
      </c>
      <c r="E199" s="196" t="s">
        <v>835</v>
      </c>
      <c r="F199" s="197" t="s">
        <v>836</v>
      </c>
      <c r="G199" s="198" t="s">
        <v>519</v>
      </c>
      <c r="H199" s="199">
        <v>134.97200000000001</v>
      </c>
      <c r="I199" s="200"/>
      <c r="J199" s="201">
        <f>ROUND(I199*H199,2)</f>
        <v>0</v>
      </c>
      <c r="K199" s="197" t="s">
        <v>224</v>
      </c>
      <c r="L199" s="42"/>
      <c r="M199" s="202" t="s">
        <v>44</v>
      </c>
      <c r="N199" s="203" t="s">
        <v>53</v>
      </c>
      <c r="O199" s="67"/>
      <c r="P199" s="204">
        <f>O199*H199</f>
        <v>0</v>
      </c>
      <c r="Q199" s="204">
        <v>0</v>
      </c>
      <c r="R199" s="204">
        <f>Q199*H199</f>
        <v>0</v>
      </c>
      <c r="S199" s="204">
        <v>0</v>
      </c>
      <c r="T199" s="205">
        <f>S199*H199</f>
        <v>0</v>
      </c>
      <c r="U199" s="37"/>
      <c r="V199" s="37"/>
      <c r="W199" s="37"/>
      <c r="X199" s="37"/>
      <c r="Y199" s="37"/>
      <c r="Z199" s="37"/>
      <c r="AA199" s="37"/>
      <c r="AB199" s="37"/>
      <c r="AC199" s="37"/>
      <c r="AD199" s="37"/>
      <c r="AE199" s="37"/>
      <c r="AR199" s="206" t="s">
        <v>232</v>
      </c>
      <c r="AT199" s="206" t="s">
        <v>214</v>
      </c>
      <c r="AU199" s="206" t="s">
        <v>91</v>
      </c>
      <c r="AY199" s="19" t="s">
        <v>211</v>
      </c>
      <c r="BE199" s="207">
        <f>IF(N199="základní",J199,0)</f>
        <v>0</v>
      </c>
      <c r="BF199" s="207">
        <f>IF(N199="snížená",J199,0)</f>
        <v>0</v>
      </c>
      <c r="BG199" s="207">
        <f>IF(N199="zákl. přenesená",J199,0)</f>
        <v>0</v>
      </c>
      <c r="BH199" s="207">
        <f>IF(N199="sníž. přenesená",J199,0)</f>
        <v>0</v>
      </c>
      <c r="BI199" s="207">
        <f>IF(N199="nulová",J199,0)</f>
        <v>0</v>
      </c>
      <c r="BJ199" s="19" t="s">
        <v>88</v>
      </c>
      <c r="BK199" s="207">
        <f>ROUND(I199*H199,2)</f>
        <v>0</v>
      </c>
      <c r="BL199" s="19" t="s">
        <v>232</v>
      </c>
      <c r="BM199" s="206" t="s">
        <v>1836</v>
      </c>
    </row>
    <row r="200" spans="1:65" s="2" customFormat="1" ht="146.25">
      <c r="A200" s="37"/>
      <c r="B200" s="38"/>
      <c r="C200" s="39"/>
      <c r="D200" s="208" t="s">
        <v>297</v>
      </c>
      <c r="E200" s="39"/>
      <c r="F200" s="209" t="s">
        <v>838</v>
      </c>
      <c r="G200" s="39"/>
      <c r="H200" s="39"/>
      <c r="I200" s="118"/>
      <c r="J200" s="39"/>
      <c r="K200" s="39"/>
      <c r="L200" s="42"/>
      <c r="M200" s="210"/>
      <c r="N200" s="211"/>
      <c r="O200" s="67"/>
      <c r="P200" s="67"/>
      <c r="Q200" s="67"/>
      <c r="R200" s="67"/>
      <c r="S200" s="67"/>
      <c r="T200" s="68"/>
      <c r="U200" s="37"/>
      <c r="V200" s="37"/>
      <c r="W200" s="37"/>
      <c r="X200" s="37"/>
      <c r="Y200" s="37"/>
      <c r="Z200" s="37"/>
      <c r="AA200" s="37"/>
      <c r="AB200" s="37"/>
      <c r="AC200" s="37"/>
      <c r="AD200" s="37"/>
      <c r="AE200" s="37"/>
      <c r="AT200" s="19" t="s">
        <v>297</v>
      </c>
      <c r="AU200" s="19" t="s">
        <v>91</v>
      </c>
    </row>
    <row r="201" spans="1:65" s="2" customFormat="1" ht="19.5">
      <c r="A201" s="37"/>
      <c r="B201" s="38"/>
      <c r="C201" s="39"/>
      <c r="D201" s="208" t="s">
        <v>220</v>
      </c>
      <c r="E201" s="39"/>
      <c r="F201" s="209" t="s">
        <v>839</v>
      </c>
      <c r="G201" s="39"/>
      <c r="H201" s="39"/>
      <c r="I201" s="118"/>
      <c r="J201" s="39"/>
      <c r="K201" s="39"/>
      <c r="L201" s="42"/>
      <c r="M201" s="210"/>
      <c r="N201" s="211"/>
      <c r="O201" s="67"/>
      <c r="P201" s="67"/>
      <c r="Q201" s="67"/>
      <c r="R201" s="67"/>
      <c r="S201" s="67"/>
      <c r="T201" s="68"/>
      <c r="U201" s="37"/>
      <c r="V201" s="37"/>
      <c r="W201" s="37"/>
      <c r="X201" s="37"/>
      <c r="Y201" s="37"/>
      <c r="Z201" s="37"/>
      <c r="AA201" s="37"/>
      <c r="AB201" s="37"/>
      <c r="AC201" s="37"/>
      <c r="AD201" s="37"/>
      <c r="AE201" s="37"/>
      <c r="AT201" s="19" t="s">
        <v>220</v>
      </c>
      <c r="AU201" s="19" t="s">
        <v>91</v>
      </c>
    </row>
    <row r="202" spans="1:65" s="13" customFormat="1">
      <c r="B202" s="216"/>
      <c r="C202" s="217"/>
      <c r="D202" s="208" t="s">
        <v>299</v>
      </c>
      <c r="E202" s="218" t="s">
        <v>44</v>
      </c>
      <c r="F202" s="219" t="s">
        <v>1837</v>
      </c>
      <c r="G202" s="217"/>
      <c r="H202" s="220">
        <v>59.572000000000003</v>
      </c>
      <c r="I202" s="221"/>
      <c r="J202" s="217"/>
      <c r="K202" s="217"/>
      <c r="L202" s="222"/>
      <c r="M202" s="223"/>
      <c r="N202" s="224"/>
      <c r="O202" s="224"/>
      <c r="P202" s="224"/>
      <c r="Q202" s="224"/>
      <c r="R202" s="224"/>
      <c r="S202" s="224"/>
      <c r="T202" s="225"/>
      <c r="AT202" s="226" t="s">
        <v>299</v>
      </c>
      <c r="AU202" s="226" t="s">
        <v>91</v>
      </c>
      <c r="AV202" s="13" t="s">
        <v>91</v>
      </c>
      <c r="AW202" s="13" t="s">
        <v>42</v>
      </c>
      <c r="AX202" s="13" t="s">
        <v>82</v>
      </c>
      <c r="AY202" s="226" t="s">
        <v>211</v>
      </c>
    </row>
    <row r="203" spans="1:65" s="13" customFormat="1">
      <c r="B203" s="216"/>
      <c r="C203" s="217"/>
      <c r="D203" s="208" t="s">
        <v>299</v>
      </c>
      <c r="E203" s="218" t="s">
        <v>44</v>
      </c>
      <c r="F203" s="219" t="s">
        <v>1838</v>
      </c>
      <c r="G203" s="217"/>
      <c r="H203" s="220">
        <v>75.400000000000006</v>
      </c>
      <c r="I203" s="221"/>
      <c r="J203" s="217"/>
      <c r="K203" s="217"/>
      <c r="L203" s="222"/>
      <c r="M203" s="223"/>
      <c r="N203" s="224"/>
      <c r="O203" s="224"/>
      <c r="P203" s="224"/>
      <c r="Q203" s="224"/>
      <c r="R203" s="224"/>
      <c r="S203" s="224"/>
      <c r="T203" s="225"/>
      <c r="AT203" s="226" t="s">
        <v>299</v>
      </c>
      <c r="AU203" s="226" t="s">
        <v>91</v>
      </c>
      <c r="AV203" s="13" t="s">
        <v>91</v>
      </c>
      <c r="AW203" s="13" t="s">
        <v>42</v>
      </c>
      <c r="AX203" s="13" t="s">
        <v>82</v>
      </c>
      <c r="AY203" s="226" t="s">
        <v>211</v>
      </c>
    </row>
    <row r="204" spans="1:65" s="14" customFormat="1">
      <c r="B204" s="227"/>
      <c r="C204" s="228"/>
      <c r="D204" s="208" t="s">
        <v>299</v>
      </c>
      <c r="E204" s="229" t="s">
        <v>44</v>
      </c>
      <c r="F204" s="230" t="s">
        <v>344</v>
      </c>
      <c r="G204" s="228"/>
      <c r="H204" s="231">
        <v>134.97200000000001</v>
      </c>
      <c r="I204" s="232"/>
      <c r="J204" s="228"/>
      <c r="K204" s="228"/>
      <c r="L204" s="233"/>
      <c r="M204" s="234"/>
      <c r="N204" s="235"/>
      <c r="O204" s="235"/>
      <c r="P204" s="235"/>
      <c r="Q204" s="235"/>
      <c r="R204" s="235"/>
      <c r="S204" s="235"/>
      <c r="T204" s="236"/>
      <c r="AT204" s="237" t="s">
        <v>299</v>
      </c>
      <c r="AU204" s="237" t="s">
        <v>91</v>
      </c>
      <c r="AV204" s="14" t="s">
        <v>232</v>
      </c>
      <c r="AW204" s="14" t="s">
        <v>42</v>
      </c>
      <c r="AX204" s="14" t="s">
        <v>88</v>
      </c>
      <c r="AY204" s="237" t="s">
        <v>211</v>
      </c>
    </row>
    <row r="205" spans="1:65" s="2" customFormat="1" ht="24">
      <c r="A205" s="37"/>
      <c r="B205" s="38"/>
      <c r="C205" s="195" t="s">
        <v>399</v>
      </c>
      <c r="D205" s="195" t="s">
        <v>214</v>
      </c>
      <c r="E205" s="196" t="s">
        <v>523</v>
      </c>
      <c r="F205" s="197" t="s">
        <v>524</v>
      </c>
      <c r="G205" s="198" t="s">
        <v>519</v>
      </c>
      <c r="H205" s="199">
        <v>7.44</v>
      </c>
      <c r="I205" s="200"/>
      <c r="J205" s="201">
        <f>ROUND(I205*H205,2)</f>
        <v>0</v>
      </c>
      <c r="K205" s="197" t="s">
        <v>224</v>
      </c>
      <c r="L205" s="42"/>
      <c r="M205" s="202" t="s">
        <v>44</v>
      </c>
      <c r="N205" s="203" t="s">
        <v>53</v>
      </c>
      <c r="O205" s="67"/>
      <c r="P205" s="204">
        <f>O205*H205</f>
        <v>0</v>
      </c>
      <c r="Q205" s="204">
        <v>0</v>
      </c>
      <c r="R205" s="204">
        <f>Q205*H205</f>
        <v>0</v>
      </c>
      <c r="S205" s="204">
        <v>0</v>
      </c>
      <c r="T205" s="205">
        <f>S205*H205</f>
        <v>0</v>
      </c>
      <c r="U205" s="37"/>
      <c r="V205" s="37"/>
      <c r="W205" s="37"/>
      <c r="X205" s="37"/>
      <c r="Y205" s="37"/>
      <c r="Z205" s="37"/>
      <c r="AA205" s="37"/>
      <c r="AB205" s="37"/>
      <c r="AC205" s="37"/>
      <c r="AD205" s="37"/>
      <c r="AE205" s="37"/>
      <c r="AR205" s="206" t="s">
        <v>232</v>
      </c>
      <c r="AT205" s="206" t="s">
        <v>214</v>
      </c>
      <c r="AU205" s="206" t="s">
        <v>91</v>
      </c>
      <c r="AY205" s="19" t="s">
        <v>211</v>
      </c>
      <c r="BE205" s="207">
        <f>IF(N205="základní",J205,0)</f>
        <v>0</v>
      </c>
      <c r="BF205" s="207">
        <f>IF(N205="snížená",J205,0)</f>
        <v>0</v>
      </c>
      <c r="BG205" s="207">
        <f>IF(N205="zákl. přenesená",J205,0)</f>
        <v>0</v>
      </c>
      <c r="BH205" s="207">
        <f>IF(N205="sníž. přenesená",J205,0)</f>
        <v>0</v>
      </c>
      <c r="BI205" s="207">
        <f>IF(N205="nulová",J205,0)</f>
        <v>0</v>
      </c>
      <c r="BJ205" s="19" t="s">
        <v>88</v>
      </c>
      <c r="BK205" s="207">
        <f>ROUND(I205*H205,2)</f>
        <v>0</v>
      </c>
      <c r="BL205" s="19" t="s">
        <v>232</v>
      </c>
      <c r="BM205" s="206" t="s">
        <v>1839</v>
      </c>
    </row>
    <row r="206" spans="1:65" s="2" customFormat="1" ht="117">
      <c r="A206" s="37"/>
      <c r="B206" s="38"/>
      <c r="C206" s="39"/>
      <c r="D206" s="208" t="s">
        <v>297</v>
      </c>
      <c r="E206" s="39"/>
      <c r="F206" s="209" t="s">
        <v>526</v>
      </c>
      <c r="G206" s="39"/>
      <c r="H206" s="39"/>
      <c r="I206" s="118"/>
      <c r="J206" s="39"/>
      <c r="K206" s="39"/>
      <c r="L206" s="42"/>
      <c r="M206" s="210"/>
      <c r="N206" s="211"/>
      <c r="O206" s="67"/>
      <c r="P206" s="67"/>
      <c r="Q206" s="67"/>
      <c r="R206" s="67"/>
      <c r="S206" s="67"/>
      <c r="T206" s="68"/>
      <c r="U206" s="37"/>
      <c r="V206" s="37"/>
      <c r="W206" s="37"/>
      <c r="X206" s="37"/>
      <c r="Y206" s="37"/>
      <c r="Z206" s="37"/>
      <c r="AA206" s="37"/>
      <c r="AB206" s="37"/>
      <c r="AC206" s="37"/>
      <c r="AD206" s="37"/>
      <c r="AE206" s="37"/>
      <c r="AT206" s="19" t="s">
        <v>297</v>
      </c>
      <c r="AU206" s="19" t="s">
        <v>91</v>
      </c>
    </row>
    <row r="207" spans="1:65" s="13" customFormat="1">
      <c r="B207" s="216"/>
      <c r="C207" s="217"/>
      <c r="D207" s="208" t="s">
        <v>299</v>
      </c>
      <c r="E207" s="218" t="s">
        <v>44</v>
      </c>
      <c r="F207" s="219" t="s">
        <v>1840</v>
      </c>
      <c r="G207" s="217"/>
      <c r="H207" s="220">
        <v>7.44</v>
      </c>
      <c r="I207" s="221"/>
      <c r="J207" s="217"/>
      <c r="K207" s="217"/>
      <c r="L207" s="222"/>
      <c r="M207" s="223"/>
      <c r="N207" s="224"/>
      <c r="O207" s="224"/>
      <c r="P207" s="224"/>
      <c r="Q207" s="224"/>
      <c r="R207" s="224"/>
      <c r="S207" s="224"/>
      <c r="T207" s="225"/>
      <c r="AT207" s="226" t="s">
        <v>299</v>
      </c>
      <c r="AU207" s="226" t="s">
        <v>91</v>
      </c>
      <c r="AV207" s="13" t="s">
        <v>91</v>
      </c>
      <c r="AW207" s="13" t="s">
        <v>42</v>
      </c>
      <c r="AX207" s="13" t="s">
        <v>88</v>
      </c>
      <c r="AY207" s="226" t="s">
        <v>211</v>
      </c>
    </row>
    <row r="208" spans="1:65" s="2" customFormat="1" ht="12">
      <c r="A208" s="37"/>
      <c r="B208" s="38"/>
      <c r="C208" s="259" t="s">
        <v>405</v>
      </c>
      <c r="D208" s="259" t="s">
        <v>507</v>
      </c>
      <c r="E208" s="260" t="s">
        <v>844</v>
      </c>
      <c r="F208" s="261" t="s">
        <v>845</v>
      </c>
      <c r="G208" s="262" t="s">
        <v>531</v>
      </c>
      <c r="H208" s="263">
        <v>0.186</v>
      </c>
      <c r="I208" s="264"/>
      <c r="J208" s="265">
        <f>ROUND(I208*H208,2)</f>
        <v>0</v>
      </c>
      <c r="K208" s="261" t="s">
        <v>224</v>
      </c>
      <c r="L208" s="266"/>
      <c r="M208" s="267" t="s">
        <v>44</v>
      </c>
      <c r="N208" s="268" t="s">
        <v>53</v>
      </c>
      <c r="O208" s="67"/>
      <c r="P208" s="204">
        <f>O208*H208</f>
        <v>0</v>
      </c>
      <c r="Q208" s="204">
        <v>1E-3</v>
      </c>
      <c r="R208" s="204">
        <f>Q208*H208</f>
        <v>1.8599999999999999E-4</v>
      </c>
      <c r="S208" s="204">
        <v>0</v>
      </c>
      <c r="T208" s="205">
        <f>S208*H208</f>
        <v>0</v>
      </c>
      <c r="U208" s="37"/>
      <c r="V208" s="37"/>
      <c r="W208" s="37"/>
      <c r="X208" s="37"/>
      <c r="Y208" s="37"/>
      <c r="Z208" s="37"/>
      <c r="AA208" s="37"/>
      <c r="AB208" s="37"/>
      <c r="AC208" s="37"/>
      <c r="AD208" s="37"/>
      <c r="AE208" s="37"/>
      <c r="AR208" s="206" t="s">
        <v>256</v>
      </c>
      <c r="AT208" s="206" t="s">
        <v>507</v>
      </c>
      <c r="AU208" s="206" t="s">
        <v>91</v>
      </c>
      <c r="AY208" s="19" t="s">
        <v>211</v>
      </c>
      <c r="BE208" s="207">
        <f>IF(N208="základní",J208,0)</f>
        <v>0</v>
      </c>
      <c r="BF208" s="207">
        <f>IF(N208="snížená",J208,0)</f>
        <v>0</v>
      </c>
      <c r="BG208" s="207">
        <f>IF(N208="zákl. přenesená",J208,0)</f>
        <v>0</v>
      </c>
      <c r="BH208" s="207">
        <f>IF(N208="sníž. přenesená",J208,0)</f>
        <v>0</v>
      </c>
      <c r="BI208" s="207">
        <f>IF(N208="nulová",J208,0)</f>
        <v>0</v>
      </c>
      <c r="BJ208" s="19" t="s">
        <v>88</v>
      </c>
      <c r="BK208" s="207">
        <f>ROUND(I208*H208,2)</f>
        <v>0</v>
      </c>
      <c r="BL208" s="19" t="s">
        <v>232</v>
      </c>
      <c r="BM208" s="206" t="s">
        <v>1841</v>
      </c>
    </row>
    <row r="209" spans="1:65" s="13" customFormat="1">
      <c r="B209" s="216"/>
      <c r="C209" s="217"/>
      <c r="D209" s="208" t="s">
        <v>299</v>
      </c>
      <c r="E209" s="218" t="s">
        <v>44</v>
      </c>
      <c r="F209" s="219" t="s">
        <v>1842</v>
      </c>
      <c r="G209" s="217"/>
      <c r="H209" s="220">
        <v>0.186</v>
      </c>
      <c r="I209" s="221"/>
      <c r="J209" s="217"/>
      <c r="K209" s="217"/>
      <c r="L209" s="222"/>
      <c r="M209" s="223"/>
      <c r="N209" s="224"/>
      <c r="O209" s="224"/>
      <c r="P209" s="224"/>
      <c r="Q209" s="224"/>
      <c r="R209" s="224"/>
      <c r="S209" s="224"/>
      <c r="T209" s="225"/>
      <c r="AT209" s="226" t="s">
        <v>299</v>
      </c>
      <c r="AU209" s="226" t="s">
        <v>91</v>
      </c>
      <c r="AV209" s="13" t="s">
        <v>91</v>
      </c>
      <c r="AW209" s="13" t="s">
        <v>42</v>
      </c>
      <c r="AX209" s="13" t="s">
        <v>88</v>
      </c>
      <c r="AY209" s="226" t="s">
        <v>211</v>
      </c>
    </row>
    <row r="210" spans="1:65" s="2" customFormat="1" ht="24">
      <c r="A210" s="37"/>
      <c r="B210" s="38"/>
      <c r="C210" s="195" t="s">
        <v>410</v>
      </c>
      <c r="D210" s="195" t="s">
        <v>214</v>
      </c>
      <c r="E210" s="196" t="s">
        <v>848</v>
      </c>
      <c r="F210" s="197" t="s">
        <v>849</v>
      </c>
      <c r="G210" s="198" t="s">
        <v>519</v>
      </c>
      <c r="H210" s="199">
        <v>254.19300000000001</v>
      </c>
      <c r="I210" s="200"/>
      <c r="J210" s="201">
        <f>ROUND(I210*H210,2)</f>
        <v>0</v>
      </c>
      <c r="K210" s="197" t="s">
        <v>224</v>
      </c>
      <c r="L210" s="42"/>
      <c r="M210" s="202" t="s">
        <v>44</v>
      </c>
      <c r="N210" s="203" t="s">
        <v>53</v>
      </c>
      <c r="O210" s="67"/>
      <c r="P210" s="204">
        <f>O210*H210</f>
        <v>0</v>
      </c>
      <c r="Q210" s="204">
        <v>0</v>
      </c>
      <c r="R210" s="204">
        <f>Q210*H210</f>
        <v>0</v>
      </c>
      <c r="S210" s="204">
        <v>0</v>
      </c>
      <c r="T210" s="205">
        <f>S210*H210</f>
        <v>0</v>
      </c>
      <c r="U210" s="37"/>
      <c r="V210" s="37"/>
      <c r="W210" s="37"/>
      <c r="X210" s="37"/>
      <c r="Y210" s="37"/>
      <c r="Z210" s="37"/>
      <c r="AA210" s="37"/>
      <c r="AB210" s="37"/>
      <c r="AC210" s="37"/>
      <c r="AD210" s="37"/>
      <c r="AE210" s="37"/>
      <c r="AR210" s="206" t="s">
        <v>232</v>
      </c>
      <c r="AT210" s="206" t="s">
        <v>214</v>
      </c>
      <c r="AU210" s="206" t="s">
        <v>91</v>
      </c>
      <c r="AY210" s="19" t="s">
        <v>211</v>
      </c>
      <c r="BE210" s="207">
        <f>IF(N210="základní",J210,0)</f>
        <v>0</v>
      </c>
      <c r="BF210" s="207">
        <f>IF(N210="snížená",J210,0)</f>
        <v>0</v>
      </c>
      <c r="BG210" s="207">
        <f>IF(N210="zákl. přenesená",J210,0)</f>
        <v>0</v>
      </c>
      <c r="BH210" s="207">
        <f>IF(N210="sníž. přenesená",J210,0)</f>
        <v>0</v>
      </c>
      <c r="BI210" s="207">
        <f>IF(N210="nulová",J210,0)</f>
        <v>0</v>
      </c>
      <c r="BJ210" s="19" t="s">
        <v>88</v>
      </c>
      <c r="BK210" s="207">
        <f>ROUND(I210*H210,2)</f>
        <v>0</v>
      </c>
      <c r="BL210" s="19" t="s">
        <v>232</v>
      </c>
      <c r="BM210" s="206" t="s">
        <v>1843</v>
      </c>
    </row>
    <row r="211" spans="1:65" s="2" customFormat="1" ht="97.5">
      <c r="A211" s="37"/>
      <c r="B211" s="38"/>
      <c r="C211" s="39"/>
      <c r="D211" s="208" t="s">
        <v>297</v>
      </c>
      <c r="E211" s="39"/>
      <c r="F211" s="209" t="s">
        <v>539</v>
      </c>
      <c r="G211" s="39"/>
      <c r="H211" s="39"/>
      <c r="I211" s="118"/>
      <c r="J211" s="39"/>
      <c r="K211" s="39"/>
      <c r="L211" s="42"/>
      <c r="M211" s="210"/>
      <c r="N211" s="211"/>
      <c r="O211" s="67"/>
      <c r="P211" s="67"/>
      <c r="Q211" s="67"/>
      <c r="R211" s="67"/>
      <c r="S211" s="67"/>
      <c r="T211" s="68"/>
      <c r="U211" s="37"/>
      <c r="V211" s="37"/>
      <c r="W211" s="37"/>
      <c r="X211" s="37"/>
      <c r="Y211" s="37"/>
      <c r="Z211" s="37"/>
      <c r="AA211" s="37"/>
      <c r="AB211" s="37"/>
      <c r="AC211" s="37"/>
      <c r="AD211" s="37"/>
      <c r="AE211" s="37"/>
      <c r="AT211" s="19" t="s">
        <v>297</v>
      </c>
      <c r="AU211" s="19" t="s">
        <v>91</v>
      </c>
    </row>
    <row r="212" spans="1:65" s="13" customFormat="1">
      <c r="B212" s="216"/>
      <c r="C212" s="217"/>
      <c r="D212" s="208" t="s">
        <v>299</v>
      </c>
      <c r="E212" s="218" t="s">
        <v>44</v>
      </c>
      <c r="F212" s="219" t="s">
        <v>1844</v>
      </c>
      <c r="G212" s="217"/>
      <c r="H212" s="220">
        <v>254.19300000000001</v>
      </c>
      <c r="I212" s="221"/>
      <c r="J212" s="217"/>
      <c r="K212" s="217"/>
      <c r="L212" s="222"/>
      <c r="M212" s="223"/>
      <c r="N212" s="224"/>
      <c r="O212" s="224"/>
      <c r="P212" s="224"/>
      <c r="Q212" s="224"/>
      <c r="R212" s="224"/>
      <c r="S212" s="224"/>
      <c r="T212" s="225"/>
      <c r="AT212" s="226" t="s">
        <v>299</v>
      </c>
      <c r="AU212" s="226" t="s">
        <v>91</v>
      </c>
      <c r="AV212" s="13" t="s">
        <v>91</v>
      </c>
      <c r="AW212" s="13" t="s">
        <v>42</v>
      </c>
      <c r="AX212" s="13" t="s">
        <v>88</v>
      </c>
      <c r="AY212" s="226" t="s">
        <v>211</v>
      </c>
    </row>
    <row r="213" spans="1:65" s="2" customFormat="1" ht="24">
      <c r="A213" s="37"/>
      <c r="B213" s="38"/>
      <c r="C213" s="195" t="s">
        <v>417</v>
      </c>
      <c r="D213" s="195" t="s">
        <v>214</v>
      </c>
      <c r="E213" s="196" t="s">
        <v>536</v>
      </c>
      <c r="F213" s="197" t="s">
        <v>537</v>
      </c>
      <c r="G213" s="198" t="s">
        <v>519</v>
      </c>
      <c r="H213" s="199">
        <v>44.857999999999997</v>
      </c>
      <c r="I213" s="200"/>
      <c r="J213" s="201">
        <f>ROUND(I213*H213,2)</f>
        <v>0</v>
      </c>
      <c r="K213" s="197" t="s">
        <v>224</v>
      </c>
      <c r="L213" s="42"/>
      <c r="M213" s="202" t="s">
        <v>44</v>
      </c>
      <c r="N213" s="203" t="s">
        <v>53</v>
      </c>
      <c r="O213" s="67"/>
      <c r="P213" s="204">
        <f>O213*H213</f>
        <v>0</v>
      </c>
      <c r="Q213" s="204">
        <v>0</v>
      </c>
      <c r="R213" s="204">
        <f>Q213*H213</f>
        <v>0</v>
      </c>
      <c r="S213" s="204">
        <v>0</v>
      </c>
      <c r="T213" s="205">
        <f>S213*H213</f>
        <v>0</v>
      </c>
      <c r="U213" s="37"/>
      <c r="V213" s="37"/>
      <c r="W213" s="37"/>
      <c r="X213" s="37"/>
      <c r="Y213" s="37"/>
      <c r="Z213" s="37"/>
      <c r="AA213" s="37"/>
      <c r="AB213" s="37"/>
      <c r="AC213" s="37"/>
      <c r="AD213" s="37"/>
      <c r="AE213" s="37"/>
      <c r="AR213" s="206" t="s">
        <v>232</v>
      </c>
      <c r="AT213" s="206" t="s">
        <v>214</v>
      </c>
      <c r="AU213" s="206" t="s">
        <v>91</v>
      </c>
      <c r="AY213" s="19" t="s">
        <v>211</v>
      </c>
      <c r="BE213" s="207">
        <f>IF(N213="základní",J213,0)</f>
        <v>0</v>
      </c>
      <c r="BF213" s="207">
        <f>IF(N213="snížená",J213,0)</f>
        <v>0</v>
      </c>
      <c r="BG213" s="207">
        <f>IF(N213="zákl. přenesená",J213,0)</f>
        <v>0</v>
      </c>
      <c r="BH213" s="207">
        <f>IF(N213="sníž. přenesená",J213,0)</f>
        <v>0</v>
      </c>
      <c r="BI213" s="207">
        <f>IF(N213="nulová",J213,0)</f>
        <v>0</v>
      </c>
      <c r="BJ213" s="19" t="s">
        <v>88</v>
      </c>
      <c r="BK213" s="207">
        <f>ROUND(I213*H213,2)</f>
        <v>0</v>
      </c>
      <c r="BL213" s="19" t="s">
        <v>232</v>
      </c>
      <c r="BM213" s="206" t="s">
        <v>1845</v>
      </c>
    </row>
    <row r="214" spans="1:65" s="2" customFormat="1" ht="97.5">
      <c r="A214" s="37"/>
      <c r="B214" s="38"/>
      <c r="C214" s="39"/>
      <c r="D214" s="208" t="s">
        <v>297</v>
      </c>
      <c r="E214" s="39"/>
      <c r="F214" s="209" t="s">
        <v>539</v>
      </c>
      <c r="G214" s="39"/>
      <c r="H214" s="39"/>
      <c r="I214" s="118"/>
      <c r="J214" s="39"/>
      <c r="K214" s="39"/>
      <c r="L214" s="42"/>
      <c r="M214" s="210"/>
      <c r="N214" s="211"/>
      <c r="O214" s="67"/>
      <c r="P214" s="67"/>
      <c r="Q214" s="67"/>
      <c r="R214" s="67"/>
      <c r="S214" s="67"/>
      <c r="T214" s="68"/>
      <c r="U214" s="37"/>
      <c r="V214" s="37"/>
      <c r="W214" s="37"/>
      <c r="X214" s="37"/>
      <c r="Y214" s="37"/>
      <c r="Z214" s="37"/>
      <c r="AA214" s="37"/>
      <c r="AB214" s="37"/>
      <c r="AC214" s="37"/>
      <c r="AD214" s="37"/>
      <c r="AE214" s="37"/>
      <c r="AT214" s="19" t="s">
        <v>297</v>
      </c>
      <c r="AU214" s="19" t="s">
        <v>91</v>
      </c>
    </row>
    <row r="215" spans="1:65" s="13" customFormat="1">
      <c r="B215" s="216"/>
      <c r="C215" s="217"/>
      <c r="D215" s="208" t="s">
        <v>299</v>
      </c>
      <c r="E215" s="218" t="s">
        <v>44</v>
      </c>
      <c r="F215" s="219" t="s">
        <v>1846</v>
      </c>
      <c r="G215" s="217"/>
      <c r="H215" s="220">
        <v>44.857999999999997</v>
      </c>
      <c r="I215" s="221"/>
      <c r="J215" s="217"/>
      <c r="K215" s="217"/>
      <c r="L215" s="222"/>
      <c r="M215" s="223"/>
      <c r="N215" s="224"/>
      <c r="O215" s="224"/>
      <c r="P215" s="224"/>
      <c r="Q215" s="224"/>
      <c r="R215" s="224"/>
      <c r="S215" s="224"/>
      <c r="T215" s="225"/>
      <c r="AT215" s="226" t="s">
        <v>299</v>
      </c>
      <c r="AU215" s="226" t="s">
        <v>91</v>
      </c>
      <c r="AV215" s="13" t="s">
        <v>91</v>
      </c>
      <c r="AW215" s="13" t="s">
        <v>42</v>
      </c>
      <c r="AX215" s="13" t="s">
        <v>88</v>
      </c>
      <c r="AY215" s="226" t="s">
        <v>211</v>
      </c>
    </row>
    <row r="216" spans="1:65" s="2" customFormat="1" ht="24">
      <c r="A216" s="37"/>
      <c r="B216" s="38"/>
      <c r="C216" s="195" t="s">
        <v>425</v>
      </c>
      <c r="D216" s="195" t="s">
        <v>214</v>
      </c>
      <c r="E216" s="196" t="s">
        <v>542</v>
      </c>
      <c r="F216" s="197" t="s">
        <v>543</v>
      </c>
      <c r="G216" s="198" t="s">
        <v>519</v>
      </c>
      <c r="H216" s="199">
        <v>419.15199999999999</v>
      </c>
      <c r="I216" s="200"/>
      <c r="J216" s="201">
        <f>ROUND(I216*H216,2)</f>
        <v>0</v>
      </c>
      <c r="K216" s="197" t="s">
        <v>224</v>
      </c>
      <c r="L216" s="42"/>
      <c r="M216" s="202" t="s">
        <v>44</v>
      </c>
      <c r="N216" s="203" t="s">
        <v>53</v>
      </c>
      <c r="O216" s="67"/>
      <c r="P216" s="204">
        <f>O216*H216</f>
        <v>0</v>
      </c>
      <c r="Q216" s="204">
        <v>0</v>
      </c>
      <c r="R216" s="204">
        <f>Q216*H216</f>
        <v>0</v>
      </c>
      <c r="S216" s="204">
        <v>0</v>
      </c>
      <c r="T216" s="205">
        <f>S216*H216</f>
        <v>0</v>
      </c>
      <c r="U216" s="37"/>
      <c r="V216" s="37"/>
      <c r="W216" s="37"/>
      <c r="X216" s="37"/>
      <c r="Y216" s="37"/>
      <c r="Z216" s="37"/>
      <c r="AA216" s="37"/>
      <c r="AB216" s="37"/>
      <c r="AC216" s="37"/>
      <c r="AD216" s="37"/>
      <c r="AE216" s="37"/>
      <c r="AR216" s="206" t="s">
        <v>232</v>
      </c>
      <c r="AT216" s="206" t="s">
        <v>214</v>
      </c>
      <c r="AU216" s="206" t="s">
        <v>91</v>
      </c>
      <c r="AY216" s="19" t="s">
        <v>211</v>
      </c>
      <c r="BE216" s="207">
        <f>IF(N216="základní",J216,0)</f>
        <v>0</v>
      </c>
      <c r="BF216" s="207">
        <f>IF(N216="snížená",J216,0)</f>
        <v>0</v>
      </c>
      <c r="BG216" s="207">
        <f>IF(N216="zákl. přenesená",J216,0)</f>
        <v>0</v>
      </c>
      <c r="BH216" s="207">
        <f>IF(N216="sníž. přenesená",J216,0)</f>
        <v>0</v>
      </c>
      <c r="BI216" s="207">
        <f>IF(N216="nulová",J216,0)</f>
        <v>0</v>
      </c>
      <c r="BJ216" s="19" t="s">
        <v>88</v>
      </c>
      <c r="BK216" s="207">
        <f>ROUND(I216*H216,2)</f>
        <v>0</v>
      </c>
      <c r="BL216" s="19" t="s">
        <v>232</v>
      </c>
      <c r="BM216" s="206" t="s">
        <v>1847</v>
      </c>
    </row>
    <row r="217" spans="1:65" s="2" customFormat="1" ht="48.75">
      <c r="A217" s="37"/>
      <c r="B217" s="38"/>
      <c r="C217" s="39"/>
      <c r="D217" s="208" t="s">
        <v>297</v>
      </c>
      <c r="E217" s="39"/>
      <c r="F217" s="209" t="s">
        <v>545</v>
      </c>
      <c r="G217" s="39"/>
      <c r="H217" s="39"/>
      <c r="I217" s="118"/>
      <c r="J217" s="39"/>
      <c r="K217" s="39"/>
      <c r="L217" s="42"/>
      <c r="M217" s="210"/>
      <c r="N217" s="211"/>
      <c r="O217" s="67"/>
      <c r="P217" s="67"/>
      <c r="Q217" s="67"/>
      <c r="R217" s="67"/>
      <c r="S217" s="67"/>
      <c r="T217" s="68"/>
      <c r="U217" s="37"/>
      <c r="V217" s="37"/>
      <c r="W217" s="37"/>
      <c r="X217" s="37"/>
      <c r="Y217" s="37"/>
      <c r="Z217" s="37"/>
      <c r="AA217" s="37"/>
      <c r="AB217" s="37"/>
      <c r="AC217" s="37"/>
      <c r="AD217" s="37"/>
      <c r="AE217" s="37"/>
      <c r="AT217" s="19" t="s">
        <v>297</v>
      </c>
      <c r="AU217" s="19" t="s">
        <v>91</v>
      </c>
    </row>
    <row r="218" spans="1:65" s="13" customFormat="1">
      <c r="B218" s="216"/>
      <c r="C218" s="217"/>
      <c r="D218" s="208" t="s">
        <v>299</v>
      </c>
      <c r="E218" s="218" t="s">
        <v>44</v>
      </c>
      <c r="F218" s="219" t="s">
        <v>1848</v>
      </c>
      <c r="G218" s="217"/>
      <c r="H218" s="220">
        <v>419.15199999999999</v>
      </c>
      <c r="I218" s="221"/>
      <c r="J218" s="217"/>
      <c r="K218" s="217"/>
      <c r="L218" s="222"/>
      <c r="M218" s="223"/>
      <c r="N218" s="224"/>
      <c r="O218" s="224"/>
      <c r="P218" s="224"/>
      <c r="Q218" s="224"/>
      <c r="R218" s="224"/>
      <c r="S218" s="224"/>
      <c r="T218" s="225"/>
      <c r="AT218" s="226" t="s">
        <v>299</v>
      </c>
      <c r="AU218" s="226" t="s">
        <v>91</v>
      </c>
      <c r="AV218" s="13" t="s">
        <v>91</v>
      </c>
      <c r="AW218" s="13" t="s">
        <v>42</v>
      </c>
      <c r="AX218" s="13" t="s">
        <v>88</v>
      </c>
      <c r="AY218" s="226" t="s">
        <v>211</v>
      </c>
    </row>
    <row r="219" spans="1:65" s="2" customFormat="1" ht="24">
      <c r="A219" s="37"/>
      <c r="B219" s="38"/>
      <c r="C219" s="195" t="s">
        <v>434</v>
      </c>
      <c r="D219" s="195" t="s">
        <v>214</v>
      </c>
      <c r="E219" s="196" t="s">
        <v>548</v>
      </c>
      <c r="F219" s="197" t="s">
        <v>549</v>
      </c>
      <c r="G219" s="198" t="s">
        <v>519</v>
      </c>
      <c r="H219" s="199">
        <v>73.968000000000004</v>
      </c>
      <c r="I219" s="200"/>
      <c r="J219" s="201">
        <f>ROUND(I219*H219,2)</f>
        <v>0</v>
      </c>
      <c r="K219" s="197" t="s">
        <v>224</v>
      </c>
      <c r="L219" s="42"/>
      <c r="M219" s="202" t="s">
        <v>44</v>
      </c>
      <c r="N219" s="203" t="s">
        <v>53</v>
      </c>
      <c r="O219" s="67"/>
      <c r="P219" s="204">
        <f>O219*H219</f>
        <v>0</v>
      </c>
      <c r="Q219" s="204">
        <v>0</v>
      </c>
      <c r="R219" s="204">
        <f>Q219*H219</f>
        <v>0</v>
      </c>
      <c r="S219" s="204">
        <v>0</v>
      </c>
      <c r="T219" s="205">
        <f>S219*H219</f>
        <v>0</v>
      </c>
      <c r="U219" s="37"/>
      <c r="V219" s="37"/>
      <c r="W219" s="37"/>
      <c r="X219" s="37"/>
      <c r="Y219" s="37"/>
      <c r="Z219" s="37"/>
      <c r="AA219" s="37"/>
      <c r="AB219" s="37"/>
      <c r="AC219" s="37"/>
      <c r="AD219" s="37"/>
      <c r="AE219" s="37"/>
      <c r="AR219" s="206" t="s">
        <v>232</v>
      </c>
      <c r="AT219" s="206" t="s">
        <v>214</v>
      </c>
      <c r="AU219" s="206" t="s">
        <v>91</v>
      </c>
      <c r="AY219" s="19" t="s">
        <v>211</v>
      </c>
      <c r="BE219" s="207">
        <f>IF(N219="základní",J219,0)</f>
        <v>0</v>
      </c>
      <c r="BF219" s="207">
        <f>IF(N219="snížená",J219,0)</f>
        <v>0</v>
      </c>
      <c r="BG219" s="207">
        <f>IF(N219="zákl. přenesená",J219,0)</f>
        <v>0</v>
      </c>
      <c r="BH219" s="207">
        <f>IF(N219="sníž. přenesená",J219,0)</f>
        <v>0</v>
      </c>
      <c r="BI219" s="207">
        <f>IF(N219="nulová",J219,0)</f>
        <v>0</v>
      </c>
      <c r="BJ219" s="19" t="s">
        <v>88</v>
      </c>
      <c r="BK219" s="207">
        <f>ROUND(I219*H219,2)</f>
        <v>0</v>
      </c>
      <c r="BL219" s="19" t="s">
        <v>232</v>
      </c>
      <c r="BM219" s="206" t="s">
        <v>1849</v>
      </c>
    </row>
    <row r="220" spans="1:65" s="2" customFormat="1" ht="48.75">
      <c r="A220" s="37"/>
      <c r="B220" s="38"/>
      <c r="C220" s="39"/>
      <c r="D220" s="208" t="s">
        <v>297</v>
      </c>
      <c r="E220" s="39"/>
      <c r="F220" s="209" t="s">
        <v>545</v>
      </c>
      <c r="G220" s="39"/>
      <c r="H220" s="39"/>
      <c r="I220" s="118"/>
      <c r="J220" s="39"/>
      <c r="K220" s="39"/>
      <c r="L220" s="42"/>
      <c r="M220" s="210"/>
      <c r="N220" s="211"/>
      <c r="O220" s="67"/>
      <c r="P220" s="67"/>
      <c r="Q220" s="67"/>
      <c r="R220" s="67"/>
      <c r="S220" s="67"/>
      <c r="T220" s="68"/>
      <c r="U220" s="37"/>
      <c r="V220" s="37"/>
      <c r="W220" s="37"/>
      <c r="X220" s="37"/>
      <c r="Y220" s="37"/>
      <c r="Z220" s="37"/>
      <c r="AA220" s="37"/>
      <c r="AB220" s="37"/>
      <c r="AC220" s="37"/>
      <c r="AD220" s="37"/>
      <c r="AE220" s="37"/>
      <c r="AT220" s="19" t="s">
        <v>297</v>
      </c>
      <c r="AU220" s="19" t="s">
        <v>91</v>
      </c>
    </row>
    <row r="221" spans="1:65" s="13" customFormat="1">
      <c r="B221" s="216"/>
      <c r="C221" s="217"/>
      <c r="D221" s="208" t="s">
        <v>299</v>
      </c>
      <c r="E221" s="218" t="s">
        <v>44</v>
      </c>
      <c r="F221" s="219" t="s">
        <v>1850</v>
      </c>
      <c r="G221" s="217"/>
      <c r="H221" s="220">
        <v>73.968000000000004</v>
      </c>
      <c r="I221" s="221"/>
      <c r="J221" s="217"/>
      <c r="K221" s="217"/>
      <c r="L221" s="222"/>
      <c r="M221" s="223"/>
      <c r="N221" s="224"/>
      <c r="O221" s="224"/>
      <c r="P221" s="224"/>
      <c r="Q221" s="224"/>
      <c r="R221" s="224"/>
      <c r="S221" s="224"/>
      <c r="T221" s="225"/>
      <c r="AT221" s="226" t="s">
        <v>299</v>
      </c>
      <c r="AU221" s="226" t="s">
        <v>91</v>
      </c>
      <c r="AV221" s="13" t="s">
        <v>91</v>
      </c>
      <c r="AW221" s="13" t="s">
        <v>42</v>
      </c>
      <c r="AX221" s="13" t="s">
        <v>88</v>
      </c>
      <c r="AY221" s="226" t="s">
        <v>211</v>
      </c>
    </row>
    <row r="222" spans="1:65" s="2" customFormat="1" ht="12">
      <c r="A222" s="37"/>
      <c r="B222" s="38"/>
      <c r="C222" s="259" t="s">
        <v>439</v>
      </c>
      <c r="D222" s="259" t="s">
        <v>507</v>
      </c>
      <c r="E222" s="260" t="s">
        <v>860</v>
      </c>
      <c r="F222" s="261" t="s">
        <v>861</v>
      </c>
      <c r="G222" s="262" t="s">
        <v>622</v>
      </c>
      <c r="H222" s="263">
        <v>1</v>
      </c>
      <c r="I222" s="264"/>
      <c r="J222" s="265">
        <f>ROUND(I222*H222,2)</f>
        <v>0</v>
      </c>
      <c r="K222" s="261" t="s">
        <v>44</v>
      </c>
      <c r="L222" s="266"/>
      <c r="M222" s="267" t="s">
        <v>44</v>
      </c>
      <c r="N222" s="268" t="s">
        <v>53</v>
      </c>
      <c r="O222" s="67"/>
      <c r="P222" s="204">
        <f>O222*H222</f>
        <v>0</v>
      </c>
      <c r="Q222" s="204">
        <v>4.8000000000000001E-2</v>
      </c>
      <c r="R222" s="204">
        <f>Q222*H222</f>
        <v>4.8000000000000001E-2</v>
      </c>
      <c r="S222" s="204">
        <v>0</v>
      </c>
      <c r="T222" s="205">
        <f>S222*H222</f>
        <v>0</v>
      </c>
      <c r="U222" s="37"/>
      <c r="V222" s="37"/>
      <c r="W222" s="37"/>
      <c r="X222" s="37"/>
      <c r="Y222" s="37"/>
      <c r="Z222" s="37"/>
      <c r="AA222" s="37"/>
      <c r="AB222" s="37"/>
      <c r="AC222" s="37"/>
      <c r="AD222" s="37"/>
      <c r="AE222" s="37"/>
      <c r="AR222" s="206" t="s">
        <v>256</v>
      </c>
      <c r="AT222" s="206" t="s">
        <v>507</v>
      </c>
      <c r="AU222" s="206" t="s">
        <v>91</v>
      </c>
      <c r="AY222" s="19" t="s">
        <v>211</v>
      </c>
      <c r="BE222" s="207">
        <f>IF(N222="základní",J222,0)</f>
        <v>0</v>
      </c>
      <c r="BF222" s="207">
        <f>IF(N222="snížená",J222,0)</f>
        <v>0</v>
      </c>
      <c r="BG222" s="207">
        <f>IF(N222="zákl. přenesená",J222,0)</f>
        <v>0</v>
      </c>
      <c r="BH222" s="207">
        <f>IF(N222="sníž. přenesená",J222,0)</f>
        <v>0</v>
      </c>
      <c r="BI222" s="207">
        <f>IF(N222="nulová",J222,0)</f>
        <v>0</v>
      </c>
      <c r="BJ222" s="19" t="s">
        <v>88</v>
      </c>
      <c r="BK222" s="207">
        <f>ROUND(I222*H222,2)</f>
        <v>0</v>
      </c>
      <c r="BL222" s="19" t="s">
        <v>232</v>
      </c>
      <c r="BM222" s="206" t="s">
        <v>1851</v>
      </c>
    </row>
    <row r="223" spans="1:65" s="2" customFormat="1" ht="39">
      <c r="A223" s="37"/>
      <c r="B223" s="38"/>
      <c r="C223" s="39"/>
      <c r="D223" s="208" t="s">
        <v>220</v>
      </c>
      <c r="E223" s="39"/>
      <c r="F223" s="209" t="s">
        <v>1852</v>
      </c>
      <c r="G223" s="39"/>
      <c r="H223" s="39"/>
      <c r="I223" s="118"/>
      <c r="J223" s="39"/>
      <c r="K223" s="39"/>
      <c r="L223" s="42"/>
      <c r="M223" s="210"/>
      <c r="N223" s="211"/>
      <c r="O223" s="67"/>
      <c r="P223" s="67"/>
      <c r="Q223" s="67"/>
      <c r="R223" s="67"/>
      <c r="S223" s="67"/>
      <c r="T223" s="68"/>
      <c r="U223" s="37"/>
      <c r="V223" s="37"/>
      <c r="W223" s="37"/>
      <c r="X223" s="37"/>
      <c r="Y223" s="37"/>
      <c r="Z223" s="37"/>
      <c r="AA223" s="37"/>
      <c r="AB223" s="37"/>
      <c r="AC223" s="37"/>
      <c r="AD223" s="37"/>
      <c r="AE223" s="37"/>
      <c r="AT223" s="19" t="s">
        <v>220</v>
      </c>
      <c r="AU223" s="19" t="s">
        <v>91</v>
      </c>
    </row>
    <row r="224" spans="1:65" s="13" customFormat="1">
      <c r="B224" s="216"/>
      <c r="C224" s="217"/>
      <c r="D224" s="208" t="s">
        <v>299</v>
      </c>
      <c r="E224" s="218" t="s">
        <v>44</v>
      </c>
      <c r="F224" s="219" t="s">
        <v>1853</v>
      </c>
      <c r="G224" s="217"/>
      <c r="H224" s="220">
        <v>1</v>
      </c>
      <c r="I224" s="221"/>
      <c r="J224" s="217"/>
      <c r="K224" s="217"/>
      <c r="L224" s="222"/>
      <c r="M224" s="223"/>
      <c r="N224" s="224"/>
      <c r="O224" s="224"/>
      <c r="P224" s="224"/>
      <c r="Q224" s="224"/>
      <c r="R224" s="224"/>
      <c r="S224" s="224"/>
      <c r="T224" s="225"/>
      <c r="AT224" s="226" t="s">
        <v>299</v>
      </c>
      <c r="AU224" s="226" t="s">
        <v>91</v>
      </c>
      <c r="AV224" s="13" t="s">
        <v>91</v>
      </c>
      <c r="AW224" s="13" t="s">
        <v>42</v>
      </c>
      <c r="AX224" s="13" t="s">
        <v>88</v>
      </c>
      <c r="AY224" s="226" t="s">
        <v>211</v>
      </c>
    </row>
    <row r="225" spans="1:65" s="12" customFormat="1" ht="12.75">
      <c r="B225" s="179"/>
      <c r="C225" s="180"/>
      <c r="D225" s="181" t="s">
        <v>81</v>
      </c>
      <c r="E225" s="193" t="s">
        <v>91</v>
      </c>
      <c r="F225" s="193" t="s">
        <v>865</v>
      </c>
      <c r="G225" s="180"/>
      <c r="H225" s="180"/>
      <c r="I225" s="183"/>
      <c r="J225" s="194">
        <f>BK225</f>
        <v>0</v>
      </c>
      <c r="K225" s="180"/>
      <c r="L225" s="185"/>
      <c r="M225" s="186"/>
      <c r="N225" s="187"/>
      <c r="O225" s="187"/>
      <c r="P225" s="188">
        <f>SUM(P226:P327)</f>
        <v>0</v>
      </c>
      <c r="Q225" s="187"/>
      <c r="R225" s="188">
        <f>SUM(R226:R327)</f>
        <v>71.454434799999987</v>
      </c>
      <c r="S225" s="187"/>
      <c r="T225" s="189">
        <f>SUM(T226:T327)</f>
        <v>2.6173999999999995</v>
      </c>
      <c r="AR225" s="190" t="s">
        <v>88</v>
      </c>
      <c r="AT225" s="191" t="s">
        <v>81</v>
      </c>
      <c r="AU225" s="191" t="s">
        <v>88</v>
      </c>
      <c r="AY225" s="190" t="s">
        <v>211</v>
      </c>
      <c r="BK225" s="192">
        <f>SUM(BK226:BK327)</f>
        <v>0</v>
      </c>
    </row>
    <row r="226" spans="1:65" s="2" customFormat="1" ht="24">
      <c r="A226" s="37"/>
      <c r="B226" s="38"/>
      <c r="C226" s="195" t="s">
        <v>454</v>
      </c>
      <c r="D226" s="195" t="s">
        <v>214</v>
      </c>
      <c r="E226" s="196" t="s">
        <v>887</v>
      </c>
      <c r="F226" s="197" t="s">
        <v>888</v>
      </c>
      <c r="G226" s="198" t="s">
        <v>315</v>
      </c>
      <c r="H226" s="199">
        <v>78.2</v>
      </c>
      <c r="I226" s="200"/>
      <c r="J226" s="201">
        <f>ROUND(I226*H226,2)</f>
        <v>0</v>
      </c>
      <c r="K226" s="197" t="s">
        <v>224</v>
      </c>
      <c r="L226" s="42"/>
      <c r="M226" s="202" t="s">
        <v>44</v>
      </c>
      <c r="N226" s="203" t="s">
        <v>53</v>
      </c>
      <c r="O226" s="67"/>
      <c r="P226" s="204">
        <f>O226*H226</f>
        <v>0</v>
      </c>
      <c r="Q226" s="204">
        <v>1E-4</v>
      </c>
      <c r="R226" s="204">
        <f>Q226*H226</f>
        <v>7.8200000000000006E-3</v>
      </c>
      <c r="S226" s="204">
        <v>0</v>
      </c>
      <c r="T226" s="205">
        <f>S226*H226</f>
        <v>0</v>
      </c>
      <c r="U226" s="37"/>
      <c r="V226" s="37"/>
      <c r="W226" s="37"/>
      <c r="X226" s="37"/>
      <c r="Y226" s="37"/>
      <c r="Z226" s="37"/>
      <c r="AA226" s="37"/>
      <c r="AB226" s="37"/>
      <c r="AC226" s="37"/>
      <c r="AD226" s="37"/>
      <c r="AE226" s="37"/>
      <c r="AR226" s="206" t="s">
        <v>232</v>
      </c>
      <c r="AT226" s="206" t="s">
        <v>214</v>
      </c>
      <c r="AU226" s="206" t="s">
        <v>91</v>
      </c>
      <c r="AY226" s="19" t="s">
        <v>211</v>
      </c>
      <c r="BE226" s="207">
        <f>IF(N226="základní",J226,0)</f>
        <v>0</v>
      </c>
      <c r="BF226" s="207">
        <f>IF(N226="snížená",J226,0)</f>
        <v>0</v>
      </c>
      <c r="BG226" s="207">
        <f>IF(N226="zákl. přenesená",J226,0)</f>
        <v>0</v>
      </c>
      <c r="BH226" s="207">
        <f>IF(N226="sníž. přenesená",J226,0)</f>
        <v>0</v>
      </c>
      <c r="BI226" s="207">
        <f>IF(N226="nulová",J226,0)</f>
        <v>0</v>
      </c>
      <c r="BJ226" s="19" t="s">
        <v>88</v>
      </c>
      <c r="BK226" s="207">
        <f>ROUND(I226*H226,2)</f>
        <v>0</v>
      </c>
      <c r="BL226" s="19" t="s">
        <v>232</v>
      </c>
      <c r="BM226" s="206" t="s">
        <v>1854</v>
      </c>
    </row>
    <row r="227" spans="1:65" s="15" customFormat="1">
      <c r="B227" s="238"/>
      <c r="C227" s="239"/>
      <c r="D227" s="208" t="s">
        <v>299</v>
      </c>
      <c r="E227" s="240" t="s">
        <v>44</v>
      </c>
      <c r="F227" s="241" t="s">
        <v>890</v>
      </c>
      <c r="G227" s="239"/>
      <c r="H227" s="240" t="s">
        <v>44</v>
      </c>
      <c r="I227" s="242"/>
      <c r="J227" s="239"/>
      <c r="K227" s="239"/>
      <c r="L227" s="243"/>
      <c r="M227" s="244"/>
      <c r="N227" s="245"/>
      <c r="O227" s="245"/>
      <c r="P227" s="245"/>
      <c r="Q227" s="245"/>
      <c r="R227" s="245"/>
      <c r="S227" s="245"/>
      <c r="T227" s="246"/>
      <c r="AT227" s="247" t="s">
        <v>299</v>
      </c>
      <c r="AU227" s="247" t="s">
        <v>91</v>
      </c>
      <c r="AV227" s="15" t="s">
        <v>88</v>
      </c>
      <c r="AW227" s="15" t="s">
        <v>42</v>
      </c>
      <c r="AX227" s="15" t="s">
        <v>82</v>
      </c>
      <c r="AY227" s="247" t="s">
        <v>211</v>
      </c>
    </row>
    <row r="228" spans="1:65" s="13" customFormat="1">
      <c r="B228" s="216"/>
      <c r="C228" s="217"/>
      <c r="D228" s="208" t="s">
        <v>299</v>
      </c>
      <c r="E228" s="218" t="s">
        <v>44</v>
      </c>
      <c r="F228" s="219" t="s">
        <v>1855</v>
      </c>
      <c r="G228" s="217"/>
      <c r="H228" s="220">
        <v>4</v>
      </c>
      <c r="I228" s="221"/>
      <c r="J228" s="217"/>
      <c r="K228" s="217"/>
      <c r="L228" s="222"/>
      <c r="M228" s="223"/>
      <c r="N228" s="224"/>
      <c r="O228" s="224"/>
      <c r="P228" s="224"/>
      <c r="Q228" s="224"/>
      <c r="R228" s="224"/>
      <c r="S228" s="224"/>
      <c r="T228" s="225"/>
      <c r="AT228" s="226" t="s">
        <v>299</v>
      </c>
      <c r="AU228" s="226" t="s">
        <v>91</v>
      </c>
      <c r="AV228" s="13" t="s">
        <v>91</v>
      </c>
      <c r="AW228" s="13" t="s">
        <v>42</v>
      </c>
      <c r="AX228" s="13" t="s">
        <v>82</v>
      </c>
      <c r="AY228" s="226" t="s">
        <v>211</v>
      </c>
    </row>
    <row r="229" spans="1:65" s="13" customFormat="1">
      <c r="B229" s="216"/>
      <c r="C229" s="217"/>
      <c r="D229" s="208" t="s">
        <v>299</v>
      </c>
      <c r="E229" s="218" t="s">
        <v>44</v>
      </c>
      <c r="F229" s="219" t="s">
        <v>1856</v>
      </c>
      <c r="G229" s="217"/>
      <c r="H229" s="220">
        <v>4</v>
      </c>
      <c r="I229" s="221"/>
      <c r="J229" s="217"/>
      <c r="K229" s="217"/>
      <c r="L229" s="222"/>
      <c r="M229" s="223"/>
      <c r="N229" s="224"/>
      <c r="O229" s="224"/>
      <c r="P229" s="224"/>
      <c r="Q229" s="224"/>
      <c r="R229" s="224"/>
      <c r="S229" s="224"/>
      <c r="T229" s="225"/>
      <c r="AT229" s="226" t="s">
        <v>299</v>
      </c>
      <c r="AU229" s="226" t="s">
        <v>91</v>
      </c>
      <c r="AV229" s="13" t="s">
        <v>91</v>
      </c>
      <c r="AW229" s="13" t="s">
        <v>42</v>
      </c>
      <c r="AX229" s="13" t="s">
        <v>82</v>
      </c>
      <c r="AY229" s="226" t="s">
        <v>211</v>
      </c>
    </row>
    <row r="230" spans="1:65" s="13" customFormat="1">
      <c r="B230" s="216"/>
      <c r="C230" s="217"/>
      <c r="D230" s="208" t="s">
        <v>299</v>
      </c>
      <c r="E230" s="218" t="s">
        <v>44</v>
      </c>
      <c r="F230" s="219" t="s">
        <v>1857</v>
      </c>
      <c r="G230" s="217"/>
      <c r="H230" s="220">
        <v>4</v>
      </c>
      <c r="I230" s="221"/>
      <c r="J230" s="217"/>
      <c r="K230" s="217"/>
      <c r="L230" s="222"/>
      <c r="M230" s="223"/>
      <c r="N230" s="224"/>
      <c r="O230" s="224"/>
      <c r="P230" s="224"/>
      <c r="Q230" s="224"/>
      <c r="R230" s="224"/>
      <c r="S230" s="224"/>
      <c r="T230" s="225"/>
      <c r="AT230" s="226" t="s">
        <v>299</v>
      </c>
      <c r="AU230" s="226" t="s">
        <v>91</v>
      </c>
      <c r="AV230" s="13" t="s">
        <v>91</v>
      </c>
      <c r="AW230" s="13" t="s">
        <v>42</v>
      </c>
      <c r="AX230" s="13" t="s">
        <v>82</v>
      </c>
      <c r="AY230" s="226" t="s">
        <v>211</v>
      </c>
    </row>
    <row r="231" spans="1:65" s="13" customFormat="1">
      <c r="B231" s="216"/>
      <c r="C231" s="217"/>
      <c r="D231" s="208" t="s">
        <v>299</v>
      </c>
      <c r="E231" s="218" t="s">
        <v>44</v>
      </c>
      <c r="F231" s="219" t="s">
        <v>1858</v>
      </c>
      <c r="G231" s="217"/>
      <c r="H231" s="220">
        <v>28</v>
      </c>
      <c r="I231" s="221"/>
      <c r="J231" s="217"/>
      <c r="K231" s="217"/>
      <c r="L231" s="222"/>
      <c r="M231" s="223"/>
      <c r="N231" s="224"/>
      <c r="O231" s="224"/>
      <c r="P231" s="224"/>
      <c r="Q231" s="224"/>
      <c r="R231" s="224"/>
      <c r="S231" s="224"/>
      <c r="T231" s="225"/>
      <c r="AT231" s="226" t="s">
        <v>299</v>
      </c>
      <c r="AU231" s="226" t="s">
        <v>91</v>
      </c>
      <c r="AV231" s="13" t="s">
        <v>91</v>
      </c>
      <c r="AW231" s="13" t="s">
        <v>42</v>
      </c>
      <c r="AX231" s="13" t="s">
        <v>82</v>
      </c>
      <c r="AY231" s="226" t="s">
        <v>211</v>
      </c>
    </row>
    <row r="232" spans="1:65" s="13" customFormat="1">
      <c r="B232" s="216"/>
      <c r="C232" s="217"/>
      <c r="D232" s="208" t="s">
        <v>299</v>
      </c>
      <c r="E232" s="218" t="s">
        <v>44</v>
      </c>
      <c r="F232" s="219" t="s">
        <v>1859</v>
      </c>
      <c r="G232" s="217"/>
      <c r="H232" s="220">
        <v>4</v>
      </c>
      <c r="I232" s="221"/>
      <c r="J232" s="217"/>
      <c r="K232" s="217"/>
      <c r="L232" s="222"/>
      <c r="M232" s="223"/>
      <c r="N232" s="224"/>
      <c r="O232" s="224"/>
      <c r="P232" s="224"/>
      <c r="Q232" s="224"/>
      <c r="R232" s="224"/>
      <c r="S232" s="224"/>
      <c r="T232" s="225"/>
      <c r="AT232" s="226" t="s">
        <v>299</v>
      </c>
      <c r="AU232" s="226" t="s">
        <v>91</v>
      </c>
      <c r="AV232" s="13" t="s">
        <v>91</v>
      </c>
      <c r="AW232" s="13" t="s">
        <v>42</v>
      </c>
      <c r="AX232" s="13" t="s">
        <v>82</v>
      </c>
      <c r="AY232" s="226" t="s">
        <v>211</v>
      </c>
    </row>
    <row r="233" spans="1:65" s="13" customFormat="1">
      <c r="B233" s="216"/>
      <c r="C233" s="217"/>
      <c r="D233" s="208" t="s">
        <v>299</v>
      </c>
      <c r="E233" s="218" t="s">
        <v>44</v>
      </c>
      <c r="F233" s="219" t="s">
        <v>1860</v>
      </c>
      <c r="G233" s="217"/>
      <c r="H233" s="220">
        <v>4</v>
      </c>
      <c r="I233" s="221"/>
      <c r="J233" s="217"/>
      <c r="K233" s="217"/>
      <c r="L233" s="222"/>
      <c r="M233" s="223"/>
      <c r="N233" s="224"/>
      <c r="O233" s="224"/>
      <c r="P233" s="224"/>
      <c r="Q233" s="224"/>
      <c r="R233" s="224"/>
      <c r="S233" s="224"/>
      <c r="T233" s="225"/>
      <c r="AT233" s="226" t="s">
        <v>299</v>
      </c>
      <c r="AU233" s="226" t="s">
        <v>91</v>
      </c>
      <c r="AV233" s="13" t="s">
        <v>91</v>
      </c>
      <c r="AW233" s="13" t="s">
        <v>42</v>
      </c>
      <c r="AX233" s="13" t="s">
        <v>82</v>
      </c>
      <c r="AY233" s="226" t="s">
        <v>211</v>
      </c>
    </row>
    <row r="234" spans="1:65" s="13" customFormat="1">
      <c r="B234" s="216"/>
      <c r="C234" s="217"/>
      <c r="D234" s="208" t="s">
        <v>299</v>
      </c>
      <c r="E234" s="218" t="s">
        <v>44</v>
      </c>
      <c r="F234" s="219" t="s">
        <v>1861</v>
      </c>
      <c r="G234" s="217"/>
      <c r="H234" s="220">
        <v>4</v>
      </c>
      <c r="I234" s="221"/>
      <c r="J234" s="217"/>
      <c r="K234" s="217"/>
      <c r="L234" s="222"/>
      <c r="M234" s="223"/>
      <c r="N234" s="224"/>
      <c r="O234" s="224"/>
      <c r="P234" s="224"/>
      <c r="Q234" s="224"/>
      <c r="R234" s="224"/>
      <c r="S234" s="224"/>
      <c r="T234" s="225"/>
      <c r="AT234" s="226" t="s">
        <v>299</v>
      </c>
      <c r="AU234" s="226" t="s">
        <v>91</v>
      </c>
      <c r="AV234" s="13" t="s">
        <v>91</v>
      </c>
      <c r="AW234" s="13" t="s">
        <v>42</v>
      </c>
      <c r="AX234" s="13" t="s">
        <v>82</v>
      </c>
      <c r="AY234" s="226" t="s">
        <v>211</v>
      </c>
    </row>
    <row r="235" spans="1:65" s="13" customFormat="1">
      <c r="B235" s="216"/>
      <c r="C235" s="217"/>
      <c r="D235" s="208" t="s">
        <v>299</v>
      </c>
      <c r="E235" s="218" t="s">
        <v>44</v>
      </c>
      <c r="F235" s="219" t="s">
        <v>1862</v>
      </c>
      <c r="G235" s="217"/>
      <c r="H235" s="220">
        <v>6</v>
      </c>
      <c r="I235" s="221"/>
      <c r="J235" s="217"/>
      <c r="K235" s="217"/>
      <c r="L235" s="222"/>
      <c r="M235" s="223"/>
      <c r="N235" s="224"/>
      <c r="O235" s="224"/>
      <c r="P235" s="224"/>
      <c r="Q235" s="224"/>
      <c r="R235" s="224"/>
      <c r="S235" s="224"/>
      <c r="T235" s="225"/>
      <c r="AT235" s="226" t="s">
        <v>299</v>
      </c>
      <c r="AU235" s="226" t="s">
        <v>91</v>
      </c>
      <c r="AV235" s="13" t="s">
        <v>91</v>
      </c>
      <c r="AW235" s="13" t="s">
        <v>42</v>
      </c>
      <c r="AX235" s="13" t="s">
        <v>82</v>
      </c>
      <c r="AY235" s="226" t="s">
        <v>211</v>
      </c>
    </row>
    <row r="236" spans="1:65" s="13" customFormat="1">
      <c r="B236" s="216"/>
      <c r="C236" s="217"/>
      <c r="D236" s="208" t="s">
        <v>299</v>
      </c>
      <c r="E236" s="218" t="s">
        <v>44</v>
      </c>
      <c r="F236" s="219" t="s">
        <v>1863</v>
      </c>
      <c r="G236" s="217"/>
      <c r="H236" s="220">
        <v>0</v>
      </c>
      <c r="I236" s="221"/>
      <c r="J236" s="217"/>
      <c r="K236" s="217"/>
      <c r="L236" s="222"/>
      <c r="M236" s="223"/>
      <c r="N236" s="224"/>
      <c r="O236" s="224"/>
      <c r="P236" s="224"/>
      <c r="Q236" s="224"/>
      <c r="R236" s="224"/>
      <c r="S236" s="224"/>
      <c r="T236" s="225"/>
      <c r="AT236" s="226" t="s">
        <v>299</v>
      </c>
      <c r="AU236" s="226" t="s">
        <v>91</v>
      </c>
      <c r="AV236" s="13" t="s">
        <v>91</v>
      </c>
      <c r="AW236" s="13" t="s">
        <v>42</v>
      </c>
      <c r="AX236" s="13" t="s">
        <v>82</v>
      </c>
      <c r="AY236" s="226" t="s">
        <v>211</v>
      </c>
    </row>
    <row r="237" spans="1:65" s="13" customFormat="1">
      <c r="B237" s="216"/>
      <c r="C237" s="217"/>
      <c r="D237" s="208" t="s">
        <v>299</v>
      </c>
      <c r="E237" s="218" t="s">
        <v>44</v>
      </c>
      <c r="F237" s="219" t="s">
        <v>1864</v>
      </c>
      <c r="G237" s="217"/>
      <c r="H237" s="220">
        <v>6</v>
      </c>
      <c r="I237" s="221"/>
      <c r="J237" s="217"/>
      <c r="K237" s="217"/>
      <c r="L237" s="222"/>
      <c r="M237" s="223"/>
      <c r="N237" s="224"/>
      <c r="O237" s="224"/>
      <c r="P237" s="224"/>
      <c r="Q237" s="224"/>
      <c r="R237" s="224"/>
      <c r="S237" s="224"/>
      <c r="T237" s="225"/>
      <c r="AT237" s="226" t="s">
        <v>299</v>
      </c>
      <c r="AU237" s="226" t="s">
        <v>91</v>
      </c>
      <c r="AV237" s="13" t="s">
        <v>91</v>
      </c>
      <c r="AW237" s="13" t="s">
        <v>42</v>
      </c>
      <c r="AX237" s="13" t="s">
        <v>82</v>
      </c>
      <c r="AY237" s="226" t="s">
        <v>211</v>
      </c>
    </row>
    <row r="238" spans="1:65" s="13" customFormat="1">
      <c r="B238" s="216"/>
      <c r="C238" s="217"/>
      <c r="D238" s="208" t="s">
        <v>299</v>
      </c>
      <c r="E238" s="218" t="s">
        <v>44</v>
      </c>
      <c r="F238" s="219" t="s">
        <v>1865</v>
      </c>
      <c r="G238" s="217"/>
      <c r="H238" s="220">
        <v>4</v>
      </c>
      <c r="I238" s="221"/>
      <c r="J238" s="217"/>
      <c r="K238" s="217"/>
      <c r="L238" s="222"/>
      <c r="M238" s="223"/>
      <c r="N238" s="224"/>
      <c r="O238" s="224"/>
      <c r="P238" s="224"/>
      <c r="Q238" s="224"/>
      <c r="R238" s="224"/>
      <c r="S238" s="224"/>
      <c r="T238" s="225"/>
      <c r="AT238" s="226" t="s">
        <v>299</v>
      </c>
      <c r="AU238" s="226" t="s">
        <v>91</v>
      </c>
      <c r="AV238" s="13" t="s">
        <v>91</v>
      </c>
      <c r="AW238" s="13" t="s">
        <v>42</v>
      </c>
      <c r="AX238" s="13" t="s">
        <v>82</v>
      </c>
      <c r="AY238" s="226" t="s">
        <v>211</v>
      </c>
    </row>
    <row r="239" spans="1:65" s="13" customFormat="1">
      <c r="B239" s="216"/>
      <c r="C239" s="217"/>
      <c r="D239" s="208" t="s">
        <v>299</v>
      </c>
      <c r="E239" s="218" t="s">
        <v>44</v>
      </c>
      <c r="F239" s="219" t="s">
        <v>1866</v>
      </c>
      <c r="G239" s="217"/>
      <c r="H239" s="220">
        <v>12</v>
      </c>
      <c r="I239" s="221"/>
      <c r="J239" s="217"/>
      <c r="K239" s="217"/>
      <c r="L239" s="222"/>
      <c r="M239" s="223"/>
      <c r="N239" s="224"/>
      <c r="O239" s="224"/>
      <c r="P239" s="224"/>
      <c r="Q239" s="224"/>
      <c r="R239" s="224"/>
      <c r="S239" s="224"/>
      <c r="T239" s="225"/>
      <c r="AT239" s="226" t="s">
        <v>299</v>
      </c>
      <c r="AU239" s="226" t="s">
        <v>91</v>
      </c>
      <c r="AV239" s="13" t="s">
        <v>91</v>
      </c>
      <c r="AW239" s="13" t="s">
        <v>42</v>
      </c>
      <c r="AX239" s="13" t="s">
        <v>82</v>
      </c>
      <c r="AY239" s="226" t="s">
        <v>211</v>
      </c>
    </row>
    <row r="240" spans="1:65" s="13" customFormat="1">
      <c r="B240" s="216"/>
      <c r="C240" s="217"/>
      <c r="D240" s="208" t="s">
        <v>299</v>
      </c>
      <c r="E240" s="218" t="s">
        <v>44</v>
      </c>
      <c r="F240" s="219" t="s">
        <v>1867</v>
      </c>
      <c r="G240" s="217"/>
      <c r="H240" s="220">
        <v>4</v>
      </c>
      <c r="I240" s="221"/>
      <c r="J240" s="217"/>
      <c r="K240" s="217"/>
      <c r="L240" s="222"/>
      <c r="M240" s="223"/>
      <c r="N240" s="224"/>
      <c r="O240" s="224"/>
      <c r="P240" s="224"/>
      <c r="Q240" s="224"/>
      <c r="R240" s="224"/>
      <c r="S240" s="224"/>
      <c r="T240" s="225"/>
      <c r="AT240" s="226" t="s">
        <v>299</v>
      </c>
      <c r="AU240" s="226" t="s">
        <v>91</v>
      </c>
      <c r="AV240" s="13" t="s">
        <v>91</v>
      </c>
      <c r="AW240" s="13" t="s">
        <v>42</v>
      </c>
      <c r="AX240" s="13" t="s">
        <v>82</v>
      </c>
      <c r="AY240" s="226" t="s">
        <v>211</v>
      </c>
    </row>
    <row r="241" spans="1:65" s="13" customFormat="1">
      <c r="B241" s="216"/>
      <c r="C241" s="217"/>
      <c r="D241" s="208" t="s">
        <v>299</v>
      </c>
      <c r="E241" s="218" t="s">
        <v>44</v>
      </c>
      <c r="F241" s="219" t="s">
        <v>1868</v>
      </c>
      <c r="G241" s="217"/>
      <c r="H241" s="220">
        <v>4</v>
      </c>
      <c r="I241" s="221"/>
      <c r="J241" s="217"/>
      <c r="K241" s="217"/>
      <c r="L241" s="222"/>
      <c r="M241" s="223"/>
      <c r="N241" s="224"/>
      <c r="O241" s="224"/>
      <c r="P241" s="224"/>
      <c r="Q241" s="224"/>
      <c r="R241" s="224"/>
      <c r="S241" s="224"/>
      <c r="T241" s="225"/>
      <c r="AT241" s="226" t="s">
        <v>299</v>
      </c>
      <c r="AU241" s="226" t="s">
        <v>91</v>
      </c>
      <c r="AV241" s="13" t="s">
        <v>91</v>
      </c>
      <c r="AW241" s="13" t="s">
        <v>42</v>
      </c>
      <c r="AX241" s="13" t="s">
        <v>82</v>
      </c>
      <c r="AY241" s="226" t="s">
        <v>211</v>
      </c>
    </row>
    <row r="242" spans="1:65" s="13" customFormat="1">
      <c r="B242" s="216"/>
      <c r="C242" s="217"/>
      <c r="D242" s="208" t="s">
        <v>299</v>
      </c>
      <c r="E242" s="218" t="s">
        <v>44</v>
      </c>
      <c r="F242" s="219" t="s">
        <v>1869</v>
      </c>
      <c r="G242" s="217"/>
      <c r="H242" s="220">
        <v>4</v>
      </c>
      <c r="I242" s="221"/>
      <c r="J242" s="217"/>
      <c r="K242" s="217"/>
      <c r="L242" s="222"/>
      <c r="M242" s="223"/>
      <c r="N242" s="224"/>
      <c r="O242" s="224"/>
      <c r="P242" s="224"/>
      <c r="Q242" s="224"/>
      <c r="R242" s="224"/>
      <c r="S242" s="224"/>
      <c r="T242" s="225"/>
      <c r="AT242" s="226" t="s">
        <v>299</v>
      </c>
      <c r="AU242" s="226" t="s">
        <v>91</v>
      </c>
      <c r="AV242" s="13" t="s">
        <v>91</v>
      </c>
      <c r="AW242" s="13" t="s">
        <v>42</v>
      </c>
      <c r="AX242" s="13" t="s">
        <v>82</v>
      </c>
      <c r="AY242" s="226" t="s">
        <v>211</v>
      </c>
    </row>
    <row r="243" spans="1:65" s="16" customFormat="1">
      <c r="B243" s="248"/>
      <c r="C243" s="249"/>
      <c r="D243" s="208" t="s">
        <v>299</v>
      </c>
      <c r="E243" s="250" t="s">
        <v>44</v>
      </c>
      <c r="F243" s="251" t="s">
        <v>500</v>
      </c>
      <c r="G243" s="249"/>
      <c r="H243" s="252">
        <v>92</v>
      </c>
      <c r="I243" s="253"/>
      <c r="J243" s="249"/>
      <c r="K243" s="249"/>
      <c r="L243" s="254"/>
      <c r="M243" s="255"/>
      <c r="N243" s="256"/>
      <c r="O243" s="256"/>
      <c r="P243" s="256"/>
      <c r="Q243" s="256"/>
      <c r="R243" s="256"/>
      <c r="S243" s="256"/>
      <c r="T243" s="257"/>
      <c r="AT243" s="258" t="s">
        <v>299</v>
      </c>
      <c r="AU243" s="258" t="s">
        <v>91</v>
      </c>
      <c r="AV243" s="16" t="s">
        <v>227</v>
      </c>
      <c r="AW243" s="16" t="s">
        <v>42</v>
      </c>
      <c r="AX243" s="16" t="s">
        <v>82</v>
      </c>
      <c r="AY243" s="258" t="s">
        <v>211</v>
      </c>
    </row>
    <row r="244" spans="1:65" s="13" customFormat="1">
      <c r="B244" s="216"/>
      <c r="C244" s="217"/>
      <c r="D244" s="208" t="s">
        <v>299</v>
      </c>
      <c r="E244" s="218" t="s">
        <v>44</v>
      </c>
      <c r="F244" s="219" t="s">
        <v>1870</v>
      </c>
      <c r="G244" s="217"/>
      <c r="H244" s="220">
        <v>78.2</v>
      </c>
      <c r="I244" s="221"/>
      <c r="J244" s="217"/>
      <c r="K244" s="217"/>
      <c r="L244" s="222"/>
      <c r="M244" s="223"/>
      <c r="N244" s="224"/>
      <c r="O244" s="224"/>
      <c r="P244" s="224"/>
      <c r="Q244" s="224"/>
      <c r="R244" s="224"/>
      <c r="S244" s="224"/>
      <c r="T244" s="225"/>
      <c r="AT244" s="226" t="s">
        <v>299</v>
      </c>
      <c r="AU244" s="226" t="s">
        <v>91</v>
      </c>
      <c r="AV244" s="13" t="s">
        <v>91</v>
      </c>
      <c r="AW244" s="13" t="s">
        <v>42</v>
      </c>
      <c r="AX244" s="13" t="s">
        <v>88</v>
      </c>
      <c r="AY244" s="226" t="s">
        <v>211</v>
      </c>
    </row>
    <row r="245" spans="1:65" s="2" customFormat="1" ht="24">
      <c r="A245" s="37"/>
      <c r="B245" s="38"/>
      <c r="C245" s="195" t="s">
        <v>459</v>
      </c>
      <c r="D245" s="195" t="s">
        <v>214</v>
      </c>
      <c r="E245" s="196" t="s">
        <v>901</v>
      </c>
      <c r="F245" s="197" t="s">
        <v>902</v>
      </c>
      <c r="G245" s="198" t="s">
        <v>315</v>
      </c>
      <c r="H245" s="199">
        <v>13.8</v>
      </c>
      <c r="I245" s="200"/>
      <c r="J245" s="201">
        <f>ROUND(I245*H245,2)</f>
        <v>0</v>
      </c>
      <c r="K245" s="197" t="s">
        <v>224</v>
      </c>
      <c r="L245" s="42"/>
      <c r="M245" s="202" t="s">
        <v>44</v>
      </c>
      <c r="N245" s="203" t="s">
        <v>53</v>
      </c>
      <c r="O245" s="67"/>
      <c r="P245" s="204">
        <f>O245*H245</f>
        <v>0</v>
      </c>
      <c r="Q245" s="204">
        <v>1.1E-4</v>
      </c>
      <c r="R245" s="204">
        <f>Q245*H245</f>
        <v>1.518E-3</v>
      </c>
      <c r="S245" s="204">
        <v>0</v>
      </c>
      <c r="T245" s="205">
        <f>S245*H245</f>
        <v>0</v>
      </c>
      <c r="U245" s="37"/>
      <c r="V245" s="37"/>
      <c r="W245" s="37"/>
      <c r="X245" s="37"/>
      <c r="Y245" s="37"/>
      <c r="Z245" s="37"/>
      <c r="AA245" s="37"/>
      <c r="AB245" s="37"/>
      <c r="AC245" s="37"/>
      <c r="AD245" s="37"/>
      <c r="AE245" s="37"/>
      <c r="AR245" s="206" t="s">
        <v>232</v>
      </c>
      <c r="AT245" s="206" t="s">
        <v>214</v>
      </c>
      <c r="AU245" s="206" t="s">
        <v>91</v>
      </c>
      <c r="AY245" s="19" t="s">
        <v>211</v>
      </c>
      <c r="BE245" s="207">
        <f>IF(N245="základní",J245,0)</f>
        <v>0</v>
      </c>
      <c r="BF245" s="207">
        <f>IF(N245="snížená",J245,0)</f>
        <v>0</v>
      </c>
      <c r="BG245" s="207">
        <f>IF(N245="zákl. přenesená",J245,0)</f>
        <v>0</v>
      </c>
      <c r="BH245" s="207">
        <f>IF(N245="sníž. přenesená",J245,0)</f>
        <v>0</v>
      </c>
      <c r="BI245" s="207">
        <f>IF(N245="nulová",J245,0)</f>
        <v>0</v>
      </c>
      <c r="BJ245" s="19" t="s">
        <v>88</v>
      </c>
      <c r="BK245" s="207">
        <f>ROUND(I245*H245,2)</f>
        <v>0</v>
      </c>
      <c r="BL245" s="19" t="s">
        <v>232</v>
      </c>
      <c r="BM245" s="206" t="s">
        <v>1871</v>
      </c>
    </row>
    <row r="246" spans="1:65" s="15" customFormat="1">
      <c r="B246" s="238"/>
      <c r="C246" s="239"/>
      <c r="D246" s="208" t="s">
        <v>299</v>
      </c>
      <c r="E246" s="240" t="s">
        <v>44</v>
      </c>
      <c r="F246" s="241" t="s">
        <v>890</v>
      </c>
      <c r="G246" s="239"/>
      <c r="H246" s="240" t="s">
        <v>44</v>
      </c>
      <c r="I246" s="242"/>
      <c r="J246" s="239"/>
      <c r="K246" s="239"/>
      <c r="L246" s="243"/>
      <c r="M246" s="244"/>
      <c r="N246" s="245"/>
      <c r="O246" s="245"/>
      <c r="P246" s="245"/>
      <c r="Q246" s="245"/>
      <c r="R246" s="245"/>
      <c r="S246" s="245"/>
      <c r="T246" s="246"/>
      <c r="AT246" s="247" t="s">
        <v>299</v>
      </c>
      <c r="AU246" s="247" t="s">
        <v>91</v>
      </c>
      <c r="AV246" s="15" t="s">
        <v>88</v>
      </c>
      <c r="AW246" s="15" t="s">
        <v>42</v>
      </c>
      <c r="AX246" s="15" t="s">
        <v>82</v>
      </c>
      <c r="AY246" s="247" t="s">
        <v>211</v>
      </c>
    </row>
    <row r="247" spans="1:65" s="13" customFormat="1">
      <c r="B247" s="216"/>
      <c r="C247" s="217"/>
      <c r="D247" s="208" t="s">
        <v>299</v>
      </c>
      <c r="E247" s="218" t="s">
        <v>44</v>
      </c>
      <c r="F247" s="219" t="s">
        <v>1855</v>
      </c>
      <c r="G247" s="217"/>
      <c r="H247" s="220">
        <v>4</v>
      </c>
      <c r="I247" s="221"/>
      <c r="J247" s="217"/>
      <c r="K247" s="217"/>
      <c r="L247" s="222"/>
      <c r="M247" s="223"/>
      <c r="N247" s="224"/>
      <c r="O247" s="224"/>
      <c r="P247" s="224"/>
      <c r="Q247" s="224"/>
      <c r="R247" s="224"/>
      <c r="S247" s="224"/>
      <c r="T247" s="225"/>
      <c r="AT247" s="226" t="s">
        <v>299</v>
      </c>
      <c r="AU247" s="226" t="s">
        <v>91</v>
      </c>
      <c r="AV247" s="13" t="s">
        <v>91</v>
      </c>
      <c r="AW247" s="13" t="s">
        <v>42</v>
      </c>
      <c r="AX247" s="13" t="s">
        <v>82</v>
      </c>
      <c r="AY247" s="226" t="s">
        <v>211</v>
      </c>
    </row>
    <row r="248" spans="1:65" s="13" customFormat="1">
      <c r="B248" s="216"/>
      <c r="C248" s="217"/>
      <c r="D248" s="208" t="s">
        <v>299</v>
      </c>
      <c r="E248" s="218" t="s">
        <v>44</v>
      </c>
      <c r="F248" s="219" t="s">
        <v>1856</v>
      </c>
      <c r="G248" s="217"/>
      <c r="H248" s="220">
        <v>4</v>
      </c>
      <c r="I248" s="221"/>
      <c r="J248" s="217"/>
      <c r="K248" s="217"/>
      <c r="L248" s="222"/>
      <c r="M248" s="223"/>
      <c r="N248" s="224"/>
      <c r="O248" s="224"/>
      <c r="P248" s="224"/>
      <c r="Q248" s="224"/>
      <c r="R248" s="224"/>
      <c r="S248" s="224"/>
      <c r="T248" s="225"/>
      <c r="AT248" s="226" t="s">
        <v>299</v>
      </c>
      <c r="AU248" s="226" t="s">
        <v>91</v>
      </c>
      <c r="AV248" s="13" t="s">
        <v>91</v>
      </c>
      <c r="AW248" s="13" t="s">
        <v>42</v>
      </c>
      <c r="AX248" s="13" t="s">
        <v>82</v>
      </c>
      <c r="AY248" s="226" t="s">
        <v>211</v>
      </c>
    </row>
    <row r="249" spans="1:65" s="13" customFormat="1">
      <c r="B249" s="216"/>
      <c r="C249" s="217"/>
      <c r="D249" s="208" t="s">
        <v>299</v>
      </c>
      <c r="E249" s="218" t="s">
        <v>44</v>
      </c>
      <c r="F249" s="219" t="s">
        <v>1857</v>
      </c>
      <c r="G249" s="217"/>
      <c r="H249" s="220">
        <v>4</v>
      </c>
      <c r="I249" s="221"/>
      <c r="J249" s="217"/>
      <c r="K249" s="217"/>
      <c r="L249" s="222"/>
      <c r="M249" s="223"/>
      <c r="N249" s="224"/>
      <c r="O249" s="224"/>
      <c r="P249" s="224"/>
      <c r="Q249" s="224"/>
      <c r="R249" s="224"/>
      <c r="S249" s="224"/>
      <c r="T249" s="225"/>
      <c r="AT249" s="226" t="s">
        <v>299</v>
      </c>
      <c r="AU249" s="226" t="s">
        <v>91</v>
      </c>
      <c r="AV249" s="13" t="s">
        <v>91</v>
      </c>
      <c r="AW249" s="13" t="s">
        <v>42</v>
      </c>
      <c r="AX249" s="13" t="s">
        <v>82</v>
      </c>
      <c r="AY249" s="226" t="s">
        <v>211</v>
      </c>
    </row>
    <row r="250" spans="1:65" s="13" customFormat="1">
      <c r="B250" s="216"/>
      <c r="C250" s="217"/>
      <c r="D250" s="208" t="s">
        <v>299</v>
      </c>
      <c r="E250" s="218" t="s">
        <v>44</v>
      </c>
      <c r="F250" s="219" t="s">
        <v>1858</v>
      </c>
      <c r="G250" s="217"/>
      <c r="H250" s="220">
        <v>28</v>
      </c>
      <c r="I250" s="221"/>
      <c r="J250" s="217"/>
      <c r="K250" s="217"/>
      <c r="L250" s="222"/>
      <c r="M250" s="223"/>
      <c r="N250" s="224"/>
      <c r="O250" s="224"/>
      <c r="P250" s="224"/>
      <c r="Q250" s="224"/>
      <c r="R250" s="224"/>
      <c r="S250" s="224"/>
      <c r="T250" s="225"/>
      <c r="AT250" s="226" t="s">
        <v>299</v>
      </c>
      <c r="AU250" s="226" t="s">
        <v>91</v>
      </c>
      <c r="AV250" s="13" t="s">
        <v>91</v>
      </c>
      <c r="AW250" s="13" t="s">
        <v>42</v>
      </c>
      <c r="AX250" s="13" t="s">
        <v>82</v>
      </c>
      <c r="AY250" s="226" t="s">
        <v>211</v>
      </c>
    </row>
    <row r="251" spans="1:65" s="13" customFormat="1">
      <c r="B251" s="216"/>
      <c r="C251" s="217"/>
      <c r="D251" s="208" t="s">
        <v>299</v>
      </c>
      <c r="E251" s="218" t="s">
        <v>44</v>
      </c>
      <c r="F251" s="219" t="s">
        <v>1859</v>
      </c>
      <c r="G251" s="217"/>
      <c r="H251" s="220">
        <v>4</v>
      </c>
      <c r="I251" s="221"/>
      <c r="J251" s="217"/>
      <c r="K251" s="217"/>
      <c r="L251" s="222"/>
      <c r="M251" s="223"/>
      <c r="N251" s="224"/>
      <c r="O251" s="224"/>
      <c r="P251" s="224"/>
      <c r="Q251" s="224"/>
      <c r="R251" s="224"/>
      <c r="S251" s="224"/>
      <c r="T251" s="225"/>
      <c r="AT251" s="226" t="s">
        <v>299</v>
      </c>
      <c r="AU251" s="226" t="s">
        <v>91</v>
      </c>
      <c r="AV251" s="13" t="s">
        <v>91</v>
      </c>
      <c r="AW251" s="13" t="s">
        <v>42</v>
      </c>
      <c r="AX251" s="13" t="s">
        <v>82</v>
      </c>
      <c r="AY251" s="226" t="s">
        <v>211</v>
      </c>
    </row>
    <row r="252" spans="1:65" s="13" customFormat="1">
      <c r="B252" s="216"/>
      <c r="C252" s="217"/>
      <c r="D252" s="208" t="s">
        <v>299</v>
      </c>
      <c r="E252" s="218" t="s">
        <v>44</v>
      </c>
      <c r="F252" s="219" t="s">
        <v>1860</v>
      </c>
      <c r="G252" s="217"/>
      <c r="H252" s="220">
        <v>4</v>
      </c>
      <c r="I252" s="221"/>
      <c r="J252" s="217"/>
      <c r="K252" s="217"/>
      <c r="L252" s="222"/>
      <c r="M252" s="223"/>
      <c r="N252" s="224"/>
      <c r="O252" s="224"/>
      <c r="P252" s="224"/>
      <c r="Q252" s="224"/>
      <c r="R252" s="224"/>
      <c r="S252" s="224"/>
      <c r="T252" s="225"/>
      <c r="AT252" s="226" t="s">
        <v>299</v>
      </c>
      <c r="AU252" s="226" t="s">
        <v>91</v>
      </c>
      <c r="AV252" s="13" t="s">
        <v>91</v>
      </c>
      <c r="AW252" s="13" t="s">
        <v>42</v>
      </c>
      <c r="AX252" s="13" t="s">
        <v>82</v>
      </c>
      <c r="AY252" s="226" t="s">
        <v>211</v>
      </c>
    </row>
    <row r="253" spans="1:65" s="13" customFormat="1">
      <c r="B253" s="216"/>
      <c r="C253" s="217"/>
      <c r="D253" s="208" t="s">
        <v>299</v>
      </c>
      <c r="E253" s="218" t="s">
        <v>44</v>
      </c>
      <c r="F253" s="219" t="s">
        <v>1861</v>
      </c>
      <c r="G253" s="217"/>
      <c r="H253" s="220">
        <v>4</v>
      </c>
      <c r="I253" s="221"/>
      <c r="J253" s="217"/>
      <c r="K253" s="217"/>
      <c r="L253" s="222"/>
      <c r="M253" s="223"/>
      <c r="N253" s="224"/>
      <c r="O253" s="224"/>
      <c r="P253" s="224"/>
      <c r="Q253" s="224"/>
      <c r="R253" s="224"/>
      <c r="S253" s="224"/>
      <c r="T253" s="225"/>
      <c r="AT253" s="226" t="s">
        <v>299</v>
      </c>
      <c r="AU253" s="226" t="s">
        <v>91</v>
      </c>
      <c r="AV253" s="13" t="s">
        <v>91</v>
      </c>
      <c r="AW253" s="13" t="s">
        <v>42</v>
      </c>
      <c r="AX253" s="13" t="s">
        <v>82</v>
      </c>
      <c r="AY253" s="226" t="s">
        <v>211</v>
      </c>
    </row>
    <row r="254" spans="1:65" s="13" customFormat="1">
      <c r="B254" s="216"/>
      <c r="C254" s="217"/>
      <c r="D254" s="208" t="s">
        <v>299</v>
      </c>
      <c r="E254" s="218" t="s">
        <v>44</v>
      </c>
      <c r="F254" s="219" t="s">
        <v>1862</v>
      </c>
      <c r="G254" s="217"/>
      <c r="H254" s="220">
        <v>6</v>
      </c>
      <c r="I254" s="221"/>
      <c r="J254" s="217"/>
      <c r="K254" s="217"/>
      <c r="L254" s="222"/>
      <c r="M254" s="223"/>
      <c r="N254" s="224"/>
      <c r="O254" s="224"/>
      <c r="P254" s="224"/>
      <c r="Q254" s="224"/>
      <c r="R254" s="224"/>
      <c r="S254" s="224"/>
      <c r="T254" s="225"/>
      <c r="AT254" s="226" t="s">
        <v>299</v>
      </c>
      <c r="AU254" s="226" t="s">
        <v>91</v>
      </c>
      <c r="AV254" s="13" t="s">
        <v>91</v>
      </c>
      <c r="AW254" s="13" t="s">
        <v>42</v>
      </c>
      <c r="AX254" s="13" t="s">
        <v>82</v>
      </c>
      <c r="AY254" s="226" t="s">
        <v>211</v>
      </c>
    </row>
    <row r="255" spans="1:65" s="13" customFormat="1">
      <c r="B255" s="216"/>
      <c r="C255" s="217"/>
      <c r="D255" s="208" t="s">
        <v>299</v>
      </c>
      <c r="E255" s="218" t="s">
        <v>44</v>
      </c>
      <c r="F255" s="219" t="s">
        <v>1863</v>
      </c>
      <c r="G255" s="217"/>
      <c r="H255" s="220">
        <v>0</v>
      </c>
      <c r="I255" s="221"/>
      <c r="J255" s="217"/>
      <c r="K255" s="217"/>
      <c r="L255" s="222"/>
      <c r="M255" s="223"/>
      <c r="N255" s="224"/>
      <c r="O255" s="224"/>
      <c r="P255" s="224"/>
      <c r="Q255" s="224"/>
      <c r="R255" s="224"/>
      <c r="S255" s="224"/>
      <c r="T255" s="225"/>
      <c r="AT255" s="226" t="s">
        <v>299</v>
      </c>
      <c r="AU255" s="226" t="s">
        <v>91</v>
      </c>
      <c r="AV255" s="13" t="s">
        <v>91</v>
      </c>
      <c r="AW255" s="13" t="s">
        <v>42</v>
      </c>
      <c r="AX255" s="13" t="s">
        <v>82</v>
      </c>
      <c r="AY255" s="226" t="s">
        <v>211</v>
      </c>
    </row>
    <row r="256" spans="1:65" s="13" customFormat="1">
      <c r="B256" s="216"/>
      <c r="C256" s="217"/>
      <c r="D256" s="208" t="s">
        <v>299</v>
      </c>
      <c r="E256" s="218" t="s">
        <v>44</v>
      </c>
      <c r="F256" s="219" t="s">
        <v>1864</v>
      </c>
      <c r="G256" s="217"/>
      <c r="H256" s="220">
        <v>6</v>
      </c>
      <c r="I256" s="221"/>
      <c r="J256" s="217"/>
      <c r="K256" s="217"/>
      <c r="L256" s="222"/>
      <c r="M256" s="223"/>
      <c r="N256" s="224"/>
      <c r="O256" s="224"/>
      <c r="P256" s="224"/>
      <c r="Q256" s="224"/>
      <c r="R256" s="224"/>
      <c r="S256" s="224"/>
      <c r="T256" s="225"/>
      <c r="AT256" s="226" t="s">
        <v>299</v>
      </c>
      <c r="AU256" s="226" t="s">
        <v>91</v>
      </c>
      <c r="AV256" s="13" t="s">
        <v>91</v>
      </c>
      <c r="AW256" s="13" t="s">
        <v>42</v>
      </c>
      <c r="AX256" s="13" t="s">
        <v>82</v>
      </c>
      <c r="AY256" s="226" t="s">
        <v>211</v>
      </c>
    </row>
    <row r="257" spans="1:65" s="13" customFormat="1">
      <c r="B257" s="216"/>
      <c r="C257" s="217"/>
      <c r="D257" s="208" t="s">
        <v>299</v>
      </c>
      <c r="E257" s="218" t="s">
        <v>44</v>
      </c>
      <c r="F257" s="219" t="s">
        <v>1865</v>
      </c>
      <c r="G257" s="217"/>
      <c r="H257" s="220">
        <v>4</v>
      </c>
      <c r="I257" s="221"/>
      <c r="J257" s="217"/>
      <c r="K257" s="217"/>
      <c r="L257" s="222"/>
      <c r="M257" s="223"/>
      <c r="N257" s="224"/>
      <c r="O257" s="224"/>
      <c r="P257" s="224"/>
      <c r="Q257" s="224"/>
      <c r="R257" s="224"/>
      <c r="S257" s="224"/>
      <c r="T257" s="225"/>
      <c r="AT257" s="226" t="s">
        <v>299</v>
      </c>
      <c r="AU257" s="226" t="s">
        <v>91</v>
      </c>
      <c r="AV257" s="13" t="s">
        <v>91</v>
      </c>
      <c r="AW257" s="13" t="s">
        <v>42</v>
      </c>
      <c r="AX257" s="13" t="s">
        <v>82</v>
      </c>
      <c r="AY257" s="226" t="s">
        <v>211</v>
      </c>
    </row>
    <row r="258" spans="1:65" s="13" customFormat="1">
      <c r="B258" s="216"/>
      <c r="C258" s="217"/>
      <c r="D258" s="208" t="s">
        <v>299</v>
      </c>
      <c r="E258" s="218" t="s">
        <v>44</v>
      </c>
      <c r="F258" s="219" t="s">
        <v>1866</v>
      </c>
      <c r="G258" s="217"/>
      <c r="H258" s="220">
        <v>12</v>
      </c>
      <c r="I258" s="221"/>
      <c r="J258" s="217"/>
      <c r="K258" s="217"/>
      <c r="L258" s="222"/>
      <c r="M258" s="223"/>
      <c r="N258" s="224"/>
      <c r="O258" s="224"/>
      <c r="P258" s="224"/>
      <c r="Q258" s="224"/>
      <c r="R258" s="224"/>
      <c r="S258" s="224"/>
      <c r="T258" s="225"/>
      <c r="AT258" s="226" t="s">
        <v>299</v>
      </c>
      <c r="AU258" s="226" t="s">
        <v>91</v>
      </c>
      <c r="AV258" s="13" t="s">
        <v>91</v>
      </c>
      <c r="AW258" s="13" t="s">
        <v>42</v>
      </c>
      <c r="AX258" s="13" t="s">
        <v>82</v>
      </c>
      <c r="AY258" s="226" t="s">
        <v>211</v>
      </c>
    </row>
    <row r="259" spans="1:65" s="13" customFormat="1">
      <c r="B259" s="216"/>
      <c r="C259" s="217"/>
      <c r="D259" s="208" t="s">
        <v>299</v>
      </c>
      <c r="E259" s="218" t="s">
        <v>44</v>
      </c>
      <c r="F259" s="219" t="s">
        <v>1867</v>
      </c>
      <c r="G259" s="217"/>
      <c r="H259" s="220">
        <v>4</v>
      </c>
      <c r="I259" s="221"/>
      <c r="J259" s="217"/>
      <c r="K259" s="217"/>
      <c r="L259" s="222"/>
      <c r="M259" s="223"/>
      <c r="N259" s="224"/>
      <c r="O259" s="224"/>
      <c r="P259" s="224"/>
      <c r="Q259" s="224"/>
      <c r="R259" s="224"/>
      <c r="S259" s="224"/>
      <c r="T259" s="225"/>
      <c r="AT259" s="226" t="s">
        <v>299</v>
      </c>
      <c r="AU259" s="226" t="s">
        <v>91</v>
      </c>
      <c r="AV259" s="13" t="s">
        <v>91</v>
      </c>
      <c r="AW259" s="13" t="s">
        <v>42</v>
      </c>
      <c r="AX259" s="13" t="s">
        <v>82</v>
      </c>
      <c r="AY259" s="226" t="s">
        <v>211</v>
      </c>
    </row>
    <row r="260" spans="1:65" s="13" customFormat="1">
      <c r="B260" s="216"/>
      <c r="C260" s="217"/>
      <c r="D260" s="208" t="s">
        <v>299</v>
      </c>
      <c r="E260" s="218" t="s">
        <v>44</v>
      </c>
      <c r="F260" s="219" t="s">
        <v>1868</v>
      </c>
      <c r="G260" s="217"/>
      <c r="H260" s="220">
        <v>4</v>
      </c>
      <c r="I260" s="221"/>
      <c r="J260" s="217"/>
      <c r="K260" s="217"/>
      <c r="L260" s="222"/>
      <c r="M260" s="223"/>
      <c r="N260" s="224"/>
      <c r="O260" s="224"/>
      <c r="P260" s="224"/>
      <c r="Q260" s="224"/>
      <c r="R260" s="224"/>
      <c r="S260" s="224"/>
      <c r="T260" s="225"/>
      <c r="AT260" s="226" t="s">
        <v>299</v>
      </c>
      <c r="AU260" s="226" t="s">
        <v>91</v>
      </c>
      <c r="AV260" s="13" t="s">
        <v>91</v>
      </c>
      <c r="AW260" s="13" t="s">
        <v>42</v>
      </c>
      <c r="AX260" s="13" t="s">
        <v>82</v>
      </c>
      <c r="AY260" s="226" t="s">
        <v>211</v>
      </c>
    </row>
    <row r="261" spans="1:65" s="13" customFormat="1">
      <c r="B261" s="216"/>
      <c r="C261" s="217"/>
      <c r="D261" s="208" t="s">
        <v>299</v>
      </c>
      <c r="E261" s="218" t="s">
        <v>44</v>
      </c>
      <c r="F261" s="219" t="s">
        <v>1869</v>
      </c>
      <c r="G261" s="217"/>
      <c r="H261" s="220">
        <v>4</v>
      </c>
      <c r="I261" s="221"/>
      <c r="J261" s="217"/>
      <c r="K261" s="217"/>
      <c r="L261" s="222"/>
      <c r="M261" s="223"/>
      <c r="N261" s="224"/>
      <c r="O261" s="224"/>
      <c r="P261" s="224"/>
      <c r="Q261" s="224"/>
      <c r="R261" s="224"/>
      <c r="S261" s="224"/>
      <c r="T261" s="225"/>
      <c r="AT261" s="226" t="s">
        <v>299</v>
      </c>
      <c r="AU261" s="226" t="s">
        <v>91</v>
      </c>
      <c r="AV261" s="13" t="s">
        <v>91</v>
      </c>
      <c r="AW261" s="13" t="s">
        <v>42</v>
      </c>
      <c r="AX261" s="13" t="s">
        <v>82</v>
      </c>
      <c r="AY261" s="226" t="s">
        <v>211</v>
      </c>
    </row>
    <row r="262" spans="1:65" s="16" customFormat="1">
      <c r="B262" s="248"/>
      <c r="C262" s="249"/>
      <c r="D262" s="208" t="s">
        <v>299</v>
      </c>
      <c r="E262" s="250" t="s">
        <v>44</v>
      </c>
      <c r="F262" s="251" t="s">
        <v>500</v>
      </c>
      <c r="G262" s="249"/>
      <c r="H262" s="252">
        <v>92</v>
      </c>
      <c r="I262" s="253"/>
      <c r="J262" s="249"/>
      <c r="K262" s="249"/>
      <c r="L262" s="254"/>
      <c r="M262" s="255"/>
      <c r="N262" s="256"/>
      <c r="O262" s="256"/>
      <c r="P262" s="256"/>
      <c r="Q262" s="256"/>
      <c r="R262" s="256"/>
      <c r="S262" s="256"/>
      <c r="T262" s="257"/>
      <c r="AT262" s="258" t="s">
        <v>299</v>
      </c>
      <c r="AU262" s="258" t="s">
        <v>91</v>
      </c>
      <c r="AV262" s="16" t="s">
        <v>227</v>
      </c>
      <c r="AW262" s="16" t="s">
        <v>42</v>
      </c>
      <c r="AX262" s="16" t="s">
        <v>82</v>
      </c>
      <c r="AY262" s="258" t="s">
        <v>211</v>
      </c>
    </row>
    <row r="263" spans="1:65" s="13" customFormat="1">
      <c r="B263" s="216"/>
      <c r="C263" s="217"/>
      <c r="D263" s="208" t="s">
        <v>299</v>
      </c>
      <c r="E263" s="218" t="s">
        <v>44</v>
      </c>
      <c r="F263" s="219" t="s">
        <v>1872</v>
      </c>
      <c r="G263" s="217"/>
      <c r="H263" s="220">
        <v>13.8</v>
      </c>
      <c r="I263" s="221"/>
      <c r="J263" s="217"/>
      <c r="K263" s="217"/>
      <c r="L263" s="222"/>
      <c r="M263" s="223"/>
      <c r="N263" s="224"/>
      <c r="O263" s="224"/>
      <c r="P263" s="224"/>
      <c r="Q263" s="224"/>
      <c r="R263" s="224"/>
      <c r="S263" s="224"/>
      <c r="T263" s="225"/>
      <c r="AT263" s="226" t="s">
        <v>299</v>
      </c>
      <c r="AU263" s="226" t="s">
        <v>91</v>
      </c>
      <c r="AV263" s="13" t="s">
        <v>91</v>
      </c>
      <c r="AW263" s="13" t="s">
        <v>42</v>
      </c>
      <c r="AX263" s="13" t="s">
        <v>88</v>
      </c>
      <c r="AY263" s="226" t="s">
        <v>211</v>
      </c>
    </row>
    <row r="264" spans="1:65" s="2" customFormat="1" ht="24">
      <c r="A264" s="37"/>
      <c r="B264" s="38"/>
      <c r="C264" s="195" t="s">
        <v>467</v>
      </c>
      <c r="D264" s="195" t="s">
        <v>214</v>
      </c>
      <c r="E264" s="196" t="s">
        <v>906</v>
      </c>
      <c r="F264" s="197" t="s">
        <v>907</v>
      </c>
      <c r="G264" s="198" t="s">
        <v>315</v>
      </c>
      <c r="H264" s="199">
        <v>4.5999999999999996</v>
      </c>
      <c r="I264" s="200"/>
      <c r="J264" s="201">
        <f>ROUND(I264*H264,2)</f>
        <v>0</v>
      </c>
      <c r="K264" s="197" t="s">
        <v>224</v>
      </c>
      <c r="L264" s="42"/>
      <c r="M264" s="202" t="s">
        <v>44</v>
      </c>
      <c r="N264" s="203" t="s">
        <v>53</v>
      </c>
      <c r="O264" s="67"/>
      <c r="P264" s="204">
        <f>O264*H264</f>
        <v>0</v>
      </c>
      <c r="Q264" s="204">
        <v>1.3999999999999999E-4</v>
      </c>
      <c r="R264" s="204">
        <f>Q264*H264</f>
        <v>6.4399999999999993E-4</v>
      </c>
      <c r="S264" s="204">
        <v>0</v>
      </c>
      <c r="T264" s="205">
        <f>S264*H264</f>
        <v>0</v>
      </c>
      <c r="U264" s="37"/>
      <c r="V264" s="37"/>
      <c r="W264" s="37"/>
      <c r="X264" s="37"/>
      <c r="Y264" s="37"/>
      <c r="Z264" s="37"/>
      <c r="AA264" s="37"/>
      <c r="AB264" s="37"/>
      <c r="AC264" s="37"/>
      <c r="AD264" s="37"/>
      <c r="AE264" s="37"/>
      <c r="AR264" s="206" t="s">
        <v>232</v>
      </c>
      <c r="AT264" s="206" t="s">
        <v>214</v>
      </c>
      <c r="AU264" s="206" t="s">
        <v>91</v>
      </c>
      <c r="AY264" s="19" t="s">
        <v>211</v>
      </c>
      <c r="BE264" s="207">
        <f>IF(N264="základní",J264,0)</f>
        <v>0</v>
      </c>
      <c r="BF264" s="207">
        <f>IF(N264="snížená",J264,0)</f>
        <v>0</v>
      </c>
      <c r="BG264" s="207">
        <f>IF(N264="zákl. přenesená",J264,0)</f>
        <v>0</v>
      </c>
      <c r="BH264" s="207">
        <f>IF(N264="sníž. přenesená",J264,0)</f>
        <v>0</v>
      </c>
      <c r="BI264" s="207">
        <f>IF(N264="nulová",J264,0)</f>
        <v>0</v>
      </c>
      <c r="BJ264" s="19" t="s">
        <v>88</v>
      </c>
      <c r="BK264" s="207">
        <f>ROUND(I264*H264,2)</f>
        <v>0</v>
      </c>
      <c r="BL264" s="19" t="s">
        <v>232</v>
      </c>
      <c r="BM264" s="206" t="s">
        <v>1873</v>
      </c>
    </row>
    <row r="265" spans="1:65" s="15" customFormat="1">
      <c r="B265" s="238"/>
      <c r="C265" s="239"/>
      <c r="D265" s="208" t="s">
        <v>299</v>
      </c>
      <c r="E265" s="240" t="s">
        <v>44</v>
      </c>
      <c r="F265" s="241" t="s">
        <v>890</v>
      </c>
      <c r="G265" s="239"/>
      <c r="H265" s="240" t="s">
        <v>44</v>
      </c>
      <c r="I265" s="242"/>
      <c r="J265" s="239"/>
      <c r="K265" s="239"/>
      <c r="L265" s="243"/>
      <c r="M265" s="244"/>
      <c r="N265" s="245"/>
      <c r="O265" s="245"/>
      <c r="P265" s="245"/>
      <c r="Q265" s="245"/>
      <c r="R265" s="245"/>
      <c r="S265" s="245"/>
      <c r="T265" s="246"/>
      <c r="AT265" s="247" t="s">
        <v>299</v>
      </c>
      <c r="AU265" s="247" t="s">
        <v>91</v>
      </c>
      <c r="AV265" s="15" t="s">
        <v>88</v>
      </c>
      <c r="AW265" s="15" t="s">
        <v>42</v>
      </c>
      <c r="AX265" s="15" t="s">
        <v>82</v>
      </c>
      <c r="AY265" s="247" t="s">
        <v>211</v>
      </c>
    </row>
    <row r="266" spans="1:65" s="13" customFormat="1">
      <c r="B266" s="216"/>
      <c r="C266" s="217"/>
      <c r="D266" s="208" t="s">
        <v>299</v>
      </c>
      <c r="E266" s="218" t="s">
        <v>44</v>
      </c>
      <c r="F266" s="219" t="s">
        <v>1855</v>
      </c>
      <c r="G266" s="217"/>
      <c r="H266" s="220">
        <v>4</v>
      </c>
      <c r="I266" s="221"/>
      <c r="J266" s="217"/>
      <c r="K266" s="217"/>
      <c r="L266" s="222"/>
      <c r="M266" s="223"/>
      <c r="N266" s="224"/>
      <c r="O266" s="224"/>
      <c r="P266" s="224"/>
      <c r="Q266" s="224"/>
      <c r="R266" s="224"/>
      <c r="S266" s="224"/>
      <c r="T266" s="225"/>
      <c r="AT266" s="226" t="s">
        <v>299</v>
      </c>
      <c r="AU266" s="226" t="s">
        <v>91</v>
      </c>
      <c r="AV266" s="13" t="s">
        <v>91</v>
      </c>
      <c r="AW266" s="13" t="s">
        <v>42</v>
      </c>
      <c r="AX266" s="13" t="s">
        <v>82</v>
      </c>
      <c r="AY266" s="226" t="s">
        <v>211</v>
      </c>
    </row>
    <row r="267" spans="1:65" s="13" customFormat="1">
      <c r="B267" s="216"/>
      <c r="C267" s="217"/>
      <c r="D267" s="208" t="s">
        <v>299</v>
      </c>
      <c r="E267" s="218" t="s">
        <v>44</v>
      </c>
      <c r="F267" s="219" t="s">
        <v>1856</v>
      </c>
      <c r="G267" s="217"/>
      <c r="H267" s="220">
        <v>4</v>
      </c>
      <c r="I267" s="221"/>
      <c r="J267" s="217"/>
      <c r="K267" s="217"/>
      <c r="L267" s="222"/>
      <c r="M267" s="223"/>
      <c r="N267" s="224"/>
      <c r="O267" s="224"/>
      <c r="P267" s="224"/>
      <c r="Q267" s="224"/>
      <c r="R267" s="224"/>
      <c r="S267" s="224"/>
      <c r="T267" s="225"/>
      <c r="AT267" s="226" t="s">
        <v>299</v>
      </c>
      <c r="AU267" s="226" t="s">
        <v>91</v>
      </c>
      <c r="AV267" s="13" t="s">
        <v>91</v>
      </c>
      <c r="AW267" s="13" t="s">
        <v>42</v>
      </c>
      <c r="AX267" s="13" t="s">
        <v>82</v>
      </c>
      <c r="AY267" s="226" t="s">
        <v>211</v>
      </c>
    </row>
    <row r="268" spans="1:65" s="13" customFormat="1">
      <c r="B268" s="216"/>
      <c r="C268" s="217"/>
      <c r="D268" s="208" t="s">
        <v>299</v>
      </c>
      <c r="E268" s="218" t="s">
        <v>44</v>
      </c>
      <c r="F268" s="219" t="s">
        <v>1857</v>
      </c>
      <c r="G268" s="217"/>
      <c r="H268" s="220">
        <v>4</v>
      </c>
      <c r="I268" s="221"/>
      <c r="J268" s="217"/>
      <c r="K268" s="217"/>
      <c r="L268" s="222"/>
      <c r="M268" s="223"/>
      <c r="N268" s="224"/>
      <c r="O268" s="224"/>
      <c r="P268" s="224"/>
      <c r="Q268" s="224"/>
      <c r="R268" s="224"/>
      <c r="S268" s="224"/>
      <c r="T268" s="225"/>
      <c r="AT268" s="226" t="s">
        <v>299</v>
      </c>
      <c r="AU268" s="226" t="s">
        <v>91</v>
      </c>
      <c r="AV268" s="13" t="s">
        <v>91</v>
      </c>
      <c r="AW268" s="13" t="s">
        <v>42</v>
      </c>
      <c r="AX268" s="13" t="s">
        <v>82</v>
      </c>
      <c r="AY268" s="226" t="s">
        <v>211</v>
      </c>
    </row>
    <row r="269" spans="1:65" s="13" customFormat="1">
      <c r="B269" s="216"/>
      <c r="C269" s="217"/>
      <c r="D269" s="208" t="s">
        <v>299</v>
      </c>
      <c r="E269" s="218" t="s">
        <v>44</v>
      </c>
      <c r="F269" s="219" t="s">
        <v>1858</v>
      </c>
      <c r="G269" s="217"/>
      <c r="H269" s="220">
        <v>28</v>
      </c>
      <c r="I269" s="221"/>
      <c r="J269" s="217"/>
      <c r="K269" s="217"/>
      <c r="L269" s="222"/>
      <c r="M269" s="223"/>
      <c r="N269" s="224"/>
      <c r="O269" s="224"/>
      <c r="P269" s="224"/>
      <c r="Q269" s="224"/>
      <c r="R269" s="224"/>
      <c r="S269" s="224"/>
      <c r="T269" s="225"/>
      <c r="AT269" s="226" t="s">
        <v>299</v>
      </c>
      <c r="AU269" s="226" t="s">
        <v>91</v>
      </c>
      <c r="AV269" s="13" t="s">
        <v>91</v>
      </c>
      <c r="AW269" s="13" t="s">
        <v>42</v>
      </c>
      <c r="AX269" s="13" t="s">
        <v>82</v>
      </c>
      <c r="AY269" s="226" t="s">
        <v>211</v>
      </c>
    </row>
    <row r="270" spans="1:65" s="13" customFormat="1">
      <c r="B270" s="216"/>
      <c r="C270" s="217"/>
      <c r="D270" s="208" t="s">
        <v>299</v>
      </c>
      <c r="E270" s="218" t="s">
        <v>44</v>
      </c>
      <c r="F270" s="219" t="s">
        <v>1859</v>
      </c>
      <c r="G270" s="217"/>
      <c r="H270" s="220">
        <v>4</v>
      </c>
      <c r="I270" s="221"/>
      <c r="J270" s="217"/>
      <c r="K270" s="217"/>
      <c r="L270" s="222"/>
      <c r="M270" s="223"/>
      <c r="N270" s="224"/>
      <c r="O270" s="224"/>
      <c r="P270" s="224"/>
      <c r="Q270" s="224"/>
      <c r="R270" s="224"/>
      <c r="S270" s="224"/>
      <c r="T270" s="225"/>
      <c r="AT270" s="226" t="s">
        <v>299</v>
      </c>
      <c r="AU270" s="226" t="s">
        <v>91</v>
      </c>
      <c r="AV270" s="13" t="s">
        <v>91</v>
      </c>
      <c r="AW270" s="13" t="s">
        <v>42</v>
      </c>
      <c r="AX270" s="13" t="s">
        <v>82</v>
      </c>
      <c r="AY270" s="226" t="s">
        <v>211</v>
      </c>
    </row>
    <row r="271" spans="1:65" s="13" customFormat="1">
      <c r="B271" s="216"/>
      <c r="C271" s="217"/>
      <c r="D271" s="208" t="s">
        <v>299</v>
      </c>
      <c r="E271" s="218" t="s">
        <v>44</v>
      </c>
      <c r="F271" s="219" t="s">
        <v>1860</v>
      </c>
      <c r="G271" s="217"/>
      <c r="H271" s="220">
        <v>4</v>
      </c>
      <c r="I271" s="221"/>
      <c r="J271" s="217"/>
      <c r="K271" s="217"/>
      <c r="L271" s="222"/>
      <c r="M271" s="223"/>
      <c r="N271" s="224"/>
      <c r="O271" s="224"/>
      <c r="P271" s="224"/>
      <c r="Q271" s="224"/>
      <c r="R271" s="224"/>
      <c r="S271" s="224"/>
      <c r="T271" s="225"/>
      <c r="AT271" s="226" t="s">
        <v>299</v>
      </c>
      <c r="AU271" s="226" t="s">
        <v>91</v>
      </c>
      <c r="AV271" s="13" t="s">
        <v>91</v>
      </c>
      <c r="AW271" s="13" t="s">
        <v>42</v>
      </c>
      <c r="AX271" s="13" t="s">
        <v>82</v>
      </c>
      <c r="AY271" s="226" t="s">
        <v>211</v>
      </c>
    </row>
    <row r="272" spans="1:65" s="13" customFormat="1">
      <c r="B272" s="216"/>
      <c r="C272" s="217"/>
      <c r="D272" s="208" t="s">
        <v>299</v>
      </c>
      <c r="E272" s="218" t="s">
        <v>44</v>
      </c>
      <c r="F272" s="219" t="s">
        <v>1861</v>
      </c>
      <c r="G272" s="217"/>
      <c r="H272" s="220">
        <v>4</v>
      </c>
      <c r="I272" s="221"/>
      <c r="J272" s="217"/>
      <c r="K272" s="217"/>
      <c r="L272" s="222"/>
      <c r="M272" s="223"/>
      <c r="N272" s="224"/>
      <c r="O272" s="224"/>
      <c r="P272" s="224"/>
      <c r="Q272" s="224"/>
      <c r="R272" s="224"/>
      <c r="S272" s="224"/>
      <c r="T272" s="225"/>
      <c r="AT272" s="226" t="s">
        <v>299</v>
      </c>
      <c r="AU272" s="226" t="s">
        <v>91</v>
      </c>
      <c r="AV272" s="13" t="s">
        <v>91</v>
      </c>
      <c r="AW272" s="13" t="s">
        <v>42</v>
      </c>
      <c r="AX272" s="13" t="s">
        <v>82</v>
      </c>
      <c r="AY272" s="226" t="s">
        <v>211</v>
      </c>
    </row>
    <row r="273" spans="1:65" s="13" customFormat="1">
      <c r="B273" s="216"/>
      <c r="C273" s="217"/>
      <c r="D273" s="208" t="s">
        <v>299</v>
      </c>
      <c r="E273" s="218" t="s">
        <v>44</v>
      </c>
      <c r="F273" s="219" t="s">
        <v>1862</v>
      </c>
      <c r="G273" s="217"/>
      <c r="H273" s="220">
        <v>6</v>
      </c>
      <c r="I273" s="221"/>
      <c r="J273" s="217"/>
      <c r="K273" s="217"/>
      <c r="L273" s="222"/>
      <c r="M273" s="223"/>
      <c r="N273" s="224"/>
      <c r="O273" s="224"/>
      <c r="P273" s="224"/>
      <c r="Q273" s="224"/>
      <c r="R273" s="224"/>
      <c r="S273" s="224"/>
      <c r="T273" s="225"/>
      <c r="AT273" s="226" t="s">
        <v>299</v>
      </c>
      <c r="AU273" s="226" t="s">
        <v>91</v>
      </c>
      <c r="AV273" s="13" t="s">
        <v>91</v>
      </c>
      <c r="AW273" s="13" t="s">
        <v>42</v>
      </c>
      <c r="AX273" s="13" t="s">
        <v>82</v>
      </c>
      <c r="AY273" s="226" t="s">
        <v>211</v>
      </c>
    </row>
    <row r="274" spans="1:65" s="13" customFormat="1">
      <c r="B274" s="216"/>
      <c r="C274" s="217"/>
      <c r="D274" s="208" t="s">
        <v>299</v>
      </c>
      <c r="E274" s="218" t="s">
        <v>44</v>
      </c>
      <c r="F274" s="219" t="s">
        <v>1863</v>
      </c>
      <c r="G274" s="217"/>
      <c r="H274" s="220">
        <v>0</v>
      </c>
      <c r="I274" s="221"/>
      <c r="J274" s="217"/>
      <c r="K274" s="217"/>
      <c r="L274" s="222"/>
      <c r="M274" s="223"/>
      <c r="N274" s="224"/>
      <c r="O274" s="224"/>
      <c r="P274" s="224"/>
      <c r="Q274" s="224"/>
      <c r="R274" s="224"/>
      <c r="S274" s="224"/>
      <c r="T274" s="225"/>
      <c r="AT274" s="226" t="s">
        <v>299</v>
      </c>
      <c r="AU274" s="226" t="s">
        <v>91</v>
      </c>
      <c r="AV274" s="13" t="s">
        <v>91</v>
      </c>
      <c r="AW274" s="13" t="s">
        <v>42</v>
      </c>
      <c r="AX274" s="13" t="s">
        <v>82</v>
      </c>
      <c r="AY274" s="226" t="s">
        <v>211</v>
      </c>
    </row>
    <row r="275" spans="1:65" s="13" customFormat="1">
      <c r="B275" s="216"/>
      <c r="C275" s="217"/>
      <c r="D275" s="208" t="s">
        <v>299</v>
      </c>
      <c r="E275" s="218" t="s">
        <v>44</v>
      </c>
      <c r="F275" s="219" t="s">
        <v>1864</v>
      </c>
      <c r="G275" s="217"/>
      <c r="H275" s="220">
        <v>6</v>
      </c>
      <c r="I275" s="221"/>
      <c r="J275" s="217"/>
      <c r="K275" s="217"/>
      <c r="L275" s="222"/>
      <c r="M275" s="223"/>
      <c r="N275" s="224"/>
      <c r="O275" s="224"/>
      <c r="P275" s="224"/>
      <c r="Q275" s="224"/>
      <c r="R275" s="224"/>
      <c r="S275" s="224"/>
      <c r="T275" s="225"/>
      <c r="AT275" s="226" t="s">
        <v>299</v>
      </c>
      <c r="AU275" s="226" t="s">
        <v>91</v>
      </c>
      <c r="AV275" s="13" t="s">
        <v>91</v>
      </c>
      <c r="AW275" s="13" t="s">
        <v>42</v>
      </c>
      <c r="AX275" s="13" t="s">
        <v>82</v>
      </c>
      <c r="AY275" s="226" t="s">
        <v>211</v>
      </c>
    </row>
    <row r="276" spans="1:65" s="13" customFormat="1">
      <c r="B276" s="216"/>
      <c r="C276" s="217"/>
      <c r="D276" s="208" t="s">
        <v>299</v>
      </c>
      <c r="E276" s="218" t="s">
        <v>44</v>
      </c>
      <c r="F276" s="219" t="s">
        <v>1865</v>
      </c>
      <c r="G276" s="217"/>
      <c r="H276" s="220">
        <v>4</v>
      </c>
      <c r="I276" s="221"/>
      <c r="J276" s="217"/>
      <c r="K276" s="217"/>
      <c r="L276" s="222"/>
      <c r="M276" s="223"/>
      <c r="N276" s="224"/>
      <c r="O276" s="224"/>
      <c r="P276" s="224"/>
      <c r="Q276" s="224"/>
      <c r="R276" s="224"/>
      <c r="S276" s="224"/>
      <c r="T276" s="225"/>
      <c r="AT276" s="226" t="s">
        <v>299</v>
      </c>
      <c r="AU276" s="226" t="s">
        <v>91</v>
      </c>
      <c r="AV276" s="13" t="s">
        <v>91</v>
      </c>
      <c r="AW276" s="13" t="s">
        <v>42</v>
      </c>
      <c r="AX276" s="13" t="s">
        <v>82</v>
      </c>
      <c r="AY276" s="226" t="s">
        <v>211</v>
      </c>
    </row>
    <row r="277" spans="1:65" s="13" customFormat="1">
      <c r="B277" s="216"/>
      <c r="C277" s="217"/>
      <c r="D277" s="208" t="s">
        <v>299</v>
      </c>
      <c r="E277" s="218" t="s">
        <v>44</v>
      </c>
      <c r="F277" s="219" t="s">
        <v>1866</v>
      </c>
      <c r="G277" s="217"/>
      <c r="H277" s="220">
        <v>12</v>
      </c>
      <c r="I277" s="221"/>
      <c r="J277" s="217"/>
      <c r="K277" s="217"/>
      <c r="L277" s="222"/>
      <c r="M277" s="223"/>
      <c r="N277" s="224"/>
      <c r="O277" s="224"/>
      <c r="P277" s="224"/>
      <c r="Q277" s="224"/>
      <c r="R277" s="224"/>
      <c r="S277" s="224"/>
      <c r="T277" s="225"/>
      <c r="AT277" s="226" t="s">
        <v>299</v>
      </c>
      <c r="AU277" s="226" t="s">
        <v>91</v>
      </c>
      <c r="AV277" s="13" t="s">
        <v>91</v>
      </c>
      <c r="AW277" s="13" t="s">
        <v>42</v>
      </c>
      <c r="AX277" s="13" t="s">
        <v>82</v>
      </c>
      <c r="AY277" s="226" t="s">
        <v>211</v>
      </c>
    </row>
    <row r="278" spans="1:65" s="13" customFormat="1">
      <c r="B278" s="216"/>
      <c r="C278" s="217"/>
      <c r="D278" s="208" t="s">
        <v>299</v>
      </c>
      <c r="E278" s="218" t="s">
        <v>44</v>
      </c>
      <c r="F278" s="219" t="s">
        <v>1867</v>
      </c>
      <c r="G278" s="217"/>
      <c r="H278" s="220">
        <v>4</v>
      </c>
      <c r="I278" s="221"/>
      <c r="J278" s="217"/>
      <c r="K278" s="217"/>
      <c r="L278" s="222"/>
      <c r="M278" s="223"/>
      <c r="N278" s="224"/>
      <c r="O278" s="224"/>
      <c r="P278" s="224"/>
      <c r="Q278" s="224"/>
      <c r="R278" s="224"/>
      <c r="S278" s="224"/>
      <c r="T278" s="225"/>
      <c r="AT278" s="226" t="s">
        <v>299</v>
      </c>
      <c r="AU278" s="226" t="s">
        <v>91</v>
      </c>
      <c r="AV278" s="13" t="s">
        <v>91</v>
      </c>
      <c r="AW278" s="13" t="s">
        <v>42</v>
      </c>
      <c r="AX278" s="13" t="s">
        <v>82</v>
      </c>
      <c r="AY278" s="226" t="s">
        <v>211</v>
      </c>
    </row>
    <row r="279" spans="1:65" s="13" customFormat="1">
      <c r="B279" s="216"/>
      <c r="C279" s="217"/>
      <c r="D279" s="208" t="s">
        <v>299</v>
      </c>
      <c r="E279" s="218" t="s">
        <v>44</v>
      </c>
      <c r="F279" s="219" t="s">
        <v>1868</v>
      </c>
      <c r="G279" s="217"/>
      <c r="H279" s="220">
        <v>4</v>
      </c>
      <c r="I279" s="221"/>
      <c r="J279" s="217"/>
      <c r="K279" s="217"/>
      <c r="L279" s="222"/>
      <c r="M279" s="223"/>
      <c r="N279" s="224"/>
      <c r="O279" s="224"/>
      <c r="P279" s="224"/>
      <c r="Q279" s="224"/>
      <c r="R279" s="224"/>
      <c r="S279" s="224"/>
      <c r="T279" s="225"/>
      <c r="AT279" s="226" t="s">
        <v>299</v>
      </c>
      <c r="AU279" s="226" t="s">
        <v>91</v>
      </c>
      <c r="AV279" s="13" t="s">
        <v>91</v>
      </c>
      <c r="AW279" s="13" t="s">
        <v>42</v>
      </c>
      <c r="AX279" s="13" t="s">
        <v>82</v>
      </c>
      <c r="AY279" s="226" t="s">
        <v>211</v>
      </c>
    </row>
    <row r="280" spans="1:65" s="13" customFormat="1">
      <c r="B280" s="216"/>
      <c r="C280" s="217"/>
      <c r="D280" s="208" t="s">
        <v>299</v>
      </c>
      <c r="E280" s="218" t="s">
        <v>44</v>
      </c>
      <c r="F280" s="219" t="s">
        <v>1869</v>
      </c>
      <c r="G280" s="217"/>
      <c r="H280" s="220">
        <v>4</v>
      </c>
      <c r="I280" s="221"/>
      <c r="J280" s="217"/>
      <c r="K280" s="217"/>
      <c r="L280" s="222"/>
      <c r="M280" s="223"/>
      <c r="N280" s="224"/>
      <c r="O280" s="224"/>
      <c r="P280" s="224"/>
      <c r="Q280" s="224"/>
      <c r="R280" s="224"/>
      <c r="S280" s="224"/>
      <c r="T280" s="225"/>
      <c r="AT280" s="226" t="s">
        <v>299</v>
      </c>
      <c r="AU280" s="226" t="s">
        <v>91</v>
      </c>
      <c r="AV280" s="13" t="s">
        <v>91</v>
      </c>
      <c r="AW280" s="13" t="s">
        <v>42</v>
      </c>
      <c r="AX280" s="13" t="s">
        <v>82</v>
      </c>
      <c r="AY280" s="226" t="s">
        <v>211</v>
      </c>
    </row>
    <row r="281" spans="1:65" s="16" customFormat="1">
      <c r="B281" s="248"/>
      <c r="C281" s="249"/>
      <c r="D281" s="208" t="s">
        <v>299</v>
      </c>
      <c r="E281" s="250" t="s">
        <v>44</v>
      </c>
      <c r="F281" s="251" t="s">
        <v>500</v>
      </c>
      <c r="G281" s="249"/>
      <c r="H281" s="252">
        <v>92</v>
      </c>
      <c r="I281" s="253"/>
      <c r="J281" s="249"/>
      <c r="K281" s="249"/>
      <c r="L281" s="254"/>
      <c r="M281" s="255"/>
      <c r="N281" s="256"/>
      <c r="O281" s="256"/>
      <c r="P281" s="256"/>
      <c r="Q281" s="256"/>
      <c r="R281" s="256"/>
      <c r="S281" s="256"/>
      <c r="T281" s="257"/>
      <c r="AT281" s="258" t="s">
        <v>299</v>
      </c>
      <c r="AU281" s="258" t="s">
        <v>91</v>
      </c>
      <c r="AV281" s="16" t="s">
        <v>227</v>
      </c>
      <c r="AW281" s="16" t="s">
        <v>42</v>
      </c>
      <c r="AX281" s="16" t="s">
        <v>82</v>
      </c>
      <c r="AY281" s="258" t="s">
        <v>211</v>
      </c>
    </row>
    <row r="282" spans="1:65" s="13" customFormat="1">
      <c r="B282" s="216"/>
      <c r="C282" s="217"/>
      <c r="D282" s="208" t="s">
        <v>299</v>
      </c>
      <c r="E282" s="218" t="s">
        <v>44</v>
      </c>
      <c r="F282" s="219" t="s">
        <v>1874</v>
      </c>
      <c r="G282" s="217"/>
      <c r="H282" s="220">
        <v>4.5999999999999996</v>
      </c>
      <c r="I282" s="221"/>
      <c r="J282" s="217"/>
      <c r="K282" s="217"/>
      <c r="L282" s="222"/>
      <c r="M282" s="223"/>
      <c r="N282" s="224"/>
      <c r="O282" s="224"/>
      <c r="P282" s="224"/>
      <c r="Q282" s="224"/>
      <c r="R282" s="224"/>
      <c r="S282" s="224"/>
      <c r="T282" s="225"/>
      <c r="AT282" s="226" t="s">
        <v>299</v>
      </c>
      <c r="AU282" s="226" t="s">
        <v>91</v>
      </c>
      <c r="AV282" s="13" t="s">
        <v>91</v>
      </c>
      <c r="AW282" s="13" t="s">
        <v>42</v>
      </c>
      <c r="AX282" s="13" t="s">
        <v>88</v>
      </c>
      <c r="AY282" s="226" t="s">
        <v>211</v>
      </c>
    </row>
    <row r="283" spans="1:65" s="2" customFormat="1" ht="24">
      <c r="A283" s="37"/>
      <c r="B283" s="38"/>
      <c r="C283" s="195" t="s">
        <v>474</v>
      </c>
      <c r="D283" s="195" t="s">
        <v>214</v>
      </c>
      <c r="E283" s="196" t="s">
        <v>921</v>
      </c>
      <c r="F283" s="197" t="s">
        <v>922</v>
      </c>
      <c r="G283" s="198" t="s">
        <v>315</v>
      </c>
      <c r="H283" s="199">
        <v>96.6</v>
      </c>
      <c r="I283" s="200"/>
      <c r="J283" s="201">
        <f>ROUND(I283*H283,2)</f>
        <v>0</v>
      </c>
      <c r="K283" s="197" t="s">
        <v>224</v>
      </c>
      <c r="L283" s="42"/>
      <c r="M283" s="202" t="s">
        <v>44</v>
      </c>
      <c r="N283" s="203" t="s">
        <v>53</v>
      </c>
      <c r="O283" s="67"/>
      <c r="P283" s="204">
        <f>O283*H283</f>
        <v>0</v>
      </c>
      <c r="Q283" s="204">
        <v>0</v>
      </c>
      <c r="R283" s="204">
        <f>Q283*H283</f>
        <v>0</v>
      </c>
      <c r="S283" s="204">
        <v>0</v>
      </c>
      <c r="T283" s="205">
        <f>S283*H283</f>
        <v>0</v>
      </c>
      <c r="U283" s="37"/>
      <c r="V283" s="37"/>
      <c r="W283" s="37"/>
      <c r="X283" s="37"/>
      <c r="Y283" s="37"/>
      <c r="Z283" s="37"/>
      <c r="AA283" s="37"/>
      <c r="AB283" s="37"/>
      <c r="AC283" s="37"/>
      <c r="AD283" s="37"/>
      <c r="AE283" s="37"/>
      <c r="AR283" s="206" t="s">
        <v>232</v>
      </c>
      <c r="AT283" s="206" t="s">
        <v>214</v>
      </c>
      <c r="AU283" s="206" t="s">
        <v>91</v>
      </c>
      <c r="AY283" s="19" t="s">
        <v>211</v>
      </c>
      <c r="BE283" s="207">
        <f>IF(N283="základní",J283,0)</f>
        <v>0</v>
      </c>
      <c r="BF283" s="207">
        <f>IF(N283="snížená",J283,0)</f>
        <v>0</v>
      </c>
      <c r="BG283" s="207">
        <f>IF(N283="zákl. přenesená",J283,0)</f>
        <v>0</v>
      </c>
      <c r="BH283" s="207">
        <f>IF(N283="sníž. přenesená",J283,0)</f>
        <v>0</v>
      </c>
      <c r="BI283" s="207">
        <f>IF(N283="nulová",J283,0)</f>
        <v>0</v>
      </c>
      <c r="BJ283" s="19" t="s">
        <v>88</v>
      </c>
      <c r="BK283" s="207">
        <f>ROUND(I283*H283,2)</f>
        <v>0</v>
      </c>
      <c r="BL283" s="19" t="s">
        <v>232</v>
      </c>
      <c r="BM283" s="206" t="s">
        <v>1875</v>
      </c>
    </row>
    <row r="284" spans="1:65" s="2" customFormat="1" ht="78">
      <c r="A284" s="37"/>
      <c r="B284" s="38"/>
      <c r="C284" s="39"/>
      <c r="D284" s="208" t="s">
        <v>297</v>
      </c>
      <c r="E284" s="39"/>
      <c r="F284" s="209" t="s">
        <v>924</v>
      </c>
      <c r="G284" s="39"/>
      <c r="H284" s="39"/>
      <c r="I284" s="118"/>
      <c r="J284" s="39"/>
      <c r="K284" s="39"/>
      <c r="L284" s="42"/>
      <c r="M284" s="210"/>
      <c r="N284" s="211"/>
      <c r="O284" s="67"/>
      <c r="P284" s="67"/>
      <c r="Q284" s="67"/>
      <c r="R284" s="67"/>
      <c r="S284" s="67"/>
      <c r="T284" s="68"/>
      <c r="U284" s="37"/>
      <c r="V284" s="37"/>
      <c r="W284" s="37"/>
      <c r="X284" s="37"/>
      <c r="Y284" s="37"/>
      <c r="Z284" s="37"/>
      <c r="AA284" s="37"/>
      <c r="AB284" s="37"/>
      <c r="AC284" s="37"/>
      <c r="AD284" s="37"/>
      <c r="AE284" s="37"/>
      <c r="AT284" s="19" t="s">
        <v>297</v>
      </c>
      <c r="AU284" s="19" t="s">
        <v>91</v>
      </c>
    </row>
    <row r="285" spans="1:65" s="15" customFormat="1" ht="22.5">
      <c r="B285" s="238"/>
      <c r="C285" s="239"/>
      <c r="D285" s="208" t="s">
        <v>299</v>
      </c>
      <c r="E285" s="240" t="s">
        <v>44</v>
      </c>
      <c r="F285" s="241" t="s">
        <v>925</v>
      </c>
      <c r="G285" s="239"/>
      <c r="H285" s="240" t="s">
        <v>44</v>
      </c>
      <c r="I285" s="242"/>
      <c r="J285" s="239"/>
      <c r="K285" s="239"/>
      <c r="L285" s="243"/>
      <c r="M285" s="244"/>
      <c r="N285" s="245"/>
      <c r="O285" s="245"/>
      <c r="P285" s="245"/>
      <c r="Q285" s="245"/>
      <c r="R285" s="245"/>
      <c r="S285" s="245"/>
      <c r="T285" s="246"/>
      <c r="AT285" s="247" t="s">
        <v>299</v>
      </c>
      <c r="AU285" s="247" t="s">
        <v>91</v>
      </c>
      <c r="AV285" s="15" t="s">
        <v>88</v>
      </c>
      <c r="AW285" s="15" t="s">
        <v>42</v>
      </c>
      <c r="AX285" s="15" t="s">
        <v>82</v>
      </c>
      <c r="AY285" s="247" t="s">
        <v>211</v>
      </c>
    </row>
    <row r="286" spans="1:65" s="13" customFormat="1">
      <c r="B286" s="216"/>
      <c r="C286" s="217"/>
      <c r="D286" s="208" t="s">
        <v>299</v>
      </c>
      <c r="E286" s="218" t="s">
        <v>44</v>
      </c>
      <c r="F286" s="219" t="s">
        <v>1876</v>
      </c>
      <c r="G286" s="217"/>
      <c r="H286" s="220">
        <v>4.2</v>
      </c>
      <c r="I286" s="221"/>
      <c r="J286" s="217"/>
      <c r="K286" s="217"/>
      <c r="L286" s="222"/>
      <c r="M286" s="223"/>
      <c r="N286" s="224"/>
      <c r="O286" s="224"/>
      <c r="P286" s="224"/>
      <c r="Q286" s="224"/>
      <c r="R286" s="224"/>
      <c r="S286" s="224"/>
      <c r="T286" s="225"/>
      <c r="AT286" s="226" t="s">
        <v>299</v>
      </c>
      <c r="AU286" s="226" t="s">
        <v>91</v>
      </c>
      <c r="AV286" s="13" t="s">
        <v>91</v>
      </c>
      <c r="AW286" s="13" t="s">
        <v>42</v>
      </c>
      <c r="AX286" s="13" t="s">
        <v>82</v>
      </c>
      <c r="AY286" s="226" t="s">
        <v>211</v>
      </c>
    </row>
    <row r="287" spans="1:65" s="13" customFormat="1">
      <c r="B287" s="216"/>
      <c r="C287" s="217"/>
      <c r="D287" s="208" t="s">
        <v>299</v>
      </c>
      <c r="E287" s="218" t="s">
        <v>44</v>
      </c>
      <c r="F287" s="219" t="s">
        <v>1877</v>
      </c>
      <c r="G287" s="217"/>
      <c r="H287" s="220">
        <v>4.2</v>
      </c>
      <c r="I287" s="221"/>
      <c r="J287" s="217"/>
      <c r="K287" s="217"/>
      <c r="L287" s="222"/>
      <c r="M287" s="223"/>
      <c r="N287" s="224"/>
      <c r="O287" s="224"/>
      <c r="P287" s="224"/>
      <c r="Q287" s="224"/>
      <c r="R287" s="224"/>
      <c r="S287" s="224"/>
      <c r="T287" s="225"/>
      <c r="AT287" s="226" t="s">
        <v>299</v>
      </c>
      <c r="AU287" s="226" t="s">
        <v>91</v>
      </c>
      <c r="AV287" s="13" t="s">
        <v>91</v>
      </c>
      <c r="AW287" s="13" t="s">
        <v>42</v>
      </c>
      <c r="AX287" s="13" t="s">
        <v>82</v>
      </c>
      <c r="AY287" s="226" t="s">
        <v>211</v>
      </c>
    </row>
    <row r="288" spans="1:65" s="13" customFormat="1">
      <c r="B288" s="216"/>
      <c r="C288" s="217"/>
      <c r="D288" s="208" t="s">
        <v>299</v>
      </c>
      <c r="E288" s="218" t="s">
        <v>44</v>
      </c>
      <c r="F288" s="219" t="s">
        <v>1878</v>
      </c>
      <c r="G288" s="217"/>
      <c r="H288" s="220">
        <v>4.2</v>
      </c>
      <c r="I288" s="221"/>
      <c r="J288" s="217"/>
      <c r="K288" s="217"/>
      <c r="L288" s="222"/>
      <c r="M288" s="223"/>
      <c r="N288" s="224"/>
      <c r="O288" s="224"/>
      <c r="P288" s="224"/>
      <c r="Q288" s="224"/>
      <c r="R288" s="224"/>
      <c r="S288" s="224"/>
      <c r="T288" s="225"/>
      <c r="AT288" s="226" t="s">
        <v>299</v>
      </c>
      <c r="AU288" s="226" t="s">
        <v>91</v>
      </c>
      <c r="AV288" s="13" t="s">
        <v>91</v>
      </c>
      <c r="AW288" s="13" t="s">
        <v>42</v>
      </c>
      <c r="AX288" s="13" t="s">
        <v>82</v>
      </c>
      <c r="AY288" s="226" t="s">
        <v>211</v>
      </c>
    </row>
    <row r="289" spans="1:65" s="13" customFormat="1">
      <c r="B289" s="216"/>
      <c r="C289" s="217"/>
      <c r="D289" s="208" t="s">
        <v>299</v>
      </c>
      <c r="E289" s="218" t="s">
        <v>44</v>
      </c>
      <c r="F289" s="219" t="s">
        <v>1879</v>
      </c>
      <c r="G289" s="217"/>
      <c r="H289" s="220">
        <v>29.4</v>
      </c>
      <c r="I289" s="221"/>
      <c r="J289" s="217"/>
      <c r="K289" s="217"/>
      <c r="L289" s="222"/>
      <c r="M289" s="223"/>
      <c r="N289" s="224"/>
      <c r="O289" s="224"/>
      <c r="P289" s="224"/>
      <c r="Q289" s="224"/>
      <c r="R289" s="224"/>
      <c r="S289" s="224"/>
      <c r="T289" s="225"/>
      <c r="AT289" s="226" t="s">
        <v>299</v>
      </c>
      <c r="AU289" s="226" t="s">
        <v>91</v>
      </c>
      <c r="AV289" s="13" t="s">
        <v>91</v>
      </c>
      <c r="AW289" s="13" t="s">
        <v>42</v>
      </c>
      <c r="AX289" s="13" t="s">
        <v>82</v>
      </c>
      <c r="AY289" s="226" t="s">
        <v>211</v>
      </c>
    </row>
    <row r="290" spans="1:65" s="13" customFormat="1">
      <c r="B290" s="216"/>
      <c r="C290" s="217"/>
      <c r="D290" s="208" t="s">
        <v>299</v>
      </c>
      <c r="E290" s="218" t="s">
        <v>44</v>
      </c>
      <c r="F290" s="219" t="s">
        <v>1880</v>
      </c>
      <c r="G290" s="217"/>
      <c r="H290" s="220">
        <v>4.2</v>
      </c>
      <c r="I290" s="221"/>
      <c r="J290" s="217"/>
      <c r="K290" s="217"/>
      <c r="L290" s="222"/>
      <c r="M290" s="223"/>
      <c r="N290" s="224"/>
      <c r="O290" s="224"/>
      <c r="P290" s="224"/>
      <c r="Q290" s="224"/>
      <c r="R290" s="224"/>
      <c r="S290" s="224"/>
      <c r="T290" s="225"/>
      <c r="AT290" s="226" t="s">
        <v>299</v>
      </c>
      <c r="AU290" s="226" t="s">
        <v>91</v>
      </c>
      <c r="AV290" s="13" t="s">
        <v>91</v>
      </c>
      <c r="AW290" s="13" t="s">
        <v>42</v>
      </c>
      <c r="AX290" s="13" t="s">
        <v>82</v>
      </c>
      <c r="AY290" s="226" t="s">
        <v>211</v>
      </c>
    </row>
    <row r="291" spans="1:65" s="13" customFormat="1">
      <c r="B291" s="216"/>
      <c r="C291" s="217"/>
      <c r="D291" s="208" t="s">
        <v>299</v>
      </c>
      <c r="E291" s="218" t="s">
        <v>44</v>
      </c>
      <c r="F291" s="219" t="s">
        <v>1881</v>
      </c>
      <c r="G291" s="217"/>
      <c r="H291" s="220">
        <v>4.2</v>
      </c>
      <c r="I291" s="221"/>
      <c r="J291" s="217"/>
      <c r="K291" s="217"/>
      <c r="L291" s="222"/>
      <c r="M291" s="223"/>
      <c r="N291" s="224"/>
      <c r="O291" s="224"/>
      <c r="P291" s="224"/>
      <c r="Q291" s="224"/>
      <c r="R291" s="224"/>
      <c r="S291" s="224"/>
      <c r="T291" s="225"/>
      <c r="AT291" s="226" t="s">
        <v>299</v>
      </c>
      <c r="AU291" s="226" t="s">
        <v>91</v>
      </c>
      <c r="AV291" s="13" t="s">
        <v>91</v>
      </c>
      <c r="AW291" s="13" t="s">
        <v>42</v>
      </c>
      <c r="AX291" s="13" t="s">
        <v>82</v>
      </c>
      <c r="AY291" s="226" t="s">
        <v>211</v>
      </c>
    </row>
    <row r="292" spans="1:65" s="13" customFormat="1">
      <c r="B292" s="216"/>
      <c r="C292" s="217"/>
      <c r="D292" s="208" t="s">
        <v>299</v>
      </c>
      <c r="E292" s="218" t="s">
        <v>44</v>
      </c>
      <c r="F292" s="219" t="s">
        <v>1882</v>
      </c>
      <c r="G292" s="217"/>
      <c r="H292" s="220">
        <v>4.2</v>
      </c>
      <c r="I292" s="221"/>
      <c r="J292" s="217"/>
      <c r="K292" s="217"/>
      <c r="L292" s="222"/>
      <c r="M292" s="223"/>
      <c r="N292" s="224"/>
      <c r="O292" s="224"/>
      <c r="P292" s="224"/>
      <c r="Q292" s="224"/>
      <c r="R292" s="224"/>
      <c r="S292" s="224"/>
      <c r="T292" s="225"/>
      <c r="AT292" s="226" t="s">
        <v>299</v>
      </c>
      <c r="AU292" s="226" t="s">
        <v>91</v>
      </c>
      <c r="AV292" s="13" t="s">
        <v>91</v>
      </c>
      <c r="AW292" s="13" t="s">
        <v>42</v>
      </c>
      <c r="AX292" s="13" t="s">
        <v>82</v>
      </c>
      <c r="AY292" s="226" t="s">
        <v>211</v>
      </c>
    </row>
    <row r="293" spans="1:65" s="13" customFormat="1">
      <c r="B293" s="216"/>
      <c r="C293" s="217"/>
      <c r="D293" s="208" t="s">
        <v>299</v>
      </c>
      <c r="E293" s="218" t="s">
        <v>44</v>
      </c>
      <c r="F293" s="219" t="s">
        <v>1883</v>
      </c>
      <c r="G293" s="217"/>
      <c r="H293" s="220">
        <v>6.3</v>
      </c>
      <c r="I293" s="221"/>
      <c r="J293" s="217"/>
      <c r="K293" s="217"/>
      <c r="L293" s="222"/>
      <c r="M293" s="223"/>
      <c r="N293" s="224"/>
      <c r="O293" s="224"/>
      <c r="P293" s="224"/>
      <c r="Q293" s="224"/>
      <c r="R293" s="224"/>
      <c r="S293" s="224"/>
      <c r="T293" s="225"/>
      <c r="AT293" s="226" t="s">
        <v>299</v>
      </c>
      <c r="AU293" s="226" t="s">
        <v>91</v>
      </c>
      <c r="AV293" s="13" t="s">
        <v>91</v>
      </c>
      <c r="AW293" s="13" t="s">
        <v>42</v>
      </c>
      <c r="AX293" s="13" t="s">
        <v>82</v>
      </c>
      <c r="AY293" s="226" t="s">
        <v>211</v>
      </c>
    </row>
    <row r="294" spans="1:65" s="13" customFormat="1">
      <c r="B294" s="216"/>
      <c r="C294" s="217"/>
      <c r="D294" s="208" t="s">
        <v>299</v>
      </c>
      <c r="E294" s="218" t="s">
        <v>44</v>
      </c>
      <c r="F294" s="219" t="s">
        <v>1884</v>
      </c>
      <c r="G294" s="217"/>
      <c r="H294" s="220">
        <v>0</v>
      </c>
      <c r="I294" s="221"/>
      <c r="J294" s="217"/>
      <c r="K294" s="217"/>
      <c r="L294" s="222"/>
      <c r="M294" s="223"/>
      <c r="N294" s="224"/>
      <c r="O294" s="224"/>
      <c r="P294" s="224"/>
      <c r="Q294" s="224"/>
      <c r="R294" s="224"/>
      <c r="S294" s="224"/>
      <c r="T294" s="225"/>
      <c r="AT294" s="226" t="s">
        <v>299</v>
      </c>
      <c r="AU294" s="226" t="s">
        <v>91</v>
      </c>
      <c r="AV294" s="13" t="s">
        <v>91</v>
      </c>
      <c r="AW294" s="13" t="s">
        <v>42</v>
      </c>
      <c r="AX294" s="13" t="s">
        <v>82</v>
      </c>
      <c r="AY294" s="226" t="s">
        <v>211</v>
      </c>
    </row>
    <row r="295" spans="1:65" s="13" customFormat="1">
      <c r="B295" s="216"/>
      <c r="C295" s="217"/>
      <c r="D295" s="208" t="s">
        <v>299</v>
      </c>
      <c r="E295" s="218" t="s">
        <v>44</v>
      </c>
      <c r="F295" s="219" t="s">
        <v>1885</v>
      </c>
      <c r="G295" s="217"/>
      <c r="H295" s="220">
        <v>6.3</v>
      </c>
      <c r="I295" s="221"/>
      <c r="J295" s="217"/>
      <c r="K295" s="217"/>
      <c r="L295" s="222"/>
      <c r="M295" s="223"/>
      <c r="N295" s="224"/>
      <c r="O295" s="224"/>
      <c r="P295" s="224"/>
      <c r="Q295" s="224"/>
      <c r="R295" s="224"/>
      <c r="S295" s="224"/>
      <c r="T295" s="225"/>
      <c r="AT295" s="226" t="s">
        <v>299</v>
      </c>
      <c r="AU295" s="226" t="s">
        <v>91</v>
      </c>
      <c r="AV295" s="13" t="s">
        <v>91</v>
      </c>
      <c r="AW295" s="13" t="s">
        <v>42</v>
      </c>
      <c r="AX295" s="13" t="s">
        <v>82</v>
      </c>
      <c r="AY295" s="226" t="s">
        <v>211</v>
      </c>
    </row>
    <row r="296" spans="1:65" s="13" customFormat="1">
      <c r="B296" s="216"/>
      <c r="C296" s="217"/>
      <c r="D296" s="208" t="s">
        <v>299</v>
      </c>
      <c r="E296" s="218" t="s">
        <v>44</v>
      </c>
      <c r="F296" s="219" t="s">
        <v>1886</v>
      </c>
      <c r="G296" s="217"/>
      <c r="H296" s="220">
        <v>4.2</v>
      </c>
      <c r="I296" s="221"/>
      <c r="J296" s="217"/>
      <c r="K296" s="217"/>
      <c r="L296" s="222"/>
      <c r="M296" s="223"/>
      <c r="N296" s="224"/>
      <c r="O296" s="224"/>
      <c r="P296" s="224"/>
      <c r="Q296" s="224"/>
      <c r="R296" s="224"/>
      <c r="S296" s="224"/>
      <c r="T296" s="225"/>
      <c r="AT296" s="226" t="s">
        <v>299</v>
      </c>
      <c r="AU296" s="226" t="s">
        <v>91</v>
      </c>
      <c r="AV296" s="13" t="s">
        <v>91</v>
      </c>
      <c r="AW296" s="13" t="s">
        <v>42</v>
      </c>
      <c r="AX296" s="13" t="s">
        <v>82</v>
      </c>
      <c r="AY296" s="226" t="s">
        <v>211</v>
      </c>
    </row>
    <row r="297" spans="1:65" s="13" customFormat="1">
      <c r="B297" s="216"/>
      <c r="C297" s="217"/>
      <c r="D297" s="208" t="s">
        <v>299</v>
      </c>
      <c r="E297" s="218" t="s">
        <v>44</v>
      </c>
      <c r="F297" s="219" t="s">
        <v>1887</v>
      </c>
      <c r="G297" s="217"/>
      <c r="H297" s="220">
        <v>12.6</v>
      </c>
      <c r="I297" s="221"/>
      <c r="J297" s="217"/>
      <c r="K297" s="217"/>
      <c r="L297" s="222"/>
      <c r="M297" s="223"/>
      <c r="N297" s="224"/>
      <c r="O297" s="224"/>
      <c r="P297" s="224"/>
      <c r="Q297" s="224"/>
      <c r="R297" s="224"/>
      <c r="S297" s="224"/>
      <c r="T297" s="225"/>
      <c r="AT297" s="226" t="s">
        <v>299</v>
      </c>
      <c r="AU297" s="226" t="s">
        <v>91</v>
      </c>
      <c r="AV297" s="13" t="s">
        <v>91</v>
      </c>
      <c r="AW297" s="13" t="s">
        <v>42</v>
      </c>
      <c r="AX297" s="13" t="s">
        <v>82</v>
      </c>
      <c r="AY297" s="226" t="s">
        <v>211</v>
      </c>
    </row>
    <row r="298" spans="1:65" s="13" customFormat="1">
      <c r="B298" s="216"/>
      <c r="C298" s="217"/>
      <c r="D298" s="208" t="s">
        <v>299</v>
      </c>
      <c r="E298" s="218" t="s">
        <v>44</v>
      </c>
      <c r="F298" s="219" t="s">
        <v>1888</v>
      </c>
      <c r="G298" s="217"/>
      <c r="H298" s="220">
        <v>4.2</v>
      </c>
      <c r="I298" s="221"/>
      <c r="J298" s="217"/>
      <c r="K298" s="217"/>
      <c r="L298" s="222"/>
      <c r="M298" s="223"/>
      <c r="N298" s="224"/>
      <c r="O298" s="224"/>
      <c r="P298" s="224"/>
      <c r="Q298" s="224"/>
      <c r="R298" s="224"/>
      <c r="S298" s="224"/>
      <c r="T298" s="225"/>
      <c r="AT298" s="226" t="s">
        <v>299</v>
      </c>
      <c r="AU298" s="226" t="s">
        <v>91</v>
      </c>
      <c r="AV298" s="13" t="s">
        <v>91</v>
      </c>
      <c r="AW298" s="13" t="s">
        <v>42</v>
      </c>
      <c r="AX298" s="13" t="s">
        <v>82</v>
      </c>
      <c r="AY298" s="226" t="s">
        <v>211</v>
      </c>
    </row>
    <row r="299" spans="1:65" s="13" customFormat="1">
      <c r="B299" s="216"/>
      <c r="C299" s="217"/>
      <c r="D299" s="208" t="s">
        <v>299</v>
      </c>
      <c r="E299" s="218" t="s">
        <v>44</v>
      </c>
      <c r="F299" s="219" t="s">
        <v>1889</v>
      </c>
      <c r="G299" s="217"/>
      <c r="H299" s="220">
        <v>4.2</v>
      </c>
      <c r="I299" s="221"/>
      <c r="J299" s="217"/>
      <c r="K299" s="217"/>
      <c r="L299" s="222"/>
      <c r="M299" s="223"/>
      <c r="N299" s="224"/>
      <c r="O299" s="224"/>
      <c r="P299" s="224"/>
      <c r="Q299" s="224"/>
      <c r="R299" s="224"/>
      <c r="S299" s="224"/>
      <c r="T299" s="225"/>
      <c r="AT299" s="226" t="s">
        <v>299</v>
      </c>
      <c r="AU299" s="226" t="s">
        <v>91</v>
      </c>
      <c r="AV299" s="13" t="s">
        <v>91</v>
      </c>
      <c r="AW299" s="13" t="s">
        <v>42</v>
      </c>
      <c r="AX299" s="13" t="s">
        <v>82</v>
      </c>
      <c r="AY299" s="226" t="s">
        <v>211</v>
      </c>
    </row>
    <row r="300" spans="1:65" s="13" customFormat="1">
      <c r="B300" s="216"/>
      <c r="C300" s="217"/>
      <c r="D300" s="208" t="s">
        <v>299</v>
      </c>
      <c r="E300" s="218" t="s">
        <v>44</v>
      </c>
      <c r="F300" s="219" t="s">
        <v>1890</v>
      </c>
      <c r="G300" s="217"/>
      <c r="H300" s="220">
        <v>4.2</v>
      </c>
      <c r="I300" s="221"/>
      <c r="J300" s="217"/>
      <c r="K300" s="217"/>
      <c r="L300" s="222"/>
      <c r="M300" s="223"/>
      <c r="N300" s="224"/>
      <c r="O300" s="224"/>
      <c r="P300" s="224"/>
      <c r="Q300" s="224"/>
      <c r="R300" s="224"/>
      <c r="S300" s="224"/>
      <c r="T300" s="225"/>
      <c r="AT300" s="226" t="s">
        <v>299</v>
      </c>
      <c r="AU300" s="226" t="s">
        <v>91</v>
      </c>
      <c r="AV300" s="13" t="s">
        <v>91</v>
      </c>
      <c r="AW300" s="13" t="s">
        <v>42</v>
      </c>
      <c r="AX300" s="13" t="s">
        <v>82</v>
      </c>
      <c r="AY300" s="226" t="s">
        <v>211</v>
      </c>
    </row>
    <row r="301" spans="1:65" s="14" customFormat="1">
      <c r="B301" s="227"/>
      <c r="C301" s="228"/>
      <c r="D301" s="208" t="s">
        <v>299</v>
      </c>
      <c r="E301" s="229" t="s">
        <v>44</v>
      </c>
      <c r="F301" s="230" t="s">
        <v>344</v>
      </c>
      <c r="G301" s="228"/>
      <c r="H301" s="231">
        <v>96.6</v>
      </c>
      <c r="I301" s="232"/>
      <c r="J301" s="228"/>
      <c r="K301" s="228"/>
      <c r="L301" s="233"/>
      <c r="M301" s="234"/>
      <c r="N301" s="235"/>
      <c r="O301" s="235"/>
      <c r="P301" s="235"/>
      <c r="Q301" s="235"/>
      <c r="R301" s="235"/>
      <c r="S301" s="235"/>
      <c r="T301" s="236"/>
      <c r="AT301" s="237" t="s">
        <v>299</v>
      </c>
      <c r="AU301" s="237" t="s">
        <v>91</v>
      </c>
      <c r="AV301" s="14" t="s">
        <v>232</v>
      </c>
      <c r="AW301" s="14" t="s">
        <v>42</v>
      </c>
      <c r="AX301" s="14" t="s">
        <v>88</v>
      </c>
      <c r="AY301" s="237" t="s">
        <v>211</v>
      </c>
    </row>
    <row r="302" spans="1:65" s="2" customFormat="1" ht="12">
      <c r="A302" s="37"/>
      <c r="B302" s="38"/>
      <c r="C302" s="259" t="s">
        <v>479</v>
      </c>
      <c r="D302" s="259" t="s">
        <v>507</v>
      </c>
      <c r="E302" s="260" t="s">
        <v>934</v>
      </c>
      <c r="F302" s="261" t="s">
        <v>935</v>
      </c>
      <c r="G302" s="262" t="s">
        <v>295</v>
      </c>
      <c r="H302" s="263">
        <v>28.225999999999999</v>
      </c>
      <c r="I302" s="264"/>
      <c r="J302" s="265">
        <f>ROUND(I302*H302,2)</f>
        <v>0</v>
      </c>
      <c r="K302" s="261" t="s">
        <v>224</v>
      </c>
      <c r="L302" s="266"/>
      <c r="M302" s="267" t="s">
        <v>44</v>
      </c>
      <c r="N302" s="268" t="s">
        <v>53</v>
      </c>
      <c r="O302" s="67"/>
      <c r="P302" s="204">
        <f>O302*H302</f>
        <v>0</v>
      </c>
      <c r="Q302" s="204">
        <v>2.4289999999999998</v>
      </c>
      <c r="R302" s="204">
        <f>Q302*H302</f>
        <v>68.560953999999995</v>
      </c>
      <c r="S302" s="204">
        <v>0</v>
      </c>
      <c r="T302" s="205">
        <f>S302*H302</f>
        <v>0</v>
      </c>
      <c r="U302" s="37"/>
      <c r="V302" s="37"/>
      <c r="W302" s="37"/>
      <c r="X302" s="37"/>
      <c r="Y302" s="37"/>
      <c r="Z302" s="37"/>
      <c r="AA302" s="37"/>
      <c r="AB302" s="37"/>
      <c r="AC302" s="37"/>
      <c r="AD302" s="37"/>
      <c r="AE302" s="37"/>
      <c r="AR302" s="206" t="s">
        <v>256</v>
      </c>
      <c r="AT302" s="206" t="s">
        <v>507</v>
      </c>
      <c r="AU302" s="206" t="s">
        <v>91</v>
      </c>
      <c r="AY302" s="19" t="s">
        <v>211</v>
      </c>
      <c r="BE302" s="207">
        <f>IF(N302="základní",J302,0)</f>
        <v>0</v>
      </c>
      <c r="BF302" s="207">
        <f>IF(N302="snížená",J302,0)</f>
        <v>0</v>
      </c>
      <c r="BG302" s="207">
        <f>IF(N302="zákl. přenesená",J302,0)</f>
        <v>0</v>
      </c>
      <c r="BH302" s="207">
        <f>IF(N302="sníž. přenesená",J302,0)</f>
        <v>0</v>
      </c>
      <c r="BI302" s="207">
        <f>IF(N302="nulová",J302,0)</f>
        <v>0</v>
      </c>
      <c r="BJ302" s="19" t="s">
        <v>88</v>
      </c>
      <c r="BK302" s="207">
        <f>ROUND(I302*H302,2)</f>
        <v>0</v>
      </c>
      <c r="BL302" s="19" t="s">
        <v>232</v>
      </c>
      <c r="BM302" s="206" t="s">
        <v>1891</v>
      </c>
    </row>
    <row r="303" spans="1:65" s="15" customFormat="1" ht="22.5">
      <c r="B303" s="238"/>
      <c r="C303" s="239"/>
      <c r="D303" s="208" t="s">
        <v>299</v>
      </c>
      <c r="E303" s="240" t="s">
        <v>44</v>
      </c>
      <c r="F303" s="241" t="s">
        <v>1892</v>
      </c>
      <c r="G303" s="239"/>
      <c r="H303" s="240" t="s">
        <v>44</v>
      </c>
      <c r="I303" s="242"/>
      <c r="J303" s="239"/>
      <c r="K303" s="239"/>
      <c r="L303" s="243"/>
      <c r="M303" s="244"/>
      <c r="N303" s="245"/>
      <c r="O303" s="245"/>
      <c r="P303" s="245"/>
      <c r="Q303" s="245"/>
      <c r="R303" s="245"/>
      <c r="S303" s="245"/>
      <c r="T303" s="246"/>
      <c r="AT303" s="247" t="s">
        <v>299</v>
      </c>
      <c r="AU303" s="247" t="s">
        <v>91</v>
      </c>
      <c r="AV303" s="15" t="s">
        <v>88</v>
      </c>
      <c r="AW303" s="15" t="s">
        <v>42</v>
      </c>
      <c r="AX303" s="15" t="s">
        <v>82</v>
      </c>
      <c r="AY303" s="247" t="s">
        <v>211</v>
      </c>
    </row>
    <row r="304" spans="1:65" s="15" customFormat="1">
      <c r="B304" s="238"/>
      <c r="C304" s="239"/>
      <c r="D304" s="208" t="s">
        <v>299</v>
      </c>
      <c r="E304" s="240" t="s">
        <v>44</v>
      </c>
      <c r="F304" s="241" t="s">
        <v>1893</v>
      </c>
      <c r="G304" s="239"/>
      <c r="H304" s="240" t="s">
        <v>44</v>
      </c>
      <c r="I304" s="242"/>
      <c r="J304" s="239"/>
      <c r="K304" s="239"/>
      <c r="L304" s="243"/>
      <c r="M304" s="244"/>
      <c r="N304" s="245"/>
      <c r="O304" s="245"/>
      <c r="P304" s="245"/>
      <c r="Q304" s="245"/>
      <c r="R304" s="245"/>
      <c r="S304" s="245"/>
      <c r="T304" s="246"/>
      <c r="AT304" s="247" t="s">
        <v>299</v>
      </c>
      <c r="AU304" s="247" t="s">
        <v>91</v>
      </c>
      <c r="AV304" s="15" t="s">
        <v>88</v>
      </c>
      <c r="AW304" s="15" t="s">
        <v>42</v>
      </c>
      <c r="AX304" s="15" t="s">
        <v>82</v>
      </c>
      <c r="AY304" s="247" t="s">
        <v>211</v>
      </c>
    </row>
    <row r="305" spans="2:51" s="13" customFormat="1">
      <c r="B305" s="216"/>
      <c r="C305" s="217"/>
      <c r="D305" s="208" t="s">
        <v>299</v>
      </c>
      <c r="E305" s="218" t="s">
        <v>44</v>
      </c>
      <c r="F305" s="219" t="s">
        <v>1894</v>
      </c>
      <c r="G305" s="217"/>
      <c r="H305" s="220">
        <v>1.2270000000000001</v>
      </c>
      <c r="I305" s="221"/>
      <c r="J305" s="217"/>
      <c r="K305" s="217"/>
      <c r="L305" s="222"/>
      <c r="M305" s="223"/>
      <c r="N305" s="224"/>
      <c r="O305" s="224"/>
      <c r="P305" s="224"/>
      <c r="Q305" s="224"/>
      <c r="R305" s="224"/>
      <c r="S305" s="224"/>
      <c r="T305" s="225"/>
      <c r="AT305" s="226" t="s">
        <v>299</v>
      </c>
      <c r="AU305" s="226" t="s">
        <v>91</v>
      </c>
      <c r="AV305" s="13" t="s">
        <v>91</v>
      </c>
      <c r="AW305" s="13" t="s">
        <v>42</v>
      </c>
      <c r="AX305" s="13" t="s">
        <v>82</v>
      </c>
      <c r="AY305" s="226" t="s">
        <v>211</v>
      </c>
    </row>
    <row r="306" spans="2:51" s="13" customFormat="1">
      <c r="B306" s="216"/>
      <c r="C306" s="217"/>
      <c r="D306" s="208" t="s">
        <v>299</v>
      </c>
      <c r="E306" s="218" t="s">
        <v>44</v>
      </c>
      <c r="F306" s="219" t="s">
        <v>1895</v>
      </c>
      <c r="G306" s="217"/>
      <c r="H306" s="220">
        <v>1.2270000000000001</v>
      </c>
      <c r="I306" s="221"/>
      <c r="J306" s="217"/>
      <c r="K306" s="217"/>
      <c r="L306" s="222"/>
      <c r="M306" s="223"/>
      <c r="N306" s="224"/>
      <c r="O306" s="224"/>
      <c r="P306" s="224"/>
      <c r="Q306" s="224"/>
      <c r="R306" s="224"/>
      <c r="S306" s="224"/>
      <c r="T306" s="225"/>
      <c r="AT306" s="226" t="s">
        <v>299</v>
      </c>
      <c r="AU306" s="226" t="s">
        <v>91</v>
      </c>
      <c r="AV306" s="13" t="s">
        <v>91</v>
      </c>
      <c r="AW306" s="13" t="s">
        <v>42</v>
      </c>
      <c r="AX306" s="13" t="s">
        <v>82</v>
      </c>
      <c r="AY306" s="226" t="s">
        <v>211</v>
      </c>
    </row>
    <row r="307" spans="2:51" s="13" customFormat="1">
      <c r="B307" s="216"/>
      <c r="C307" s="217"/>
      <c r="D307" s="208" t="s">
        <v>299</v>
      </c>
      <c r="E307" s="218" t="s">
        <v>44</v>
      </c>
      <c r="F307" s="219" t="s">
        <v>1896</v>
      </c>
      <c r="G307" s="217"/>
      <c r="H307" s="220">
        <v>1.2270000000000001</v>
      </c>
      <c r="I307" s="221"/>
      <c r="J307" s="217"/>
      <c r="K307" s="217"/>
      <c r="L307" s="222"/>
      <c r="M307" s="223"/>
      <c r="N307" s="224"/>
      <c r="O307" s="224"/>
      <c r="P307" s="224"/>
      <c r="Q307" s="224"/>
      <c r="R307" s="224"/>
      <c r="S307" s="224"/>
      <c r="T307" s="225"/>
      <c r="AT307" s="226" t="s">
        <v>299</v>
      </c>
      <c r="AU307" s="226" t="s">
        <v>91</v>
      </c>
      <c r="AV307" s="13" t="s">
        <v>91</v>
      </c>
      <c r="AW307" s="13" t="s">
        <v>42</v>
      </c>
      <c r="AX307" s="13" t="s">
        <v>82</v>
      </c>
      <c r="AY307" s="226" t="s">
        <v>211</v>
      </c>
    </row>
    <row r="308" spans="2:51" s="13" customFormat="1">
      <c r="B308" s="216"/>
      <c r="C308" s="217"/>
      <c r="D308" s="208" t="s">
        <v>299</v>
      </c>
      <c r="E308" s="218" t="s">
        <v>44</v>
      </c>
      <c r="F308" s="219" t="s">
        <v>1897</v>
      </c>
      <c r="G308" s="217"/>
      <c r="H308" s="220">
        <v>8.5920000000000005</v>
      </c>
      <c r="I308" s="221"/>
      <c r="J308" s="217"/>
      <c r="K308" s="217"/>
      <c r="L308" s="222"/>
      <c r="M308" s="223"/>
      <c r="N308" s="224"/>
      <c r="O308" s="224"/>
      <c r="P308" s="224"/>
      <c r="Q308" s="224"/>
      <c r="R308" s="224"/>
      <c r="S308" s="224"/>
      <c r="T308" s="225"/>
      <c r="AT308" s="226" t="s">
        <v>299</v>
      </c>
      <c r="AU308" s="226" t="s">
        <v>91</v>
      </c>
      <c r="AV308" s="13" t="s">
        <v>91</v>
      </c>
      <c r="AW308" s="13" t="s">
        <v>42</v>
      </c>
      <c r="AX308" s="13" t="s">
        <v>82</v>
      </c>
      <c r="AY308" s="226" t="s">
        <v>211</v>
      </c>
    </row>
    <row r="309" spans="2:51" s="13" customFormat="1">
      <c r="B309" s="216"/>
      <c r="C309" s="217"/>
      <c r="D309" s="208" t="s">
        <v>299</v>
      </c>
      <c r="E309" s="218" t="s">
        <v>44</v>
      </c>
      <c r="F309" s="219" t="s">
        <v>1898</v>
      </c>
      <c r="G309" s="217"/>
      <c r="H309" s="220">
        <v>1.2270000000000001</v>
      </c>
      <c r="I309" s="221"/>
      <c r="J309" s="217"/>
      <c r="K309" s="217"/>
      <c r="L309" s="222"/>
      <c r="M309" s="223"/>
      <c r="N309" s="224"/>
      <c r="O309" s="224"/>
      <c r="P309" s="224"/>
      <c r="Q309" s="224"/>
      <c r="R309" s="224"/>
      <c r="S309" s="224"/>
      <c r="T309" s="225"/>
      <c r="AT309" s="226" t="s">
        <v>299</v>
      </c>
      <c r="AU309" s="226" t="s">
        <v>91</v>
      </c>
      <c r="AV309" s="13" t="s">
        <v>91</v>
      </c>
      <c r="AW309" s="13" t="s">
        <v>42</v>
      </c>
      <c r="AX309" s="13" t="s">
        <v>82</v>
      </c>
      <c r="AY309" s="226" t="s">
        <v>211</v>
      </c>
    </row>
    <row r="310" spans="2:51" s="13" customFormat="1">
      <c r="B310" s="216"/>
      <c r="C310" s="217"/>
      <c r="D310" s="208" t="s">
        <v>299</v>
      </c>
      <c r="E310" s="218" t="s">
        <v>44</v>
      </c>
      <c r="F310" s="219" t="s">
        <v>1899</v>
      </c>
      <c r="G310" s="217"/>
      <c r="H310" s="220">
        <v>1.2270000000000001</v>
      </c>
      <c r="I310" s="221"/>
      <c r="J310" s="217"/>
      <c r="K310" s="217"/>
      <c r="L310" s="222"/>
      <c r="M310" s="223"/>
      <c r="N310" s="224"/>
      <c r="O310" s="224"/>
      <c r="P310" s="224"/>
      <c r="Q310" s="224"/>
      <c r="R310" s="224"/>
      <c r="S310" s="224"/>
      <c r="T310" s="225"/>
      <c r="AT310" s="226" t="s">
        <v>299</v>
      </c>
      <c r="AU310" s="226" t="s">
        <v>91</v>
      </c>
      <c r="AV310" s="13" t="s">
        <v>91</v>
      </c>
      <c r="AW310" s="13" t="s">
        <v>42</v>
      </c>
      <c r="AX310" s="13" t="s">
        <v>82</v>
      </c>
      <c r="AY310" s="226" t="s">
        <v>211</v>
      </c>
    </row>
    <row r="311" spans="2:51" s="13" customFormat="1">
      <c r="B311" s="216"/>
      <c r="C311" s="217"/>
      <c r="D311" s="208" t="s">
        <v>299</v>
      </c>
      <c r="E311" s="218" t="s">
        <v>44</v>
      </c>
      <c r="F311" s="219" t="s">
        <v>1900</v>
      </c>
      <c r="G311" s="217"/>
      <c r="H311" s="220">
        <v>1.2270000000000001</v>
      </c>
      <c r="I311" s="221"/>
      <c r="J311" s="217"/>
      <c r="K311" s="217"/>
      <c r="L311" s="222"/>
      <c r="M311" s="223"/>
      <c r="N311" s="224"/>
      <c r="O311" s="224"/>
      <c r="P311" s="224"/>
      <c r="Q311" s="224"/>
      <c r="R311" s="224"/>
      <c r="S311" s="224"/>
      <c r="T311" s="225"/>
      <c r="AT311" s="226" t="s">
        <v>299</v>
      </c>
      <c r="AU311" s="226" t="s">
        <v>91</v>
      </c>
      <c r="AV311" s="13" t="s">
        <v>91</v>
      </c>
      <c r="AW311" s="13" t="s">
        <v>42</v>
      </c>
      <c r="AX311" s="13" t="s">
        <v>82</v>
      </c>
      <c r="AY311" s="226" t="s">
        <v>211</v>
      </c>
    </row>
    <row r="312" spans="2:51" s="13" customFormat="1">
      <c r="B312" s="216"/>
      <c r="C312" s="217"/>
      <c r="D312" s="208" t="s">
        <v>299</v>
      </c>
      <c r="E312" s="218" t="s">
        <v>44</v>
      </c>
      <c r="F312" s="219" t="s">
        <v>1901</v>
      </c>
      <c r="G312" s="217"/>
      <c r="H312" s="220">
        <v>1.841</v>
      </c>
      <c r="I312" s="221"/>
      <c r="J312" s="217"/>
      <c r="K312" s="217"/>
      <c r="L312" s="222"/>
      <c r="M312" s="223"/>
      <c r="N312" s="224"/>
      <c r="O312" s="224"/>
      <c r="P312" s="224"/>
      <c r="Q312" s="224"/>
      <c r="R312" s="224"/>
      <c r="S312" s="224"/>
      <c r="T312" s="225"/>
      <c r="AT312" s="226" t="s">
        <v>299</v>
      </c>
      <c r="AU312" s="226" t="s">
        <v>91</v>
      </c>
      <c r="AV312" s="13" t="s">
        <v>91</v>
      </c>
      <c r="AW312" s="13" t="s">
        <v>42</v>
      </c>
      <c r="AX312" s="13" t="s">
        <v>82</v>
      </c>
      <c r="AY312" s="226" t="s">
        <v>211</v>
      </c>
    </row>
    <row r="313" spans="2:51" s="13" customFormat="1">
      <c r="B313" s="216"/>
      <c r="C313" s="217"/>
      <c r="D313" s="208" t="s">
        <v>299</v>
      </c>
      <c r="E313" s="218" t="s">
        <v>44</v>
      </c>
      <c r="F313" s="219" t="s">
        <v>1902</v>
      </c>
      <c r="G313" s="217"/>
      <c r="H313" s="220">
        <v>0</v>
      </c>
      <c r="I313" s="221"/>
      <c r="J313" s="217"/>
      <c r="K313" s="217"/>
      <c r="L313" s="222"/>
      <c r="M313" s="223"/>
      <c r="N313" s="224"/>
      <c r="O313" s="224"/>
      <c r="P313" s="224"/>
      <c r="Q313" s="224"/>
      <c r="R313" s="224"/>
      <c r="S313" s="224"/>
      <c r="T313" s="225"/>
      <c r="AT313" s="226" t="s">
        <v>299</v>
      </c>
      <c r="AU313" s="226" t="s">
        <v>91</v>
      </c>
      <c r="AV313" s="13" t="s">
        <v>91</v>
      </c>
      <c r="AW313" s="13" t="s">
        <v>42</v>
      </c>
      <c r="AX313" s="13" t="s">
        <v>82</v>
      </c>
      <c r="AY313" s="226" t="s">
        <v>211</v>
      </c>
    </row>
    <row r="314" spans="2:51" s="13" customFormat="1">
      <c r="B314" s="216"/>
      <c r="C314" s="217"/>
      <c r="D314" s="208" t="s">
        <v>299</v>
      </c>
      <c r="E314" s="218" t="s">
        <v>44</v>
      </c>
      <c r="F314" s="219" t="s">
        <v>1903</v>
      </c>
      <c r="G314" s="217"/>
      <c r="H314" s="220">
        <v>1.841</v>
      </c>
      <c r="I314" s="221"/>
      <c r="J314" s="217"/>
      <c r="K314" s="217"/>
      <c r="L314" s="222"/>
      <c r="M314" s="223"/>
      <c r="N314" s="224"/>
      <c r="O314" s="224"/>
      <c r="P314" s="224"/>
      <c r="Q314" s="224"/>
      <c r="R314" s="224"/>
      <c r="S314" s="224"/>
      <c r="T314" s="225"/>
      <c r="AT314" s="226" t="s">
        <v>299</v>
      </c>
      <c r="AU314" s="226" t="s">
        <v>91</v>
      </c>
      <c r="AV314" s="13" t="s">
        <v>91</v>
      </c>
      <c r="AW314" s="13" t="s">
        <v>42</v>
      </c>
      <c r="AX314" s="13" t="s">
        <v>82</v>
      </c>
      <c r="AY314" s="226" t="s">
        <v>211</v>
      </c>
    </row>
    <row r="315" spans="2:51" s="13" customFormat="1">
      <c r="B315" s="216"/>
      <c r="C315" s="217"/>
      <c r="D315" s="208" t="s">
        <v>299</v>
      </c>
      <c r="E315" s="218" t="s">
        <v>44</v>
      </c>
      <c r="F315" s="219" t="s">
        <v>1904</v>
      </c>
      <c r="G315" s="217"/>
      <c r="H315" s="220">
        <v>1.2270000000000001</v>
      </c>
      <c r="I315" s="221"/>
      <c r="J315" s="217"/>
      <c r="K315" s="217"/>
      <c r="L315" s="222"/>
      <c r="M315" s="223"/>
      <c r="N315" s="224"/>
      <c r="O315" s="224"/>
      <c r="P315" s="224"/>
      <c r="Q315" s="224"/>
      <c r="R315" s="224"/>
      <c r="S315" s="224"/>
      <c r="T315" s="225"/>
      <c r="AT315" s="226" t="s">
        <v>299</v>
      </c>
      <c r="AU315" s="226" t="s">
        <v>91</v>
      </c>
      <c r="AV315" s="13" t="s">
        <v>91</v>
      </c>
      <c r="AW315" s="13" t="s">
        <v>42</v>
      </c>
      <c r="AX315" s="13" t="s">
        <v>82</v>
      </c>
      <c r="AY315" s="226" t="s">
        <v>211</v>
      </c>
    </row>
    <row r="316" spans="2:51" s="13" customFormat="1">
      <c r="B316" s="216"/>
      <c r="C316" s="217"/>
      <c r="D316" s="208" t="s">
        <v>299</v>
      </c>
      <c r="E316" s="218" t="s">
        <v>44</v>
      </c>
      <c r="F316" s="219" t="s">
        <v>1905</v>
      </c>
      <c r="G316" s="217"/>
      <c r="H316" s="220">
        <v>3.6819999999999999</v>
      </c>
      <c r="I316" s="221"/>
      <c r="J316" s="217"/>
      <c r="K316" s="217"/>
      <c r="L316" s="222"/>
      <c r="M316" s="223"/>
      <c r="N316" s="224"/>
      <c r="O316" s="224"/>
      <c r="P316" s="224"/>
      <c r="Q316" s="224"/>
      <c r="R316" s="224"/>
      <c r="S316" s="224"/>
      <c r="T316" s="225"/>
      <c r="AT316" s="226" t="s">
        <v>299</v>
      </c>
      <c r="AU316" s="226" t="s">
        <v>91</v>
      </c>
      <c r="AV316" s="13" t="s">
        <v>91</v>
      </c>
      <c r="AW316" s="13" t="s">
        <v>42</v>
      </c>
      <c r="AX316" s="13" t="s">
        <v>82</v>
      </c>
      <c r="AY316" s="226" t="s">
        <v>211</v>
      </c>
    </row>
    <row r="317" spans="2:51" s="13" customFormat="1">
      <c r="B317" s="216"/>
      <c r="C317" s="217"/>
      <c r="D317" s="208" t="s">
        <v>299</v>
      </c>
      <c r="E317" s="218" t="s">
        <v>44</v>
      </c>
      <c r="F317" s="219" t="s">
        <v>1906</v>
      </c>
      <c r="G317" s="217"/>
      <c r="H317" s="220">
        <v>1.2270000000000001</v>
      </c>
      <c r="I317" s="221"/>
      <c r="J317" s="217"/>
      <c r="K317" s="217"/>
      <c r="L317" s="222"/>
      <c r="M317" s="223"/>
      <c r="N317" s="224"/>
      <c r="O317" s="224"/>
      <c r="P317" s="224"/>
      <c r="Q317" s="224"/>
      <c r="R317" s="224"/>
      <c r="S317" s="224"/>
      <c r="T317" s="225"/>
      <c r="AT317" s="226" t="s">
        <v>299</v>
      </c>
      <c r="AU317" s="226" t="s">
        <v>91</v>
      </c>
      <c r="AV317" s="13" t="s">
        <v>91</v>
      </c>
      <c r="AW317" s="13" t="s">
        <v>42</v>
      </c>
      <c r="AX317" s="13" t="s">
        <v>82</v>
      </c>
      <c r="AY317" s="226" t="s">
        <v>211</v>
      </c>
    </row>
    <row r="318" spans="2:51" s="13" customFormat="1">
      <c r="B318" s="216"/>
      <c r="C318" s="217"/>
      <c r="D318" s="208" t="s">
        <v>299</v>
      </c>
      <c r="E318" s="218" t="s">
        <v>44</v>
      </c>
      <c r="F318" s="219" t="s">
        <v>1907</v>
      </c>
      <c r="G318" s="217"/>
      <c r="H318" s="220">
        <v>1.2270000000000001</v>
      </c>
      <c r="I318" s="221"/>
      <c r="J318" s="217"/>
      <c r="K318" s="217"/>
      <c r="L318" s="222"/>
      <c r="M318" s="223"/>
      <c r="N318" s="224"/>
      <c r="O318" s="224"/>
      <c r="P318" s="224"/>
      <c r="Q318" s="224"/>
      <c r="R318" s="224"/>
      <c r="S318" s="224"/>
      <c r="T318" s="225"/>
      <c r="AT318" s="226" t="s">
        <v>299</v>
      </c>
      <c r="AU318" s="226" t="s">
        <v>91</v>
      </c>
      <c r="AV318" s="13" t="s">
        <v>91</v>
      </c>
      <c r="AW318" s="13" t="s">
        <v>42</v>
      </c>
      <c r="AX318" s="13" t="s">
        <v>82</v>
      </c>
      <c r="AY318" s="226" t="s">
        <v>211</v>
      </c>
    </row>
    <row r="319" spans="2:51" s="13" customFormat="1">
      <c r="B319" s="216"/>
      <c r="C319" s="217"/>
      <c r="D319" s="208" t="s">
        <v>299</v>
      </c>
      <c r="E319" s="218" t="s">
        <v>44</v>
      </c>
      <c r="F319" s="219" t="s">
        <v>1908</v>
      </c>
      <c r="G319" s="217"/>
      <c r="H319" s="220">
        <v>1.2270000000000001</v>
      </c>
      <c r="I319" s="221"/>
      <c r="J319" s="217"/>
      <c r="K319" s="217"/>
      <c r="L319" s="222"/>
      <c r="M319" s="223"/>
      <c r="N319" s="224"/>
      <c r="O319" s="224"/>
      <c r="P319" s="224"/>
      <c r="Q319" s="224"/>
      <c r="R319" s="224"/>
      <c r="S319" s="224"/>
      <c r="T319" s="225"/>
      <c r="AT319" s="226" t="s">
        <v>299</v>
      </c>
      <c r="AU319" s="226" t="s">
        <v>91</v>
      </c>
      <c r="AV319" s="13" t="s">
        <v>91</v>
      </c>
      <c r="AW319" s="13" t="s">
        <v>42</v>
      </c>
      <c r="AX319" s="13" t="s">
        <v>82</v>
      </c>
      <c r="AY319" s="226" t="s">
        <v>211</v>
      </c>
    </row>
    <row r="320" spans="2:51" s="14" customFormat="1">
      <c r="B320" s="227"/>
      <c r="C320" s="228"/>
      <c r="D320" s="208" t="s">
        <v>299</v>
      </c>
      <c r="E320" s="229" t="s">
        <v>44</v>
      </c>
      <c r="F320" s="230" t="s">
        <v>344</v>
      </c>
      <c r="G320" s="228"/>
      <c r="H320" s="231">
        <v>28.225999999999999</v>
      </c>
      <c r="I320" s="232"/>
      <c r="J320" s="228"/>
      <c r="K320" s="228"/>
      <c r="L320" s="233"/>
      <c r="M320" s="234"/>
      <c r="N320" s="235"/>
      <c r="O320" s="235"/>
      <c r="P320" s="235"/>
      <c r="Q320" s="235"/>
      <c r="R320" s="235"/>
      <c r="S320" s="235"/>
      <c r="T320" s="236"/>
      <c r="AT320" s="237" t="s">
        <v>299</v>
      </c>
      <c r="AU320" s="237" t="s">
        <v>91</v>
      </c>
      <c r="AV320" s="14" t="s">
        <v>232</v>
      </c>
      <c r="AW320" s="14" t="s">
        <v>42</v>
      </c>
      <c r="AX320" s="14" t="s">
        <v>88</v>
      </c>
      <c r="AY320" s="237" t="s">
        <v>211</v>
      </c>
    </row>
    <row r="321" spans="1:65" s="2" customFormat="1" ht="12">
      <c r="A321" s="37"/>
      <c r="B321" s="38"/>
      <c r="C321" s="195" t="s">
        <v>485</v>
      </c>
      <c r="D321" s="195" t="s">
        <v>214</v>
      </c>
      <c r="E321" s="196" t="s">
        <v>946</v>
      </c>
      <c r="F321" s="197" t="s">
        <v>947</v>
      </c>
      <c r="G321" s="198" t="s">
        <v>510</v>
      </c>
      <c r="H321" s="199">
        <v>2.59</v>
      </c>
      <c r="I321" s="200"/>
      <c r="J321" s="201">
        <f>ROUND(I321*H321,2)</f>
        <v>0</v>
      </c>
      <c r="K321" s="197" t="s">
        <v>224</v>
      </c>
      <c r="L321" s="42"/>
      <c r="M321" s="202" t="s">
        <v>44</v>
      </c>
      <c r="N321" s="203" t="s">
        <v>53</v>
      </c>
      <c r="O321" s="67"/>
      <c r="P321" s="204">
        <f>O321*H321</f>
        <v>0</v>
      </c>
      <c r="Q321" s="204">
        <v>1.1133200000000001</v>
      </c>
      <c r="R321" s="204">
        <f>Q321*H321</f>
        <v>2.8834987999999999</v>
      </c>
      <c r="S321" s="204">
        <v>0</v>
      </c>
      <c r="T321" s="205">
        <f>S321*H321</f>
        <v>0</v>
      </c>
      <c r="U321" s="37"/>
      <c r="V321" s="37"/>
      <c r="W321" s="37"/>
      <c r="X321" s="37"/>
      <c r="Y321" s="37"/>
      <c r="Z321" s="37"/>
      <c r="AA321" s="37"/>
      <c r="AB321" s="37"/>
      <c r="AC321" s="37"/>
      <c r="AD321" s="37"/>
      <c r="AE321" s="37"/>
      <c r="AR321" s="206" t="s">
        <v>232</v>
      </c>
      <c r="AT321" s="206" t="s">
        <v>214</v>
      </c>
      <c r="AU321" s="206" t="s">
        <v>91</v>
      </c>
      <c r="AY321" s="19" t="s">
        <v>211</v>
      </c>
      <c r="BE321" s="207">
        <f>IF(N321="základní",J321,0)</f>
        <v>0</v>
      </c>
      <c r="BF321" s="207">
        <f>IF(N321="snížená",J321,0)</f>
        <v>0</v>
      </c>
      <c r="BG321" s="207">
        <f>IF(N321="zákl. přenesená",J321,0)</f>
        <v>0</v>
      </c>
      <c r="BH321" s="207">
        <f>IF(N321="sníž. přenesená",J321,0)</f>
        <v>0</v>
      </c>
      <c r="BI321" s="207">
        <f>IF(N321="nulová",J321,0)</f>
        <v>0</v>
      </c>
      <c r="BJ321" s="19" t="s">
        <v>88</v>
      </c>
      <c r="BK321" s="207">
        <f>ROUND(I321*H321,2)</f>
        <v>0</v>
      </c>
      <c r="BL321" s="19" t="s">
        <v>232</v>
      </c>
      <c r="BM321" s="206" t="s">
        <v>1909</v>
      </c>
    </row>
    <row r="322" spans="1:65" s="2" customFormat="1" ht="48.75">
      <c r="A322" s="37"/>
      <c r="B322" s="38"/>
      <c r="C322" s="39"/>
      <c r="D322" s="208" t="s">
        <v>297</v>
      </c>
      <c r="E322" s="39"/>
      <c r="F322" s="209" t="s">
        <v>949</v>
      </c>
      <c r="G322" s="39"/>
      <c r="H322" s="39"/>
      <c r="I322" s="118"/>
      <c r="J322" s="39"/>
      <c r="K322" s="39"/>
      <c r="L322" s="42"/>
      <c r="M322" s="210"/>
      <c r="N322" s="211"/>
      <c r="O322" s="67"/>
      <c r="P322" s="67"/>
      <c r="Q322" s="67"/>
      <c r="R322" s="67"/>
      <c r="S322" s="67"/>
      <c r="T322" s="68"/>
      <c r="U322" s="37"/>
      <c r="V322" s="37"/>
      <c r="W322" s="37"/>
      <c r="X322" s="37"/>
      <c r="Y322" s="37"/>
      <c r="Z322" s="37"/>
      <c r="AA322" s="37"/>
      <c r="AB322" s="37"/>
      <c r="AC322" s="37"/>
      <c r="AD322" s="37"/>
      <c r="AE322" s="37"/>
      <c r="AT322" s="19" t="s">
        <v>297</v>
      </c>
      <c r="AU322" s="19" t="s">
        <v>91</v>
      </c>
    </row>
    <row r="323" spans="1:65" s="2" customFormat="1" ht="19.5">
      <c r="A323" s="37"/>
      <c r="B323" s="38"/>
      <c r="C323" s="39"/>
      <c r="D323" s="208" t="s">
        <v>220</v>
      </c>
      <c r="E323" s="39"/>
      <c r="F323" s="209" t="s">
        <v>950</v>
      </c>
      <c r="G323" s="39"/>
      <c r="H323" s="39"/>
      <c r="I323" s="118"/>
      <c r="J323" s="39"/>
      <c r="K323" s="39"/>
      <c r="L323" s="42"/>
      <c r="M323" s="210"/>
      <c r="N323" s="211"/>
      <c r="O323" s="67"/>
      <c r="P323" s="67"/>
      <c r="Q323" s="67"/>
      <c r="R323" s="67"/>
      <c r="S323" s="67"/>
      <c r="T323" s="68"/>
      <c r="U323" s="37"/>
      <c r="V323" s="37"/>
      <c r="W323" s="37"/>
      <c r="X323" s="37"/>
      <c r="Y323" s="37"/>
      <c r="Z323" s="37"/>
      <c r="AA323" s="37"/>
      <c r="AB323" s="37"/>
      <c r="AC323" s="37"/>
      <c r="AD323" s="37"/>
      <c r="AE323" s="37"/>
      <c r="AT323" s="19" t="s">
        <v>220</v>
      </c>
      <c r="AU323" s="19" t="s">
        <v>91</v>
      </c>
    </row>
    <row r="324" spans="1:65" s="13" customFormat="1">
      <c r="B324" s="216"/>
      <c r="C324" s="217"/>
      <c r="D324" s="208" t="s">
        <v>299</v>
      </c>
      <c r="E324" s="218" t="s">
        <v>44</v>
      </c>
      <c r="F324" s="219" t="s">
        <v>1910</v>
      </c>
      <c r="G324" s="217"/>
      <c r="H324" s="220">
        <v>2.59</v>
      </c>
      <c r="I324" s="221"/>
      <c r="J324" s="217"/>
      <c r="K324" s="217"/>
      <c r="L324" s="222"/>
      <c r="M324" s="223"/>
      <c r="N324" s="224"/>
      <c r="O324" s="224"/>
      <c r="P324" s="224"/>
      <c r="Q324" s="224"/>
      <c r="R324" s="224"/>
      <c r="S324" s="224"/>
      <c r="T324" s="225"/>
      <c r="AT324" s="226" t="s">
        <v>299</v>
      </c>
      <c r="AU324" s="226" t="s">
        <v>91</v>
      </c>
      <c r="AV324" s="13" t="s">
        <v>91</v>
      </c>
      <c r="AW324" s="13" t="s">
        <v>42</v>
      </c>
      <c r="AX324" s="13" t="s">
        <v>88</v>
      </c>
      <c r="AY324" s="226" t="s">
        <v>211</v>
      </c>
    </row>
    <row r="325" spans="1:65" s="2" customFormat="1" ht="24">
      <c r="A325" s="37"/>
      <c r="B325" s="38"/>
      <c r="C325" s="195" t="s">
        <v>493</v>
      </c>
      <c r="D325" s="195" t="s">
        <v>214</v>
      </c>
      <c r="E325" s="196" t="s">
        <v>953</v>
      </c>
      <c r="F325" s="197" t="s">
        <v>954</v>
      </c>
      <c r="G325" s="198" t="s">
        <v>315</v>
      </c>
      <c r="H325" s="199">
        <v>4.5999999999999996</v>
      </c>
      <c r="I325" s="200"/>
      <c r="J325" s="201">
        <f>ROUND(I325*H325,2)</f>
        <v>0</v>
      </c>
      <c r="K325" s="197" t="s">
        <v>224</v>
      </c>
      <c r="L325" s="42"/>
      <c r="M325" s="202" t="s">
        <v>44</v>
      </c>
      <c r="N325" s="203" t="s">
        <v>53</v>
      </c>
      <c r="O325" s="67"/>
      <c r="P325" s="204">
        <f>O325*H325</f>
        <v>0</v>
      </c>
      <c r="Q325" s="204">
        <v>0</v>
      </c>
      <c r="R325" s="204">
        <f>Q325*H325</f>
        <v>0</v>
      </c>
      <c r="S325" s="204">
        <v>0.56899999999999995</v>
      </c>
      <c r="T325" s="205">
        <f>S325*H325</f>
        <v>2.6173999999999995</v>
      </c>
      <c r="U325" s="37"/>
      <c r="V325" s="37"/>
      <c r="W325" s="37"/>
      <c r="X325" s="37"/>
      <c r="Y325" s="37"/>
      <c r="Z325" s="37"/>
      <c r="AA325" s="37"/>
      <c r="AB325" s="37"/>
      <c r="AC325" s="37"/>
      <c r="AD325" s="37"/>
      <c r="AE325" s="37"/>
      <c r="AR325" s="206" t="s">
        <v>232</v>
      </c>
      <c r="AT325" s="206" t="s">
        <v>214</v>
      </c>
      <c r="AU325" s="206" t="s">
        <v>91</v>
      </c>
      <c r="AY325" s="19" t="s">
        <v>211</v>
      </c>
      <c r="BE325" s="207">
        <f>IF(N325="základní",J325,0)</f>
        <v>0</v>
      </c>
      <c r="BF325" s="207">
        <f>IF(N325="snížená",J325,0)</f>
        <v>0</v>
      </c>
      <c r="BG325" s="207">
        <f>IF(N325="zákl. přenesená",J325,0)</f>
        <v>0</v>
      </c>
      <c r="BH325" s="207">
        <f>IF(N325="sníž. přenesená",J325,0)</f>
        <v>0</v>
      </c>
      <c r="BI325" s="207">
        <f>IF(N325="nulová",J325,0)</f>
        <v>0</v>
      </c>
      <c r="BJ325" s="19" t="s">
        <v>88</v>
      </c>
      <c r="BK325" s="207">
        <f>ROUND(I325*H325,2)</f>
        <v>0</v>
      </c>
      <c r="BL325" s="19" t="s">
        <v>232</v>
      </c>
      <c r="BM325" s="206" t="s">
        <v>1911</v>
      </c>
    </row>
    <row r="326" spans="1:65" s="2" customFormat="1" ht="29.25">
      <c r="A326" s="37"/>
      <c r="B326" s="38"/>
      <c r="C326" s="39"/>
      <c r="D326" s="208" t="s">
        <v>297</v>
      </c>
      <c r="E326" s="39"/>
      <c r="F326" s="209" t="s">
        <v>956</v>
      </c>
      <c r="G326" s="39"/>
      <c r="H326" s="39"/>
      <c r="I326" s="118"/>
      <c r="J326" s="39"/>
      <c r="K326" s="39"/>
      <c r="L326" s="42"/>
      <c r="M326" s="210"/>
      <c r="N326" s="211"/>
      <c r="O326" s="67"/>
      <c r="P326" s="67"/>
      <c r="Q326" s="67"/>
      <c r="R326" s="67"/>
      <c r="S326" s="67"/>
      <c r="T326" s="68"/>
      <c r="U326" s="37"/>
      <c r="V326" s="37"/>
      <c r="W326" s="37"/>
      <c r="X326" s="37"/>
      <c r="Y326" s="37"/>
      <c r="Z326" s="37"/>
      <c r="AA326" s="37"/>
      <c r="AB326" s="37"/>
      <c r="AC326" s="37"/>
      <c r="AD326" s="37"/>
      <c r="AE326" s="37"/>
      <c r="AT326" s="19" t="s">
        <v>297</v>
      </c>
      <c r="AU326" s="19" t="s">
        <v>91</v>
      </c>
    </row>
    <row r="327" spans="1:65" s="13" customFormat="1">
      <c r="B327" s="216"/>
      <c r="C327" s="217"/>
      <c r="D327" s="208" t="s">
        <v>299</v>
      </c>
      <c r="E327" s="218" t="s">
        <v>44</v>
      </c>
      <c r="F327" s="219" t="s">
        <v>1912</v>
      </c>
      <c r="G327" s="217"/>
      <c r="H327" s="220">
        <v>4.5999999999999996</v>
      </c>
      <c r="I327" s="221"/>
      <c r="J327" s="217"/>
      <c r="K327" s="217"/>
      <c r="L327" s="222"/>
      <c r="M327" s="223"/>
      <c r="N327" s="224"/>
      <c r="O327" s="224"/>
      <c r="P327" s="224"/>
      <c r="Q327" s="224"/>
      <c r="R327" s="224"/>
      <c r="S327" s="224"/>
      <c r="T327" s="225"/>
      <c r="AT327" s="226" t="s">
        <v>299</v>
      </c>
      <c r="AU327" s="226" t="s">
        <v>91</v>
      </c>
      <c r="AV327" s="13" t="s">
        <v>91</v>
      </c>
      <c r="AW327" s="13" t="s">
        <v>42</v>
      </c>
      <c r="AX327" s="13" t="s">
        <v>88</v>
      </c>
      <c r="AY327" s="226" t="s">
        <v>211</v>
      </c>
    </row>
    <row r="328" spans="1:65" s="12" customFormat="1" ht="12.75">
      <c r="B328" s="179"/>
      <c r="C328" s="180"/>
      <c r="D328" s="181" t="s">
        <v>81</v>
      </c>
      <c r="E328" s="193" t="s">
        <v>227</v>
      </c>
      <c r="F328" s="193" t="s">
        <v>988</v>
      </c>
      <c r="G328" s="180"/>
      <c r="H328" s="180"/>
      <c r="I328" s="183"/>
      <c r="J328" s="194">
        <f>BK328</f>
        <v>0</v>
      </c>
      <c r="K328" s="180"/>
      <c r="L328" s="185"/>
      <c r="M328" s="186"/>
      <c r="N328" s="187"/>
      <c r="O328" s="187"/>
      <c r="P328" s="188">
        <f>SUM(P329:P388)</f>
        <v>0</v>
      </c>
      <c r="Q328" s="187"/>
      <c r="R328" s="188">
        <f>SUM(R329:R388)</f>
        <v>9.5157222800000003</v>
      </c>
      <c r="S328" s="187"/>
      <c r="T328" s="189">
        <f>SUM(T329:T388)</f>
        <v>0</v>
      </c>
      <c r="AR328" s="190" t="s">
        <v>88</v>
      </c>
      <c r="AT328" s="191" t="s">
        <v>81</v>
      </c>
      <c r="AU328" s="191" t="s">
        <v>88</v>
      </c>
      <c r="AY328" s="190" t="s">
        <v>211</v>
      </c>
      <c r="BK328" s="192">
        <f>SUM(BK329:BK388)</f>
        <v>0</v>
      </c>
    </row>
    <row r="329" spans="1:65" s="2" customFormat="1" ht="48">
      <c r="A329" s="37"/>
      <c r="B329" s="38"/>
      <c r="C329" s="195" t="s">
        <v>506</v>
      </c>
      <c r="D329" s="195" t="s">
        <v>214</v>
      </c>
      <c r="E329" s="196" t="s">
        <v>996</v>
      </c>
      <c r="F329" s="197" t="s">
        <v>997</v>
      </c>
      <c r="G329" s="198" t="s">
        <v>295</v>
      </c>
      <c r="H329" s="199">
        <v>81.31</v>
      </c>
      <c r="I329" s="200"/>
      <c r="J329" s="201">
        <f>ROUND(I329*H329,2)</f>
        <v>0</v>
      </c>
      <c r="K329" s="197" t="s">
        <v>224</v>
      </c>
      <c r="L329" s="42"/>
      <c r="M329" s="202" t="s">
        <v>44</v>
      </c>
      <c r="N329" s="203" t="s">
        <v>53</v>
      </c>
      <c r="O329" s="67"/>
      <c r="P329" s="204">
        <f>O329*H329</f>
        <v>0</v>
      </c>
      <c r="Q329" s="204">
        <v>0</v>
      </c>
      <c r="R329" s="204">
        <f>Q329*H329</f>
        <v>0</v>
      </c>
      <c r="S329" s="204">
        <v>0</v>
      </c>
      <c r="T329" s="205">
        <f>S329*H329</f>
        <v>0</v>
      </c>
      <c r="U329" s="37"/>
      <c r="V329" s="37"/>
      <c r="W329" s="37"/>
      <c r="X329" s="37"/>
      <c r="Y329" s="37"/>
      <c r="Z329" s="37"/>
      <c r="AA329" s="37"/>
      <c r="AB329" s="37"/>
      <c r="AC329" s="37"/>
      <c r="AD329" s="37"/>
      <c r="AE329" s="37"/>
      <c r="AR329" s="206" t="s">
        <v>232</v>
      </c>
      <c r="AT329" s="206" t="s">
        <v>214</v>
      </c>
      <c r="AU329" s="206" t="s">
        <v>91</v>
      </c>
      <c r="AY329" s="19" t="s">
        <v>211</v>
      </c>
      <c r="BE329" s="207">
        <f>IF(N329="základní",J329,0)</f>
        <v>0</v>
      </c>
      <c r="BF329" s="207">
        <f>IF(N329="snížená",J329,0)</f>
        <v>0</v>
      </c>
      <c r="BG329" s="207">
        <f>IF(N329="zákl. přenesená",J329,0)</f>
        <v>0</v>
      </c>
      <c r="BH329" s="207">
        <f>IF(N329="sníž. přenesená",J329,0)</f>
        <v>0</v>
      </c>
      <c r="BI329" s="207">
        <f>IF(N329="nulová",J329,0)</f>
        <v>0</v>
      </c>
      <c r="BJ329" s="19" t="s">
        <v>88</v>
      </c>
      <c r="BK329" s="207">
        <f>ROUND(I329*H329,2)</f>
        <v>0</v>
      </c>
      <c r="BL329" s="19" t="s">
        <v>232</v>
      </c>
      <c r="BM329" s="206" t="s">
        <v>1913</v>
      </c>
    </row>
    <row r="330" spans="1:65" s="2" customFormat="1" ht="253.5">
      <c r="A330" s="37"/>
      <c r="B330" s="38"/>
      <c r="C330" s="39"/>
      <c r="D330" s="208" t="s">
        <v>297</v>
      </c>
      <c r="E330" s="39"/>
      <c r="F330" s="209" t="s">
        <v>999</v>
      </c>
      <c r="G330" s="39"/>
      <c r="H330" s="39"/>
      <c r="I330" s="118"/>
      <c r="J330" s="39"/>
      <c r="K330" s="39"/>
      <c r="L330" s="42"/>
      <c r="M330" s="210"/>
      <c r="N330" s="211"/>
      <c r="O330" s="67"/>
      <c r="P330" s="67"/>
      <c r="Q330" s="67"/>
      <c r="R330" s="67"/>
      <c r="S330" s="67"/>
      <c r="T330" s="68"/>
      <c r="U330" s="37"/>
      <c r="V330" s="37"/>
      <c r="W330" s="37"/>
      <c r="X330" s="37"/>
      <c r="Y330" s="37"/>
      <c r="Z330" s="37"/>
      <c r="AA330" s="37"/>
      <c r="AB330" s="37"/>
      <c r="AC330" s="37"/>
      <c r="AD330" s="37"/>
      <c r="AE330" s="37"/>
      <c r="AT330" s="19" t="s">
        <v>297</v>
      </c>
      <c r="AU330" s="19" t="s">
        <v>91</v>
      </c>
    </row>
    <row r="331" spans="1:65" s="2" customFormat="1" ht="29.25">
      <c r="A331" s="37"/>
      <c r="B331" s="38"/>
      <c r="C331" s="39"/>
      <c r="D331" s="208" t="s">
        <v>220</v>
      </c>
      <c r="E331" s="39"/>
      <c r="F331" s="209" t="s">
        <v>1000</v>
      </c>
      <c r="G331" s="39"/>
      <c r="H331" s="39"/>
      <c r="I331" s="118"/>
      <c r="J331" s="39"/>
      <c r="K331" s="39"/>
      <c r="L331" s="42"/>
      <c r="M331" s="210"/>
      <c r="N331" s="211"/>
      <c r="O331" s="67"/>
      <c r="P331" s="67"/>
      <c r="Q331" s="67"/>
      <c r="R331" s="67"/>
      <c r="S331" s="67"/>
      <c r="T331" s="68"/>
      <c r="U331" s="37"/>
      <c r="V331" s="37"/>
      <c r="W331" s="37"/>
      <c r="X331" s="37"/>
      <c r="Y331" s="37"/>
      <c r="Z331" s="37"/>
      <c r="AA331" s="37"/>
      <c r="AB331" s="37"/>
      <c r="AC331" s="37"/>
      <c r="AD331" s="37"/>
      <c r="AE331" s="37"/>
      <c r="AT331" s="19" t="s">
        <v>220</v>
      </c>
      <c r="AU331" s="19" t="s">
        <v>91</v>
      </c>
    </row>
    <row r="332" spans="1:65" s="15" customFormat="1">
      <c r="B332" s="238"/>
      <c r="C332" s="239"/>
      <c r="D332" s="208" t="s">
        <v>299</v>
      </c>
      <c r="E332" s="240" t="s">
        <v>44</v>
      </c>
      <c r="F332" s="241" t="s">
        <v>1001</v>
      </c>
      <c r="G332" s="239"/>
      <c r="H332" s="240" t="s">
        <v>44</v>
      </c>
      <c r="I332" s="242"/>
      <c r="J332" s="239"/>
      <c r="K332" s="239"/>
      <c r="L332" s="243"/>
      <c r="M332" s="244"/>
      <c r="N332" s="245"/>
      <c r="O332" s="245"/>
      <c r="P332" s="245"/>
      <c r="Q332" s="245"/>
      <c r="R332" s="245"/>
      <c r="S332" s="245"/>
      <c r="T332" s="246"/>
      <c r="AT332" s="247" t="s">
        <v>299</v>
      </c>
      <c r="AU332" s="247" t="s">
        <v>91</v>
      </c>
      <c r="AV332" s="15" t="s">
        <v>88</v>
      </c>
      <c r="AW332" s="15" t="s">
        <v>42</v>
      </c>
      <c r="AX332" s="15" t="s">
        <v>82</v>
      </c>
      <c r="AY332" s="247" t="s">
        <v>211</v>
      </c>
    </row>
    <row r="333" spans="1:65" s="13" customFormat="1">
      <c r="B333" s="216"/>
      <c r="C333" s="217"/>
      <c r="D333" s="208" t="s">
        <v>299</v>
      </c>
      <c r="E333" s="218" t="s">
        <v>44</v>
      </c>
      <c r="F333" s="219" t="s">
        <v>1914</v>
      </c>
      <c r="G333" s="217"/>
      <c r="H333" s="220">
        <v>3.32</v>
      </c>
      <c r="I333" s="221"/>
      <c r="J333" s="217"/>
      <c r="K333" s="217"/>
      <c r="L333" s="222"/>
      <c r="M333" s="223"/>
      <c r="N333" s="224"/>
      <c r="O333" s="224"/>
      <c r="P333" s="224"/>
      <c r="Q333" s="224"/>
      <c r="R333" s="224"/>
      <c r="S333" s="224"/>
      <c r="T333" s="225"/>
      <c r="AT333" s="226" t="s">
        <v>299</v>
      </c>
      <c r="AU333" s="226" t="s">
        <v>91</v>
      </c>
      <c r="AV333" s="13" t="s">
        <v>91</v>
      </c>
      <c r="AW333" s="13" t="s">
        <v>42</v>
      </c>
      <c r="AX333" s="13" t="s">
        <v>82</v>
      </c>
      <c r="AY333" s="226" t="s">
        <v>211</v>
      </c>
    </row>
    <row r="334" spans="1:65" s="13" customFormat="1">
      <c r="B334" s="216"/>
      <c r="C334" s="217"/>
      <c r="D334" s="208" t="s">
        <v>299</v>
      </c>
      <c r="E334" s="218" t="s">
        <v>44</v>
      </c>
      <c r="F334" s="219" t="s">
        <v>1915</v>
      </c>
      <c r="G334" s="217"/>
      <c r="H334" s="220">
        <v>3.53</v>
      </c>
      <c r="I334" s="221"/>
      <c r="J334" s="217"/>
      <c r="K334" s="217"/>
      <c r="L334" s="222"/>
      <c r="M334" s="223"/>
      <c r="N334" s="224"/>
      <c r="O334" s="224"/>
      <c r="P334" s="224"/>
      <c r="Q334" s="224"/>
      <c r="R334" s="224"/>
      <c r="S334" s="224"/>
      <c r="T334" s="225"/>
      <c r="AT334" s="226" t="s">
        <v>299</v>
      </c>
      <c r="AU334" s="226" t="s">
        <v>91</v>
      </c>
      <c r="AV334" s="13" t="s">
        <v>91</v>
      </c>
      <c r="AW334" s="13" t="s">
        <v>42</v>
      </c>
      <c r="AX334" s="13" t="s">
        <v>82</v>
      </c>
      <c r="AY334" s="226" t="s">
        <v>211</v>
      </c>
    </row>
    <row r="335" spans="1:65" s="13" customFormat="1">
      <c r="B335" s="216"/>
      <c r="C335" s="217"/>
      <c r="D335" s="208" t="s">
        <v>299</v>
      </c>
      <c r="E335" s="218" t="s">
        <v>44</v>
      </c>
      <c r="F335" s="219" t="s">
        <v>1916</v>
      </c>
      <c r="G335" s="217"/>
      <c r="H335" s="220">
        <v>3.9</v>
      </c>
      <c r="I335" s="221"/>
      <c r="J335" s="217"/>
      <c r="K335" s="217"/>
      <c r="L335" s="222"/>
      <c r="M335" s="223"/>
      <c r="N335" s="224"/>
      <c r="O335" s="224"/>
      <c r="P335" s="224"/>
      <c r="Q335" s="224"/>
      <c r="R335" s="224"/>
      <c r="S335" s="224"/>
      <c r="T335" s="225"/>
      <c r="AT335" s="226" t="s">
        <v>299</v>
      </c>
      <c r="AU335" s="226" t="s">
        <v>91</v>
      </c>
      <c r="AV335" s="13" t="s">
        <v>91</v>
      </c>
      <c r="AW335" s="13" t="s">
        <v>42</v>
      </c>
      <c r="AX335" s="13" t="s">
        <v>82</v>
      </c>
      <c r="AY335" s="226" t="s">
        <v>211</v>
      </c>
    </row>
    <row r="336" spans="1:65" s="13" customFormat="1">
      <c r="B336" s="216"/>
      <c r="C336" s="217"/>
      <c r="D336" s="208" t="s">
        <v>299</v>
      </c>
      <c r="E336" s="218" t="s">
        <v>44</v>
      </c>
      <c r="F336" s="219" t="s">
        <v>1917</v>
      </c>
      <c r="G336" s="217"/>
      <c r="H336" s="220">
        <v>28.98</v>
      </c>
      <c r="I336" s="221"/>
      <c r="J336" s="217"/>
      <c r="K336" s="217"/>
      <c r="L336" s="222"/>
      <c r="M336" s="223"/>
      <c r="N336" s="224"/>
      <c r="O336" s="224"/>
      <c r="P336" s="224"/>
      <c r="Q336" s="224"/>
      <c r="R336" s="224"/>
      <c r="S336" s="224"/>
      <c r="T336" s="225"/>
      <c r="AT336" s="226" t="s">
        <v>299</v>
      </c>
      <c r="AU336" s="226" t="s">
        <v>91</v>
      </c>
      <c r="AV336" s="13" t="s">
        <v>91</v>
      </c>
      <c r="AW336" s="13" t="s">
        <v>42</v>
      </c>
      <c r="AX336" s="13" t="s">
        <v>82</v>
      </c>
      <c r="AY336" s="226" t="s">
        <v>211</v>
      </c>
    </row>
    <row r="337" spans="1:65" s="13" customFormat="1">
      <c r="B337" s="216"/>
      <c r="C337" s="217"/>
      <c r="D337" s="208" t="s">
        <v>299</v>
      </c>
      <c r="E337" s="218" t="s">
        <v>44</v>
      </c>
      <c r="F337" s="219" t="s">
        <v>1918</v>
      </c>
      <c r="G337" s="217"/>
      <c r="H337" s="220">
        <v>4.1399999999999997</v>
      </c>
      <c r="I337" s="221"/>
      <c r="J337" s="217"/>
      <c r="K337" s="217"/>
      <c r="L337" s="222"/>
      <c r="M337" s="223"/>
      <c r="N337" s="224"/>
      <c r="O337" s="224"/>
      <c r="P337" s="224"/>
      <c r="Q337" s="224"/>
      <c r="R337" s="224"/>
      <c r="S337" s="224"/>
      <c r="T337" s="225"/>
      <c r="AT337" s="226" t="s">
        <v>299</v>
      </c>
      <c r="AU337" s="226" t="s">
        <v>91</v>
      </c>
      <c r="AV337" s="13" t="s">
        <v>91</v>
      </c>
      <c r="AW337" s="13" t="s">
        <v>42</v>
      </c>
      <c r="AX337" s="13" t="s">
        <v>82</v>
      </c>
      <c r="AY337" s="226" t="s">
        <v>211</v>
      </c>
    </row>
    <row r="338" spans="1:65" s="13" customFormat="1">
      <c r="B338" s="216"/>
      <c r="C338" s="217"/>
      <c r="D338" s="208" t="s">
        <v>299</v>
      </c>
      <c r="E338" s="218" t="s">
        <v>44</v>
      </c>
      <c r="F338" s="219" t="s">
        <v>1919</v>
      </c>
      <c r="G338" s="217"/>
      <c r="H338" s="220">
        <v>4.1399999999999997</v>
      </c>
      <c r="I338" s="221"/>
      <c r="J338" s="217"/>
      <c r="K338" s="217"/>
      <c r="L338" s="222"/>
      <c r="M338" s="223"/>
      <c r="N338" s="224"/>
      <c r="O338" s="224"/>
      <c r="P338" s="224"/>
      <c r="Q338" s="224"/>
      <c r="R338" s="224"/>
      <c r="S338" s="224"/>
      <c r="T338" s="225"/>
      <c r="AT338" s="226" t="s">
        <v>299</v>
      </c>
      <c r="AU338" s="226" t="s">
        <v>91</v>
      </c>
      <c r="AV338" s="13" t="s">
        <v>91</v>
      </c>
      <c r="AW338" s="13" t="s">
        <v>42</v>
      </c>
      <c r="AX338" s="13" t="s">
        <v>82</v>
      </c>
      <c r="AY338" s="226" t="s">
        <v>211</v>
      </c>
    </row>
    <row r="339" spans="1:65" s="13" customFormat="1">
      <c r="B339" s="216"/>
      <c r="C339" s="217"/>
      <c r="D339" s="208" t="s">
        <v>299</v>
      </c>
      <c r="E339" s="218" t="s">
        <v>44</v>
      </c>
      <c r="F339" s="219" t="s">
        <v>1920</v>
      </c>
      <c r="G339" s="217"/>
      <c r="H339" s="220">
        <v>2.25</v>
      </c>
      <c r="I339" s="221"/>
      <c r="J339" s="217"/>
      <c r="K339" s="217"/>
      <c r="L339" s="222"/>
      <c r="M339" s="223"/>
      <c r="N339" s="224"/>
      <c r="O339" s="224"/>
      <c r="P339" s="224"/>
      <c r="Q339" s="224"/>
      <c r="R339" s="224"/>
      <c r="S339" s="224"/>
      <c r="T339" s="225"/>
      <c r="AT339" s="226" t="s">
        <v>299</v>
      </c>
      <c r="AU339" s="226" t="s">
        <v>91</v>
      </c>
      <c r="AV339" s="13" t="s">
        <v>91</v>
      </c>
      <c r="AW339" s="13" t="s">
        <v>42</v>
      </c>
      <c r="AX339" s="13" t="s">
        <v>82</v>
      </c>
      <c r="AY339" s="226" t="s">
        <v>211</v>
      </c>
    </row>
    <row r="340" spans="1:65" s="13" customFormat="1">
      <c r="B340" s="216"/>
      <c r="C340" s="217"/>
      <c r="D340" s="208" t="s">
        <v>299</v>
      </c>
      <c r="E340" s="218" t="s">
        <v>44</v>
      </c>
      <c r="F340" s="219" t="s">
        <v>1921</v>
      </c>
      <c r="G340" s="217"/>
      <c r="H340" s="220">
        <v>2.77</v>
      </c>
      <c r="I340" s="221"/>
      <c r="J340" s="217"/>
      <c r="K340" s="217"/>
      <c r="L340" s="222"/>
      <c r="M340" s="223"/>
      <c r="N340" s="224"/>
      <c r="O340" s="224"/>
      <c r="P340" s="224"/>
      <c r="Q340" s="224"/>
      <c r="R340" s="224"/>
      <c r="S340" s="224"/>
      <c r="T340" s="225"/>
      <c r="AT340" s="226" t="s">
        <v>299</v>
      </c>
      <c r="AU340" s="226" t="s">
        <v>91</v>
      </c>
      <c r="AV340" s="13" t="s">
        <v>91</v>
      </c>
      <c r="AW340" s="13" t="s">
        <v>42</v>
      </c>
      <c r="AX340" s="13" t="s">
        <v>82</v>
      </c>
      <c r="AY340" s="226" t="s">
        <v>211</v>
      </c>
    </row>
    <row r="341" spans="1:65" s="13" customFormat="1">
      <c r="B341" s="216"/>
      <c r="C341" s="217"/>
      <c r="D341" s="208" t="s">
        <v>299</v>
      </c>
      <c r="E341" s="218" t="s">
        <v>44</v>
      </c>
      <c r="F341" s="219" t="s">
        <v>1922</v>
      </c>
      <c r="G341" s="217"/>
      <c r="H341" s="220">
        <v>0.65</v>
      </c>
      <c r="I341" s="221"/>
      <c r="J341" s="217"/>
      <c r="K341" s="217"/>
      <c r="L341" s="222"/>
      <c r="M341" s="223"/>
      <c r="N341" s="224"/>
      <c r="O341" s="224"/>
      <c r="P341" s="224"/>
      <c r="Q341" s="224"/>
      <c r="R341" s="224"/>
      <c r="S341" s="224"/>
      <c r="T341" s="225"/>
      <c r="AT341" s="226" t="s">
        <v>299</v>
      </c>
      <c r="AU341" s="226" t="s">
        <v>91</v>
      </c>
      <c r="AV341" s="13" t="s">
        <v>91</v>
      </c>
      <c r="AW341" s="13" t="s">
        <v>42</v>
      </c>
      <c r="AX341" s="13" t="s">
        <v>82</v>
      </c>
      <c r="AY341" s="226" t="s">
        <v>211</v>
      </c>
    </row>
    <row r="342" spans="1:65" s="13" customFormat="1">
      <c r="B342" s="216"/>
      <c r="C342" s="217"/>
      <c r="D342" s="208" t="s">
        <v>299</v>
      </c>
      <c r="E342" s="218" t="s">
        <v>44</v>
      </c>
      <c r="F342" s="219" t="s">
        <v>1923</v>
      </c>
      <c r="G342" s="217"/>
      <c r="H342" s="220">
        <v>3.32</v>
      </c>
      <c r="I342" s="221"/>
      <c r="J342" s="217"/>
      <c r="K342" s="217"/>
      <c r="L342" s="222"/>
      <c r="M342" s="223"/>
      <c r="N342" s="224"/>
      <c r="O342" s="224"/>
      <c r="P342" s="224"/>
      <c r="Q342" s="224"/>
      <c r="R342" s="224"/>
      <c r="S342" s="224"/>
      <c r="T342" s="225"/>
      <c r="AT342" s="226" t="s">
        <v>299</v>
      </c>
      <c r="AU342" s="226" t="s">
        <v>91</v>
      </c>
      <c r="AV342" s="13" t="s">
        <v>91</v>
      </c>
      <c r="AW342" s="13" t="s">
        <v>42</v>
      </c>
      <c r="AX342" s="13" t="s">
        <v>82</v>
      </c>
      <c r="AY342" s="226" t="s">
        <v>211</v>
      </c>
    </row>
    <row r="343" spans="1:65" s="13" customFormat="1">
      <c r="B343" s="216"/>
      <c r="C343" s="217"/>
      <c r="D343" s="208" t="s">
        <v>299</v>
      </c>
      <c r="E343" s="218" t="s">
        <v>44</v>
      </c>
      <c r="F343" s="219" t="s">
        <v>1924</v>
      </c>
      <c r="G343" s="217"/>
      <c r="H343" s="220">
        <v>3.32</v>
      </c>
      <c r="I343" s="221"/>
      <c r="J343" s="217"/>
      <c r="K343" s="217"/>
      <c r="L343" s="222"/>
      <c r="M343" s="223"/>
      <c r="N343" s="224"/>
      <c r="O343" s="224"/>
      <c r="P343" s="224"/>
      <c r="Q343" s="224"/>
      <c r="R343" s="224"/>
      <c r="S343" s="224"/>
      <c r="T343" s="225"/>
      <c r="AT343" s="226" t="s">
        <v>299</v>
      </c>
      <c r="AU343" s="226" t="s">
        <v>91</v>
      </c>
      <c r="AV343" s="13" t="s">
        <v>91</v>
      </c>
      <c r="AW343" s="13" t="s">
        <v>42</v>
      </c>
      <c r="AX343" s="13" t="s">
        <v>82</v>
      </c>
      <c r="AY343" s="226" t="s">
        <v>211</v>
      </c>
    </row>
    <row r="344" spans="1:65" s="13" customFormat="1">
      <c r="B344" s="216"/>
      <c r="C344" s="217"/>
      <c r="D344" s="208" t="s">
        <v>299</v>
      </c>
      <c r="E344" s="218" t="s">
        <v>44</v>
      </c>
      <c r="F344" s="219" t="s">
        <v>1925</v>
      </c>
      <c r="G344" s="217"/>
      <c r="H344" s="220">
        <v>11.94</v>
      </c>
      <c r="I344" s="221"/>
      <c r="J344" s="217"/>
      <c r="K344" s="217"/>
      <c r="L344" s="222"/>
      <c r="M344" s="223"/>
      <c r="N344" s="224"/>
      <c r="O344" s="224"/>
      <c r="P344" s="224"/>
      <c r="Q344" s="224"/>
      <c r="R344" s="224"/>
      <c r="S344" s="224"/>
      <c r="T344" s="225"/>
      <c r="AT344" s="226" t="s">
        <v>299</v>
      </c>
      <c r="AU344" s="226" t="s">
        <v>91</v>
      </c>
      <c r="AV344" s="13" t="s">
        <v>91</v>
      </c>
      <c r="AW344" s="13" t="s">
        <v>42</v>
      </c>
      <c r="AX344" s="13" t="s">
        <v>82</v>
      </c>
      <c r="AY344" s="226" t="s">
        <v>211</v>
      </c>
    </row>
    <row r="345" spans="1:65" s="13" customFormat="1">
      <c r="B345" s="216"/>
      <c r="C345" s="217"/>
      <c r="D345" s="208" t="s">
        <v>299</v>
      </c>
      <c r="E345" s="218" t="s">
        <v>44</v>
      </c>
      <c r="F345" s="219" t="s">
        <v>1926</v>
      </c>
      <c r="G345" s="217"/>
      <c r="H345" s="220">
        <v>3.98</v>
      </c>
      <c r="I345" s="221"/>
      <c r="J345" s="217"/>
      <c r="K345" s="217"/>
      <c r="L345" s="222"/>
      <c r="M345" s="223"/>
      <c r="N345" s="224"/>
      <c r="O345" s="224"/>
      <c r="P345" s="224"/>
      <c r="Q345" s="224"/>
      <c r="R345" s="224"/>
      <c r="S345" s="224"/>
      <c r="T345" s="225"/>
      <c r="AT345" s="226" t="s">
        <v>299</v>
      </c>
      <c r="AU345" s="226" t="s">
        <v>91</v>
      </c>
      <c r="AV345" s="13" t="s">
        <v>91</v>
      </c>
      <c r="AW345" s="13" t="s">
        <v>42</v>
      </c>
      <c r="AX345" s="13" t="s">
        <v>82</v>
      </c>
      <c r="AY345" s="226" t="s">
        <v>211</v>
      </c>
    </row>
    <row r="346" spans="1:65" s="13" customFormat="1">
      <c r="B346" s="216"/>
      <c r="C346" s="217"/>
      <c r="D346" s="208" t="s">
        <v>299</v>
      </c>
      <c r="E346" s="218" t="s">
        <v>44</v>
      </c>
      <c r="F346" s="219" t="s">
        <v>1927</v>
      </c>
      <c r="G346" s="217"/>
      <c r="H346" s="220">
        <v>1.99</v>
      </c>
      <c r="I346" s="221"/>
      <c r="J346" s="217"/>
      <c r="K346" s="217"/>
      <c r="L346" s="222"/>
      <c r="M346" s="223"/>
      <c r="N346" s="224"/>
      <c r="O346" s="224"/>
      <c r="P346" s="224"/>
      <c r="Q346" s="224"/>
      <c r="R346" s="224"/>
      <c r="S346" s="224"/>
      <c r="T346" s="225"/>
      <c r="AT346" s="226" t="s">
        <v>299</v>
      </c>
      <c r="AU346" s="226" t="s">
        <v>91</v>
      </c>
      <c r="AV346" s="13" t="s">
        <v>91</v>
      </c>
      <c r="AW346" s="13" t="s">
        <v>42</v>
      </c>
      <c r="AX346" s="13" t="s">
        <v>82</v>
      </c>
      <c r="AY346" s="226" t="s">
        <v>211</v>
      </c>
    </row>
    <row r="347" spans="1:65" s="13" customFormat="1">
      <c r="B347" s="216"/>
      <c r="C347" s="217"/>
      <c r="D347" s="208" t="s">
        <v>299</v>
      </c>
      <c r="E347" s="218" t="s">
        <v>44</v>
      </c>
      <c r="F347" s="219" t="s">
        <v>1928</v>
      </c>
      <c r="G347" s="217"/>
      <c r="H347" s="220">
        <v>3.08</v>
      </c>
      <c r="I347" s="221"/>
      <c r="J347" s="217"/>
      <c r="K347" s="217"/>
      <c r="L347" s="222"/>
      <c r="M347" s="223"/>
      <c r="N347" s="224"/>
      <c r="O347" s="224"/>
      <c r="P347" s="224"/>
      <c r="Q347" s="224"/>
      <c r="R347" s="224"/>
      <c r="S347" s="224"/>
      <c r="T347" s="225"/>
      <c r="AT347" s="226" t="s">
        <v>299</v>
      </c>
      <c r="AU347" s="226" t="s">
        <v>91</v>
      </c>
      <c r="AV347" s="13" t="s">
        <v>91</v>
      </c>
      <c r="AW347" s="13" t="s">
        <v>42</v>
      </c>
      <c r="AX347" s="13" t="s">
        <v>82</v>
      </c>
      <c r="AY347" s="226" t="s">
        <v>211</v>
      </c>
    </row>
    <row r="348" spans="1:65" s="14" customFormat="1">
      <c r="B348" s="227"/>
      <c r="C348" s="228"/>
      <c r="D348" s="208" t="s">
        <v>299</v>
      </c>
      <c r="E348" s="229" t="s">
        <v>44</v>
      </c>
      <c r="F348" s="230" t="s">
        <v>344</v>
      </c>
      <c r="G348" s="228"/>
      <c r="H348" s="231">
        <v>81.31</v>
      </c>
      <c r="I348" s="232"/>
      <c r="J348" s="228"/>
      <c r="K348" s="228"/>
      <c r="L348" s="233"/>
      <c r="M348" s="234"/>
      <c r="N348" s="235"/>
      <c r="O348" s="235"/>
      <c r="P348" s="235"/>
      <c r="Q348" s="235"/>
      <c r="R348" s="235"/>
      <c r="S348" s="235"/>
      <c r="T348" s="236"/>
      <c r="AT348" s="237" t="s">
        <v>299</v>
      </c>
      <c r="AU348" s="237" t="s">
        <v>91</v>
      </c>
      <c r="AV348" s="14" t="s">
        <v>232</v>
      </c>
      <c r="AW348" s="14" t="s">
        <v>42</v>
      </c>
      <c r="AX348" s="14" t="s">
        <v>88</v>
      </c>
      <c r="AY348" s="237" t="s">
        <v>211</v>
      </c>
    </row>
    <row r="349" spans="1:65" s="2" customFormat="1" ht="48">
      <c r="A349" s="37"/>
      <c r="B349" s="38"/>
      <c r="C349" s="195" t="s">
        <v>516</v>
      </c>
      <c r="D349" s="195" t="s">
        <v>214</v>
      </c>
      <c r="E349" s="196" t="s">
        <v>1020</v>
      </c>
      <c r="F349" s="197" t="s">
        <v>1021</v>
      </c>
      <c r="G349" s="198" t="s">
        <v>510</v>
      </c>
      <c r="H349" s="199">
        <v>1.8580000000000001</v>
      </c>
      <c r="I349" s="200"/>
      <c r="J349" s="201">
        <f>ROUND(I349*H349,2)</f>
        <v>0</v>
      </c>
      <c r="K349" s="197" t="s">
        <v>224</v>
      </c>
      <c r="L349" s="42"/>
      <c r="M349" s="202" t="s">
        <v>44</v>
      </c>
      <c r="N349" s="203" t="s">
        <v>53</v>
      </c>
      <c r="O349" s="67"/>
      <c r="P349" s="204">
        <f>O349*H349</f>
        <v>0</v>
      </c>
      <c r="Q349" s="204">
        <v>1.0958000000000001</v>
      </c>
      <c r="R349" s="204">
        <f>Q349*H349</f>
        <v>2.0359964000000002</v>
      </c>
      <c r="S349" s="204">
        <v>0</v>
      </c>
      <c r="T349" s="205">
        <f>S349*H349</f>
        <v>0</v>
      </c>
      <c r="U349" s="37"/>
      <c r="V349" s="37"/>
      <c r="W349" s="37"/>
      <c r="X349" s="37"/>
      <c r="Y349" s="37"/>
      <c r="Z349" s="37"/>
      <c r="AA349" s="37"/>
      <c r="AB349" s="37"/>
      <c r="AC349" s="37"/>
      <c r="AD349" s="37"/>
      <c r="AE349" s="37"/>
      <c r="AR349" s="206" t="s">
        <v>232</v>
      </c>
      <c r="AT349" s="206" t="s">
        <v>214</v>
      </c>
      <c r="AU349" s="206" t="s">
        <v>91</v>
      </c>
      <c r="AY349" s="19" t="s">
        <v>211</v>
      </c>
      <c r="BE349" s="207">
        <f>IF(N349="základní",J349,0)</f>
        <v>0</v>
      </c>
      <c r="BF349" s="207">
        <f>IF(N349="snížená",J349,0)</f>
        <v>0</v>
      </c>
      <c r="BG349" s="207">
        <f>IF(N349="zákl. přenesená",J349,0)</f>
        <v>0</v>
      </c>
      <c r="BH349" s="207">
        <f>IF(N349="sníž. přenesená",J349,0)</f>
        <v>0</v>
      </c>
      <c r="BI349" s="207">
        <f>IF(N349="nulová",J349,0)</f>
        <v>0</v>
      </c>
      <c r="BJ349" s="19" t="s">
        <v>88</v>
      </c>
      <c r="BK349" s="207">
        <f>ROUND(I349*H349,2)</f>
        <v>0</v>
      </c>
      <c r="BL349" s="19" t="s">
        <v>232</v>
      </c>
      <c r="BM349" s="206" t="s">
        <v>1929</v>
      </c>
    </row>
    <row r="350" spans="1:65" s="2" customFormat="1" ht="107.25">
      <c r="A350" s="37"/>
      <c r="B350" s="38"/>
      <c r="C350" s="39"/>
      <c r="D350" s="208" t="s">
        <v>297</v>
      </c>
      <c r="E350" s="39"/>
      <c r="F350" s="209" t="s">
        <v>1023</v>
      </c>
      <c r="G350" s="39"/>
      <c r="H350" s="39"/>
      <c r="I350" s="118"/>
      <c r="J350" s="39"/>
      <c r="K350" s="39"/>
      <c r="L350" s="42"/>
      <c r="M350" s="210"/>
      <c r="N350" s="211"/>
      <c r="O350" s="67"/>
      <c r="P350" s="67"/>
      <c r="Q350" s="67"/>
      <c r="R350" s="67"/>
      <c r="S350" s="67"/>
      <c r="T350" s="68"/>
      <c r="U350" s="37"/>
      <c r="V350" s="37"/>
      <c r="W350" s="37"/>
      <c r="X350" s="37"/>
      <c r="Y350" s="37"/>
      <c r="Z350" s="37"/>
      <c r="AA350" s="37"/>
      <c r="AB350" s="37"/>
      <c r="AC350" s="37"/>
      <c r="AD350" s="37"/>
      <c r="AE350" s="37"/>
      <c r="AT350" s="19" t="s">
        <v>297</v>
      </c>
      <c r="AU350" s="19" t="s">
        <v>91</v>
      </c>
    </row>
    <row r="351" spans="1:65" s="2" customFormat="1" ht="19.5">
      <c r="A351" s="37"/>
      <c r="B351" s="38"/>
      <c r="C351" s="39"/>
      <c r="D351" s="208" t="s">
        <v>220</v>
      </c>
      <c r="E351" s="39"/>
      <c r="F351" s="209" t="s">
        <v>950</v>
      </c>
      <c r="G351" s="39"/>
      <c r="H351" s="39"/>
      <c r="I351" s="118"/>
      <c r="J351" s="39"/>
      <c r="K351" s="39"/>
      <c r="L351" s="42"/>
      <c r="M351" s="210"/>
      <c r="N351" s="211"/>
      <c r="O351" s="67"/>
      <c r="P351" s="67"/>
      <c r="Q351" s="67"/>
      <c r="R351" s="67"/>
      <c r="S351" s="67"/>
      <c r="T351" s="68"/>
      <c r="U351" s="37"/>
      <c r="V351" s="37"/>
      <c r="W351" s="37"/>
      <c r="X351" s="37"/>
      <c r="Y351" s="37"/>
      <c r="Z351" s="37"/>
      <c r="AA351" s="37"/>
      <c r="AB351" s="37"/>
      <c r="AC351" s="37"/>
      <c r="AD351" s="37"/>
      <c r="AE351" s="37"/>
      <c r="AT351" s="19" t="s">
        <v>220</v>
      </c>
      <c r="AU351" s="19" t="s">
        <v>91</v>
      </c>
    </row>
    <row r="352" spans="1:65" s="13" customFormat="1">
      <c r="B352" s="216"/>
      <c r="C352" s="217"/>
      <c r="D352" s="208" t="s">
        <v>299</v>
      </c>
      <c r="E352" s="218" t="s">
        <v>44</v>
      </c>
      <c r="F352" s="219" t="s">
        <v>1930</v>
      </c>
      <c r="G352" s="217"/>
      <c r="H352" s="220">
        <v>1.8580000000000001</v>
      </c>
      <c r="I352" s="221"/>
      <c r="J352" s="217"/>
      <c r="K352" s="217"/>
      <c r="L352" s="222"/>
      <c r="M352" s="223"/>
      <c r="N352" s="224"/>
      <c r="O352" s="224"/>
      <c r="P352" s="224"/>
      <c r="Q352" s="224"/>
      <c r="R352" s="224"/>
      <c r="S352" s="224"/>
      <c r="T352" s="225"/>
      <c r="AT352" s="226" t="s">
        <v>299</v>
      </c>
      <c r="AU352" s="226" t="s">
        <v>91</v>
      </c>
      <c r="AV352" s="13" t="s">
        <v>91</v>
      </c>
      <c r="AW352" s="13" t="s">
        <v>42</v>
      </c>
      <c r="AX352" s="13" t="s">
        <v>88</v>
      </c>
      <c r="AY352" s="226" t="s">
        <v>211</v>
      </c>
    </row>
    <row r="353" spans="1:65" s="2" customFormat="1" ht="48">
      <c r="A353" s="37"/>
      <c r="B353" s="38"/>
      <c r="C353" s="195" t="s">
        <v>522</v>
      </c>
      <c r="D353" s="195" t="s">
        <v>214</v>
      </c>
      <c r="E353" s="196" t="s">
        <v>1026</v>
      </c>
      <c r="F353" s="197" t="s">
        <v>1027</v>
      </c>
      <c r="G353" s="198" t="s">
        <v>510</v>
      </c>
      <c r="H353" s="199">
        <v>2.2679999999999998</v>
      </c>
      <c r="I353" s="200"/>
      <c r="J353" s="201">
        <f>ROUND(I353*H353,2)</f>
        <v>0</v>
      </c>
      <c r="K353" s="197" t="s">
        <v>224</v>
      </c>
      <c r="L353" s="42"/>
      <c r="M353" s="202" t="s">
        <v>44</v>
      </c>
      <c r="N353" s="203" t="s">
        <v>53</v>
      </c>
      <c r="O353" s="67"/>
      <c r="P353" s="204">
        <f>O353*H353</f>
        <v>0</v>
      </c>
      <c r="Q353" s="204">
        <v>1.0563100000000001</v>
      </c>
      <c r="R353" s="204">
        <f>Q353*H353</f>
        <v>2.3957110799999999</v>
      </c>
      <c r="S353" s="204">
        <v>0</v>
      </c>
      <c r="T353" s="205">
        <f>S353*H353</f>
        <v>0</v>
      </c>
      <c r="U353" s="37"/>
      <c r="V353" s="37"/>
      <c r="W353" s="37"/>
      <c r="X353" s="37"/>
      <c r="Y353" s="37"/>
      <c r="Z353" s="37"/>
      <c r="AA353" s="37"/>
      <c r="AB353" s="37"/>
      <c r="AC353" s="37"/>
      <c r="AD353" s="37"/>
      <c r="AE353" s="37"/>
      <c r="AR353" s="206" t="s">
        <v>232</v>
      </c>
      <c r="AT353" s="206" t="s">
        <v>214</v>
      </c>
      <c r="AU353" s="206" t="s">
        <v>91</v>
      </c>
      <c r="AY353" s="19" t="s">
        <v>211</v>
      </c>
      <c r="BE353" s="207">
        <f>IF(N353="základní",J353,0)</f>
        <v>0</v>
      </c>
      <c r="BF353" s="207">
        <f>IF(N353="snížená",J353,0)</f>
        <v>0</v>
      </c>
      <c r="BG353" s="207">
        <f>IF(N353="zákl. přenesená",J353,0)</f>
        <v>0</v>
      </c>
      <c r="BH353" s="207">
        <f>IF(N353="sníž. přenesená",J353,0)</f>
        <v>0</v>
      </c>
      <c r="BI353" s="207">
        <f>IF(N353="nulová",J353,0)</f>
        <v>0</v>
      </c>
      <c r="BJ353" s="19" t="s">
        <v>88</v>
      </c>
      <c r="BK353" s="207">
        <f>ROUND(I353*H353,2)</f>
        <v>0</v>
      </c>
      <c r="BL353" s="19" t="s">
        <v>232</v>
      </c>
      <c r="BM353" s="206" t="s">
        <v>1931</v>
      </c>
    </row>
    <row r="354" spans="1:65" s="2" customFormat="1" ht="107.25">
      <c r="A354" s="37"/>
      <c r="B354" s="38"/>
      <c r="C354" s="39"/>
      <c r="D354" s="208" t="s">
        <v>297</v>
      </c>
      <c r="E354" s="39"/>
      <c r="F354" s="209" t="s">
        <v>1023</v>
      </c>
      <c r="G354" s="39"/>
      <c r="H354" s="39"/>
      <c r="I354" s="118"/>
      <c r="J354" s="39"/>
      <c r="K354" s="39"/>
      <c r="L354" s="42"/>
      <c r="M354" s="210"/>
      <c r="N354" s="211"/>
      <c r="O354" s="67"/>
      <c r="P354" s="67"/>
      <c r="Q354" s="67"/>
      <c r="R354" s="67"/>
      <c r="S354" s="67"/>
      <c r="T354" s="68"/>
      <c r="U354" s="37"/>
      <c r="V354" s="37"/>
      <c r="W354" s="37"/>
      <c r="X354" s="37"/>
      <c r="Y354" s="37"/>
      <c r="Z354" s="37"/>
      <c r="AA354" s="37"/>
      <c r="AB354" s="37"/>
      <c r="AC354" s="37"/>
      <c r="AD354" s="37"/>
      <c r="AE354" s="37"/>
      <c r="AT354" s="19" t="s">
        <v>297</v>
      </c>
      <c r="AU354" s="19" t="s">
        <v>91</v>
      </c>
    </row>
    <row r="355" spans="1:65" s="2" customFormat="1" ht="19.5">
      <c r="A355" s="37"/>
      <c r="B355" s="38"/>
      <c r="C355" s="39"/>
      <c r="D355" s="208" t="s">
        <v>220</v>
      </c>
      <c r="E355" s="39"/>
      <c r="F355" s="209" t="s">
        <v>950</v>
      </c>
      <c r="G355" s="39"/>
      <c r="H355" s="39"/>
      <c r="I355" s="118"/>
      <c r="J355" s="39"/>
      <c r="K355" s="39"/>
      <c r="L355" s="42"/>
      <c r="M355" s="210"/>
      <c r="N355" s="211"/>
      <c r="O355" s="67"/>
      <c r="P355" s="67"/>
      <c r="Q355" s="67"/>
      <c r="R355" s="67"/>
      <c r="S355" s="67"/>
      <c r="T355" s="68"/>
      <c r="U355" s="37"/>
      <c r="V355" s="37"/>
      <c r="W355" s="37"/>
      <c r="X355" s="37"/>
      <c r="Y355" s="37"/>
      <c r="Z355" s="37"/>
      <c r="AA355" s="37"/>
      <c r="AB355" s="37"/>
      <c r="AC355" s="37"/>
      <c r="AD355" s="37"/>
      <c r="AE355" s="37"/>
      <c r="AT355" s="19" t="s">
        <v>220</v>
      </c>
      <c r="AU355" s="19" t="s">
        <v>91</v>
      </c>
    </row>
    <row r="356" spans="1:65" s="13" customFormat="1">
      <c r="B356" s="216"/>
      <c r="C356" s="217"/>
      <c r="D356" s="208" t="s">
        <v>299</v>
      </c>
      <c r="E356" s="218" t="s">
        <v>44</v>
      </c>
      <c r="F356" s="219" t="s">
        <v>1932</v>
      </c>
      <c r="G356" s="217"/>
      <c r="H356" s="220">
        <v>2.2679999999999998</v>
      </c>
      <c r="I356" s="221"/>
      <c r="J356" s="217"/>
      <c r="K356" s="217"/>
      <c r="L356" s="222"/>
      <c r="M356" s="223"/>
      <c r="N356" s="224"/>
      <c r="O356" s="224"/>
      <c r="P356" s="224"/>
      <c r="Q356" s="224"/>
      <c r="R356" s="224"/>
      <c r="S356" s="224"/>
      <c r="T356" s="225"/>
      <c r="AT356" s="226" t="s">
        <v>299</v>
      </c>
      <c r="AU356" s="226" t="s">
        <v>91</v>
      </c>
      <c r="AV356" s="13" t="s">
        <v>91</v>
      </c>
      <c r="AW356" s="13" t="s">
        <v>42</v>
      </c>
      <c r="AX356" s="13" t="s">
        <v>88</v>
      </c>
      <c r="AY356" s="226" t="s">
        <v>211</v>
      </c>
    </row>
    <row r="357" spans="1:65" s="2" customFormat="1" ht="48">
      <c r="A357" s="37"/>
      <c r="B357" s="38"/>
      <c r="C357" s="195" t="s">
        <v>528</v>
      </c>
      <c r="D357" s="195" t="s">
        <v>214</v>
      </c>
      <c r="E357" s="196" t="s">
        <v>1031</v>
      </c>
      <c r="F357" s="197" t="s">
        <v>1032</v>
      </c>
      <c r="G357" s="198" t="s">
        <v>510</v>
      </c>
      <c r="H357" s="199">
        <v>3.99</v>
      </c>
      <c r="I357" s="200"/>
      <c r="J357" s="201">
        <f>ROUND(I357*H357,2)</f>
        <v>0</v>
      </c>
      <c r="K357" s="197" t="s">
        <v>224</v>
      </c>
      <c r="L357" s="42"/>
      <c r="M357" s="202" t="s">
        <v>44</v>
      </c>
      <c r="N357" s="203" t="s">
        <v>53</v>
      </c>
      <c r="O357" s="67"/>
      <c r="P357" s="204">
        <f>O357*H357</f>
        <v>0</v>
      </c>
      <c r="Q357" s="204">
        <v>1.0395099999999999</v>
      </c>
      <c r="R357" s="204">
        <f>Q357*H357</f>
        <v>4.1476448999999995</v>
      </c>
      <c r="S357" s="204">
        <v>0</v>
      </c>
      <c r="T357" s="205">
        <f>S357*H357</f>
        <v>0</v>
      </c>
      <c r="U357" s="37"/>
      <c r="V357" s="37"/>
      <c r="W357" s="37"/>
      <c r="X357" s="37"/>
      <c r="Y357" s="37"/>
      <c r="Z357" s="37"/>
      <c r="AA357" s="37"/>
      <c r="AB357" s="37"/>
      <c r="AC357" s="37"/>
      <c r="AD357" s="37"/>
      <c r="AE357" s="37"/>
      <c r="AR357" s="206" t="s">
        <v>232</v>
      </c>
      <c r="AT357" s="206" t="s">
        <v>214</v>
      </c>
      <c r="AU357" s="206" t="s">
        <v>91</v>
      </c>
      <c r="AY357" s="19" t="s">
        <v>211</v>
      </c>
      <c r="BE357" s="207">
        <f>IF(N357="základní",J357,0)</f>
        <v>0</v>
      </c>
      <c r="BF357" s="207">
        <f>IF(N357="snížená",J357,0)</f>
        <v>0</v>
      </c>
      <c r="BG357" s="207">
        <f>IF(N357="zákl. přenesená",J357,0)</f>
        <v>0</v>
      </c>
      <c r="BH357" s="207">
        <f>IF(N357="sníž. přenesená",J357,0)</f>
        <v>0</v>
      </c>
      <c r="BI357" s="207">
        <f>IF(N357="nulová",J357,0)</f>
        <v>0</v>
      </c>
      <c r="BJ357" s="19" t="s">
        <v>88</v>
      </c>
      <c r="BK357" s="207">
        <f>ROUND(I357*H357,2)</f>
        <v>0</v>
      </c>
      <c r="BL357" s="19" t="s">
        <v>232</v>
      </c>
      <c r="BM357" s="206" t="s">
        <v>1933</v>
      </c>
    </row>
    <row r="358" spans="1:65" s="2" customFormat="1" ht="107.25">
      <c r="A358" s="37"/>
      <c r="B358" s="38"/>
      <c r="C358" s="39"/>
      <c r="D358" s="208" t="s">
        <v>297</v>
      </c>
      <c r="E358" s="39"/>
      <c r="F358" s="209" t="s">
        <v>1023</v>
      </c>
      <c r="G358" s="39"/>
      <c r="H358" s="39"/>
      <c r="I358" s="118"/>
      <c r="J358" s="39"/>
      <c r="K358" s="39"/>
      <c r="L358" s="42"/>
      <c r="M358" s="210"/>
      <c r="N358" s="211"/>
      <c r="O358" s="67"/>
      <c r="P358" s="67"/>
      <c r="Q358" s="67"/>
      <c r="R358" s="67"/>
      <c r="S358" s="67"/>
      <c r="T358" s="68"/>
      <c r="U358" s="37"/>
      <c r="V358" s="37"/>
      <c r="W358" s="37"/>
      <c r="X358" s="37"/>
      <c r="Y358" s="37"/>
      <c r="Z358" s="37"/>
      <c r="AA358" s="37"/>
      <c r="AB358" s="37"/>
      <c r="AC358" s="37"/>
      <c r="AD358" s="37"/>
      <c r="AE358" s="37"/>
      <c r="AT358" s="19" t="s">
        <v>297</v>
      </c>
      <c r="AU358" s="19" t="s">
        <v>91</v>
      </c>
    </row>
    <row r="359" spans="1:65" s="13" customFormat="1">
      <c r="B359" s="216"/>
      <c r="C359" s="217"/>
      <c r="D359" s="208" t="s">
        <v>299</v>
      </c>
      <c r="E359" s="218" t="s">
        <v>44</v>
      </c>
      <c r="F359" s="219" t="s">
        <v>1934</v>
      </c>
      <c r="G359" s="217"/>
      <c r="H359" s="220">
        <v>3.99</v>
      </c>
      <c r="I359" s="221"/>
      <c r="J359" s="217"/>
      <c r="K359" s="217"/>
      <c r="L359" s="222"/>
      <c r="M359" s="223"/>
      <c r="N359" s="224"/>
      <c r="O359" s="224"/>
      <c r="P359" s="224"/>
      <c r="Q359" s="224"/>
      <c r="R359" s="224"/>
      <c r="S359" s="224"/>
      <c r="T359" s="225"/>
      <c r="AT359" s="226" t="s">
        <v>299</v>
      </c>
      <c r="AU359" s="226" t="s">
        <v>91</v>
      </c>
      <c r="AV359" s="13" t="s">
        <v>91</v>
      </c>
      <c r="AW359" s="13" t="s">
        <v>42</v>
      </c>
      <c r="AX359" s="13" t="s">
        <v>88</v>
      </c>
      <c r="AY359" s="226" t="s">
        <v>211</v>
      </c>
    </row>
    <row r="360" spans="1:65" s="2" customFormat="1" ht="12">
      <c r="A360" s="37"/>
      <c r="B360" s="38"/>
      <c r="C360" s="195" t="s">
        <v>535</v>
      </c>
      <c r="D360" s="195" t="s">
        <v>214</v>
      </c>
      <c r="E360" s="196" t="s">
        <v>1036</v>
      </c>
      <c r="F360" s="197" t="s">
        <v>1037</v>
      </c>
      <c r="G360" s="198" t="s">
        <v>519</v>
      </c>
      <c r="H360" s="199">
        <v>357.67</v>
      </c>
      <c r="I360" s="200"/>
      <c r="J360" s="201">
        <f>ROUND(I360*H360,2)</f>
        <v>0</v>
      </c>
      <c r="K360" s="197" t="s">
        <v>224</v>
      </c>
      <c r="L360" s="42"/>
      <c r="M360" s="202" t="s">
        <v>44</v>
      </c>
      <c r="N360" s="203" t="s">
        <v>53</v>
      </c>
      <c r="O360" s="67"/>
      <c r="P360" s="204">
        <f>O360*H360</f>
        <v>0</v>
      </c>
      <c r="Q360" s="204">
        <v>2.3700000000000001E-3</v>
      </c>
      <c r="R360" s="204">
        <f>Q360*H360</f>
        <v>0.8476779000000001</v>
      </c>
      <c r="S360" s="204">
        <v>0</v>
      </c>
      <c r="T360" s="205">
        <f>S360*H360</f>
        <v>0</v>
      </c>
      <c r="U360" s="37"/>
      <c r="V360" s="37"/>
      <c r="W360" s="37"/>
      <c r="X360" s="37"/>
      <c r="Y360" s="37"/>
      <c r="Z360" s="37"/>
      <c r="AA360" s="37"/>
      <c r="AB360" s="37"/>
      <c r="AC360" s="37"/>
      <c r="AD360" s="37"/>
      <c r="AE360" s="37"/>
      <c r="AR360" s="206" t="s">
        <v>232</v>
      </c>
      <c r="AT360" s="206" t="s">
        <v>214</v>
      </c>
      <c r="AU360" s="206" t="s">
        <v>91</v>
      </c>
      <c r="AY360" s="19" t="s">
        <v>211</v>
      </c>
      <c r="BE360" s="207">
        <f>IF(N360="základní",J360,0)</f>
        <v>0</v>
      </c>
      <c r="BF360" s="207">
        <f>IF(N360="snížená",J360,0)</f>
        <v>0</v>
      </c>
      <c r="BG360" s="207">
        <f>IF(N360="zákl. přenesená",J360,0)</f>
        <v>0</v>
      </c>
      <c r="BH360" s="207">
        <f>IF(N360="sníž. přenesená",J360,0)</f>
        <v>0</v>
      </c>
      <c r="BI360" s="207">
        <f>IF(N360="nulová",J360,0)</f>
        <v>0</v>
      </c>
      <c r="BJ360" s="19" t="s">
        <v>88</v>
      </c>
      <c r="BK360" s="207">
        <f>ROUND(I360*H360,2)</f>
        <v>0</v>
      </c>
      <c r="BL360" s="19" t="s">
        <v>232</v>
      </c>
      <c r="BM360" s="206" t="s">
        <v>1935</v>
      </c>
    </row>
    <row r="361" spans="1:65" s="2" customFormat="1" ht="39">
      <c r="A361" s="37"/>
      <c r="B361" s="38"/>
      <c r="C361" s="39"/>
      <c r="D361" s="208" t="s">
        <v>297</v>
      </c>
      <c r="E361" s="39"/>
      <c r="F361" s="209" t="s">
        <v>1039</v>
      </c>
      <c r="G361" s="39"/>
      <c r="H361" s="39"/>
      <c r="I361" s="118"/>
      <c r="J361" s="39"/>
      <c r="K361" s="39"/>
      <c r="L361" s="42"/>
      <c r="M361" s="210"/>
      <c r="N361" s="211"/>
      <c r="O361" s="67"/>
      <c r="P361" s="67"/>
      <c r="Q361" s="67"/>
      <c r="R361" s="67"/>
      <c r="S361" s="67"/>
      <c r="T361" s="68"/>
      <c r="U361" s="37"/>
      <c r="V361" s="37"/>
      <c r="W361" s="37"/>
      <c r="X361" s="37"/>
      <c r="Y361" s="37"/>
      <c r="Z361" s="37"/>
      <c r="AA361" s="37"/>
      <c r="AB361" s="37"/>
      <c r="AC361" s="37"/>
      <c r="AD361" s="37"/>
      <c r="AE361" s="37"/>
      <c r="AT361" s="19" t="s">
        <v>297</v>
      </c>
      <c r="AU361" s="19" t="s">
        <v>91</v>
      </c>
    </row>
    <row r="362" spans="1:65" s="15" customFormat="1">
      <c r="B362" s="238"/>
      <c r="C362" s="239"/>
      <c r="D362" s="208" t="s">
        <v>299</v>
      </c>
      <c r="E362" s="240" t="s">
        <v>44</v>
      </c>
      <c r="F362" s="241" t="s">
        <v>1936</v>
      </c>
      <c r="G362" s="239"/>
      <c r="H362" s="240" t="s">
        <v>44</v>
      </c>
      <c r="I362" s="242"/>
      <c r="J362" s="239"/>
      <c r="K362" s="239"/>
      <c r="L362" s="243"/>
      <c r="M362" s="244"/>
      <c r="N362" s="245"/>
      <c r="O362" s="245"/>
      <c r="P362" s="245"/>
      <c r="Q362" s="245"/>
      <c r="R362" s="245"/>
      <c r="S362" s="245"/>
      <c r="T362" s="246"/>
      <c r="AT362" s="247" t="s">
        <v>299</v>
      </c>
      <c r="AU362" s="247" t="s">
        <v>91</v>
      </c>
      <c r="AV362" s="15" t="s">
        <v>88</v>
      </c>
      <c r="AW362" s="15" t="s">
        <v>42</v>
      </c>
      <c r="AX362" s="15" t="s">
        <v>82</v>
      </c>
      <c r="AY362" s="247" t="s">
        <v>211</v>
      </c>
    </row>
    <row r="363" spans="1:65" s="13" customFormat="1">
      <c r="B363" s="216"/>
      <c r="C363" s="217"/>
      <c r="D363" s="208" t="s">
        <v>299</v>
      </c>
      <c r="E363" s="218" t="s">
        <v>44</v>
      </c>
      <c r="F363" s="219" t="s">
        <v>1937</v>
      </c>
      <c r="G363" s="217"/>
      <c r="H363" s="220">
        <v>13.68</v>
      </c>
      <c r="I363" s="221"/>
      <c r="J363" s="217"/>
      <c r="K363" s="217"/>
      <c r="L363" s="222"/>
      <c r="M363" s="223"/>
      <c r="N363" s="224"/>
      <c r="O363" s="224"/>
      <c r="P363" s="224"/>
      <c r="Q363" s="224"/>
      <c r="R363" s="224"/>
      <c r="S363" s="224"/>
      <c r="T363" s="225"/>
      <c r="AT363" s="226" t="s">
        <v>299</v>
      </c>
      <c r="AU363" s="226" t="s">
        <v>91</v>
      </c>
      <c r="AV363" s="13" t="s">
        <v>91</v>
      </c>
      <c r="AW363" s="13" t="s">
        <v>42</v>
      </c>
      <c r="AX363" s="13" t="s">
        <v>82</v>
      </c>
      <c r="AY363" s="226" t="s">
        <v>211</v>
      </c>
    </row>
    <row r="364" spans="1:65" s="13" customFormat="1">
      <c r="B364" s="216"/>
      <c r="C364" s="217"/>
      <c r="D364" s="208" t="s">
        <v>299</v>
      </c>
      <c r="E364" s="218" t="s">
        <v>44</v>
      </c>
      <c r="F364" s="219" t="s">
        <v>1938</v>
      </c>
      <c r="G364" s="217"/>
      <c r="H364" s="220">
        <v>14.53</v>
      </c>
      <c r="I364" s="221"/>
      <c r="J364" s="217"/>
      <c r="K364" s="217"/>
      <c r="L364" s="222"/>
      <c r="M364" s="223"/>
      <c r="N364" s="224"/>
      <c r="O364" s="224"/>
      <c r="P364" s="224"/>
      <c r="Q364" s="224"/>
      <c r="R364" s="224"/>
      <c r="S364" s="224"/>
      <c r="T364" s="225"/>
      <c r="AT364" s="226" t="s">
        <v>299</v>
      </c>
      <c r="AU364" s="226" t="s">
        <v>91</v>
      </c>
      <c r="AV364" s="13" t="s">
        <v>91</v>
      </c>
      <c r="AW364" s="13" t="s">
        <v>42</v>
      </c>
      <c r="AX364" s="13" t="s">
        <v>82</v>
      </c>
      <c r="AY364" s="226" t="s">
        <v>211</v>
      </c>
    </row>
    <row r="365" spans="1:65" s="13" customFormat="1">
      <c r="B365" s="216"/>
      <c r="C365" s="217"/>
      <c r="D365" s="208" t="s">
        <v>299</v>
      </c>
      <c r="E365" s="218" t="s">
        <v>44</v>
      </c>
      <c r="F365" s="219" t="s">
        <v>1939</v>
      </c>
      <c r="G365" s="217"/>
      <c r="H365" s="220">
        <v>17.07</v>
      </c>
      <c r="I365" s="221"/>
      <c r="J365" s="217"/>
      <c r="K365" s="217"/>
      <c r="L365" s="222"/>
      <c r="M365" s="223"/>
      <c r="N365" s="224"/>
      <c r="O365" s="224"/>
      <c r="P365" s="224"/>
      <c r="Q365" s="224"/>
      <c r="R365" s="224"/>
      <c r="S365" s="224"/>
      <c r="T365" s="225"/>
      <c r="AT365" s="226" t="s">
        <v>299</v>
      </c>
      <c r="AU365" s="226" t="s">
        <v>91</v>
      </c>
      <c r="AV365" s="13" t="s">
        <v>91</v>
      </c>
      <c r="AW365" s="13" t="s">
        <v>42</v>
      </c>
      <c r="AX365" s="13" t="s">
        <v>82</v>
      </c>
      <c r="AY365" s="226" t="s">
        <v>211</v>
      </c>
    </row>
    <row r="366" spans="1:65" s="13" customFormat="1">
      <c r="B366" s="216"/>
      <c r="C366" s="217"/>
      <c r="D366" s="208" t="s">
        <v>299</v>
      </c>
      <c r="E366" s="218" t="s">
        <v>44</v>
      </c>
      <c r="F366" s="219" t="s">
        <v>1940</v>
      </c>
      <c r="G366" s="217"/>
      <c r="H366" s="220">
        <v>130.83000000000001</v>
      </c>
      <c r="I366" s="221"/>
      <c r="J366" s="217"/>
      <c r="K366" s="217"/>
      <c r="L366" s="222"/>
      <c r="M366" s="223"/>
      <c r="N366" s="224"/>
      <c r="O366" s="224"/>
      <c r="P366" s="224"/>
      <c r="Q366" s="224"/>
      <c r="R366" s="224"/>
      <c r="S366" s="224"/>
      <c r="T366" s="225"/>
      <c r="AT366" s="226" t="s">
        <v>299</v>
      </c>
      <c r="AU366" s="226" t="s">
        <v>91</v>
      </c>
      <c r="AV366" s="13" t="s">
        <v>91</v>
      </c>
      <c r="AW366" s="13" t="s">
        <v>42</v>
      </c>
      <c r="AX366" s="13" t="s">
        <v>82</v>
      </c>
      <c r="AY366" s="226" t="s">
        <v>211</v>
      </c>
    </row>
    <row r="367" spans="1:65" s="13" customFormat="1">
      <c r="B367" s="216"/>
      <c r="C367" s="217"/>
      <c r="D367" s="208" t="s">
        <v>299</v>
      </c>
      <c r="E367" s="218" t="s">
        <v>44</v>
      </c>
      <c r="F367" s="219" t="s">
        <v>1941</v>
      </c>
      <c r="G367" s="217"/>
      <c r="H367" s="220">
        <v>18.690000000000001</v>
      </c>
      <c r="I367" s="221"/>
      <c r="J367" s="217"/>
      <c r="K367" s="217"/>
      <c r="L367" s="222"/>
      <c r="M367" s="223"/>
      <c r="N367" s="224"/>
      <c r="O367" s="224"/>
      <c r="P367" s="224"/>
      <c r="Q367" s="224"/>
      <c r="R367" s="224"/>
      <c r="S367" s="224"/>
      <c r="T367" s="225"/>
      <c r="AT367" s="226" t="s">
        <v>299</v>
      </c>
      <c r="AU367" s="226" t="s">
        <v>91</v>
      </c>
      <c r="AV367" s="13" t="s">
        <v>91</v>
      </c>
      <c r="AW367" s="13" t="s">
        <v>42</v>
      </c>
      <c r="AX367" s="13" t="s">
        <v>82</v>
      </c>
      <c r="AY367" s="226" t="s">
        <v>211</v>
      </c>
    </row>
    <row r="368" spans="1:65" s="13" customFormat="1">
      <c r="B368" s="216"/>
      <c r="C368" s="217"/>
      <c r="D368" s="208" t="s">
        <v>299</v>
      </c>
      <c r="E368" s="218" t="s">
        <v>44</v>
      </c>
      <c r="F368" s="219" t="s">
        <v>1942</v>
      </c>
      <c r="G368" s="217"/>
      <c r="H368" s="220">
        <v>18.690000000000001</v>
      </c>
      <c r="I368" s="221"/>
      <c r="J368" s="217"/>
      <c r="K368" s="217"/>
      <c r="L368" s="222"/>
      <c r="M368" s="223"/>
      <c r="N368" s="224"/>
      <c r="O368" s="224"/>
      <c r="P368" s="224"/>
      <c r="Q368" s="224"/>
      <c r="R368" s="224"/>
      <c r="S368" s="224"/>
      <c r="T368" s="225"/>
      <c r="AT368" s="226" t="s">
        <v>299</v>
      </c>
      <c r="AU368" s="226" t="s">
        <v>91</v>
      </c>
      <c r="AV368" s="13" t="s">
        <v>91</v>
      </c>
      <c r="AW368" s="13" t="s">
        <v>42</v>
      </c>
      <c r="AX368" s="13" t="s">
        <v>82</v>
      </c>
      <c r="AY368" s="226" t="s">
        <v>211</v>
      </c>
    </row>
    <row r="369" spans="1:65" s="13" customFormat="1">
      <c r="B369" s="216"/>
      <c r="C369" s="217"/>
      <c r="D369" s="208" t="s">
        <v>299</v>
      </c>
      <c r="E369" s="218" t="s">
        <v>44</v>
      </c>
      <c r="F369" s="219" t="s">
        <v>1943</v>
      </c>
      <c r="G369" s="217"/>
      <c r="H369" s="220">
        <v>10.220000000000001</v>
      </c>
      <c r="I369" s="221"/>
      <c r="J369" s="217"/>
      <c r="K369" s="217"/>
      <c r="L369" s="222"/>
      <c r="M369" s="223"/>
      <c r="N369" s="224"/>
      <c r="O369" s="224"/>
      <c r="P369" s="224"/>
      <c r="Q369" s="224"/>
      <c r="R369" s="224"/>
      <c r="S369" s="224"/>
      <c r="T369" s="225"/>
      <c r="AT369" s="226" t="s">
        <v>299</v>
      </c>
      <c r="AU369" s="226" t="s">
        <v>91</v>
      </c>
      <c r="AV369" s="13" t="s">
        <v>91</v>
      </c>
      <c r="AW369" s="13" t="s">
        <v>42</v>
      </c>
      <c r="AX369" s="13" t="s">
        <v>82</v>
      </c>
      <c r="AY369" s="226" t="s">
        <v>211</v>
      </c>
    </row>
    <row r="370" spans="1:65" s="13" customFormat="1">
      <c r="B370" s="216"/>
      <c r="C370" s="217"/>
      <c r="D370" s="208" t="s">
        <v>299</v>
      </c>
      <c r="E370" s="218" t="s">
        <v>44</v>
      </c>
      <c r="F370" s="219" t="s">
        <v>1944</v>
      </c>
      <c r="G370" s="217"/>
      <c r="H370" s="220">
        <v>9.06</v>
      </c>
      <c r="I370" s="221"/>
      <c r="J370" s="217"/>
      <c r="K370" s="217"/>
      <c r="L370" s="222"/>
      <c r="M370" s="223"/>
      <c r="N370" s="224"/>
      <c r="O370" s="224"/>
      <c r="P370" s="224"/>
      <c r="Q370" s="224"/>
      <c r="R370" s="224"/>
      <c r="S370" s="224"/>
      <c r="T370" s="225"/>
      <c r="AT370" s="226" t="s">
        <v>299</v>
      </c>
      <c r="AU370" s="226" t="s">
        <v>91</v>
      </c>
      <c r="AV370" s="13" t="s">
        <v>91</v>
      </c>
      <c r="AW370" s="13" t="s">
        <v>42</v>
      </c>
      <c r="AX370" s="13" t="s">
        <v>82</v>
      </c>
      <c r="AY370" s="226" t="s">
        <v>211</v>
      </c>
    </row>
    <row r="371" spans="1:65" s="13" customFormat="1">
      <c r="B371" s="216"/>
      <c r="C371" s="217"/>
      <c r="D371" s="208" t="s">
        <v>299</v>
      </c>
      <c r="E371" s="218" t="s">
        <v>44</v>
      </c>
      <c r="F371" s="219" t="s">
        <v>1945</v>
      </c>
      <c r="G371" s="217"/>
      <c r="H371" s="220">
        <v>3.39</v>
      </c>
      <c r="I371" s="221"/>
      <c r="J371" s="217"/>
      <c r="K371" s="217"/>
      <c r="L371" s="222"/>
      <c r="M371" s="223"/>
      <c r="N371" s="224"/>
      <c r="O371" s="224"/>
      <c r="P371" s="224"/>
      <c r="Q371" s="224"/>
      <c r="R371" s="224"/>
      <c r="S371" s="224"/>
      <c r="T371" s="225"/>
      <c r="AT371" s="226" t="s">
        <v>299</v>
      </c>
      <c r="AU371" s="226" t="s">
        <v>91</v>
      </c>
      <c r="AV371" s="13" t="s">
        <v>91</v>
      </c>
      <c r="AW371" s="13" t="s">
        <v>42</v>
      </c>
      <c r="AX371" s="13" t="s">
        <v>82</v>
      </c>
      <c r="AY371" s="226" t="s">
        <v>211</v>
      </c>
    </row>
    <row r="372" spans="1:65" s="13" customFormat="1">
      <c r="B372" s="216"/>
      <c r="C372" s="217"/>
      <c r="D372" s="208" t="s">
        <v>299</v>
      </c>
      <c r="E372" s="218" t="s">
        <v>44</v>
      </c>
      <c r="F372" s="219" t="s">
        <v>1946</v>
      </c>
      <c r="G372" s="217"/>
      <c r="H372" s="220">
        <v>14.76</v>
      </c>
      <c r="I372" s="221"/>
      <c r="J372" s="217"/>
      <c r="K372" s="217"/>
      <c r="L372" s="222"/>
      <c r="M372" s="223"/>
      <c r="N372" s="224"/>
      <c r="O372" s="224"/>
      <c r="P372" s="224"/>
      <c r="Q372" s="224"/>
      <c r="R372" s="224"/>
      <c r="S372" s="224"/>
      <c r="T372" s="225"/>
      <c r="AT372" s="226" t="s">
        <v>299</v>
      </c>
      <c r="AU372" s="226" t="s">
        <v>91</v>
      </c>
      <c r="AV372" s="13" t="s">
        <v>91</v>
      </c>
      <c r="AW372" s="13" t="s">
        <v>42</v>
      </c>
      <c r="AX372" s="13" t="s">
        <v>82</v>
      </c>
      <c r="AY372" s="226" t="s">
        <v>211</v>
      </c>
    </row>
    <row r="373" spans="1:65" s="13" customFormat="1">
      <c r="B373" s="216"/>
      <c r="C373" s="217"/>
      <c r="D373" s="208" t="s">
        <v>299</v>
      </c>
      <c r="E373" s="218" t="s">
        <v>44</v>
      </c>
      <c r="F373" s="219" t="s">
        <v>1947</v>
      </c>
      <c r="G373" s="217"/>
      <c r="H373" s="220">
        <v>14.76</v>
      </c>
      <c r="I373" s="221"/>
      <c r="J373" s="217"/>
      <c r="K373" s="217"/>
      <c r="L373" s="222"/>
      <c r="M373" s="223"/>
      <c r="N373" s="224"/>
      <c r="O373" s="224"/>
      <c r="P373" s="224"/>
      <c r="Q373" s="224"/>
      <c r="R373" s="224"/>
      <c r="S373" s="224"/>
      <c r="T373" s="225"/>
      <c r="AT373" s="226" t="s">
        <v>299</v>
      </c>
      <c r="AU373" s="226" t="s">
        <v>91</v>
      </c>
      <c r="AV373" s="13" t="s">
        <v>91</v>
      </c>
      <c r="AW373" s="13" t="s">
        <v>42</v>
      </c>
      <c r="AX373" s="13" t="s">
        <v>82</v>
      </c>
      <c r="AY373" s="226" t="s">
        <v>211</v>
      </c>
    </row>
    <row r="374" spans="1:65" s="13" customFormat="1">
      <c r="B374" s="216"/>
      <c r="C374" s="217"/>
      <c r="D374" s="208" t="s">
        <v>299</v>
      </c>
      <c r="E374" s="218" t="s">
        <v>44</v>
      </c>
      <c r="F374" s="219" t="s">
        <v>1948</v>
      </c>
      <c r="G374" s="217"/>
      <c r="H374" s="220">
        <v>52.74</v>
      </c>
      <c r="I374" s="221"/>
      <c r="J374" s="217"/>
      <c r="K374" s="217"/>
      <c r="L374" s="222"/>
      <c r="M374" s="223"/>
      <c r="N374" s="224"/>
      <c r="O374" s="224"/>
      <c r="P374" s="224"/>
      <c r="Q374" s="224"/>
      <c r="R374" s="224"/>
      <c r="S374" s="224"/>
      <c r="T374" s="225"/>
      <c r="AT374" s="226" t="s">
        <v>299</v>
      </c>
      <c r="AU374" s="226" t="s">
        <v>91</v>
      </c>
      <c r="AV374" s="13" t="s">
        <v>91</v>
      </c>
      <c r="AW374" s="13" t="s">
        <v>42</v>
      </c>
      <c r="AX374" s="13" t="s">
        <v>82</v>
      </c>
      <c r="AY374" s="226" t="s">
        <v>211</v>
      </c>
    </row>
    <row r="375" spans="1:65" s="13" customFormat="1">
      <c r="B375" s="216"/>
      <c r="C375" s="217"/>
      <c r="D375" s="208" t="s">
        <v>299</v>
      </c>
      <c r="E375" s="218" t="s">
        <v>44</v>
      </c>
      <c r="F375" s="219" t="s">
        <v>1949</v>
      </c>
      <c r="G375" s="217"/>
      <c r="H375" s="220">
        <v>17.579999999999998</v>
      </c>
      <c r="I375" s="221"/>
      <c r="J375" s="217"/>
      <c r="K375" s="217"/>
      <c r="L375" s="222"/>
      <c r="M375" s="223"/>
      <c r="N375" s="224"/>
      <c r="O375" s="224"/>
      <c r="P375" s="224"/>
      <c r="Q375" s="224"/>
      <c r="R375" s="224"/>
      <c r="S375" s="224"/>
      <c r="T375" s="225"/>
      <c r="AT375" s="226" t="s">
        <v>299</v>
      </c>
      <c r="AU375" s="226" t="s">
        <v>91</v>
      </c>
      <c r="AV375" s="13" t="s">
        <v>91</v>
      </c>
      <c r="AW375" s="13" t="s">
        <v>42</v>
      </c>
      <c r="AX375" s="13" t="s">
        <v>82</v>
      </c>
      <c r="AY375" s="226" t="s">
        <v>211</v>
      </c>
    </row>
    <row r="376" spans="1:65" s="13" customFormat="1">
      <c r="B376" s="216"/>
      <c r="C376" s="217"/>
      <c r="D376" s="208" t="s">
        <v>299</v>
      </c>
      <c r="E376" s="218" t="s">
        <v>44</v>
      </c>
      <c r="F376" s="219" t="s">
        <v>1950</v>
      </c>
      <c r="G376" s="217"/>
      <c r="H376" s="220">
        <v>9.1199999999999992</v>
      </c>
      <c r="I376" s="221"/>
      <c r="J376" s="217"/>
      <c r="K376" s="217"/>
      <c r="L376" s="222"/>
      <c r="M376" s="223"/>
      <c r="N376" s="224"/>
      <c r="O376" s="224"/>
      <c r="P376" s="224"/>
      <c r="Q376" s="224"/>
      <c r="R376" s="224"/>
      <c r="S376" s="224"/>
      <c r="T376" s="225"/>
      <c r="AT376" s="226" t="s">
        <v>299</v>
      </c>
      <c r="AU376" s="226" t="s">
        <v>91</v>
      </c>
      <c r="AV376" s="13" t="s">
        <v>91</v>
      </c>
      <c r="AW376" s="13" t="s">
        <v>42</v>
      </c>
      <c r="AX376" s="13" t="s">
        <v>82</v>
      </c>
      <c r="AY376" s="226" t="s">
        <v>211</v>
      </c>
    </row>
    <row r="377" spans="1:65" s="13" customFormat="1">
      <c r="B377" s="216"/>
      <c r="C377" s="217"/>
      <c r="D377" s="208" t="s">
        <v>299</v>
      </c>
      <c r="E377" s="218" t="s">
        <v>44</v>
      </c>
      <c r="F377" s="219" t="s">
        <v>1951</v>
      </c>
      <c r="G377" s="217"/>
      <c r="H377" s="220">
        <v>12.55</v>
      </c>
      <c r="I377" s="221"/>
      <c r="J377" s="217"/>
      <c r="K377" s="217"/>
      <c r="L377" s="222"/>
      <c r="M377" s="223"/>
      <c r="N377" s="224"/>
      <c r="O377" s="224"/>
      <c r="P377" s="224"/>
      <c r="Q377" s="224"/>
      <c r="R377" s="224"/>
      <c r="S377" s="224"/>
      <c r="T377" s="225"/>
      <c r="AT377" s="226" t="s">
        <v>299</v>
      </c>
      <c r="AU377" s="226" t="s">
        <v>91</v>
      </c>
      <c r="AV377" s="13" t="s">
        <v>91</v>
      </c>
      <c r="AW377" s="13" t="s">
        <v>42</v>
      </c>
      <c r="AX377" s="13" t="s">
        <v>82</v>
      </c>
      <c r="AY377" s="226" t="s">
        <v>211</v>
      </c>
    </row>
    <row r="378" spans="1:65" s="14" customFormat="1">
      <c r="B378" s="227"/>
      <c r="C378" s="228"/>
      <c r="D378" s="208" t="s">
        <v>299</v>
      </c>
      <c r="E378" s="229" t="s">
        <v>44</v>
      </c>
      <c r="F378" s="230" t="s">
        <v>344</v>
      </c>
      <c r="G378" s="228"/>
      <c r="H378" s="231">
        <v>357.67</v>
      </c>
      <c r="I378" s="232"/>
      <c r="J378" s="228"/>
      <c r="K378" s="228"/>
      <c r="L378" s="233"/>
      <c r="M378" s="234"/>
      <c r="N378" s="235"/>
      <c r="O378" s="235"/>
      <c r="P378" s="235"/>
      <c r="Q378" s="235"/>
      <c r="R378" s="235"/>
      <c r="S378" s="235"/>
      <c r="T378" s="236"/>
      <c r="AT378" s="237" t="s">
        <v>299</v>
      </c>
      <c r="AU378" s="237" t="s">
        <v>91</v>
      </c>
      <c r="AV378" s="14" t="s">
        <v>232</v>
      </c>
      <c r="AW378" s="14" t="s">
        <v>42</v>
      </c>
      <c r="AX378" s="14" t="s">
        <v>88</v>
      </c>
      <c r="AY378" s="237" t="s">
        <v>211</v>
      </c>
    </row>
    <row r="379" spans="1:65" s="2" customFormat="1" ht="12">
      <c r="A379" s="37"/>
      <c r="B379" s="38"/>
      <c r="C379" s="195" t="s">
        <v>541</v>
      </c>
      <c r="D379" s="195" t="s">
        <v>214</v>
      </c>
      <c r="E379" s="196" t="s">
        <v>1059</v>
      </c>
      <c r="F379" s="197" t="s">
        <v>1060</v>
      </c>
      <c r="G379" s="198" t="s">
        <v>519</v>
      </c>
      <c r="H379" s="199">
        <v>357.67</v>
      </c>
      <c r="I379" s="200"/>
      <c r="J379" s="201">
        <f>ROUND(I379*H379,2)</f>
        <v>0</v>
      </c>
      <c r="K379" s="197" t="s">
        <v>224</v>
      </c>
      <c r="L379" s="42"/>
      <c r="M379" s="202" t="s">
        <v>44</v>
      </c>
      <c r="N379" s="203" t="s">
        <v>53</v>
      </c>
      <c r="O379" s="67"/>
      <c r="P379" s="204">
        <f>O379*H379</f>
        <v>0</v>
      </c>
      <c r="Q379" s="204">
        <v>0</v>
      </c>
      <c r="R379" s="204">
        <f>Q379*H379</f>
        <v>0</v>
      </c>
      <c r="S379" s="204">
        <v>0</v>
      </c>
      <c r="T379" s="205">
        <f>S379*H379</f>
        <v>0</v>
      </c>
      <c r="U379" s="37"/>
      <c r="V379" s="37"/>
      <c r="W379" s="37"/>
      <c r="X379" s="37"/>
      <c r="Y379" s="37"/>
      <c r="Z379" s="37"/>
      <c r="AA379" s="37"/>
      <c r="AB379" s="37"/>
      <c r="AC379" s="37"/>
      <c r="AD379" s="37"/>
      <c r="AE379" s="37"/>
      <c r="AR379" s="206" t="s">
        <v>232</v>
      </c>
      <c r="AT379" s="206" t="s">
        <v>214</v>
      </c>
      <c r="AU379" s="206" t="s">
        <v>91</v>
      </c>
      <c r="AY379" s="19" t="s">
        <v>211</v>
      </c>
      <c r="BE379" s="207">
        <f>IF(N379="základní",J379,0)</f>
        <v>0</v>
      </c>
      <c r="BF379" s="207">
        <f>IF(N379="snížená",J379,0)</f>
        <v>0</v>
      </c>
      <c r="BG379" s="207">
        <f>IF(N379="zákl. přenesená",J379,0)</f>
        <v>0</v>
      </c>
      <c r="BH379" s="207">
        <f>IF(N379="sníž. přenesená",J379,0)</f>
        <v>0</v>
      </c>
      <c r="BI379" s="207">
        <f>IF(N379="nulová",J379,0)</f>
        <v>0</v>
      </c>
      <c r="BJ379" s="19" t="s">
        <v>88</v>
      </c>
      <c r="BK379" s="207">
        <f>ROUND(I379*H379,2)</f>
        <v>0</v>
      </c>
      <c r="BL379" s="19" t="s">
        <v>232</v>
      </c>
      <c r="BM379" s="206" t="s">
        <v>1952</v>
      </c>
    </row>
    <row r="380" spans="1:65" s="2" customFormat="1" ht="39">
      <c r="A380" s="37"/>
      <c r="B380" s="38"/>
      <c r="C380" s="39"/>
      <c r="D380" s="208" t="s">
        <v>297</v>
      </c>
      <c r="E380" s="39"/>
      <c r="F380" s="209" t="s">
        <v>1039</v>
      </c>
      <c r="G380" s="39"/>
      <c r="H380" s="39"/>
      <c r="I380" s="118"/>
      <c r="J380" s="39"/>
      <c r="K380" s="39"/>
      <c r="L380" s="42"/>
      <c r="M380" s="210"/>
      <c r="N380" s="211"/>
      <c r="O380" s="67"/>
      <c r="P380" s="67"/>
      <c r="Q380" s="67"/>
      <c r="R380" s="67"/>
      <c r="S380" s="67"/>
      <c r="T380" s="68"/>
      <c r="U380" s="37"/>
      <c r="V380" s="37"/>
      <c r="W380" s="37"/>
      <c r="X380" s="37"/>
      <c r="Y380" s="37"/>
      <c r="Z380" s="37"/>
      <c r="AA380" s="37"/>
      <c r="AB380" s="37"/>
      <c r="AC380" s="37"/>
      <c r="AD380" s="37"/>
      <c r="AE380" s="37"/>
      <c r="AT380" s="19" t="s">
        <v>297</v>
      </c>
      <c r="AU380" s="19" t="s">
        <v>91</v>
      </c>
    </row>
    <row r="381" spans="1:65" s="2" customFormat="1" ht="12">
      <c r="A381" s="37"/>
      <c r="B381" s="38"/>
      <c r="C381" s="195" t="s">
        <v>547</v>
      </c>
      <c r="D381" s="195" t="s">
        <v>214</v>
      </c>
      <c r="E381" s="196" t="s">
        <v>1063</v>
      </c>
      <c r="F381" s="197" t="s">
        <v>1064</v>
      </c>
      <c r="G381" s="198" t="s">
        <v>315</v>
      </c>
      <c r="H381" s="199">
        <v>1.2</v>
      </c>
      <c r="I381" s="200"/>
      <c r="J381" s="201">
        <f>ROUND(I381*H381,2)</f>
        <v>0</v>
      </c>
      <c r="K381" s="197" t="s">
        <v>224</v>
      </c>
      <c r="L381" s="42"/>
      <c r="M381" s="202" t="s">
        <v>44</v>
      </c>
      <c r="N381" s="203" t="s">
        <v>53</v>
      </c>
      <c r="O381" s="67"/>
      <c r="P381" s="204">
        <f>O381*H381</f>
        <v>0</v>
      </c>
      <c r="Q381" s="204">
        <v>1.3310000000000001E-2</v>
      </c>
      <c r="R381" s="204">
        <f>Q381*H381</f>
        <v>1.5972E-2</v>
      </c>
      <c r="S381" s="204">
        <v>0</v>
      </c>
      <c r="T381" s="205">
        <f>S381*H381</f>
        <v>0</v>
      </c>
      <c r="U381" s="37"/>
      <c r="V381" s="37"/>
      <c r="W381" s="37"/>
      <c r="X381" s="37"/>
      <c r="Y381" s="37"/>
      <c r="Z381" s="37"/>
      <c r="AA381" s="37"/>
      <c r="AB381" s="37"/>
      <c r="AC381" s="37"/>
      <c r="AD381" s="37"/>
      <c r="AE381" s="37"/>
      <c r="AR381" s="206" t="s">
        <v>232</v>
      </c>
      <c r="AT381" s="206" t="s">
        <v>214</v>
      </c>
      <c r="AU381" s="206" t="s">
        <v>91</v>
      </c>
      <c r="AY381" s="19" t="s">
        <v>211</v>
      </c>
      <c r="BE381" s="207">
        <f>IF(N381="základní",J381,0)</f>
        <v>0</v>
      </c>
      <c r="BF381" s="207">
        <f>IF(N381="snížená",J381,0)</f>
        <v>0</v>
      </c>
      <c r="BG381" s="207">
        <f>IF(N381="zákl. přenesená",J381,0)</f>
        <v>0</v>
      </c>
      <c r="BH381" s="207">
        <f>IF(N381="sníž. přenesená",J381,0)</f>
        <v>0</v>
      </c>
      <c r="BI381" s="207">
        <f>IF(N381="nulová",J381,0)</f>
        <v>0</v>
      </c>
      <c r="BJ381" s="19" t="s">
        <v>88</v>
      </c>
      <c r="BK381" s="207">
        <f>ROUND(I381*H381,2)</f>
        <v>0</v>
      </c>
      <c r="BL381" s="19" t="s">
        <v>232</v>
      </c>
      <c r="BM381" s="206" t="s">
        <v>1953</v>
      </c>
    </row>
    <row r="382" spans="1:65" s="2" customFormat="1" ht="39">
      <c r="A382" s="37"/>
      <c r="B382" s="38"/>
      <c r="C382" s="39"/>
      <c r="D382" s="208" t="s">
        <v>297</v>
      </c>
      <c r="E382" s="39"/>
      <c r="F382" s="209" t="s">
        <v>1066</v>
      </c>
      <c r="G382" s="39"/>
      <c r="H382" s="39"/>
      <c r="I382" s="118"/>
      <c r="J382" s="39"/>
      <c r="K382" s="39"/>
      <c r="L382" s="42"/>
      <c r="M382" s="210"/>
      <c r="N382" s="211"/>
      <c r="O382" s="67"/>
      <c r="P382" s="67"/>
      <c r="Q382" s="67"/>
      <c r="R382" s="67"/>
      <c r="S382" s="67"/>
      <c r="T382" s="68"/>
      <c r="U382" s="37"/>
      <c r="V382" s="37"/>
      <c r="W382" s="37"/>
      <c r="X382" s="37"/>
      <c r="Y382" s="37"/>
      <c r="Z382" s="37"/>
      <c r="AA382" s="37"/>
      <c r="AB382" s="37"/>
      <c r="AC382" s="37"/>
      <c r="AD382" s="37"/>
      <c r="AE382" s="37"/>
      <c r="AT382" s="19" t="s">
        <v>297</v>
      </c>
      <c r="AU382" s="19" t="s">
        <v>91</v>
      </c>
    </row>
    <row r="383" spans="1:65" s="13" customFormat="1">
      <c r="B383" s="216"/>
      <c r="C383" s="217"/>
      <c r="D383" s="208" t="s">
        <v>299</v>
      </c>
      <c r="E383" s="218" t="s">
        <v>44</v>
      </c>
      <c r="F383" s="219" t="s">
        <v>1954</v>
      </c>
      <c r="G383" s="217"/>
      <c r="H383" s="220">
        <v>1.2</v>
      </c>
      <c r="I383" s="221"/>
      <c r="J383" s="217"/>
      <c r="K383" s="217"/>
      <c r="L383" s="222"/>
      <c r="M383" s="223"/>
      <c r="N383" s="224"/>
      <c r="O383" s="224"/>
      <c r="P383" s="224"/>
      <c r="Q383" s="224"/>
      <c r="R383" s="224"/>
      <c r="S383" s="224"/>
      <c r="T383" s="225"/>
      <c r="AT383" s="226" t="s">
        <v>299</v>
      </c>
      <c r="AU383" s="226" t="s">
        <v>91</v>
      </c>
      <c r="AV383" s="13" t="s">
        <v>91</v>
      </c>
      <c r="AW383" s="13" t="s">
        <v>42</v>
      </c>
      <c r="AX383" s="13" t="s">
        <v>88</v>
      </c>
      <c r="AY383" s="226" t="s">
        <v>211</v>
      </c>
    </row>
    <row r="384" spans="1:65" s="2" customFormat="1" ht="12">
      <c r="A384" s="37"/>
      <c r="B384" s="38"/>
      <c r="C384" s="195" t="s">
        <v>552</v>
      </c>
      <c r="D384" s="195" t="s">
        <v>214</v>
      </c>
      <c r="E384" s="196" t="s">
        <v>1069</v>
      </c>
      <c r="F384" s="197" t="s">
        <v>1070</v>
      </c>
      <c r="G384" s="198" t="s">
        <v>315</v>
      </c>
      <c r="H384" s="199">
        <v>3.6</v>
      </c>
      <c r="I384" s="200"/>
      <c r="J384" s="201">
        <f>ROUND(I384*H384,2)</f>
        <v>0</v>
      </c>
      <c r="K384" s="197" t="s">
        <v>224</v>
      </c>
      <c r="L384" s="42"/>
      <c r="M384" s="202" t="s">
        <v>44</v>
      </c>
      <c r="N384" s="203" t="s">
        <v>53</v>
      </c>
      <c r="O384" s="67"/>
      <c r="P384" s="204">
        <f>O384*H384</f>
        <v>0</v>
      </c>
      <c r="Q384" s="204">
        <v>2.0199999999999999E-2</v>
      </c>
      <c r="R384" s="204">
        <f>Q384*H384</f>
        <v>7.2719999999999993E-2</v>
      </c>
      <c r="S384" s="204">
        <v>0</v>
      </c>
      <c r="T384" s="205">
        <f>S384*H384</f>
        <v>0</v>
      </c>
      <c r="U384" s="37"/>
      <c r="V384" s="37"/>
      <c r="W384" s="37"/>
      <c r="X384" s="37"/>
      <c r="Y384" s="37"/>
      <c r="Z384" s="37"/>
      <c r="AA384" s="37"/>
      <c r="AB384" s="37"/>
      <c r="AC384" s="37"/>
      <c r="AD384" s="37"/>
      <c r="AE384" s="37"/>
      <c r="AR384" s="206" t="s">
        <v>232</v>
      </c>
      <c r="AT384" s="206" t="s">
        <v>214</v>
      </c>
      <c r="AU384" s="206" t="s">
        <v>91</v>
      </c>
      <c r="AY384" s="19" t="s">
        <v>211</v>
      </c>
      <c r="BE384" s="207">
        <f>IF(N384="základní",J384,0)</f>
        <v>0</v>
      </c>
      <c r="BF384" s="207">
        <f>IF(N384="snížená",J384,0)</f>
        <v>0</v>
      </c>
      <c r="BG384" s="207">
        <f>IF(N384="zákl. přenesená",J384,0)</f>
        <v>0</v>
      </c>
      <c r="BH384" s="207">
        <f>IF(N384="sníž. přenesená",J384,0)</f>
        <v>0</v>
      </c>
      <c r="BI384" s="207">
        <f>IF(N384="nulová",J384,0)</f>
        <v>0</v>
      </c>
      <c r="BJ384" s="19" t="s">
        <v>88</v>
      </c>
      <c r="BK384" s="207">
        <f>ROUND(I384*H384,2)</f>
        <v>0</v>
      </c>
      <c r="BL384" s="19" t="s">
        <v>232</v>
      </c>
      <c r="BM384" s="206" t="s">
        <v>1955</v>
      </c>
    </row>
    <row r="385" spans="1:65" s="2" customFormat="1" ht="39">
      <c r="A385" s="37"/>
      <c r="B385" s="38"/>
      <c r="C385" s="39"/>
      <c r="D385" s="208" t="s">
        <v>297</v>
      </c>
      <c r="E385" s="39"/>
      <c r="F385" s="209" t="s">
        <v>1066</v>
      </c>
      <c r="G385" s="39"/>
      <c r="H385" s="39"/>
      <c r="I385" s="118"/>
      <c r="J385" s="39"/>
      <c r="K385" s="39"/>
      <c r="L385" s="42"/>
      <c r="M385" s="210"/>
      <c r="N385" s="211"/>
      <c r="O385" s="67"/>
      <c r="P385" s="67"/>
      <c r="Q385" s="67"/>
      <c r="R385" s="67"/>
      <c r="S385" s="67"/>
      <c r="T385" s="68"/>
      <c r="U385" s="37"/>
      <c r="V385" s="37"/>
      <c r="W385" s="37"/>
      <c r="X385" s="37"/>
      <c r="Y385" s="37"/>
      <c r="Z385" s="37"/>
      <c r="AA385" s="37"/>
      <c r="AB385" s="37"/>
      <c r="AC385" s="37"/>
      <c r="AD385" s="37"/>
      <c r="AE385" s="37"/>
      <c r="AT385" s="19" t="s">
        <v>297</v>
      </c>
      <c r="AU385" s="19" t="s">
        <v>91</v>
      </c>
    </row>
    <row r="386" spans="1:65" s="13" customFormat="1">
      <c r="B386" s="216"/>
      <c r="C386" s="217"/>
      <c r="D386" s="208" t="s">
        <v>299</v>
      </c>
      <c r="E386" s="218" t="s">
        <v>44</v>
      </c>
      <c r="F386" s="219" t="s">
        <v>1956</v>
      </c>
      <c r="G386" s="217"/>
      <c r="H386" s="220">
        <v>1.8</v>
      </c>
      <c r="I386" s="221"/>
      <c r="J386" s="217"/>
      <c r="K386" s="217"/>
      <c r="L386" s="222"/>
      <c r="M386" s="223"/>
      <c r="N386" s="224"/>
      <c r="O386" s="224"/>
      <c r="P386" s="224"/>
      <c r="Q386" s="224"/>
      <c r="R386" s="224"/>
      <c r="S386" s="224"/>
      <c r="T386" s="225"/>
      <c r="AT386" s="226" t="s">
        <v>299</v>
      </c>
      <c r="AU386" s="226" t="s">
        <v>91</v>
      </c>
      <c r="AV386" s="13" t="s">
        <v>91</v>
      </c>
      <c r="AW386" s="13" t="s">
        <v>42</v>
      </c>
      <c r="AX386" s="13" t="s">
        <v>82</v>
      </c>
      <c r="AY386" s="226" t="s">
        <v>211</v>
      </c>
    </row>
    <row r="387" spans="1:65" s="13" customFormat="1">
      <c r="B387" s="216"/>
      <c r="C387" s="217"/>
      <c r="D387" s="208" t="s">
        <v>299</v>
      </c>
      <c r="E387" s="218" t="s">
        <v>44</v>
      </c>
      <c r="F387" s="219" t="s">
        <v>1957</v>
      </c>
      <c r="G387" s="217"/>
      <c r="H387" s="220">
        <v>1.8</v>
      </c>
      <c r="I387" s="221"/>
      <c r="J387" s="217"/>
      <c r="K387" s="217"/>
      <c r="L387" s="222"/>
      <c r="M387" s="223"/>
      <c r="N387" s="224"/>
      <c r="O387" s="224"/>
      <c r="P387" s="224"/>
      <c r="Q387" s="224"/>
      <c r="R387" s="224"/>
      <c r="S387" s="224"/>
      <c r="T387" s="225"/>
      <c r="AT387" s="226" t="s">
        <v>299</v>
      </c>
      <c r="AU387" s="226" t="s">
        <v>91</v>
      </c>
      <c r="AV387" s="13" t="s">
        <v>91</v>
      </c>
      <c r="AW387" s="13" t="s">
        <v>42</v>
      </c>
      <c r="AX387" s="13" t="s">
        <v>82</v>
      </c>
      <c r="AY387" s="226" t="s">
        <v>211</v>
      </c>
    </row>
    <row r="388" spans="1:65" s="14" customFormat="1">
      <c r="B388" s="227"/>
      <c r="C388" s="228"/>
      <c r="D388" s="208" t="s">
        <v>299</v>
      </c>
      <c r="E388" s="229" t="s">
        <v>44</v>
      </c>
      <c r="F388" s="230" t="s">
        <v>344</v>
      </c>
      <c r="G388" s="228"/>
      <c r="H388" s="231">
        <v>3.6</v>
      </c>
      <c r="I388" s="232"/>
      <c r="J388" s="228"/>
      <c r="K388" s="228"/>
      <c r="L388" s="233"/>
      <c r="M388" s="234"/>
      <c r="N388" s="235"/>
      <c r="O388" s="235"/>
      <c r="P388" s="235"/>
      <c r="Q388" s="235"/>
      <c r="R388" s="235"/>
      <c r="S388" s="235"/>
      <c r="T388" s="236"/>
      <c r="AT388" s="237" t="s">
        <v>299</v>
      </c>
      <c r="AU388" s="237" t="s">
        <v>91</v>
      </c>
      <c r="AV388" s="14" t="s">
        <v>232</v>
      </c>
      <c r="AW388" s="14" t="s">
        <v>42</v>
      </c>
      <c r="AX388" s="14" t="s">
        <v>88</v>
      </c>
      <c r="AY388" s="237" t="s">
        <v>211</v>
      </c>
    </row>
    <row r="389" spans="1:65" s="12" customFormat="1" ht="12.75">
      <c r="B389" s="179"/>
      <c r="C389" s="180"/>
      <c r="D389" s="181" t="s">
        <v>81</v>
      </c>
      <c r="E389" s="193" t="s">
        <v>232</v>
      </c>
      <c r="F389" s="193" t="s">
        <v>557</v>
      </c>
      <c r="G389" s="180"/>
      <c r="H389" s="180"/>
      <c r="I389" s="183"/>
      <c r="J389" s="194">
        <f>BK389</f>
        <v>0</v>
      </c>
      <c r="K389" s="180"/>
      <c r="L389" s="185"/>
      <c r="M389" s="186"/>
      <c r="N389" s="187"/>
      <c r="O389" s="187"/>
      <c r="P389" s="188">
        <f>SUM(P390:P411)</f>
        <v>0</v>
      </c>
      <c r="Q389" s="187"/>
      <c r="R389" s="188">
        <f>SUM(R390:R411)</f>
        <v>58.704386720000002</v>
      </c>
      <c r="S389" s="187"/>
      <c r="T389" s="189">
        <f>SUM(T390:T411)</f>
        <v>0</v>
      </c>
      <c r="AR389" s="190" t="s">
        <v>88</v>
      </c>
      <c r="AT389" s="191" t="s">
        <v>81</v>
      </c>
      <c r="AU389" s="191" t="s">
        <v>88</v>
      </c>
      <c r="AY389" s="190" t="s">
        <v>211</v>
      </c>
      <c r="BK389" s="192">
        <f>SUM(BK390:BK411)</f>
        <v>0</v>
      </c>
    </row>
    <row r="390" spans="1:65" s="2" customFormat="1" ht="24">
      <c r="A390" s="37"/>
      <c r="B390" s="38"/>
      <c r="C390" s="195" t="s">
        <v>558</v>
      </c>
      <c r="D390" s="195" t="s">
        <v>214</v>
      </c>
      <c r="E390" s="196" t="s">
        <v>1958</v>
      </c>
      <c r="F390" s="197" t="s">
        <v>1959</v>
      </c>
      <c r="G390" s="198" t="s">
        <v>519</v>
      </c>
      <c r="H390" s="199">
        <v>98.8</v>
      </c>
      <c r="I390" s="200"/>
      <c r="J390" s="201">
        <f>ROUND(I390*H390,2)</f>
        <v>0</v>
      </c>
      <c r="K390" s="197" t="s">
        <v>224</v>
      </c>
      <c r="L390" s="42"/>
      <c r="M390" s="202" t="s">
        <v>44</v>
      </c>
      <c r="N390" s="203" t="s">
        <v>53</v>
      </c>
      <c r="O390" s="67"/>
      <c r="P390" s="204">
        <f>O390*H390</f>
        <v>0</v>
      </c>
      <c r="Q390" s="204">
        <v>0.2429</v>
      </c>
      <c r="R390" s="204">
        <f>Q390*H390</f>
        <v>23.998519999999999</v>
      </c>
      <c r="S390" s="204">
        <v>0</v>
      </c>
      <c r="T390" s="205">
        <f>S390*H390</f>
        <v>0</v>
      </c>
      <c r="U390" s="37"/>
      <c r="V390" s="37"/>
      <c r="W390" s="37"/>
      <c r="X390" s="37"/>
      <c r="Y390" s="37"/>
      <c r="Z390" s="37"/>
      <c r="AA390" s="37"/>
      <c r="AB390" s="37"/>
      <c r="AC390" s="37"/>
      <c r="AD390" s="37"/>
      <c r="AE390" s="37"/>
      <c r="AR390" s="206" t="s">
        <v>232</v>
      </c>
      <c r="AT390" s="206" t="s">
        <v>214</v>
      </c>
      <c r="AU390" s="206" t="s">
        <v>91</v>
      </c>
      <c r="AY390" s="19" t="s">
        <v>211</v>
      </c>
      <c r="BE390" s="207">
        <f>IF(N390="základní",J390,0)</f>
        <v>0</v>
      </c>
      <c r="BF390" s="207">
        <f>IF(N390="snížená",J390,0)</f>
        <v>0</v>
      </c>
      <c r="BG390" s="207">
        <f>IF(N390="zákl. přenesená",J390,0)</f>
        <v>0</v>
      </c>
      <c r="BH390" s="207">
        <f>IF(N390="sníž. přenesená",J390,0)</f>
        <v>0</v>
      </c>
      <c r="BI390" s="207">
        <f>IF(N390="nulová",J390,0)</f>
        <v>0</v>
      </c>
      <c r="BJ390" s="19" t="s">
        <v>88</v>
      </c>
      <c r="BK390" s="207">
        <f>ROUND(I390*H390,2)</f>
        <v>0</v>
      </c>
      <c r="BL390" s="19" t="s">
        <v>232</v>
      </c>
      <c r="BM390" s="206" t="s">
        <v>1960</v>
      </c>
    </row>
    <row r="391" spans="1:65" s="2" customFormat="1" ht="48.75">
      <c r="A391" s="37"/>
      <c r="B391" s="38"/>
      <c r="C391" s="39"/>
      <c r="D391" s="208" t="s">
        <v>297</v>
      </c>
      <c r="E391" s="39"/>
      <c r="F391" s="209" t="s">
        <v>1078</v>
      </c>
      <c r="G391" s="39"/>
      <c r="H391" s="39"/>
      <c r="I391" s="118"/>
      <c r="J391" s="39"/>
      <c r="K391" s="39"/>
      <c r="L391" s="42"/>
      <c r="M391" s="210"/>
      <c r="N391" s="211"/>
      <c r="O391" s="67"/>
      <c r="P391" s="67"/>
      <c r="Q391" s="67"/>
      <c r="R391" s="67"/>
      <c r="S391" s="67"/>
      <c r="T391" s="68"/>
      <c r="U391" s="37"/>
      <c r="V391" s="37"/>
      <c r="W391" s="37"/>
      <c r="X391" s="37"/>
      <c r="Y391" s="37"/>
      <c r="Z391" s="37"/>
      <c r="AA391" s="37"/>
      <c r="AB391" s="37"/>
      <c r="AC391" s="37"/>
      <c r="AD391" s="37"/>
      <c r="AE391" s="37"/>
      <c r="AT391" s="19" t="s">
        <v>297</v>
      </c>
      <c r="AU391" s="19" t="s">
        <v>91</v>
      </c>
    </row>
    <row r="392" spans="1:65" s="15" customFormat="1" ht="22.5">
      <c r="B392" s="238"/>
      <c r="C392" s="239"/>
      <c r="D392" s="208" t="s">
        <v>299</v>
      </c>
      <c r="E392" s="240" t="s">
        <v>44</v>
      </c>
      <c r="F392" s="241" t="s">
        <v>1961</v>
      </c>
      <c r="G392" s="239"/>
      <c r="H392" s="240" t="s">
        <v>44</v>
      </c>
      <c r="I392" s="242"/>
      <c r="J392" s="239"/>
      <c r="K392" s="239"/>
      <c r="L392" s="243"/>
      <c r="M392" s="244"/>
      <c r="N392" s="245"/>
      <c r="O392" s="245"/>
      <c r="P392" s="245"/>
      <c r="Q392" s="245"/>
      <c r="R392" s="245"/>
      <c r="S392" s="245"/>
      <c r="T392" s="246"/>
      <c r="AT392" s="247" t="s">
        <v>299</v>
      </c>
      <c r="AU392" s="247" t="s">
        <v>91</v>
      </c>
      <c r="AV392" s="15" t="s">
        <v>88</v>
      </c>
      <c r="AW392" s="15" t="s">
        <v>42</v>
      </c>
      <c r="AX392" s="15" t="s">
        <v>82</v>
      </c>
      <c r="AY392" s="247" t="s">
        <v>211</v>
      </c>
    </row>
    <row r="393" spans="1:65" s="13" customFormat="1">
      <c r="B393" s="216"/>
      <c r="C393" s="217"/>
      <c r="D393" s="208" t="s">
        <v>299</v>
      </c>
      <c r="E393" s="218" t="s">
        <v>44</v>
      </c>
      <c r="F393" s="219" t="s">
        <v>1962</v>
      </c>
      <c r="G393" s="217"/>
      <c r="H393" s="220">
        <v>4.8</v>
      </c>
      <c r="I393" s="221"/>
      <c r="J393" s="217"/>
      <c r="K393" s="217"/>
      <c r="L393" s="222"/>
      <c r="M393" s="223"/>
      <c r="N393" s="224"/>
      <c r="O393" s="224"/>
      <c r="P393" s="224"/>
      <c r="Q393" s="224"/>
      <c r="R393" s="224"/>
      <c r="S393" s="224"/>
      <c r="T393" s="225"/>
      <c r="AT393" s="226" t="s">
        <v>299</v>
      </c>
      <c r="AU393" s="226" t="s">
        <v>91</v>
      </c>
      <c r="AV393" s="13" t="s">
        <v>91</v>
      </c>
      <c r="AW393" s="13" t="s">
        <v>42</v>
      </c>
      <c r="AX393" s="13" t="s">
        <v>82</v>
      </c>
      <c r="AY393" s="226" t="s">
        <v>211</v>
      </c>
    </row>
    <row r="394" spans="1:65" s="13" customFormat="1">
      <c r="B394" s="216"/>
      <c r="C394" s="217"/>
      <c r="D394" s="208" t="s">
        <v>299</v>
      </c>
      <c r="E394" s="218" t="s">
        <v>44</v>
      </c>
      <c r="F394" s="219" t="s">
        <v>1963</v>
      </c>
      <c r="G394" s="217"/>
      <c r="H394" s="220">
        <v>4.8</v>
      </c>
      <c r="I394" s="221"/>
      <c r="J394" s="217"/>
      <c r="K394" s="217"/>
      <c r="L394" s="222"/>
      <c r="M394" s="223"/>
      <c r="N394" s="224"/>
      <c r="O394" s="224"/>
      <c r="P394" s="224"/>
      <c r="Q394" s="224"/>
      <c r="R394" s="224"/>
      <c r="S394" s="224"/>
      <c r="T394" s="225"/>
      <c r="AT394" s="226" t="s">
        <v>299</v>
      </c>
      <c r="AU394" s="226" t="s">
        <v>91</v>
      </c>
      <c r="AV394" s="13" t="s">
        <v>91</v>
      </c>
      <c r="AW394" s="13" t="s">
        <v>42</v>
      </c>
      <c r="AX394" s="13" t="s">
        <v>82</v>
      </c>
      <c r="AY394" s="226" t="s">
        <v>211</v>
      </c>
    </row>
    <row r="395" spans="1:65" s="13" customFormat="1">
      <c r="B395" s="216"/>
      <c r="C395" s="217"/>
      <c r="D395" s="208" t="s">
        <v>299</v>
      </c>
      <c r="E395" s="218" t="s">
        <v>44</v>
      </c>
      <c r="F395" s="219" t="s">
        <v>1964</v>
      </c>
      <c r="G395" s="217"/>
      <c r="H395" s="220">
        <v>4.8</v>
      </c>
      <c r="I395" s="221"/>
      <c r="J395" s="217"/>
      <c r="K395" s="217"/>
      <c r="L395" s="222"/>
      <c r="M395" s="223"/>
      <c r="N395" s="224"/>
      <c r="O395" s="224"/>
      <c r="P395" s="224"/>
      <c r="Q395" s="224"/>
      <c r="R395" s="224"/>
      <c r="S395" s="224"/>
      <c r="T395" s="225"/>
      <c r="AT395" s="226" t="s">
        <v>299</v>
      </c>
      <c r="AU395" s="226" t="s">
        <v>91</v>
      </c>
      <c r="AV395" s="13" t="s">
        <v>91</v>
      </c>
      <c r="AW395" s="13" t="s">
        <v>42</v>
      </c>
      <c r="AX395" s="13" t="s">
        <v>82</v>
      </c>
      <c r="AY395" s="226" t="s">
        <v>211</v>
      </c>
    </row>
    <row r="396" spans="1:65" s="13" customFormat="1">
      <c r="B396" s="216"/>
      <c r="C396" s="217"/>
      <c r="D396" s="208" t="s">
        <v>299</v>
      </c>
      <c r="E396" s="218" t="s">
        <v>44</v>
      </c>
      <c r="F396" s="219" t="s">
        <v>1965</v>
      </c>
      <c r="G396" s="217"/>
      <c r="H396" s="220">
        <v>33.6</v>
      </c>
      <c r="I396" s="221"/>
      <c r="J396" s="217"/>
      <c r="K396" s="217"/>
      <c r="L396" s="222"/>
      <c r="M396" s="223"/>
      <c r="N396" s="224"/>
      <c r="O396" s="224"/>
      <c r="P396" s="224"/>
      <c r="Q396" s="224"/>
      <c r="R396" s="224"/>
      <c r="S396" s="224"/>
      <c r="T396" s="225"/>
      <c r="AT396" s="226" t="s">
        <v>299</v>
      </c>
      <c r="AU396" s="226" t="s">
        <v>91</v>
      </c>
      <c r="AV396" s="13" t="s">
        <v>91</v>
      </c>
      <c r="AW396" s="13" t="s">
        <v>42</v>
      </c>
      <c r="AX396" s="13" t="s">
        <v>82</v>
      </c>
      <c r="AY396" s="226" t="s">
        <v>211</v>
      </c>
    </row>
    <row r="397" spans="1:65" s="13" customFormat="1">
      <c r="B397" s="216"/>
      <c r="C397" s="217"/>
      <c r="D397" s="208" t="s">
        <v>299</v>
      </c>
      <c r="E397" s="218" t="s">
        <v>44</v>
      </c>
      <c r="F397" s="219" t="s">
        <v>1966</v>
      </c>
      <c r="G397" s="217"/>
      <c r="H397" s="220">
        <v>4.8</v>
      </c>
      <c r="I397" s="221"/>
      <c r="J397" s="217"/>
      <c r="K397" s="217"/>
      <c r="L397" s="222"/>
      <c r="M397" s="223"/>
      <c r="N397" s="224"/>
      <c r="O397" s="224"/>
      <c r="P397" s="224"/>
      <c r="Q397" s="224"/>
      <c r="R397" s="224"/>
      <c r="S397" s="224"/>
      <c r="T397" s="225"/>
      <c r="AT397" s="226" t="s">
        <v>299</v>
      </c>
      <c r="AU397" s="226" t="s">
        <v>91</v>
      </c>
      <c r="AV397" s="13" t="s">
        <v>91</v>
      </c>
      <c r="AW397" s="13" t="s">
        <v>42</v>
      </c>
      <c r="AX397" s="13" t="s">
        <v>82</v>
      </c>
      <c r="AY397" s="226" t="s">
        <v>211</v>
      </c>
    </row>
    <row r="398" spans="1:65" s="13" customFormat="1">
      <c r="B398" s="216"/>
      <c r="C398" s="217"/>
      <c r="D398" s="208" t="s">
        <v>299</v>
      </c>
      <c r="E398" s="218" t="s">
        <v>44</v>
      </c>
      <c r="F398" s="219" t="s">
        <v>1967</v>
      </c>
      <c r="G398" s="217"/>
      <c r="H398" s="220">
        <v>4.8</v>
      </c>
      <c r="I398" s="221"/>
      <c r="J398" s="217"/>
      <c r="K398" s="217"/>
      <c r="L398" s="222"/>
      <c r="M398" s="223"/>
      <c r="N398" s="224"/>
      <c r="O398" s="224"/>
      <c r="P398" s="224"/>
      <c r="Q398" s="224"/>
      <c r="R398" s="224"/>
      <c r="S398" s="224"/>
      <c r="T398" s="225"/>
      <c r="AT398" s="226" t="s">
        <v>299</v>
      </c>
      <c r="AU398" s="226" t="s">
        <v>91</v>
      </c>
      <c r="AV398" s="13" t="s">
        <v>91</v>
      </c>
      <c r="AW398" s="13" t="s">
        <v>42</v>
      </c>
      <c r="AX398" s="13" t="s">
        <v>82</v>
      </c>
      <c r="AY398" s="226" t="s">
        <v>211</v>
      </c>
    </row>
    <row r="399" spans="1:65" s="13" customFormat="1">
      <c r="B399" s="216"/>
      <c r="C399" s="217"/>
      <c r="D399" s="208" t="s">
        <v>299</v>
      </c>
      <c r="E399" s="218" t="s">
        <v>44</v>
      </c>
      <c r="F399" s="219" t="s">
        <v>1968</v>
      </c>
      <c r="G399" s="217"/>
      <c r="H399" s="220">
        <v>2.7</v>
      </c>
      <c r="I399" s="221"/>
      <c r="J399" s="217"/>
      <c r="K399" s="217"/>
      <c r="L399" s="222"/>
      <c r="M399" s="223"/>
      <c r="N399" s="224"/>
      <c r="O399" s="224"/>
      <c r="P399" s="224"/>
      <c r="Q399" s="224"/>
      <c r="R399" s="224"/>
      <c r="S399" s="224"/>
      <c r="T399" s="225"/>
      <c r="AT399" s="226" t="s">
        <v>299</v>
      </c>
      <c r="AU399" s="226" t="s">
        <v>91</v>
      </c>
      <c r="AV399" s="13" t="s">
        <v>91</v>
      </c>
      <c r="AW399" s="13" t="s">
        <v>42</v>
      </c>
      <c r="AX399" s="13" t="s">
        <v>82</v>
      </c>
      <c r="AY399" s="226" t="s">
        <v>211</v>
      </c>
    </row>
    <row r="400" spans="1:65" s="13" customFormat="1">
      <c r="B400" s="216"/>
      <c r="C400" s="217"/>
      <c r="D400" s="208" t="s">
        <v>299</v>
      </c>
      <c r="E400" s="218" t="s">
        <v>44</v>
      </c>
      <c r="F400" s="219" t="s">
        <v>1969</v>
      </c>
      <c r="G400" s="217"/>
      <c r="H400" s="220">
        <v>4.0999999999999996</v>
      </c>
      <c r="I400" s="221"/>
      <c r="J400" s="217"/>
      <c r="K400" s="217"/>
      <c r="L400" s="222"/>
      <c r="M400" s="223"/>
      <c r="N400" s="224"/>
      <c r="O400" s="224"/>
      <c r="P400" s="224"/>
      <c r="Q400" s="224"/>
      <c r="R400" s="224"/>
      <c r="S400" s="224"/>
      <c r="T400" s="225"/>
      <c r="AT400" s="226" t="s">
        <v>299</v>
      </c>
      <c r="AU400" s="226" t="s">
        <v>91</v>
      </c>
      <c r="AV400" s="13" t="s">
        <v>91</v>
      </c>
      <c r="AW400" s="13" t="s">
        <v>42</v>
      </c>
      <c r="AX400" s="13" t="s">
        <v>82</v>
      </c>
      <c r="AY400" s="226" t="s">
        <v>211</v>
      </c>
    </row>
    <row r="401" spans="1:65" s="13" customFormat="1">
      <c r="B401" s="216"/>
      <c r="C401" s="217"/>
      <c r="D401" s="208" t="s">
        <v>299</v>
      </c>
      <c r="E401" s="218" t="s">
        <v>44</v>
      </c>
      <c r="F401" s="219" t="s">
        <v>1970</v>
      </c>
      <c r="G401" s="217"/>
      <c r="H401" s="220">
        <v>0.8</v>
      </c>
      <c r="I401" s="221"/>
      <c r="J401" s="217"/>
      <c r="K401" s="217"/>
      <c r="L401" s="222"/>
      <c r="M401" s="223"/>
      <c r="N401" s="224"/>
      <c r="O401" s="224"/>
      <c r="P401" s="224"/>
      <c r="Q401" s="224"/>
      <c r="R401" s="224"/>
      <c r="S401" s="224"/>
      <c r="T401" s="225"/>
      <c r="AT401" s="226" t="s">
        <v>299</v>
      </c>
      <c r="AU401" s="226" t="s">
        <v>91</v>
      </c>
      <c r="AV401" s="13" t="s">
        <v>91</v>
      </c>
      <c r="AW401" s="13" t="s">
        <v>42</v>
      </c>
      <c r="AX401" s="13" t="s">
        <v>82</v>
      </c>
      <c r="AY401" s="226" t="s">
        <v>211</v>
      </c>
    </row>
    <row r="402" spans="1:65" s="13" customFormat="1">
      <c r="B402" s="216"/>
      <c r="C402" s="217"/>
      <c r="D402" s="208" t="s">
        <v>299</v>
      </c>
      <c r="E402" s="218" t="s">
        <v>44</v>
      </c>
      <c r="F402" s="219" t="s">
        <v>1971</v>
      </c>
      <c r="G402" s="217"/>
      <c r="H402" s="220">
        <v>4</v>
      </c>
      <c r="I402" s="221"/>
      <c r="J402" s="217"/>
      <c r="K402" s="217"/>
      <c r="L402" s="222"/>
      <c r="M402" s="223"/>
      <c r="N402" s="224"/>
      <c r="O402" s="224"/>
      <c r="P402" s="224"/>
      <c r="Q402" s="224"/>
      <c r="R402" s="224"/>
      <c r="S402" s="224"/>
      <c r="T402" s="225"/>
      <c r="AT402" s="226" t="s">
        <v>299</v>
      </c>
      <c r="AU402" s="226" t="s">
        <v>91</v>
      </c>
      <c r="AV402" s="13" t="s">
        <v>91</v>
      </c>
      <c r="AW402" s="13" t="s">
        <v>42</v>
      </c>
      <c r="AX402" s="13" t="s">
        <v>82</v>
      </c>
      <c r="AY402" s="226" t="s">
        <v>211</v>
      </c>
    </row>
    <row r="403" spans="1:65" s="13" customFormat="1">
      <c r="B403" s="216"/>
      <c r="C403" s="217"/>
      <c r="D403" s="208" t="s">
        <v>299</v>
      </c>
      <c r="E403" s="218" t="s">
        <v>44</v>
      </c>
      <c r="F403" s="219" t="s">
        <v>1972</v>
      </c>
      <c r="G403" s="217"/>
      <c r="H403" s="220">
        <v>4</v>
      </c>
      <c r="I403" s="221"/>
      <c r="J403" s="217"/>
      <c r="K403" s="217"/>
      <c r="L403" s="222"/>
      <c r="M403" s="223"/>
      <c r="N403" s="224"/>
      <c r="O403" s="224"/>
      <c r="P403" s="224"/>
      <c r="Q403" s="224"/>
      <c r="R403" s="224"/>
      <c r="S403" s="224"/>
      <c r="T403" s="225"/>
      <c r="AT403" s="226" t="s">
        <v>299</v>
      </c>
      <c r="AU403" s="226" t="s">
        <v>91</v>
      </c>
      <c r="AV403" s="13" t="s">
        <v>91</v>
      </c>
      <c r="AW403" s="13" t="s">
        <v>42</v>
      </c>
      <c r="AX403" s="13" t="s">
        <v>82</v>
      </c>
      <c r="AY403" s="226" t="s">
        <v>211</v>
      </c>
    </row>
    <row r="404" spans="1:65" s="13" customFormat="1">
      <c r="B404" s="216"/>
      <c r="C404" s="217"/>
      <c r="D404" s="208" t="s">
        <v>299</v>
      </c>
      <c r="E404" s="218" t="s">
        <v>44</v>
      </c>
      <c r="F404" s="219" t="s">
        <v>1973</v>
      </c>
      <c r="G404" s="217"/>
      <c r="H404" s="220">
        <v>14.4</v>
      </c>
      <c r="I404" s="221"/>
      <c r="J404" s="217"/>
      <c r="K404" s="217"/>
      <c r="L404" s="222"/>
      <c r="M404" s="223"/>
      <c r="N404" s="224"/>
      <c r="O404" s="224"/>
      <c r="P404" s="224"/>
      <c r="Q404" s="224"/>
      <c r="R404" s="224"/>
      <c r="S404" s="224"/>
      <c r="T404" s="225"/>
      <c r="AT404" s="226" t="s">
        <v>299</v>
      </c>
      <c r="AU404" s="226" t="s">
        <v>91</v>
      </c>
      <c r="AV404" s="13" t="s">
        <v>91</v>
      </c>
      <c r="AW404" s="13" t="s">
        <v>42</v>
      </c>
      <c r="AX404" s="13" t="s">
        <v>82</v>
      </c>
      <c r="AY404" s="226" t="s">
        <v>211</v>
      </c>
    </row>
    <row r="405" spans="1:65" s="13" customFormat="1">
      <c r="B405" s="216"/>
      <c r="C405" s="217"/>
      <c r="D405" s="208" t="s">
        <v>299</v>
      </c>
      <c r="E405" s="218" t="s">
        <v>44</v>
      </c>
      <c r="F405" s="219" t="s">
        <v>1974</v>
      </c>
      <c r="G405" s="217"/>
      <c r="H405" s="220">
        <v>4.8</v>
      </c>
      <c r="I405" s="221"/>
      <c r="J405" s="217"/>
      <c r="K405" s="217"/>
      <c r="L405" s="222"/>
      <c r="M405" s="223"/>
      <c r="N405" s="224"/>
      <c r="O405" s="224"/>
      <c r="P405" s="224"/>
      <c r="Q405" s="224"/>
      <c r="R405" s="224"/>
      <c r="S405" s="224"/>
      <c r="T405" s="225"/>
      <c r="AT405" s="226" t="s">
        <v>299</v>
      </c>
      <c r="AU405" s="226" t="s">
        <v>91</v>
      </c>
      <c r="AV405" s="13" t="s">
        <v>91</v>
      </c>
      <c r="AW405" s="13" t="s">
        <v>42</v>
      </c>
      <c r="AX405" s="13" t="s">
        <v>82</v>
      </c>
      <c r="AY405" s="226" t="s">
        <v>211</v>
      </c>
    </row>
    <row r="406" spans="1:65" s="13" customFormat="1">
      <c r="B406" s="216"/>
      <c r="C406" s="217"/>
      <c r="D406" s="208" t="s">
        <v>299</v>
      </c>
      <c r="E406" s="218" t="s">
        <v>44</v>
      </c>
      <c r="F406" s="219" t="s">
        <v>1975</v>
      </c>
      <c r="G406" s="217"/>
      <c r="H406" s="220">
        <v>2.4</v>
      </c>
      <c r="I406" s="221"/>
      <c r="J406" s="217"/>
      <c r="K406" s="217"/>
      <c r="L406" s="222"/>
      <c r="M406" s="223"/>
      <c r="N406" s="224"/>
      <c r="O406" s="224"/>
      <c r="P406" s="224"/>
      <c r="Q406" s="224"/>
      <c r="R406" s="224"/>
      <c r="S406" s="224"/>
      <c r="T406" s="225"/>
      <c r="AT406" s="226" t="s">
        <v>299</v>
      </c>
      <c r="AU406" s="226" t="s">
        <v>91</v>
      </c>
      <c r="AV406" s="13" t="s">
        <v>91</v>
      </c>
      <c r="AW406" s="13" t="s">
        <v>42</v>
      </c>
      <c r="AX406" s="13" t="s">
        <v>82</v>
      </c>
      <c r="AY406" s="226" t="s">
        <v>211</v>
      </c>
    </row>
    <row r="407" spans="1:65" s="13" customFormat="1">
      <c r="B407" s="216"/>
      <c r="C407" s="217"/>
      <c r="D407" s="208" t="s">
        <v>299</v>
      </c>
      <c r="E407" s="218" t="s">
        <v>44</v>
      </c>
      <c r="F407" s="219" t="s">
        <v>1976</v>
      </c>
      <c r="G407" s="217"/>
      <c r="H407" s="220">
        <v>4</v>
      </c>
      <c r="I407" s="221"/>
      <c r="J407" s="217"/>
      <c r="K407" s="217"/>
      <c r="L407" s="222"/>
      <c r="M407" s="223"/>
      <c r="N407" s="224"/>
      <c r="O407" s="224"/>
      <c r="P407" s="224"/>
      <c r="Q407" s="224"/>
      <c r="R407" s="224"/>
      <c r="S407" s="224"/>
      <c r="T407" s="225"/>
      <c r="AT407" s="226" t="s">
        <v>299</v>
      </c>
      <c r="AU407" s="226" t="s">
        <v>91</v>
      </c>
      <c r="AV407" s="13" t="s">
        <v>91</v>
      </c>
      <c r="AW407" s="13" t="s">
        <v>42</v>
      </c>
      <c r="AX407" s="13" t="s">
        <v>82</v>
      </c>
      <c r="AY407" s="226" t="s">
        <v>211</v>
      </c>
    </row>
    <row r="408" spans="1:65" s="14" customFormat="1">
      <c r="B408" s="227"/>
      <c r="C408" s="228"/>
      <c r="D408" s="208" t="s">
        <v>299</v>
      </c>
      <c r="E408" s="229" t="s">
        <v>44</v>
      </c>
      <c r="F408" s="230" t="s">
        <v>344</v>
      </c>
      <c r="G408" s="228"/>
      <c r="H408" s="231">
        <v>98.8</v>
      </c>
      <c r="I408" s="232"/>
      <c r="J408" s="228"/>
      <c r="K408" s="228"/>
      <c r="L408" s="233"/>
      <c r="M408" s="234"/>
      <c r="N408" s="235"/>
      <c r="O408" s="235"/>
      <c r="P408" s="235"/>
      <c r="Q408" s="235"/>
      <c r="R408" s="235"/>
      <c r="S408" s="235"/>
      <c r="T408" s="236"/>
      <c r="AT408" s="237" t="s">
        <v>299</v>
      </c>
      <c r="AU408" s="237" t="s">
        <v>91</v>
      </c>
      <c r="AV408" s="14" t="s">
        <v>232</v>
      </c>
      <c r="AW408" s="14" t="s">
        <v>42</v>
      </c>
      <c r="AX408" s="14" t="s">
        <v>88</v>
      </c>
      <c r="AY408" s="237" t="s">
        <v>211</v>
      </c>
    </row>
    <row r="409" spans="1:65" s="2" customFormat="1" ht="12">
      <c r="A409" s="37"/>
      <c r="B409" s="38"/>
      <c r="C409" s="195" t="s">
        <v>564</v>
      </c>
      <c r="D409" s="195" t="s">
        <v>214</v>
      </c>
      <c r="E409" s="196" t="s">
        <v>1105</v>
      </c>
      <c r="F409" s="197" t="s">
        <v>1106</v>
      </c>
      <c r="G409" s="198" t="s">
        <v>295</v>
      </c>
      <c r="H409" s="199">
        <v>15.204000000000001</v>
      </c>
      <c r="I409" s="200"/>
      <c r="J409" s="201">
        <f>ROUND(I409*H409,2)</f>
        <v>0</v>
      </c>
      <c r="K409" s="197" t="s">
        <v>224</v>
      </c>
      <c r="L409" s="42"/>
      <c r="M409" s="202" t="s">
        <v>44</v>
      </c>
      <c r="N409" s="203" t="s">
        <v>53</v>
      </c>
      <c r="O409" s="67"/>
      <c r="P409" s="204">
        <f>O409*H409</f>
        <v>0</v>
      </c>
      <c r="Q409" s="204">
        <v>2.28268</v>
      </c>
      <c r="R409" s="204">
        <f>Q409*H409</f>
        <v>34.705866720000003</v>
      </c>
      <c r="S409" s="204">
        <v>0</v>
      </c>
      <c r="T409" s="205">
        <f>S409*H409</f>
        <v>0</v>
      </c>
      <c r="U409" s="37"/>
      <c r="V409" s="37"/>
      <c r="W409" s="37"/>
      <c r="X409" s="37"/>
      <c r="Y409" s="37"/>
      <c r="Z409" s="37"/>
      <c r="AA409" s="37"/>
      <c r="AB409" s="37"/>
      <c r="AC409" s="37"/>
      <c r="AD409" s="37"/>
      <c r="AE409" s="37"/>
      <c r="AR409" s="206" t="s">
        <v>232</v>
      </c>
      <c r="AT409" s="206" t="s">
        <v>214</v>
      </c>
      <c r="AU409" s="206" t="s">
        <v>91</v>
      </c>
      <c r="AY409" s="19" t="s">
        <v>211</v>
      </c>
      <c r="BE409" s="207">
        <f>IF(N409="základní",J409,0)</f>
        <v>0</v>
      </c>
      <c r="BF409" s="207">
        <f>IF(N409="snížená",J409,0)</f>
        <v>0</v>
      </c>
      <c r="BG409" s="207">
        <f>IF(N409="zákl. přenesená",J409,0)</f>
        <v>0</v>
      </c>
      <c r="BH409" s="207">
        <f>IF(N409="sníž. přenesená",J409,0)</f>
        <v>0</v>
      </c>
      <c r="BI409" s="207">
        <f>IF(N409="nulová",J409,0)</f>
        <v>0</v>
      </c>
      <c r="BJ409" s="19" t="s">
        <v>88</v>
      </c>
      <c r="BK409" s="207">
        <f>ROUND(I409*H409,2)</f>
        <v>0</v>
      </c>
      <c r="BL409" s="19" t="s">
        <v>232</v>
      </c>
      <c r="BM409" s="206" t="s">
        <v>1977</v>
      </c>
    </row>
    <row r="410" spans="1:65" s="2" customFormat="1" ht="146.25">
      <c r="A410" s="37"/>
      <c r="B410" s="38"/>
      <c r="C410" s="39"/>
      <c r="D410" s="208" t="s">
        <v>297</v>
      </c>
      <c r="E410" s="39"/>
      <c r="F410" s="209" t="s">
        <v>1108</v>
      </c>
      <c r="G410" s="39"/>
      <c r="H410" s="39"/>
      <c r="I410" s="118"/>
      <c r="J410" s="39"/>
      <c r="K410" s="39"/>
      <c r="L410" s="42"/>
      <c r="M410" s="210"/>
      <c r="N410" s="211"/>
      <c r="O410" s="67"/>
      <c r="P410" s="67"/>
      <c r="Q410" s="67"/>
      <c r="R410" s="67"/>
      <c r="S410" s="67"/>
      <c r="T410" s="68"/>
      <c r="U410" s="37"/>
      <c r="V410" s="37"/>
      <c r="W410" s="37"/>
      <c r="X410" s="37"/>
      <c r="Y410" s="37"/>
      <c r="Z410" s="37"/>
      <c r="AA410" s="37"/>
      <c r="AB410" s="37"/>
      <c r="AC410" s="37"/>
      <c r="AD410" s="37"/>
      <c r="AE410" s="37"/>
      <c r="AT410" s="19" t="s">
        <v>297</v>
      </c>
      <c r="AU410" s="19" t="s">
        <v>91</v>
      </c>
    </row>
    <row r="411" spans="1:65" s="13" customFormat="1" ht="22.5">
      <c r="B411" s="216"/>
      <c r="C411" s="217"/>
      <c r="D411" s="208" t="s">
        <v>299</v>
      </c>
      <c r="E411" s="218" t="s">
        <v>44</v>
      </c>
      <c r="F411" s="219" t="s">
        <v>1978</v>
      </c>
      <c r="G411" s="217"/>
      <c r="H411" s="220">
        <v>15.204000000000001</v>
      </c>
      <c r="I411" s="221"/>
      <c r="J411" s="217"/>
      <c r="K411" s="217"/>
      <c r="L411" s="222"/>
      <c r="M411" s="223"/>
      <c r="N411" s="224"/>
      <c r="O411" s="224"/>
      <c r="P411" s="224"/>
      <c r="Q411" s="224"/>
      <c r="R411" s="224"/>
      <c r="S411" s="224"/>
      <c r="T411" s="225"/>
      <c r="AT411" s="226" t="s">
        <v>299</v>
      </c>
      <c r="AU411" s="226" t="s">
        <v>91</v>
      </c>
      <c r="AV411" s="13" t="s">
        <v>91</v>
      </c>
      <c r="AW411" s="13" t="s">
        <v>42</v>
      </c>
      <c r="AX411" s="13" t="s">
        <v>88</v>
      </c>
      <c r="AY411" s="226" t="s">
        <v>211</v>
      </c>
    </row>
    <row r="412" spans="1:65" s="12" customFormat="1" ht="12.75">
      <c r="B412" s="179"/>
      <c r="C412" s="180"/>
      <c r="D412" s="181" t="s">
        <v>81</v>
      </c>
      <c r="E412" s="193" t="s">
        <v>210</v>
      </c>
      <c r="F412" s="193" t="s">
        <v>1120</v>
      </c>
      <c r="G412" s="180"/>
      <c r="H412" s="180"/>
      <c r="I412" s="183"/>
      <c r="J412" s="194">
        <f>BK412</f>
        <v>0</v>
      </c>
      <c r="K412" s="180"/>
      <c r="L412" s="185"/>
      <c r="M412" s="186"/>
      <c r="N412" s="187"/>
      <c r="O412" s="187"/>
      <c r="P412" s="188">
        <f>SUM(P413:P428)</f>
        <v>0</v>
      </c>
      <c r="Q412" s="187"/>
      <c r="R412" s="188">
        <f>SUM(R413:R428)</f>
        <v>4.5975599999999998E-2</v>
      </c>
      <c r="S412" s="187"/>
      <c r="T412" s="189">
        <f>SUM(T413:T428)</f>
        <v>0</v>
      </c>
      <c r="AR412" s="190" t="s">
        <v>88</v>
      </c>
      <c r="AT412" s="191" t="s">
        <v>81</v>
      </c>
      <c r="AU412" s="191" t="s">
        <v>88</v>
      </c>
      <c r="AY412" s="190" t="s">
        <v>211</v>
      </c>
      <c r="BK412" s="192">
        <f>SUM(BK413:BK428)</f>
        <v>0</v>
      </c>
    </row>
    <row r="413" spans="1:65" s="2" customFormat="1" ht="24">
      <c r="A413" s="37"/>
      <c r="B413" s="38"/>
      <c r="C413" s="195" t="s">
        <v>571</v>
      </c>
      <c r="D413" s="195" t="s">
        <v>214</v>
      </c>
      <c r="E413" s="196" t="s">
        <v>1122</v>
      </c>
      <c r="F413" s="197" t="s">
        <v>1123</v>
      </c>
      <c r="G413" s="198" t="s">
        <v>519</v>
      </c>
      <c r="H413" s="199">
        <v>58.448</v>
      </c>
      <c r="I413" s="200"/>
      <c r="J413" s="201">
        <f>ROUND(I413*H413,2)</f>
        <v>0</v>
      </c>
      <c r="K413" s="197" t="s">
        <v>224</v>
      </c>
      <c r="L413" s="42"/>
      <c r="M413" s="202" t="s">
        <v>44</v>
      </c>
      <c r="N413" s="203" t="s">
        <v>53</v>
      </c>
      <c r="O413" s="67"/>
      <c r="P413" s="204">
        <f>O413*H413</f>
        <v>0</v>
      </c>
      <c r="Q413" s="204">
        <v>0</v>
      </c>
      <c r="R413" s="204">
        <f>Q413*H413</f>
        <v>0</v>
      </c>
      <c r="S413" s="204">
        <v>0</v>
      </c>
      <c r="T413" s="205">
        <f>S413*H413</f>
        <v>0</v>
      </c>
      <c r="U413" s="37"/>
      <c r="V413" s="37"/>
      <c r="W413" s="37"/>
      <c r="X413" s="37"/>
      <c r="Y413" s="37"/>
      <c r="Z413" s="37"/>
      <c r="AA413" s="37"/>
      <c r="AB413" s="37"/>
      <c r="AC413" s="37"/>
      <c r="AD413" s="37"/>
      <c r="AE413" s="37"/>
      <c r="AR413" s="206" t="s">
        <v>232</v>
      </c>
      <c r="AT413" s="206" t="s">
        <v>214</v>
      </c>
      <c r="AU413" s="206" t="s">
        <v>91</v>
      </c>
      <c r="AY413" s="19" t="s">
        <v>211</v>
      </c>
      <c r="BE413" s="207">
        <f>IF(N413="základní",J413,0)</f>
        <v>0</v>
      </c>
      <c r="BF413" s="207">
        <f>IF(N413="snížená",J413,0)</f>
        <v>0</v>
      </c>
      <c r="BG413" s="207">
        <f>IF(N413="zákl. přenesená",J413,0)</f>
        <v>0</v>
      </c>
      <c r="BH413" s="207">
        <f>IF(N413="sníž. přenesená",J413,0)</f>
        <v>0</v>
      </c>
      <c r="BI413" s="207">
        <f>IF(N413="nulová",J413,0)</f>
        <v>0</v>
      </c>
      <c r="BJ413" s="19" t="s">
        <v>88</v>
      </c>
      <c r="BK413" s="207">
        <f>ROUND(I413*H413,2)</f>
        <v>0</v>
      </c>
      <c r="BL413" s="19" t="s">
        <v>232</v>
      </c>
      <c r="BM413" s="206" t="s">
        <v>1979</v>
      </c>
    </row>
    <row r="414" spans="1:65" s="13" customFormat="1">
      <c r="B414" s="216"/>
      <c r="C414" s="217"/>
      <c r="D414" s="208" t="s">
        <v>299</v>
      </c>
      <c r="E414" s="218" t="s">
        <v>44</v>
      </c>
      <c r="F414" s="219" t="s">
        <v>1980</v>
      </c>
      <c r="G414" s="217"/>
      <c r="H414" s="220">
        <v>58.448</v>
      </c>
      <c r="I414" s="221"/>
      <c r="J414" s="217"/>
      <c r="K414" s="217"/>
      <c r="L414" s="222"/>
      <c r="M414" s="223"/>
      <c r="N414" s="224"/>
      <c r="O414" s="224"/>
      <c r="P414" s="224"/>
      <c r="Q414" s="224"/>
      <c r="R414" s="224"/>
      <c r="S414" s="224"/>
      <c r="T414" s="225"/>
      <c r="AT414" s="226" t="s">
        <v>299</v>
      </c>
      <c r="AU414" s="226" t="s">
        <v>91</v>
      </c>
      <c r="AV414" s="13" t="s">
        <v>91</v>
      </c>
      <c r="AW414" s="13" t="s">
        <v>42</v>
      </c>
      <c r="AX414" s="13" t="s">
        <v>88</v>
      </c>
      <c r="AY414" s="226" t="s">
        <v>211</v>
      </c>
    </row>
    <row r="415" spans="1:65" s="2" customFormat="1" ht="24">
      <c r="A415" s="37"/>
      <c r="B415" s="38"/>
      <c r="C415" s="195" t="s">
        <v>576</v>
      </c>
      <c r="D415" s="195" t="s">
        <v>214</v>
      </c>
      <c r="E415" s="196" t="s">
        <v>1127</v>
      </c>
      <c r="F415" s="197" t="s">
        <v>1128</v>
      </c>
      <c r="G415" s="198" t="s">
        <v>519</v>
      </c>
      <c r="H415" s="199">
        <v>76.599999999999994</v>
      </c>
      <c r="I415" s="200"/>
      <c r="J415" s="201">
        <f>ROUND(I415*H415,2)</f>
        <v>0</v>
      </c>
      <c r="K415" s="197" t="s">
        <v>224</v>
      </c>
      <c r="L415" s="42"/>
      <c r="M415" s="202" t="s">
        <v>44</v>
      </c>
      <c r="N415" s="203" t="s">
        <v>53</v>
      </c>
      <c r="O415" s="67"/>
      <c r="P415" s="204">
        <f>O415*H415</f>
        <v>0</v>
      </c>
      <c r="Q415" s="204">
        <v>0</v>
      </c>
      <c r="R415" s="204">
        <f>Q415*H415</f>
        <v>0</v>
      </c>
      <c r="S415" s="204">
        <v>0</v>
      </c>
      <c r="T415" s="205">
        <f>S415*H415</f>
        <v>0</v>
      </c>
      <c r="U415" s="37"/>
      <c r="V415" s="37"/>
      <c r="W415" s="37"/>
      <c r="X415" s="37"/>
      <c r="Y415" s="37"/>
      <c r="Z415" s="37"/>
      <c r="AA415" s="37"/>
      <c r="AB415" s="37"/>
      <c r="AC415" s="37"/>
      <c r="AD415" s="37"/>
      <c r="AE415" s="37"/>
      <c r="AR415" s="206" t="s">
        <v>232</v>
      </c>
      <c r="AT415" s="206" t="s">
        <v>214</v>
      </c>
      <c r="AU415" s="206" t="s">
        <v>91</v>
      </c>
      <c r="AY415" s="19" t="s">
        <v>211</v>
      </c>
      <c r="BE415" s="207">
        <f>IF(N415="základní",J415,0)</f>
        <v>0</v>
      </c>
      <c r="BF415" s="207">
        <f>IF(N415="snížená",J415,0)</f>
        <v>0</v>
      </c>
      <c r="BG415" s="207">
        <f>IF(N415="zákl. přenesená",J415,0)</f>
        <v>0</v>
      </c>
      <c r="BH415" s="207">
        <f>IF(N415="sníž. přenesená",J415,0)</f>
        <v>0</v>
      </c>
      <c r="BI415" s="207">
        <f>IF(N415="nulová",J415,0)</f>
        <v>0</v>
      </c>
      <c r="BJ415" s="19" t="s">
        <v>88</v>
      </c>
      <c r="BK415" s="207">
        <f>ROUND(I415*H415,2)</f>
        <v>0</v>
      </c>
      <c r="BL415" s="19" t="s">
        <v>232</v>
      </c>
      <c r="BM415" s="206" t="s">
        <v>1981</v>
      </c>
    </row>
    <row r="416" spans="1:65" s="13" customFormat="1">
      <c r="B416" s="216"/>
      <c r="C416" s="217"/>
      <c r="D416" s="208" t="s">
        <v>299</v>
      </c>
      <c r="E416" s="218" t="s">
        <v>44</v>
      </c>
      <c r="F416" s="219" t="s">
        <v>1982</v>
      </c>
      <c r="G416" s="217"/>
      <c r="H416" s="220">
        <v>76.599999999999994</v>
      </c>
      <c r="I416" s="221"/>
      <c r="J416" s="217"/>
      <c r="K416" s="217"/>
      <c r="L416" s="222"/>
      <c r="M416" s="223"/>
      <c r="N416" s="224"/>
      <c r="O416" s="224"/>
      <c r="P416" s="224"/>
      <c r="Q416" s="224"/>
      <c r="R416" s="224"/>
      <c r="S416" s="224"/>
      <c r="T416" s="225"/>
      <c r="AT416" s="226" t="s">
        <v>299</v>
      </c>
      <c r="AU416" s="226" t="s">
        <v>91</v>
      </c>
      <c r="AV416" s="13" t="s">
        <v>91</v>
      </c>
      <c r="AW416" s="13" t="s">
        <v>42</v>
      </c>
      <c r="AX416" s="13" t="s">
        <v>88</v>
      </c>
      <c r="AY416" s="226" t="s">
        <v>211</v>
      </c>
    </row>
    <row r="417" spans="1:65" s="2" customFormat="1" ht="12">
      <c r="A417" s="37"/>
      <c r="B417" s="38"/>
      <c r="C417" s="195" t="s">
        <v>581</v>
      </c>
      <c r="D417" s="195" t="s">
        <v>214</v>
      </c>
      <c r="E417" s="196" t="s">
        <v>1132</v>
      </c>
      <c r="F417" s="197" t="s">
        <v>1133</v>
      </c>
      <c r="G417" s="198" t="s">
        <v>519</v>
      </c>
      <c r="H417" s="199">
        <v>117.02200000000001</v>
      </c>
      <c r="I417" s="200"/>
      <c r="J417" s="201">
        <f>ROUND(I417*H417,2)</f>
        <v>0</v>
      </c>
      <c r="K417" s="197" t="s">
        <v>224</v>
      </c>
      <c r="L417" s="42"/>
      <c r="M417" s="202" t="s">
        <v>44</v>
      </c>
      <c r="N417" s="203" t="s">
        <v>53</v>
      </c>
      <c r="O417" s="67"/>
      <c r="P417" s="204">
        <f>O417*H417</f>
        <v>0</v>
      </c>
      <c r="Q417" s="204">
        <v>0</v>
      </c>
      <c r="R417" s="204">
        <f>Q417*H417</f>
        <v>0</v>
      </c>
      <c r="S417" s="204">
        <v>0</v>
      </c>
      <c r="T417" s="205">
        <f>S417*H417</f>
        <v>0</v>
      </c>
      <c r="U417" s="37"/>
      <c r="V417" s="37"/>
      <c r="W417" s="37"/>
      <c r="X417" s="37"/>
      <c r="Y417" s="37"/>
      <c r="Z417" s="37"/>
      <c r="AA417" s="37"/>
      <c r="AB417" s="37"/>
      <c r="AC417" s="37"/>
      <c r="AD417" s="37"/>
      <c r="AE417" s="37"/>
      <c r="AR417" s="206" t="s">
        <v>232</v>
      </c>
      <c r="AT417" s="206" t="s">
        <v>214</v>
      </c>
      <c r="AU417" s="206" t="s">
        <v>91</v>
      </c>
      <c r="AY417" s="19" t="s">
        <v>211</v>
      </c>
      <c r="BE417" s="207">
        <f>IF(N417="základní",J417,0)</f>
        <v>0</v>
      </c>
      <c r="BF417" s="207">
        <f>IF(N417="snížená",J417,0)</f>
        <v>0</v>
      </c>
      <c r="BG417" s="207">
        <f>IF(N417="zákl. přenesená",J417,0)</f>
        <v>0</v>
      </c>
      <c r="BH417" s="207">
        <f>IF(N417="sníž. přenesená",J417,0)</f>
        <v>0</v>
      </c>
      <c r="BI417" s="207">
        <f>IF(N417="nulová",J417,0)</f>
        <v>0</v>
      </c>
      <c r="BJ417" s="19" t="s">
        <v>88</v>
      </c>
      <c r="BK417" s="207">
        <f>ROUND(I417*H417,2)</f>
        <v>0</v>
      </c>
      <c r="BL417" s="19" t="s">
        <v>232</v>
      </c>
      <c r="BM417" s="206" t="s">
        <v>1983</v>
      </c>
    </row>
    <row r="418" spans="1:65" s="13" customFormat="1">
      <c r="B418" s="216"/>
      <c r="C418" s="217"/>
      <c r="D418" s="208" t="s">
        <v>299</v>
      </c>
      <c r="E418" s="218" t="s">
        <v>44</v>
      </c>
      <c r="F418" s="219" t="s">
        <v>1984</v>
      </c>
      <c r="G418" s="217"/>
      <c r="H418" s="220">
        <v>59.572000000000003</v>
      </c>
      <c r="I418" s="221"/>
      <c r="J418" s="217"/>
      <c r="K418" s="217"/>
      <c r="L418" s="222"/>
      <c r="M418" s="223"/>
      <c r="N418" s="224"/>
      <c r="O418" s="224"/>
      <c r="P418" s="224"/>
      <c r="Q418" s="224"/>
      <c r="R418" s="224"/>
      <c r="S418" s="224"/>
      <c r="T418" s="225"/>
      <c r="AT418" s="226" t="s">
        <v>299</v>
      </c>
      <c r="AU418" s="226" t="s">
        <v>91</v>
      </c>
      <c r="AV418" s="13" t="s">
        <v>91</v>
      </c>
      <c r="AW418" s="13" t="s">
        <v>42</v>
      </c>
      <c r="AX418" s="13" t="s">
        <v>82</v>
      </c>
      <c r="AY418" s="226" t="s">
        <v>211</v>
      </c>
    </row>
    <row r="419" spans="1:65" s="13" customFormat="1">
      <c r="B419" s="216"/>
      <c r="C419" s="217"/>
      <c r="D419" s="208" t="s">
        <v>299</v>
      </c>
      <c r="E419" s="218" t="s">
        <v>44</v>
      </c>
      <c r="F419" s="219" t="s">
        <v>1985</v>
      </c>
      <c r="G419" s="217"/>
      <c r="H419" s="220">
        <v>57.45</v>
      </c>
      <c r="I419" s="221"/>
      <c r="J419" s="217"/>
      <c r="K419" s="217"/>
      <c r="L419" s="222"/>
      <c r="M419" s="223"/>
      <c r="N419" s="224"/>
      <c r="O419" s="224"/>
      <c r="P419" s="224"/>
      <c r="Q419" s="224"/>
      <c r="R419" s="224"/>
      <c r="S419" s="224"/>
      <c r="T419" s="225"/>
      <c r="AT419" s="226" t="s">
        <v>299</v>
      </c>
      <c r="AU419" s="226" t="s">
        <v>91</v>
      </c>
      <c r="AV419" s="13" t="s">
        <v>91</v>
      </c>
      <c r="AW419" s="13" t="s">
        <v>42</v>
      </c>
      <c r="AX419" s="13" t="s">
        <v>82</v>
      </c>
      <c r="AY419" s="226" t="s">
        <v>211</v>
      </c>
    </row>
    <row r="420" spans="1:65" s="14" customFormat="1">
      <c r="B420" s="227"/>
      <c r="C420" s="228"/>
      <c r="D420" s="208" t="s">
        <v>299</v>
      </c>
      <c r="E420" s="229" t="s">
        <v>44</v>
      </c>
      <c r="F420" s="230" t="s">
        <v>344</v>
      </c>
      <c r="G420" s="228"/>
      <c r="H420" s="231">
        <v>117.02200000000001</v>
      </c>
      <c r="I420" s="232"/>
      <c r="J420" s="228"/>
      <c r="K420" s="228"/>
      <c r="L420" s="233"/>
      <c r="M420" s="234"/>
      <c r="N420" s="235"/>
      <c r="O420" s="235"/>
      <c r="P420" s="235"/>
      <c r="Q420" s="235"/>
      <c r="R420" s="235"/>
      <c r="S420" s="235"/>
      <c r="T420" s="236"/>
      <c r="AT420" s="237" t="s">
        <v>299</v>
      </c>
      <c r="AU420" s="237" t="s">
        <v>91</v>
      </c>
      <c r="AV420" s="14" t="s">
        <v>232</v>
      </c>
      <c r="AW420" s="14" t="s">
        <v>42</v>
      </c>
      <c r="AX420" s="14" t="s">
        <v>88</v>
      </c>
      <c r="AY420" s="237" t="s">
        <v>211</v>
      </c>
    </row>
    <row r="421" spans="1:65" s="2" customFormat="1" ht="24">
      <c r="A421" s="37"/>
      <c r="B421" s="38"/>
      <c r="C421" s="195" t="s">
        <v>586</v>
      </c>
      <c r="D421" s="195" t="s">
        <v>214</v>
      </c>
      <c r="E421" s="196" t="s">
        <v>1138</v>
      </c>
      <c r="F421" s="197" t="s">
        <v>1139</v>
      </c>
      <c r="G421" s="198" t="s">
        <v>519</v>
      </c>
      <c r="H421" s="199">
        <v>57.323999999999998</v>
      </c>
      <c r="I421" s="200"/>
      <c r="J421" s="201">
        <f>ROUND(I421*H421,2)</f>
        <v>0</v>
      </c>
      <c r="K421" s="197" t="s">
        <v>224</v>
      </c>
      <c r="L421" s="42"/>
      <c r="M421" s="202" t="s">
        <v>44</v>
      </c>
      <c r="N421" s="203" t="s">
        <v>53</v>
      </c>
      <c r="O421" s="67"/>
      <c r="P421" s="204">
        <f>O421*H421</f>
        <v>0</v>
      </c>
      <c r="Q421" s="204">
        <v>0</v>
      </c>
      <c r="R421" s="204">
        <f>Q421*H421</f>
        <v>0</v>
      </c>
      <c r="S421" s="204">
        <v>0</v>
      </c>
      <c r="T421" s="205">
        <f>S421*H421</f>
        <v>0</v>
      </c>
      <c r="U421" s="37"/>
      <c r="V421" s="37"/>
      <c r="W421" s="37"/>
      <c r="X421" s="37"/>
      <c r="Y421" s="37"/>
      <c r="Z421" s="37"/>
      <c r="AA421" s="37"/>
      <c r="AB421" s="37"/>
      <c r="AC421" s="37"/>
      <c r="AD421" s="37"/>
      <c r="AE421" s="37"/>
      <c r="AR421" s="206" t="s">
        <v>232</v>
      </c>
      <c r="AT421" s="206" t="s">
        <v>214</v>
      </c>
      <c r="AU421" s="206" t="s">
        <v>91</v>
      </c>
      <c r="AY421" s="19" t="s">
        <v>211</v>
      </c>
      <c r="BE421" s="207">
        <f>IF(N421="základní",J421,0)</f>
        <v>0</v>
      </c>
      <c r="BF421" s="207">
        <f>IF(N421="snížená",J421,0)</f>
        <v>0</v>
      </c>
      <c r="BG421" s="207">
        <f>IF(N421="zákl. přenesená",J421,0)</f>
        <v>0</v>
      </c>
      <c r="BH421" s="207">
        <f>IF(N421="sníž. přenesená",J421,0)</f>
        <v>0</v>
      </c>
      <c r="BI421" s="207">
        <f>IF(N421="nulová",J421,0)</f>
        <v>0</v>
      </c>
      <c r="BJ421" s="19" t="s">
        <v>88</v>
      </c>
      <c r="BK421" s="207">
        <f>ROUND(I421*H421,2)</f>
        <v>0</v>
      </c>
      <c r="BL421" s="19" t="s">
        <v>232</v>
      </c>
      <c r="BM421" s="206" t="s">
        <v>1986</v>
      </c>
    </row>
    <row r="422" spans="1:65" s="2" customFormat="1" ht="48.75">
      <c r="A422" s="37"/>
      <c r="B422" s="38"/>
      <c r="C422" s="39"/>
      <c r="D422" s="208" t="s">
        <v>297</v>
      </c>
      <c r="E422" s="39"/>
      <c r="F422" s="209" t="s">
        <v>1141</v>
      </c>
      <c r="G422" s="39"/>
      <c r="H422" s="39"/>
      <c r="I422" s="118"/>
      <c r="J422" s="39"/>
      <c r="K422" s="39"/>
      <c r="L422" s="42"/>
      <c r="M422" s="210"/>
      <c r="N422" s="211"/>
      <c r="O422" s="67"/>
      <c r="P422" s="67"/>
      <c r="Q422" s="67"/>
      <c r="R422" s="67"/>
      <c r="S422" s="67"/>
      <c r="T422" s="68"/>
      <c r="U422" s="37"/>
      <c r="V422" s="37"/>
      <c r="W422" s="37"/>
      <c r="X422" s="37"/>
      <c r="Y422" s="37"/>
      <c r="Z422" s="37"/>
      <c r="AA422" s="37"/>
      <c r="AB422" s="37"/>
      <c r="AC422" s="37"/>
      <c r="AD422" s="37"/>
      <c r="AE422" s="37"/>
      <c r="AT422" s="19" t="s">
        <v>297</v>
      </c>
      <c r="AU422" s="19" t="s">
        <v>91</v>
      </c>
    </row>
    <row r="423" spans="1:65" s="13" customFormat="1" ht="22.5">
      <c r="B423" s="216"/>
      <c r="C423" s="217"/>
      <c r="D423" s="208" t="s">
        <v>299</v>
      </c>
      <c r="E423" s="218" t="s">
        <v>44</v>
      </c>
      <c r="F423" s="219" t="s">
        <v>1987</v>
      </c>
      <c r="G423" s="217"/>
      <c r="H423" s="220">
        <v>57.323999999999998</v>
      </c>
      <c r="I423" s="221"/>
      <c r="J423" s="217"/>
      <c r="K423" s="217"/>
      <c r="L423" s="222"/>
      <c r="M423" s="223"/>
      <c r="N423" s="224"/>
      <c r="O423" s="224"/>
      <c r="P423" s="224"/>
      <c r="Q423" s="224"/>
      <c r="R423" s="224"/>
      <c r="S423" s="224"/>
      <c r="T423" s="225"/>
      <c r="AT423" s="226" t="s">
        <v>299</v>
      </c>
      <c r="AU423" s="226" t="s">
        <v>91</v>
      </c>
      <c r="AV423" s="13" t="s">
        <v>91</v>
      </c>
      <c r="AW423" s="13" t="s">
        <v>42</v>
      </c>
      <c r="AX423" s="13" t="s">
        <v>88</v>
      </c>
      <c r="AY423" s="226" t="s">
        <v>211</v>
      </c>
    </row>
    <row r="424" spans="1:65" s="2" customFormat="1" ht="12">
      <c r="A424" s="37"/>
      <c r="B424" s="38"/>
      <c r="C424" s="195" t="s">
        <v>596</v>
      </c>
      <c r="D424" s="195" t="s">
        <v>214</v>
      </c>
      <c r="E424" s="196" t="s">
        <v>1144</v>
      </c>
      <c r="F424" s="197" t="s">
        <v>1145</v>
      </c>
      <c r="G424" s="198" t="s">
        <v>519</v>
      </c>
      <c r="H424" s="199">
        <v>56.76</v>
      </c>
      <c r="I424" s="200"/>
      <c r="J424" s="201">
        <f>ROUND(I424*H424,2)</f>
        <v>0</v>
      </c>
      <c r="K424" s="197" t="s">
        <v>224</v>
      </c>
      <c r="L424" s="42"/>
      <c r="M424" s="202" t="s">
        <v>44</v>
      </c>
      <c r="N424" s="203" t="s">
        <v>53</v>
      </c>
      <c r="O424" s="67"/>
      <c r="P424" s="204">
        <f>O424*H424</f>
        <v>0</v>
      </c>
      <c r="Q424" s="204">
        <v>8.0999999999999996E-4</v>
      </c>
      <c r="R424" s="204">
        <f>Q424*H424</f>
        <v>4.5975599999999998E-2</v>
      </c>
      <c r="S424" s="204">
        <v>0</v>
      </c>
      <c r="T424" s="205">
        <f>S424*H424</f>
        <v>0</v>
      </c>
      <c r="U424" s="37"/>
      <c r="V424" s="37"/>
      <c r="W424" s="37"/>
      <c r="X424" s="37"/>
      <c r="Y424" s="37"/>
      <c r="Z424" s="37"/>
      <c r="AA424" s="37"/>
      <c r="AB424" s="37"/>
      <c r="AC424" s="37"/>
      <c r="AD424" s="37"/>
      <c r="AE424" s="37"/>
      <c r="AR424" s="206" t="s">
        <v>232</v>
      </c>
      <c r="AT424" s="206" t="s">
        <v>214</v>
      </c>
      <c r="AU424" s="206" t="s">
        <v>91</v>
      </c>
      <c r="AY424" s="19" t="s">
        <v>211</v>
      </c>
      <c r="BE424" s="207">
        <f>IF(N424="základní",J424,0)</f>
        <v>0</v>
      </c>
      <c r="BF424" s="207">
        <f>IF(N424="snížená",J424,0)</f>
        <v>0</v>
      </c>
      <c r="BG424" s="207">
        <f>IF(N424="zákl. přenesená",J424,0)</f>
        <v>0</v>
      </c>
      <c r="BH424" s="207">
        <f>IF(N424="sníž. přenesená",J424,0)</f>
        <v>0</v>
      </c>
      <c r="BI424" s="207">
        <f>IF(N424="nulová",J424,0)</f>
        <v>0</v>
      </c>
      <c r="BJ424" s="19" t="s">
        <v>88</v>
      </c>
      <c r="BK424" s="207">
        <f>ROUND(I424*H424,2)</f>
        <v>0</v>
      </c>
      <c r="BL424" s="19" t="s">
        <v>232</v>
      </c>
      <c r="BM424" s="206" t="s">
        <v>1988</v>
      </c>
    </row>
    <row r="425" spans="1:65" s="13" customFormat="1">
      <c r="B425" s="216"/>
      <c r="C425" s="217"/>
      <c r="D425" s="208" t="s">
        <v>299</v>
      </c>
      <c r="E425" s="218" t="s">
        <v>44</v>
      </c>
      <c r="F425" s="219" t="s">
        <v>1989</v>
      </c>
      <c r="G425" s="217"/>
      <c r="H425" s="220">
        <v>56.76</v>
      </c>
      <c r="I425" s="221"/>
      <c r="J425" s="217"/>
      <c r="K425" s="217"/>
      <c r="L425" s="222"/>
      <c r="M425" s="223"/>
      <c r="N425" s="224"/>
      <c r="O425" s="224"/>
      <c r="P425" s="224"/>
      <c r="Q425" s="224"/>
      <c r="R425" s="224"/>
      <c r="S425" s="224"/>
      <c r="T425" s="225"/>
      <c r="AT425" s="226" t="s">
        <v>299</v>
      </c>
      <c r="AU425" s="226" t="s">
        <v>91</v>
      </c>
      <c r="AV425" s="13" t="s">
        <v>91</v>
      </c>
      <c r="AW425" s="13" t="s">
        <v>42</v>
      </c>
      <c r="AX425" s="13" t="s">
        <v>88</v>
      </c>
      <c r="AY425" s="226" t="s">
        <v>211</v>
      </c>
    </row>
    <row r="426" spans="1:65" s="2" customFormat="1" ht="24">
      <c r="A426" s="37"/>
      <c r="B426" s="38"/>
      <c r="C426" s="195" t="s">
        <v>601</v>
      </c>
      <c r="D426" s="195" t="s">
        <v>214</v>
      </c>
      <c r="E426" s="196" t="s">
        <v>1149</v>
      </c>
      <c r="F426" s="197" t="s">
        <v>1150</v>
      </c>
      <c r="G426" s="198" t="s">
        <v>519</v>
      </c>
      <c r="H426" s="199">
        <v>56.2</v>
      </c>
      <c r="I426" s="200"/>
      <c r="J426" s="201">
        <f>ROUND(I426*H426,2)</f>
        <v>0</v>
      </c>
      <c r="K426" s="197" t="s">
        <v>224</v>
      </c>
      <c r="L426" s="42"/>
      <c r="M426" s="202" t="s">
        <v>44</v>
      </c>
      <c r="N426" s="203" t="s">
        <v>53</v>
      </c>
      <c r="O426" s="67"/>
      <c r="P426" s="204">
        <f>O426*H426</f>
        <v>0</v>
      </c>
      <c r="Q426" s="204">
        <v>0</v>
      </c>
      <c r="R426" s="204">
        <f>Q426*H426</f>
        <v>0</v>
      </c>
      <c r="S426" s="204">
        <v>0</v>
      </c>
      <c r="T426" s="205">
        <f>S426*H426</f>
        <v>0</v>
      </c>
      <c r="U426" s="37"/>
      <c r="V426" s="37"/>
      <c r="W426" s="37"/>
      <c r="X426" s="37"/>
      <c r="Y426" s="37"/>
      <c r="Z426" s="37"/>
      <c r="AA426" s="37"/>
      <c r="AB426" s="37"/>
      <c r="AC426" s="37"/>
      <c r="AD426" s="37"/>
      <c r="AE426" s="37"/>
      <c r="AR426" s="206" t="s">
        <v>232</v>
      </c>
      <c r="AT426" s="206" t="s">
        <v>214</v>
      </c>
      <c r="AU426" s="206" t="s">
        <v>91</v>
      </c>
      <c r="AY426" s="19" t="s">
        <v>211</v>
      </c>
      <c r="BE426" s="207">
        <f>IF(N426="základní",J426,0)</f>
        <v>0</v>
      </c>
      <c r="BF426" s="207">
        <f>IF(N426="snížená",J426,0)</f>
        <v>0</v>
      </c>
      <c r="BG426" s="207">
        <f>IF(N426="zákl. přenesená",J426,0)</f>
        <v>0</v>
      </c>
      <c r="BH426" s="207">
        <f>IF(N426="sníž. přenesená",J426,0)</f>
        <v>0</v>
      </c>
      <c r="BI426" s="207">
        <f>IF(N426="nulová",J426,0)</f>
        <v>0</v>
      </c>
      <c r="BJ426" s="19" t="s">
        <v>88</v>
      </c>
      <c r="BK426" s="207">
        <f>ROUND(I426*H426,2)</f>
        <v>0</v>
      </c>
      <c r="BL426" s="19" t="s">
        <v>232</v>
      </c>
      <c r="BM426" s="206" t="s">
        <v>1990</v>
      </c>
    </row>
    <row r="427" spans="1:65" s="2" customFormat="1" ht="48.75">
      <c r="A427" s="37"/>
      <c r="B427" s="38"/>
      <c r="C427" s="39"/>
      <c r="D427" s="208" t="s">
        <v>297</v>
      </c>
      <c r="E427" s="39"/>
      <c r="F427" s="209" t="s">
        <v>1152</v>
      </c>
      <c r="G427" s="39"/>
      <c r="H427" s="39"/>
      <c r="I427" s="118"/>
      <c r="J427" s="39"/>
      <c r="K427" s="39"/>
      <c r="L427" s="42"/>
      <c r="M427" s="210"/>
      <c r="N427" s="211"/>
      <c r="O427" s="67"/>
      <c r="P427" s="67"/>
      <c r="Q427" s="67"/>
      <c r="R427" s="67"/>
      <c r="S427" s="67"/>
      <c r="T427" s="68"/>
      <c r="U427" s="37"/>
      <c r="V427" s="37"/>
      <c r="W427" s="37"/>
      <c r="X427" s="37"/>
      <c r="Y427" s="37"/>
      <c r="Z427" s="37"/>
      <c r="AA427" s="37"/>
      <c r="AB427" s="37"/>
      <c r="AC427" s="37"/>
      <c r="AD427" s="37"/>
      <c r="AE427" s="37"/>
      <c r="AT427" s="19" t="s">
        <v>297</v>
      </c>
      <c r="AU427" s="19" t="s">
        <v>91</v>
      </c>
    </row>
    <row r="428" spans="1:65" s="13" customFormat="1">
      <c r="B428" s="216"/>
      <c r="C428" s="217"/>
      <c r="D428" s="208" t="s">
        <v>299</v>
      </c>
      <c r="E428" s="218" t="s">
        <v>44</v>
      </c>
      <c r="F428" s="219" t="s">
        <v>1991</v>
      </c>
      <c r="G428" s="217"/>
      <c r="H428" s="220">
        <v>56.2</v>
      </c>
      <c r="I428" s="221"/>
      <c r="J428" s="217"/>
      <c r="K428" s="217"/>
      <c r="L428" s="222"/>
      <c r="M428" s="223"/>
      <c r="N428" s="224"/>
      <c r="O428" s="224"/>
      <c r="P428" s="224"/>
      <c r="Q428" s="224"/>
      <c r="R428" s="224"/>
      <c r="S428" s="224"/>
      <c r="T428" s="225"/>
      <c r="AT428" s="226" t="s">
        <v>299</v>
      </c>
      <c r="AU428" s="226" t="s">
        <v>91</v>
      </c>
      <c r="AV428" s="13" t="s">
        <v>91</v>
      </c>
      <c r="AW428" s="13" t="s">
        <v>42</v>
      </c>
      <c r="AX428" s="13" t="s">
        <v>88</v>
      </c>
      <c r="AY428" s="226" t="s">
        <v>211</v>
      </c>
    </row>
    <row r="429" spans="1:65" s="12" customFormat="1" ht="12.75">
      <c r="B429" s="179"/>
      <c r="C429" s="180"/>
      <c r="D429" s="181" t="s">
        <v>81</v>
      </c>
      <c r="E429" s="193" t="s">
        <v>256</v>
      </c>
      <c r="F429" s="193" t="s">
        <v>619</v>
      </c>
      <c r="G429" s="180"/>
      <c r="H429" s="180"/>
      <c r="I429" s="183"/>
      <c r="J429" s="194">
        <f>BK429</f>
        <v>0</v>
      </c>
      <c r="K429" s="180"/>
      <c r="L429" s="185"/>
      <c r="M429" s="186"/>
      <c r="N429" s="187"/>
      <c r="O429" s="187"/>
      <c r="P429" s="188">
        <f>SUM(P430:P468)</f>
        <v>0</v>
      </c>
      <c r="Q429" s="187"/>
      <c r="R429" s="188">
        <f>SUM(R430:R468)</f>
        <v>3.4605250000000001</v>
      </c>
      <c r="S429" s="187"/>
      <c r="T429" s="189">
        <f>SUM(T430:T468)</f>
        <v>0</v>
      </c>
      <c r="AR429" s="190" t="s">
        <v>88</v>
      </c>
      <c r="AT429" s="191" t="s">
        <v>81</v>
      </c>
      <c r="AU429" s="191" t="s">
        <v>88</v>
      </c>
      <c r="AY429" s="190" t="s">
        <v>211</v>
      </c>
      <c r="BK429" s="192">
        <f>SUM(BK430:BK468)</f>
        <v>0</v>
      </c>
    </row>
    <row r="430" spans="1:65" s="2" customFormat="1" ht="12">
      <c r="A430" s="37"/>
      <c r="B430" s="38"/>
      <c r="C430" s="195" t="s">
        <v>608</v>
      </c>
      <c r="D430" s="195" t="s">
        <v>214</v>
      </c>
      <c r="E430" s="196" t="s">
        <v>1166</v>
      </c>
      <c r="F430" s="197" t="s">
        <v>1167</v>
      </c>
      <c r="G430" s="198" t="s">
        <v>622</v>
      </c>
      <c r="H430" s="199">
        <v>3</v>
      </c>
      <c r="I430" s="200"/>
      <c r="J430" s="201">
        <f>ROUND(I430*H430,2)</f>
        <v>0</v>
      </c>
      <c r="K430" s="197" t="s">
        <v>224</v>
      </c>
      <c r="L430" s="42"/>
      <c r="M430" s="202" t="s">
        <v>44</v>
      </c>
      <c r="N430" s="203" t="s">
        <v>53</v>
      </c>
      <c r="O430" s="67"/>
      <c r="P430" s="204">
        <f>O430*H430</f>
        <v>0</v>
      </c>
      <c r="Q430" s="204">
        <v>0.34089999999999998</v>
      </c>
      <c r="R430" s="204">
        <f>Q430*H430</f>
        <v>1.0226999999999999</v>
      </c>
      <c r="S430" s="204">
        <v>0</v>
      </c>
      <c r="T430" s="205">
        <f>S430*H430</f>
        <v>0</v>
      </c>
      <c r="U430" s="37"/>
      <c r="V430" s="37"/>
      <c r="W430" s="37"/>
      <c r="X430" s="37"/>
      <c r="Y430" s="37"/>
      <c r="Z430" s="37"/>
      <c r="AA430" s="37"/>
      <c r="AB430" s="37"/>
      <c r="AC430" s="37"/>
      <c r="AD430" s="37"/>
      <c r="AE430" s="37"/>
      <c r="AR430" s="206" t="s">
        <v>232</v>
      </c>
      <c r="AT430" s="206" t="s">
        <v>214</v>
      </c>
      <c r="AU430" s="206" t="s">
        <v>91</v>
      </c>
      <c r="AY430" s="19" t="s">
        <v>211</v>
      </c>
      <c r="BE430" s="207">
        <f>IF(N430="základní",J430,0)</f>
        <v>0</v>
      </c>
      <c r="BF430" s="207">
        <f>IF(N430="snížená",J430,0)</f>
        <v>0</v>
      </c>
      <c r="BG430" s="207">
        <f>IF(N430="zákl. přenesená",J430,0)</f>
        <v>0</v>
      </c>
      <c r="BH430" s="207">
        <f>IF(N430="sníž. přenesená",J430,0)</f>
        <v>0</v>
      </c>
      <c r="BI430" s="207">
        <f>IF(N430="nulová",J430,0)</f>
        <v>0</v>
      </c>
      <c r="BJ430" s="19" t="s">
        <v>88</v>
      </c>
      <c r="BK430" s="207">
        <f>ROUND(I430*H430,2)</f>
        <v>0</v>
      </c>
      <c r="BL430" s="19" t="s">
        <v>232</v>
      </c>
      <c r="BM430" s="206" t="s">
        <v>1992</v>
      </c>
    </row>
    <row r="431" spans="1:65" s="2" customFormat="1" ht="97.5">
      <c r="A431" s="37"/>
      <c r="B431" s="38"/>
      <c r="C431" s="39"/>
      <c r="D431" s="208" t="s">
        <v>297</v>
      </c>
      <c r="E431" s="39"/>
      <c r="F431" s="209" t="s">
        <v>1169</v>
      </c>
      <c r="G431" s="39"/>
      <c r="H431" s="39"/>
      <c r="I431" s="118"/>
      <c r="J431" s="39"/>
      <c r="K431" s="39"/>
      <c r="L431" s="42"/>
      <c r="M431" s="210"/>
      <c r="N431" s="211"/>
      <c r="O431" s="67"/>
      <c r="P431" s="67"/>
      <c r="Q431" s="67"/>
      <c r="R431" s="67"/>
      <c r="S431" s="67"/>
      <c r="T431" s="68"/>
      <c r="U431" s="37"/>
      <c r="V431" s="37"/>
      <c r="W431" s="37"/>
      <c r="X431" s="37"/>
      <c r="Y431" s="37"/>
      <c r="Z431" s="37"/>
      <c r="AA431" s="37"/>
      <c r="AB431" s="37"/>
      <c r="AC431" s="37"/>
      <c r="AD431" s="37"/>
      <c r="AE431" s="37"/>
      <c r="AT431" s="19" t="s">
        <v>297</v>
      </c>
      <c r="AU431" s="19" t="s">
        <v>91</v>
      </c>
    </row>
    <row r="432" spans="1:65" s="2" customFormat="1" ht="39">
      <c r="A432" s="37"/>
      <c r="B432" s="38"/>
      <c r="C432" s="39"/>
      <c r="D432" s="208" t="s">
        <v>220</v>
      </c>
      <c r="E432" s="39"/>
      <c r="F432" s="209" t="s">
        <v>1170</v>
      </c>
      <c r="G432" s="39"/>
      <c r="H432" s="39"/>
      <c r="I432" s="118"/>
      <c r="J432" s="39"/>
      <c r="K432" s="39"/>
      <c r="L432" s="42"/>
      <c r="M432" s="210"/>
      <c r="N432" s="211"/>
      <c r="O432" s="67"/>
      <c r="P432" s="67"/>
      <c r="Q432" s="67"/>
      <c r="R432" s="67"/>
      <c r="S432" s="67"/>
      <c r="T432" s="68"/>
      <c r="U432" s="37"/>
      <c r="V432" s="37"/>
      <c r="W432" s="37"/>
      <c r="X432" s="37"/>
      <c r="Y432" s="37"/>
      <c r="Z432" s="37"/>
      <c r="AA432" s="37"/>
      <c r="AB432" s="37"/>
      <c r="AC432" s="37"/>
      <c r="AD432" s="37"/>
      <c r="AE432" s="37"/>
      <c r="AT432" s="19" t="s">
        <v>220</v>
      </c>
      <c r="AU432" s="19" t="s">
        <v>91</v>
      </c>
    </row>
    <row r="433" spans="1:65" s="13" customFormat="1">
      <c r="B433" s="216"/>
      <c r="C433" s="217"/>
      <c r="D433" s="208" t="s">
        <v>299</v>
      </c>
      <c r="E433" s="218" t="s">
        <v>44</v>
      </c>
      <c r="F433" s="219" t="s">
        <v>1993</v>
      </c>
      <c r="G433" s="217"/>
      <c r="H433" s="220">
        <v>3</v>
      </c>
      <c r="I433" s="221"/>
      <c r="J433" s="217"/>
      <c r="K433" s="217"/>
      <c r="L433" s="222"/>
      <c r="M433" s="223"/>
      <c r="N433" s="224"/>
      <c r="O433" s="224"/>
      <c r="P433" s="224"/>
      <c r="Q433" s="224"/>
      <c r="R433" s="224"/>
      <c r="S433" s="224"/>
      <c r="T433" s="225"/>
      <c r="AT433" s="226" t="s">
        <v>299</v>
      </c>
      <c r="AU433" s="226" t="s">
        <v>91</v>
      </c>
      <c r="AV433" s="13" t="s">
        <v>91</v>
      </c>
      <c r="AW433" s="13" t="s">
        <v>42</v>
      </c>
      <c r="AX433" s="13" t="s">
        <v>88</v>
      </c>
      <c r="AY433" s="226" t="s">
        <v>211</v>
      </c>
    </row>
    <row r="434" spans="1:65" s="2" customFormat="1" ht="12">
      <c r="A434" s="37"/>
      <c r="B434" s="38"/>
      <c r="C434" s="195" t="s">
        <v>613</v>
      </c>
      <c r="D434" s="195" t="s">
        <v>214</v>
      </c>
      <c r="E434" s="196" t="s">
        <v>1173</v>
      </c>
      <c r="F434" s="197" t="s">
        <v>1174</v>
      </c>
      <c r="G434" s="198" t="s">
        <v>622</v>
      </c>
      <c r="H434" s="199">
        <v>3</v>
      </c>
      <c r="I434" s="200"/>
      <c r="J434" s="201">
        <f>ROUND(I434*H434,2)</f>
        <v>0</v>
      </c>
      <c r="K434" s="197" t="s">
        <v>224</v>
      </c>
      <c r="L434" s="42"/>
      <c r="M434" s="202" t="s">
        <v>44</v>
      </c>
      <c r="N434" s="203" t="s">
        <v>53</v>
      </c>
      <c r="O434" s="67"/>
      <c r="P434" s="204">
        <f>O434*H434</f>
        <v>0</v>
      </c>
      <c r="Q434" s="204">
        <v>0.21734000000000001</v>
      </c>
      <c r="R434" s="204">
        <f>Q434*H434</f>
        <v>0.65202000000000004</v>
      </c>
      <c r="S434" s="204">
        <v>0</v>
      </c>
      <c r="T434" s="205">
        <f>S434*H434</f>
        <v>0</v>
      </c>
      <c r="U434" s="37"/>
      <c r="V434" s="37"/>
      <c r="W434" s="37"/>
      <c r="X434" s="37"/>
      <c r="Y434" s="37"/>
      <c r="Z434" s="37"/>
      <c r="AA434" s="37"/>
      <c r="AB434" s="37"/>
      <c r="AC434" s="37"/>
      <c r="AD434" s="37"/>
      <c r="AE434" s="37"/>
      <c r="AR434" s="206" t="s">
        <v>232</v>
      </c>
      <c r="AT434" s="206" t="s">
        <v>214</v>
      </c>
      <c r="AU434" s="206" t="s">
        <v>91</v>
      </c>
      <c r="AY434" s="19" t="s">
        <v>211</v>
      </c>
      <c r="BE434" s="207">
        <f>IF(N434="základní",J434,0)</f>
        <v>0</v>
      </c>
      <c r="BF434" s="207">
        <f>IF(N434="snížená",J434,0)</f>
        <v>0</v>
      </c>
      <c r="BG434" s="207">
        <f>IF(N434="zákl. přenesená",J434,0)</f>
        <v>0</v>
      </c>
      <c r="BH434" s="207">
        <f>IF(N434="sníž. přenesená",J434,0)</f>
        <v>0</v>
      </c>
      <c r="BI434" s="207">
        <f>IF(N434="nulová",J434,0)</f>
        <v>0</v>
      </c>
      <c r="BJ434" s="19" t="s">
        <v>88</v>
      </c>
      <c r="BK434" s="207">
        <f>ROUND(I434*H434,2)</f>
        <v>0</v>
      </c>
      <c r="BL434" s="19" t="s">
        <v>232</v>
      </c>
      <c r="BM434" s="206" t="s">
        <v>1994</v>
      </c>
    </row>
    <row r="435" spans="1:65" s="2" customFormat="1" ht="29.25">
      <c r="A435" s="37"/>
      <c r="B435" s="38"/>
      <c r="C435" s="39"/>
      <c r="D435" s="208" t="s">
        <v>297</v>
      </c>
      <c r="E435" s="39"/>
      <c r="F435" s="209" t="s">
        <v>1176</v>
      </c>
      <c r="G435" s="39"/>
      <c r="H435" s="39"/>
      <c r="I435" s="118"/>
      <c r="J435" s="39"/>
      <c r="K435" s="39"/>
      <c r="L435" s="42"/>
      <c r="M435" s="210"/>
      <c r="N435" s="211"/>
      <c r="O435" s="67"/>
      <c r="P435" s="67"/>
      <c r="Q435" s="67"/>
      <c r="R435" s="67"/>
      <c r="S435" s="67"/>
      <c r="T435" s="68"/>
      <c r="U435" s="37"/>
      <c r="V435" s="37"/>
      <c r="W435" s="37"/>
      <c r="X435" s="37"/>
      <c r="Y435" s="37"/>
      <c r="Z435" s="37"/>
      <c r="AA435" s="37"/>
      <c r="AB435" s="37"/>
      <c r="AC435" s="37"/>
      <c r="AD435" s="37"/>
      <c r="AE435" s="37"/>
      <c r="AT435" s="19" t="s">
        <v>297</v>
      </c>
      <c r="AU435" s="19" t="s">
        <v>91</v>
      </c>
    </row>
    <row r="436" spans="1:65" s="2" customFormat="1" ht="24">
      <c r="A436" s="37"/>
      <c r="B436" s="38"/>
      <c r="C436" s="195" t="s">
        <v>856</v>
      </c>
      <c r="D436" s="195" t="s">
        <v>214</v>
      </c>
      <c r="E436" s="196" t="s">
        <v>1178</v>
      </c>
      <c r="F436" s="197" t="s">
        <v>1179</v>
      </c>
      <c r="G436" s="198" t="s">
        <v>622</v>
      </c>
      <c r="H436" s="199">
        <v>3</v>
      </c>
      <c r="I436" s="200"/>
      <c r="J436" s="201">
        <f>ROUND(I436*H436,2)</f>
        <v>0</v>
      </c>
      <c r="K436" s="197" t="s">
        <v>224</v>
      </c>
      <c r="L436" s="42"/>
      <c r="M436" s="202" t="s">
        <v>44</v>
      </c>
      <c r="N436" s="203" t="s">
        <v>53</v>
      </c>
      <c r="O436" s="67"/>
      <c r="P436" s="204">
        <f>O436*H436</f>
        <v>0</v>
      </c>
      <c r="Q436" s="204">
        <v>8.8319999999999996E-2</v>
      </c>
      <c r="R436" s="204">
        <f>Q436*H436</f>
        <v>0.26495999999999997</v>
      </c>
      <c r="S436" s="204">
        <v>0</v>
      </c>
      <c r="T436" s="205">
        <f>S436*H436</f>
        <v>0</v>
      </c>
      <c r="U436" s="37"/>
      <c r="V436" s="37"/>
      <c r="W436" s="37"/>
      <c r="X436" s="37"/>
      <c r="Y436" s="37"/>
      <c r="Z436" s="37"/>
      <c r="AA436" s="37"/>
      <c r="AB436" s="37"/>
      <c r="AC436" s="37"/>
      <c r="AD436" s="37"/>
      <c r="AE436" s="37"/>
      <c r="AR436" s="206" t="s">
        <v>232</v>
      </c>
      <c r="AT436" s="206" t="s">
        <v>214</v>
      </c>
      <c r="AU436" s="206" t="s">
        <v>91</v>
      </c>
      <c r="AY436" s="19" t="s">
        <v>211</v>
      </c>
      <c r="BE436" s="207">
        <f>IF(N436="základní",J436,0)</f>
        <v>0</v>
      </c>
      <c r="BF436" s="207">
        <f>IF(N436="snížená",J436,0)</f>
        <v>0</v>
      </c>
      <c r="BG436" s="207">
        <f>IF(N436="zákl. přenesená",J436,0)</f>
        <v>0</v>
      </c>
      <c r="BH436" s="207">
        <f>IF(N436="sníž. přenesená",J436,0)</f>
        <v>0</v>
      </c>
      <c r="BI436" s="207">
        <f>IF(N436="nulová",J436,0)</f>
        <v>0</v>
      </c>
      <c r="BJ436" s="19" t="s">
        <v>88</v>
      </c>
      <c r="BK436" s="207">
        <f>ROUND(I436*H436,2)</f>
        <v>0</v>
      </c>
      <c r="BL436" s="19" t="s">
        <v>232</v>
      </c>
      <c r="BM436" s="206" t="s">
        <v>1995</v>
      </c>
    </row>
    <row r="437" spans="1:65" s="2" customFormat="1" ht="58.5">
      <c r="A437" s="37"/>
      <c r="B437" s="38"/>
      <c r="C437" s="39"/>
      <c r="D437" s="208" t="s">
        <v>297</v>
      </c>
      <c r="E437" s="39"/>
      <c r="F437" s="209" t="s">
        <v>1181</v>
      </c>
      <c r="G437" s="39"/>
      <c r="H437" s="39"/>
      <c r="I437" s="118"/>
      <c r="J437" s="39"/>
      <c r="K437" s="39"/>
      <c r="L437" s="42"/>
      <c r="M437" s="210"/>
      <c r="N437" s="211"/>
      <c r="O437" s="67"/>
      <c r="P437" s="67"/>
      <c r="Q437" s="67"/>
      <c r="R437" s="67"/>
      <c r="S437" s="67"/>
      <c r="T437" s="68"/>
      <c r="U437" s="37"/>
      <c r="V437" s="37"/>
      <c r="W437" s="37"/>
      <c r="X437" s="37"/>
      <c r="Y437" s="37"/>
      <c r="Z437" s="37"/>
      <c r="AA437" s="37"/>
      <c r="AB437" s="37"/>
      <c r="AC437" s="37"/>
      <c r="AD437" s="37"/>
      <c r="AE437" s="37"/>
      <c r="AT437" s="19" t="s">
        <v>297</v>
      </c>
      <c r="AU437" s="19" t="s">
        <v>91</v>
      </c>
    </row>
    <row r="438" spans="1:65" s="2" customFormat="1" ht="24">
      <c r="A438" s="37"/>
      <c r="B438" s="38"/>
      <c r="C438" s="195" t="s">
        <v>859</v>
      </c>
      <c r="D438" s="195" t="s">
        <v>214</v>
      </c>
      <c r="E438" s="196" t="s">
        <v>1183</v>
      </c>
      <c r="F438" s="197" t="s">
        <v>1184</v>
      </c>
      <c r="G438" s="198" t="s">
        <v>622</v>
      </c>
      <c r="H438" s="199">
        <v>3</v>
      </c>
      <c r="I438" s="200"/>
      <c r="J438" s="201">
        <f>ROUND(I438*H438,2)</f>
        <v>0</v>
      </c>
      <c r="K438" s="197" t="s">
        <v>224</v>
      </c>
      <c r="L438" s="42"/>
      <c r="M438" s="202" t="s">
        <v>44</v>
      </c>
      <c r="N438" s="203" t="s">
        <v>53</v>
      </c>
      <c r="O438" s="67"/>
      <c r="P438" s="204">
        <f>O438*H438</f>
        <v>0</v>
      </c>
      <c r="Q438" s="204">
        <v>0</v>
      </c>
      <c r="R438" s="204">
        <f>Q438*H438</f>
        <v>0</v>
      </c>
      <c r="S438" s="204">
        <v>0</v>
      </c>
      <c r="T438" s="205">
        <f>S438*H438</f>
        <v>0</v>
      </c>
      <c r="U438" s="37"/>
      <c r="V438" s="37"/>
      <c r="W438" s="37"/>
      <c r="X438" s="37"/>
      <c r="Y438" s="37"/>
      <c r="Z438" s="37"/>
      <c r="AA438" s="37"/>
      <c r="AB438" s="37"/>
      <c r="AC438" s="37"/>
      <c r="AD438" s="37"/>
      <c r="AE438" s="37"/>
      <c r="AR438" s="206" t="s">
        <v>232</v>
      </c>
      <c r="AT438" s="206" t="s">
        <v>214</v>
      </c>
      <c r="AU438" s="206" t="s">
        <v>91</v>
      </c>
      <c r="AY438" s="19" t="s">
        <v>211</v>
      </c>
      <c r="BE438" s="207">
        <f>IF(N438="základní",J438,0)</f>
        <v>0</v>
      </c>
      <c r="BF438" s="207">
        <f>IF(N438="snížená",J438,0)</f>
        <v>0</v>
      </c>
      <c r="BG438" s="207">
        <f>IF(N438="zákl. přenesená",J438,0)</f>
        <v>0</v>
      </c>
      <c r="BH438" s="207">
        <f>IF(N438="sníž. přenesená",J438,0)</f>
        <v>0</v>
      </c>
      <c r="BI438" s="207">
        <f>IF(N438="nulová",J438,0)</f>
        <v>0</v>
      </c>
      <c r="BJ438" s="19" t="s">
        <v>88</v>
      </c>
      <c r="BK438" s="207">
        <f>ROUND(I438*H438,2)</f>
        <v>0</v>
      </c>
      <c r="BL438" s="19" t="s">
        <v>232</v>
      </c>
      <c r="BM438" s="206" t="s">
        <v>1996</v>
      </c>
    </row>
    <row r="439" spans="1:65" s="2" customFormat="1" ht="48.75">
      <c r="A439" s="37"/>
      <c r="B439" s="38"/>
      <c r="C439" s="39"/>
      <c r="D439" s="208" t="s">
        <v>297</v>
      </c>
      <c r="E439" s="39"/>
      <c r="F439" s="209" t="s">
        <v>1186</v>
      </c>
      <c r="G439" s="39"/>
      <c r="H439" s="39"/>
      <c r="I439" s="118"/>
      <c r="J439" s="39"/>
      <c r="K439" s="39"/>
      <c r="L439" s="42"/>
      <c r="M439" s="210"/>
      <c r="N439" s="211"/>
      <c r="O439" s="67"/>
      <c r="P439" s="67"/>
      <c r="Q439" s="67"/>
      <c r="R439" s="67"/>
      <c r="S439" s="67"/>
      <c r="T439" s="68"/>
      <c r="U439" s="37"/>
      <c r="V439" s="37"/>
      <c r="W439" s="37"/>
      <c r="X439" s="37"/>
      <c r="Y439" s="37"/>
      <c r="Z439" s="37"/>
      <c r="AA439" s="37"/>
      <c r="AB439" s="37"/>
      <c r="AC439" s="37"/>
      <c r="AD439" s="37"/>
      <c r="AE439" s="37"/>
      <c r="AT439" s="19" t="s">
        <v>297</v>
      </c>
      <c r="AU439" s="19" t="s">
        <v>91</v>
      </c>
    </row>
    <row r="440" spans="1:65" s="2" customFormat="1" ht="24">
      <c r="A440" s="37"/>
      <c r="B440" s="38"/>
      <c r="C440" s="195" t="s">
        <v>866</v>
      </c>
      <c r="D440" s="195" t="s">
        <v>214</v>
      </c>
      <c r="E440" s="196" t="s">
        <v>1188</v>
      </c>
      <c r="F440" s="197" t="s">
        <v>1189</v>
      </c>
      <c r="G440" s="198" t="s">
        <v>315</v>
      </c>
      <c r="H440" s="199">
        <v>11.5</v>
      </c>
      <c r="I440" s="200"/>
      <c r="J440" s="201">
        <f>ROUND(I440*H440,2)</f>
        <v>0</v>
      </c>
      <c r="K440" s="197" t="s">
        <v>224</v>
      </c>
      <c r="L440" s="42"/>
      <c r="M440" s="202" t="s">
        <v>44</v>
      </c>
      <c r="N440" s="203" t="s">
        <v>53</v>
      </c>
      <c r="O440" s="67"/>
      <c r="P440" s="204">
        <f>O440*H440</f>
        <v>0</v>
      </c>
      <c r="Q440" s="204">
        <v>1.0000000000000001E-5</v>
      </c>
      <c r="R440" s="204">
        <f>Q440*H440</f>
        <v>1.15E-4</v>
      </c>
      <c r="S440" s="204">
        <v>0</v>
      </c>
      <c r="T440" s="205">
        <f>S440*H440</f>
        <v>0</v>
      </c>
      <c r="U440" s="37"/>
      <c r="V440" s="37"/>
      <c r="W440" s="37"/>
      <c r="X440" s="37"/>
      <c r="Y440" s="37"/>
      <c r="Z440" s="37"/>
      <c r="AA440" s="37"/>
      <c r="AB440" s="37"/>
      <c r="AC440" s="37"/>
      <c r="AD440" s="37"/>
      <c r="AE440" s="37"/>
      <c r="AR440" s="206" t="s">
        <v>232</v>
      </c>
      <c r="AT440" s="206" t="s">
        <v>214</v>
      </c>
      <c r="AU440" s="206" t="s">
        <v>91</v>
      </c>
      <c r="AY440" s="19" t="s">
        <v>211</v>
      </c>
      <c r="BE440" s="207">
        <f>IF(N440="základní",J440,0)</f>
        <v>0</v>
      </c>
      <c r="BF440" s="207">
        <f>IF(N440="snížená",J440,0)</f>
        <v>0</v>
      </c>
      <c r="BG440" s="207">
        <f>IF(N440="zákl. přenesená",J440,0)</f>
        <v>0</v>
      </c>
      <c r="BH440" s="207">
        <f>IF(N440="sníž. přenesená",J440,0)</f>
        <v>0</v>
      </c>
      <c r="BI440" s="207">
        <f>IF(N440="nulová",J440,0)</f>
        <v>0</v>
      </c>
      <c r="BJ440" s="19" t="s">
        <v>88</v>
      </c>
      <c r="BK440" s="207">
        <f>ROUND(I440*H440,2)</f>
        <v>0</v>
      </c>
      <c r="BL440" s="19" t="s">
        <v>232</v>
      </c>
      <c r="BM440" s="206" t="s">
        <v>1997</v>
      </c>
    </row>
    <row r="441" spans="1:65" s="2" customFormat="1" ht="87.75">
      <c r="A441" s="37"/>
      <c r="B441" s="38"/>
      <c r="C441" s="39"/>
      <c r="D441" s="208" t="s">
        <v>297</v>
      </c>
      <c r="E441" s="39"/>
      <c r="F441" s="209" t="s">
        <v>1191</v>
      </c>
      <c r="G441" s="39"/>
      <c r="H441" s="39"/>
      <c r="I441" s="118"/>
      <c r="J441" s="39"/>
      <c r="K441" s="39"/>
      <c r="L441" s="42"/>
      <c r="M441" s="210"/>
      <c r="N441" s="211"/>
      <c r="O441" s="67"/>
      <c r="P441" s="67"/>
      <c r="Q441" s="67"/>
      <c r="R441" s="67"/>
      <c r="S441" s="67"/>
      <c r="T441" s="68"/>
      <c r="U441" s="37"/>
      <c r="V441" s="37"/>
      <c r="W441" s="37"/>
      <c r="X441" s="37"/>
      <c r="Y441" s="37"/>
      <c r="Z441" s="37"/>
      <c r="AA441" s="37"/>
      <c r="AB441" s="37"/>
      <c r="AC441" s="37"/>
      <c r="AD441" s="37"/>
      <c r="AE441" s="37"/>
      <c r="AT441" s="19" t="s">
        <v>297</v>
      </c>
      <c r="AU441" s="19" t="s">
        <v>91</v>
      </c>
    </row>
    <row r="442" spans="1:65" s="2" customFormat="1" ht="19.5">
      <c r="A442" s="37"/>
      <c r="B442" s="38"/>
      <c r="C442" s="39"/>
      <c r="D442" s="208" t="s">
        <v>220</v>
      </c>
      <c r="E442" s="39"/>
      <c r="F442" s="209" t="s">
        <v>1192</v>
      </c>
      <c r="G442" s="39"/>
      <c r="H442" s="39"/>
      <c r="I442" s="118"/>
      <c r="J442" s="39"/>
      <c r="K442" s="39"/>
      <c r="L442" s="42"/>
      <c r="M442" s="210"/>
      <c r="N442" s="211"/>
      <c r="O442" s="67"/>
      <c r="P442" s="67"/>
      <c r="Q442" s="67"/>
      <c r="R442" s="67"/>
      <c r="S442" s="67"/>
      <c r="T442" s="68"/>
      <c r="U442" s="37"/>
      <c r="V442" s="37"/>
      <c r="W442" s="37"/>
      <c r="X442" s="37"/>
      <c r="Y442" s="37"/>
      <c r="Z442" s="37"/>
      <c r="AA442" s="37"/>
      <c r="AB442" s="37"/>
      <c r="AC442" s="37"/>
      <c r="AD442" s="37"/>
      <c r="AE442" s="37"/>
      <c r="AT442" s="19" t="s">
        <v>220</v>
      </c>
      <c r="AU442" s="19" t="s">
        <v>91</v>
      </c>
    </row>
    <row r="443" spans="1:65" s="13" customFormat="1">
      <c r="B443" s="216"/>
      <c r="C443" s="217"/>
      <c r="D443" s="208" t="s">
        <v>299</v>
      </c>
      <c r="E443" s="218" t="s">
        <v>44</v>
      </c>
      <c r="F443" s="219" t="s">
        <v>1998</v>
      </c>
      <c r="G443" s="217"/>
      <c r="H443" s="220">
        <v>11.5</v>
      </c>
      <c r="I443" s="221"/>
      <c r="J443" s="217"/>
      <c r="K443" s="217"/>
      <c r="L443" s="222"/>
      <c r="M443" s="223"/>
      <c r="N443" s="224"/>
      <c r="O443" s="224"/>
      <c r="P443" s="224"/>
      <c r="Q443" s="224"/>
      <c r="R443" s="224"/>
      <c r="S443" s="224"/>
      <c r="T443" s="225"/>
      <c r="AT443" s="226" t="s">
        <v>299</v>
      </c>
      <c r="AU443" s="226" t="s">
        <v>91</v>
      </c>
      <c r="AV443" s="13" t="s">
        <v>91</v>
      </c>
      <c r="AW443" s="13" t="s">
        <v>42</v>
      </c>
      <c r="AX443" s="13" t="s">
        <v>88</v>
      </c>
      <c r="AY443" s="226" t="s">
        <v>211</v>
      </c>
    </row>
    <row r="444" spans="1:65" s="2" customFormat="1" ht="12">
      <c r="A444" s="37"/>
      <c r="B444" s="38"/>
      <c r="C444" s="195" t="s">
        <v>871</v>
      </c>
      <c r="D444" s="195" t="s">
        <v>214</v>
      </c>
      <c r="E444" s="196" t="s">
        <v>1195</v>
      </c>
      <c r="F444" s="197" t="s">
        <v>1196</v>
      </c>
      <c r="G444" s="198" t="s">
        <v>622</v>
      </c>
      <c r="H444" s="199">
        <v>3</v>
      </c>
      <c r="I444" s="200"/>
      <c r="J444" s="201">
        <f>ROUND(I444*H444,2)</f>
        <v>0</v>
      </c>
      <c r="K444" s="197" t="s">
        <v>224</v>
      </c>
      <c r="L444" s="42"/>
      <c r="M444" s="202" t="s">
        <v>44</v>
      </c>
      <c r="N444" s="203" t="s">
        <v>53</v>
      </c>
      <c r="O444" s="67"/>
      <c r="P444" s="204">
        <f>O444*H444</f>
        <v>0</v>
      </c>
      <c r="Q444" s="204">
        <v>2.8700000000000002E-3</v>
      </c>
      <c r="R444" s="204">
        <f>Q444*H444</f>
        <v>8.6099999999999996E-3</v>
      </c>
      <c r="S444" s="204">
        <v>0</v>
      </c>
      <c r="T444" s="205">
        <f>S444*H444</f>
        <v>0</v>
      </c>
      <c r="U444" s="37"/>
      <c r="V444" s="37"/>
      <c r="W444" s="37"/>
      <c r="X444" s="37"/>
      <c r="Y444" s="37"/>
      <c r="Z444" s="37"/>
      <c r="AA444" s="37"/>
      <c r="AB444" s="37"/>
      <c r="AC444" s="37"/>
      <c r="AD444" s="37"/>
      <c r="AE444" s="37"/>
      <c r="AR444" s="206" t="s">
        <v>232</v>
      </c>
      <c r="AT444" s="206" t="s">
        <v>214</v>
      </c>
      <c r="AU444" s="206" t="s">
        <v>91</v>
      </c>
      <c r="AY444" s="19" t="s">
        <v>211</v>
      </c>
      <c r="BE444" s="207">
        <f>IF(N444="základní",J444,0)</f>
        <v>0</v>
      </c>
      <c r="BF444" s="207">
        <f>IF(N444="snížená",J444,0)</f>
        <v>0</v>
      </c>
      <c r="BG444" s="207">
        <f>IF(N444="zákl. přenesená",J444,0)</f>
        <v>0</v>
      </c>
      <c r="BH444" s="207">
        <f>IF(N444="sníž. přenesená",J444,0)</f>
        <v>0</v>
      </c>
      <c r="BI444" s="207">
        <f>IF(N444="nulová",J444,0)</f>
        <v>0</v>
      </c>
      <c r="BJ444" s="19" t="s">
        <v>88</v>
      </c>
      <c r="BK444" s="207">
        <f>ROUND(I444*H444,2)</f>
        <v>0</v>
      </c>
      <c r="BL444" s="19" t="s">
        <v>232</v>
      </c>
      <c r="BM444" s="206" t="s">
        <v>1999</v>
      </c>
    </row>
    <row r="445" spans="1:65" s="2" customFormat="1" ht="204.75">
      <c r="A445" s="37"/>
      <c r="B445" s="38"/>
      <c r="C445" s="39"/>
      <c r="D445" s="208" t="s">
        <v>297</v>
      </c>
      <c r="E445" s="39"/>
      <c r="F445" s="209" t="s">
        <v>629</v>
      </c>
      <c r="G445" s="39"/>
      <c r="H445" s="39"/>
      <c r="I445" s="118"/>
      <c r="J445" s="39"/>
      <c r="K445" s="39"/>
      <c r="L445" s="42"/>
      <c r="M445" s="210"/>
      <c r="N445" s="211"/>
      <c r="O445" s="67"/>
      <c r="P445" s="67"/>
      <c r="Q445" s="67"/>
      <c r="R445" s="67"/>
      <c r="S445" s="67"/>
      <c r="T445" s="68"/>
      <c r="U445" s="37"/>
      <c r="V445" s="37"/>
      <c r="W445" s="37"/>
      <c r="X445" s="37"/>
      <c r="Y445" s="37"/>
      <c r="Z445" s="37"/>
      <c r="AA445" s="37"/>
      <c r="AB445" s="37"/>
      <c r="AC445" s="37"/>
      <c r="AD445" s="37"/>
      <c r="AE445" s="37"/>
      <c r="AT445" s="19" t="s">
        <v>297</v>
      </c>
      <c r="AU445" s="19" t="s">
        <v>91</v>
      </c>
    </row>
    <row r="446" spans="1:65" s="2" customFormat="1" ht="19.5">
      <c r="A446" s="37"/>
      <c r="B446" s="38"/>
      <c r="C446" s="39"/>
      <c r="D446" s="208" t="s">
        <v>220</v>
      </c>
      <c r="E446" s="39"/>
      <c r="F446" s="209" t="s">
        <v>1198</v>
      </c>
      <c r="G446" s="39"/>
      <c r="H446" s="39"/>
      <c r="I446" s="118"/>
      <c r="J446" s="39"/>
      <c r="K446" s="39"/>
      <c r="L446" s="42"/>
      <c r="M446" s="210"/>
      <c r="N446" s="211"/>
      <c r="O446" s="67"/>
      <c r="P446" s="67"/>
      <c r="Q446" s="67"/>
      <c r="R446" s="67"/>
      <c r="S446" s="67"/>
      <c r="T446" s="68"/>
      <c r="U446" s="37"/>
      <c r="V446" s="37"/>
      <c r="W446" s="37"/>
      <c r="X446" s="37"/>
      <c r="Y446" s="37"/>
      <c r="Z446" s="37"/>
      <c r="AA446" s="37"/>
      <c r="AB446" s="37"/>
      <c r="AC446" s="37"/>
      <c r="AD446" s="37"/>
      <c r="AE446" s="37"/>
      <c r="AT446" s="19" t="s">
        <v>220</v>
      </c>
      <c r="AU446" s="19" t="s">
        <v>91</v>
      </c>
    </row>
    <row r="447" spans="1:65" s="13" customFormat="1">
      <c r="B447" s="216"/>
      <c r="C447" s="217"/>
      <c r="D447" s="208" t="s">
        <v>299</v>
      </c>
      <c r="E447" s="218" t="s">
        <v>44</v>
      </c>
      <c r="F447" s="219" t="s">
        <v>2000</v>
      </c>
      <c r="G447" s="217"/>
      <c r="H447" s="220">
        <v>3</v>
      </c>
      <c r="I447" s="221"/>
      <c r="J447" s="217"/>
      <c r="K447" s="217"/>
      <c r="L447" s="222"/>
      <c r="M447" s="223"/>
      <c r="N447" s="224"/>
      <c r="O447" s="224"/>
      <c r="P447" s="224"/>
      <c r="Q447" s="224"/>
      <c r="R447" s="224"/>
      <c r="S447" s="224"/>
      <c r="T447" s="225"/>
      <c r="AT447" s="226" t="s">
        <v>299</v>
      </c>
      <c r="AU447" s="226" t="s">
        <v>91</v>
      </c>
      <c r="AV447" s="13" t="s">
        <v>91</v>
      </c>
      <c r="AW447" s="13" t="s">
        <v>42</v>
      </c>
      <c r="AX447" s="13" t="s">
        <v>88</v>
      </c>
      <c r="AY447" s="226" t="s">
        <v>211</v>
      </c>
    </row>
    <row r="448" spans="1:65" s="2" customFormat="1" ht="12">
      <c r="A448" s="37"/>
      <c r="B448" s="38"/>
      <c r="C448" s="259" t="s">
        <v>876</v>
      </c>
      <c r="D448" s="259" t="s">
        <v>507</v>
      </c>
      <c r="E448" s="260" t="s">
        <v>1201</v>
      </c>
      <c r="F448" s="261" t="s">
        <v>1202</v>
      </c>
      <c r="G448" s="262" t="s">
        <v>622</v>
      </c>
      <c r="H448" s="263">
        <v>3</v>
      </c>
      <c r="I448" s="264"/>
      <c r="J448" s="265">
        <f>ROUND(I448*H448,2)</f>
        <v>0</v>
      </c>
      <c r="K448" s="261" t="s">
        <v>224</v>
      </c>
      <c r="L448" s="266"/>
      <c r="M448" s="267" t="s">
        <v>44</v>
      </c>
      <c r="N448" s="268" t="s">
        <v>53</v>
      </c>
      <c r="O448" s="67"/>
      <c r="P448" s="204">
        <f>O448*H448</f>
        <v>0</v>
      </c>
      <c r="Q448" s="204">
        <v>4.3499999999999997E-2</v>
      </c>
      <c r="R448" s="204">
        <f>Q448*H448</f>
        <v>0.1305</v>
      </c>
      <c r="S448" s="204">
        <v>0</v>
      </c>
      <c r="T448" s="205">
        <f>S448*H448</f>
        <v>0</v>
      </c>
      <c r="U448" s="37"/>
      <c r="V448" s="37"/>
      <c r="W448" s="37"/>
      <c r="X448" s="37"/>
      <c r="Y448" s="37"/>
      <c r="Z448" s="37"/>
      <c r="AA448" s="37"/>
      <c r="AB448" s="37"/>
      <c r="AC448" s="37"/>
      <c r="AD448" s="37"/>
      <c r="AE448" s="37"/>
      <c r="AR448" s="206" t="s">
        <v>256</v>
      </c>
      <c r="AT448" s="206" t="s">
        <v>507</v>
      </c>
      <c r="AU448" s="206" t="s">
        <v>91</v>
      </c>
      <c r="AY448" s="19" t="s">
        <v>211</v>
      </c>
      <c r="BE448" s="207">
        <f>IF(N448="základní",J448,0)</f>
        <v>0</v>
      </c>
      <c r="BF448" s="207">
        <f>IF(N448="snížená",J448,0)</f>
        <v>0</v>
      </c>
      <c r="BG448" s="207">
        <f>IF(N448="zákl. přenesená",J448,0)</f>
        <v>0</v>
      </c>
      <c r="BH448" s="207">
        <f>IF(N448="sníž. přenesená",J448,0)</f>
        <v>0</v>
      </c>
      <c r="BI448" s="207">
        <f>IF(N448="nulová",J448,0)</f>
        <v>0</v>
      </c>
      <c r="BJ448" s="19" t="s">
        <v>88</v>
      </c>
      <c r="BK448" s="207">
        <f>ROUND(I448*H448,2)</f>
        <v>0</v>
      </c>
      <c r="BL448" s="19" t="s">
        <v>232</v>
      </c>
      <c r="BM448" s="206" t="s">
        <v>2001</v>
      </c>
    </row>
    <row r="449" spans="1:65" s="2" customFormat="1" ht="19.5">
      <c r="A449" s="37"/>
      <c r="B449" s="38"/>
      <c r="C449" s="39"/>
      <c r="D449" s="208" t="s">
        <v>220</v>
      </c>
      <c r="E449" s="39"/>
      <c r="F449" s="209" t="s">
        <v>1204</v>
      </c>
      <c r="G449" s="39"/>
      <c r="H449" s="39"/>
      <c r="I449" s="118"/>
      <c r="J449" s="39"/>
      <c r="K449" s="39"/>
      <c r="L449" s="42"/>
      <c r="M449" s="210"/>
      <c r="N449" s="211"/>
      <c r="O449" s="67"/>
      <c r="P449" s="67"/>
      <c r="Q449" s="67"/>
      <c r="R449" s="67"/>
      <c r="S449" s="67"/>
      <c r="T449" s="68"/>
      <c r="U449" s="37"/>
      <c r="V449" s="37"/>
      <c r="W449" s="37"/>
      <c r="X449" s="37"/>
      <c r="Y449" s="37"/>
      <c r="Z449" s="37"/>
      <c r="AA449" s="37"/>
      <c r="AB449" s="37"/>
      <c r="AC449" s="37"/>
      <c r="AD449" s="37"/>
      <c r="AE449" s="37"/>
      <c r="AT449" s="19" t="s">
        <v>220</v>
      </c>
      <c r="AU449" s="19" t="s">
        <v>91</v>
      </c>
    </row>
    <row r="450" spans="1:65" s="13" customFormat="1">
      <c r="B450" s="216"/>
      <c r="C450" s="217"/>
      <c r="D450" s="208" t="s">
        <v>299</v>
      </c>
      <c r="E450" s="217"/>
      <c r="F450" s="219" t="s">
        <v>2002</v>
      </c>
      <c r="G450" s="217"/>
      <c r="H450" s="220">
        <v>3</v>
      </c>
      <c r="I450" s="221"/>
      <c r="J450" s="217"/>
      <c r="K450" s="217"/>
      <c r="L450" s="222"/>
      <c r="M450" s="223"/>
      <c r="N450" s="224"/>
      <c r="O450" s="224"/>
      <c r="P450" s="224"/>
      <c r="Q450" s="224"/>
      <c r="R450" s="224"/>
      <c r="S450" s="224"/>
      <c r="T450" s="225"/>
      <c r="AT450" s="226" t="s">
        <v>299</v>
      </c>
      <c r="AU450" s="226" t="s">
        <v>91</v>
      </c>
      <c r="AV450" s="13" t="s">
        <v>91</v>
      </c>
      <c r="AW450" s="13" t="s">
        <v>4</v>
      </c>
      <c r="AX450" s="13" t="s">
        <v>88</v>
      </c>
      <c r="AY450" s="226" t="s">
        <v>211</v>
      </c>
    </row>
    <row r="451" spans="1:65" s="2" customFormat="1" ht="12">
      <c r="A451" s="37"/>
      <c r="B451" s="38"/>
      <c r="C451" s="259" t="s">
        <v>881</v>
      </c>
      <c r="D451" s="259" t="s">
        <v>507</v>
      </c>
      <c r="E451" s="260" t="s">
        <v>1207</v>
      </c>
      <c r="F451" s="261" t="s">
        <v>1208</v>
      </c>
      <c r="G451" s="262" t="s">
        <v>622</v>
      </c>
      <c r="H451" s="263">
        <v>3</v>
      </c>
      <c r="I451" s="264"/>
      <c r="J451" s="265">
        <f>ROUND(I451*H451,2)</f>
        <v>0</v>
      </c>
      <c r="K451" s="261" t="s">
        <v>224</v>
      </c>
      <c r="L451" s="266"/>
      <c r="M451" s="267" t="s">
        <v>44</v>
      </c>
      <c r="N451" s="268" t="s">
        <v>53</v>
      </c>
      <c r="O451" s="67"/>
      <c r="P451" s="204">
        <f>O451*H451</f>
        <v>0</v>
      </c>
      <c r="Q451" s="204">
        <v>2.7E-2</v>
      </c>
      <c r="R451" s="204">
        <f>Q451*H451</f>
        <v>8.1000000000000003E-2</v>
      </c>
      <c r="S451" s="204">
        <v>0</v>
      </c>
      <c r="T451" s="205">
        <f>S451*H451</f>
        <v>0</v>
      </c>
      <c r="U451" s="37"/>
      <c r="V451" s="37"/>
      <c r="W451" s="37"/>
      <c r="X451" s="37"/>
      <c r="Y451" s="37"/>
      <c r="Z451" s="37"/>
      <c r="AA451" s="37"/>
      <c r="AB451" s="37"/>
      <c r="AC451" s="37"/>
      <c r="AD451" s="37"/>
      <c r="AE451" s="37"/>
      <c r="AR451" s="206" t="s">
        <v>256</v>
      </c>
      <c r="AT451" s="206" t="s">
        <v>507</v>
      </c>
      <c r="AU451" s="206" t="s">
        <v>91</v>
      </c>
      <c r="AY451" s="19" t="s">
        <v>211</v>
      </c>
      <c r="BE451" s="207">
        <f>IF(N451="základní",J451,0)</f>
        <v>0</v>
      </c>
      <c r="BF451" s="207">
        <f>IF(N451="snížená",J451,0)</f>
        <v>0</v>
      </c>
      <c r="BG451" s="207">
        <f>IF(N451="zákl. přenesená",J451,0)</f>
        <v>0</v>
      </c>
      <c r="BH451" s="207">
        <f>IF(N451="sníž. přenesená",J451,0)</f>
        <v>0</v>
      </c>
      <c r="BI451" s="207">
        <f>IF(N451="nulová",J451,0)</f>
        <v>0</v>
      </c>
      <c r="BJ451" s="19" t="s">
        <v>88</v>
      </c>
      <c r="BK451" s="207">
        <f>ROUND(I451*H451,2)</f>
        <v>0</v>
      </c>
      <c r="BL451" s="19" t="s">
        <v>232</v>
      </c>
      <c r="BM451" s="206" t="s">
        <v>2003</v>
      </c>
    </row>
    <row r="452" spans="1:65" s="2" customFormat="1" ht="19.5">
      <c r="A452" s="37"/>
      <c r="B452" s="38"/>
      <c r="C452" s="39"/>
      <c r="D452" s="208" t="s">
        <v>220</v>
      </c>
      <c r="E452" s="39"/>
      <c r="F452" s="209" t="s">
        <v>1210</v>
      </c>
      <c r="G452" s="39"/>
      <c r="H452" s="39"/>
      <c r="I452" s="118"/>
      <c r="J452" s="39"/>
      <c r="K452" s="39"/>
      <c r="L452" s="42"/>
      <c r="M452" s="210"/>
      <c r="N452" s="211"/>
      <c r="O452" s="67"/>
      <c r="P452" s="67"/>
      <c r="Q452" s="67"/>
      <c r="R452" s="67"/>
      <c r="S452" s="67"/>
      <c r="T452" s="68"/>
      <c r="U452" s="37"/>
      <c r="V452" s="37"/>
      <c r="W452" s="37"/>
      <c r="X452" s="37"/>
      <c r="Y452" s="37"/>
      <c r="Z452" s="37"/>
      <c r="AA452" s="37"/>
      <c r="AB452" s="37"/>
      <c r="AC452" s="37"/>
      <c r="AD452" s="37"/>
      <c r="AE452" s="37"/>
      <c r="AT452" s="19" t="s">
        <v>220</v>
      </c>
      <c r="AU452" s="19" t="s">
        <v>91</v>
      </c>
    </row>
    <row r="453" spans="1:65" s="2" customFormat="1" ht="12">
      <c r="A453" s="37"/>
      <c r="B453" s="38"/>
      <c r="C453" s="259" t="s">
        <v>886</v>
      </c>
      <c r="D453" s="259" t="s">
        <v>507</v>
      </c>
      <c r="E453" s="260" t="s">
        <v>1212</v>
      </c>
      <c r="F453" s="261" t="s">
        <v>1213</v>
      </c>
      <c r="G453" s="262" t="s">
        <v>622</v>
      </c>
      <c r="H453" s="263">
        <v>3</v>
      </c>
      <c r="I453" s="264"/>
      <c r="J453" s="265">
        <f>ROUND(I453*H453,2)</f>
        <v>0</v>
      </c>
      <c r="K453" s="261" t="s">
        <v>1214</v>
      </c>
      <c r="L453" s="266"/>
      <c r="M453" s="267" t="s">
        <v>44</v>
      </c>
      <c r="N453" s="268" t="s">
        <v>53</v>
      </c>
      <c r="O453" s="67"/>
      <c r="P453" s="204">
        <f>O453*H453</f>
        <v>0</v>
      </c>
      <c r="Q453" s="204">
        <v>1E-3</v>
      </c>
      <c r="R453" s="204">
        <f>Q453*H453</f>
        <v>3.0000000000000001E-3</v>
      </c>
      <c r="S453" s="204">
        <v>0</v>
      </c>
      <c r="T453" s="205">
        <f>S453*H453</f>
        <v>0</v>
      </c>
      <c r="U453" s="37"/>
      <c r="V453" s="37"/>
      <c r="W453" s="37"/>
      <c r="X453" s="37"/>
      <c r="Y453" s="37"/>
      <c r="Z453" s="37"/>
      <c r="AA453" s="37"/>
      <c r="AB453" s="37"/>
      <c r="AC453" s="37"/>
      <c r="AD453" s="37"/>
      <c r="AE453" s="37"/>
      <c r="AR453" s="206" t="s">
        <v>256</v>
      </c>
      <c r="AT453" s="206" t="s">
        <v>507</v>
      </c>
      <c r="AU453" s="206" t="s">
        <v>91</v>
      </c>
      <c r="AY453" s="19" t="s">
        <v>211</v>
      </c>
      <c r="BE453" s="207">
        <f>IF(N453="základní",J453,0)</f>
        <v>0</v>
      </c>
      <c r="BF453" s="207">
        <f>IF(N453="snížená",J453,0)</f>
        <v>0</v>
      </c>
      <c r="BG453" s="207">
        <f>IF(N453="zákl. přenesená",J453,0)</f>
        <v>0</v>
      </c>
      <c r="BH453" s="207">
        <f>IF(N453="sníž. přenesená",J453,0)</f>
        <v>0</v>
      </c>
      <c r="BI453" s="207">
        <f>IF(N453="nulová",J453,0)</f>
        <v>0</v>
      </c>
      <c r="BJ453" s="19" t="s">
        <v>88</v>
      </c>
      <c r="BK453" s="207">
        <f>ROUND(I453*H453,2)</f>
        <v>0</v>
      </c>
      <c r="BL453" s="19" t="s">
        <v>232</v>
      </c>
      <c r="BM453" s="206" t="s">
        <v>2004</v>
      </c>
    </row>
    <row r="454" spans="1:65" s="2" customFormat="1" ht="19.5">
      <c r="A454" s="37"/>
      <c r="B454" s="38"/>
      <c r="C454" s="39"/>
      <c r="D454" s="208" t="s">
        <v>220</v>
      </c>
      <c r="E454" s="39"/>
      <c r="F454" s="209" t="s">
        <v>1216</v>
      </c>
      <c r="G454" s="39"/>
      <c r="H454" s="39"/>
      <c r="I454" s="118"/>
      <c r="J454" s="39"/>
      <c r="K454" s="39"/>
      <c r="L454" s="42"/>
      <c r="M454" s="210"/>
      <c r="N454" s="211"/>
      <c r="O454" s="67"/>
      <c r="P454" s="67"/>
      <c r="Q454" s="67"/>
      <c r="R454" s="67"/>
      <c r="S454" s="67"/>
      <c r="T454" s="68"/>
      <c r="U454" s="37"/>
      <c r="V454" s="37"/>
      <c r="W454" s="37"/>
      <c r="X454" s="37"/>
      <c r="Y454" s="37"/>
      <c r="Z454" s="37"/>
      <c r="AA454" s="37"/>
      <c r="AB454" s="37"/>
      <c r="AC454" s="37"/>
      <c r="AD454" s="37"/>
      <c r="AE454" s="37"/>
      <c r="AT454" s="19" t="s">
        <v>220</v>
      </c>
      <c r="AU454" s="19" t="s">
        <v>91</v>
      </c>
    </row>
    <row r="455" spans="1:65" s="2" customFormat="1" ht="12">
      <c r="A455" s="37"/>
      <c r="B455" s="38"/>
      <c r="C455" s="259" t="s">
        <v>900</v>
      </c>
      <c r="D455" s="259" t="s">
        <v>507</v>
      </c>
      <c r="E455" s="260" t="s">
        <v>1218</v>
      </c>
      <c r="F455" s="261" t="s">
        <v>1219</v>
      </c>
      <c r="G455" s="262" t="s">
        <v>622</v>
      </c>
      <c r="H455" s="263">
        <v>3</v>
      </c>
      <c r="I455" s="264"/>
      <c r="J455" s="265">
        <f>ROUND(I455*H455,2)</f>
        <v>0</v>
      </c>
      <c r="K455" s="261" t="s">
        <v>224</v>
      </c>
      <c r="L455" s="266"/>
      <c r="M455" s="267" t="s">
        <v>44</v>
      </c>
      <c r="N455" s="268" t="s">
        <v>53</v>
      </c>
      <c r="O455" s="67"/>
      <c r="P455" s="204">
        <f>O455*H455</f>
        <v>0</v>
      </c>
      <c r="Q455" s="204">
        <v>6.0999999999999999E-2</v>
      </c>
      <c r="R455" s="204">
        <f>Q455*H455</f>
        <v>0.183</v>
      </c>
      <c r="S455" s="204">
        <v>0</v>
      </c>
      <c r="T455" s="205">
        <f>S455*H455</f>
        <v>0</v>
      </c>
      <c r="U455" s="37"/>
      <c r="V455" s="37"/>
      <c r="W455" s="37"/>
      <c r="X455" s="37"/>
      <c r="Y455" s="37"/>
      <c r="Z455" s="37"/>
      <c r="AA455" s="37"/>
      <c r="AB455" s="37"/>
      <c r="AC455" s="37"/>
      <c r="AD455" s="37"/>
      <c r="AE455" s="37"/>
      <c r="AR455" s="206" t="s">
        <v>256</v>
      </c>
      <c r="AT455" s="206" t="s">
        <v>507</v>
      </c>
      <c r="AU455" s="206" t="s">
        <v>91</v>
      </c>
      <c r="AY455" s="19" t="s">
        <v>211</v>
      </c>
      <c r="BE455" s="207">
        <f>IF(N455="základní",J455,0)</f>
        <v>0</v>
      </c>
      <c r="BF455" s="207">
        <f>IF(N455="snížená",J455,0)</f>
        <v>0</v>
      </c>
      <c r="BG455" s="207">
        <f>IF(N455="zákl. přenesená",J455,0)</f>
        <v>0</v>
      </c>
      <c r="BH455" s="207">
        <f>IF(N455="sníž. přenesená",J455,0)</f>
        <v>0</v>
      </c>
      <c r="BI455" s="207">
        <f>IF(N455="nulová",J455,0)</f>
        <v>0</v>
      </c>
      <c r="BJ455" s="19" t="s">
        <v>88</v>
      </c>
      <c r="BK455" s="207">
        <f>ROUND(I455*H455,2)</f>
        <v>0</v>
      </c>
      <c r="BL455" s="19" t="s">
        <v>232</v>
      </c>
      <c r="BM455" s="206" t="s">
        <v>2005</v>
      </c>
    </row>
    <row r="456" spans="1:65" s="2" customFormat="1" ht="29.25">
      <c r="A456" s="37"/>
      <c r="B456" s="38"/>
      <c r="C456" s="39"/>
      <c r="D456" s="208" t="s">
        <v>220</v>
      </c>
      <c r="E456" s="39"/>
      <c r="F456" s="209" t="s">
        <v>1221</v>
      </c>
      <c r="G456" s="39"/>
      <c r="H456" s="39"/>
      <c r="I456" s="118"/>
      <c r="J456" s="39"/>
      <c r="K456" s="39"/>
      <c r="L456" s="42"/>
      <c r="M456" s="210"/>
      <c r="N456" s="211"/>
      <c r="O456" s="67"/>
      <c r="P456" s="67"/>
      <c r="Q456" s="67"/>
      <c r="R456" s="67"/>
      <c r="S456" s="67"/>
      <c r="T456" s="68"/>
      <c r="U456" s="37"/>
      <c r="V456" s="37"/>
      <c r="W456" s="37"/>
      <c r="X456" s="37"/>
      <c r="Y456" s="37"/>
      <c r="Z456" s="37"/>
      <c r="AA456" s="37"/>
      <c r="AB456" s="37"/>
      <c r="AC456" s="37"/>
      <c r="AD456" s="37"/>
      <c r="AE456" s="37"/>
      <c r="AT456" s="19" t="s">
        <v>220</v>
      </c>
      <c r="AU456" s="19" t="s">
        <v>91</v>
      </c>
    </row>
    <row r="457" spans="1:65" s="2" customFormat="1" ht="12">
      <c r="A457" s="37"/>
      <c r="B457" s="38"/>
      <c r="C457" s="259" t="s">
        <v>905</v>
      </c>
      <c r="D457" s="259" t="s">
        <v>507</v>
      </c>
      <c r="E457" s="260" t="s">
        <v>1223</v>
      </c>
      <c r="F457" s="261" t="s">
        <v>1224</v>
      </c>
      <c r="G457" s="262" t="s">
        <v>622</v>
      </c>
      <c r="H457" s="263">
        <v>3</v>
      </c>
      <c r="I457" s="264"/>
      <c r="J457" s="265">
        <f>ROUND(I457*H457,2)</f>
        <v>0</v>
      </c>
      <c r="K457" s="261" t="s">
        <v>224</v>
      </c>
      <c r="L457" s="266"/>
      <c r="M457" s="267" t="s">
        <v>44</v>
      </c>
      <c r="N457" s="268" t="s">
        <v>53</v>
      </c>
      <c r="O457" s="67"/>
      <c r="P457" s="204">
        <f>O457*H457</f>
        <v>0</v>
      </c>
      <c r="Q457" s="204">
        <v>0.04</v>
      </c>
      <c r="R457" s="204">
        <f>Q457*H457</f>
        <v>0.12</v>
      </c>
      <c r="S457" s="204">
        <v>0</v>
      </c>
      <c r="T457" s="205">
        <f>S457*H457</f>
        <v>0</v>
      </c>
      <c r="U457" s="37"/>
      <c r="V457" s="37"/>
      <c r="W457" s="37"/>
      <c r="X457" s="37"/>
      <c r="Y457" s="37"/>
      <c r="Z457" s="37"/>
      <c r="AA457" s="37"/>
      <c r="AB457" s="37"/>
      <c r="AC457" s="37"/>
      <c r="AD457" s="37"/>
      <c r="AE457" s="37"/>
      <c r="AR457" s="206" t="s">
        <v>256</v>
      </c>
      <c r="AT457" s="206" t="s">
        <v>507</v>
      </c>
      <c r="AU457" s="206" t="s">
        <v>91</v>
      </c>
      <c r="AY457" s="19" t="s">
        <v>211</v>
      </c>
      <c r="BE457" s="207">
        <f>IF(N457="základní",J457,0)</f>
        <v>0</v>
      </c>
      <c r="BF457" s="207">
        <f>IF(N457="snížená",J457,0)</f>
        <v>0</v>
      </c>
      <c r="BG457" s="207">
        <f>IF(N457="zákl. přenesená",J457,0)</f>
        <v>0</v>
      </c>
      <c r="BH457" s="207">
        <f>IF(N457="sníž. přenesená",J457,0)</f>
        <v>0</v>
      </c>
      <c r="BI457" s="207">
        <f>IF(N457="nulová",J457,0)</f>
        <v>0</v>
      </c>
      <c r="BJ457" s="19" t="s">
        <v>88</v>
      </c>
      <c r="BK457" s="207">
        <f>ROUND(I457*H457,2)</f>
        <v>0</v>
      </c>
      <c r="BL457" s="19" t="s">
        <v>232</v>
      </c>
      <c r="BM457" s="206" t="s">
        <v>2006</v>
      </c>
    </row>
    <row r="458" spans="1:65" s="2" customFormat="1" ht="19.5">
      <c r="A458" s="37"/>
      <c r="B458" s="38"/>
      <c r="C458" s="39"/>
      <c r="D458" s="208" t="s">
        <v>220</v>
      </c>
      <c r="E458" s="39"/>
      <c r="F458" s="209" t="s">
        <v>1226</v>
      </c>
      <c r="G458" s="39"/>
      <c r="H458" s="39"/>
      <c r="I458" s="118"/>
      <c r="J458" s="39"/>
      <c r="K458" s="39"/>
      <c r="L458" s="42"/>
      <c r="M458" s="210"/>
      <c r="N458" s="211"/>
      <c r="O458" s="67"/>
      <c r="P458" s="67"/>
      <c r="Q458" s="67"/>
      <c r="R458" s="67"/>
      <c r="S458" s="67"/>
      <c r="T458" s="68"/>
      <c r="U458" s="37"/>
      <c r="V458" s="37"/>
      <c r="W458" s="37"/>
      <c r="X458" s="37"/>
      <c r="Y458" s="37"/>
      <c r="Z458" s="37"/>
      <c r="AA458" s="37"/>
      <c r="AB458" s="37"/>
      <c r="AC458" s="37"/>
      <c r="AD458" s="37"/>
      <c r="AE458" s="37"/>
      <c r="AT458" s="19" t="s">
        <v>220</v>
      </c>
      <c r="AU458" s="19" t="s">
        <v>91</v>
      </c>
    </row>
    <row r="459" spans="1:65" s="2" customFormat="1" ht="12">
      <c r="A459" s="37"/>
      <c r="B459" s="38"/>
      <c r="C459" s="259" t="s">
        <v>910</v>
      </c>
      <c r="D459" s="259" t="s">
        <v>507</v>
      </c>
      <c r="E459" s="260" t="s">
        <v>1228</v>
      </c>
      <c r="F459" s="261" t="s">
        <v>1229</v>
      </c>
      <c r="G459" s="262" t="s">
        <v>622</v>
      </c>
      <c r="H459" s="263">
        <v>3</v>
      </c>
      <c r="I459" s="264"/>
      <c r="J459" s="265">
        <f>ROUND(I459*H459,2)</f>
        <v>0</v>
      </c>
      <c r="K459" s="261" t="s">
        <v>1214</v>
      </c>
      <c r="L459" s="266"/>
      <c r="M459" s="267" t="s">
        <v>44</v>
      </c>
      <c r="N459" s="268" t="s">
        <v>53</v>
      </c>
      <c r="O459" s="67"/>
      <c r="P459" s="204">
        <f>O459*H459</f>
        <v>0</v>
      </c>
      <c r="Q459" s="204">
        <v>0.23200000000000001</v>
      </c>
      <c r="R459" s="204">
        <f>Q459*H459</f>
        <v>0.69600000000000006</v>
      </c>
      <c r="S459" s="204">
        <v>0</v>
      </c>
      <c r="T459" s="205">
        <f>S459*H459</f>
        <v>0</v>
      </c>
      <c r="U459" s="37"/>
      <c r="V459" s="37"/>
      <c r="W459" s="37"/>
      <c r="X459" s="37"/>
      <c r="Y459" s="37"/>
      <c r="Z459" s="37"/>
      <c r="AA459" s="37"/>
      <c r="AB459" s="37"/>
      <c r="AC459" s="37"/>
      <c r="AD459" s="37"/>
      <c r="AE459" s="37"/>
      <c r="AR459" s="206" t="s">
        <v>256</v>
      </c>
      <c r="AT459" s="206" t="s">
        <v>507</v>
      </c>
      <c r="AU459" s="206" t="s">
        <v>91</v>
      </c>
      <c r="AY459" s="19" t="s">
        <v>211</v>
      </c>
      <c r="BE459" s="207">
        <f>IF(N459="základní",J459,0)</f>
        <v>0</v>
      </c>
      <c r="BF459" s="207">
        <f>IF(N459="snížená",J459,0)</f>
        <v>0</v>
      </c>
      <c r="BG459" s="207">
        <f>IF(N459="zákl. přenesená",J459,0)</f>
        <v>0</v>
      </c>
      <c r="BH459" s="207">
        <f>IF(N459="sníž. přenesená",J459,0)</f>
        <v>0</v>
      </c>
      <c r="BI459" s="207">
        <f>IF(N459="nulová",J459,0)</f>
        <v>0</v>
      </c>
      <c r="BJ459" s="19" t="s">
        <v>88</v>
      </c>
      <c r="BK459" s="207">
        <f>ROUND(I459*H459,2)</f>
        <v>0</v>
      </c>
      <c r="BL459" s="19" t="s">
        <v>232</v>
      </c>
      <c r="BM459" s="206" t="s">
        <v>2007</v>
      </c>
    </row>
    <row r="460" spans="1:65" s="2" customFormat="1" ht="19.5">
      <c r="A460" s="37"/>
      <c r="B460" s="38"/>
      <c r="C460" s="39"/>
      <c r="D460" s="208" t="s">
        <v>220</v>
      </c>
      <c r="E460" s="39"/>
      <c r="F460" s="209" t="s">
        <v>1231</v>
      </c>
      <c r="G460" s="39"/>
      <c r="H460" s="39"/>
      <c r="I460" s="118"/>
      <c r="J460" s="39"/>
      <c r="K460" s="39"/>
      <c r="L460" s="42"/>
      <c r="M460" s="210"/>
      <c r="N460" s="211"/>
      <c r="O460" s="67"/>
      <c r="P460" s="67"/>
      <c r="Q460" s="67"/>
      <c r="R460" s="67"/>
      <c r="S460" s="67"/>
      <c r="T460" s="68"/>
      <c r="U460" s="37"/>
      <c r="V460" s="37"/>
      <c r="W460" s="37"/>
      <c r="X460" s="37"/>
      <c r="Y460" s="37"/>
      <c r="Z460" s="37"/>
      <c r="AA460" s="37"/>
      <c r="AB460" s="37"/>
      <c r="AC460" s="37"/>
      <c r="AD460" s="37"/>
      <c r="AE460" s="37"/>
      <c r="AT460" s="19" t="s">
        <v>220</v>
      </c>
      <c r="AU460" s="19" t="s">
        <v>91</v>
      </c>
    </row>
    <row r="461" spans="1:65" s="2" customFormat="1" ht="12">
      <c r="A461" s="37"/>
      <c r="B461" s="38"/>
      <c r="C461" s="259" t="s">
        <v>915</v>
      </c>
      <c r="D461" s="259" t="s">
        <v>507</v>
      </c>
      <c r="E461" s="260" t="s">
        <v>1233</v>
      </c>
      <c r="F461" s="261" t="s">
        <v>1234</v>
      </c>
      <c r="G461" s="262" t="s">
        <v>622</v>
      </c>
      <c r="H461" s="263">
        <v>3</v>
      </c>
      <c r="I461" s="264"/>
      <c r="J461" s="265">
        <f>ROUND(I461*H461,2)</f>
        <v>0</v>
      </c>
      <c r="K461" s="261" t="s">
        <v>224</v>
      </c>
      <c r="L461" s="266"/>
      <c r="M461" s="267" t="s">
        <v>44</v>
      </c>
      <c r="N461" s="268" t="s">
        <v>53</v>
      </c>
      <c r="O461" s="67"/>
      <c r="P461" s="204">
        <f>O461*H461</f>
        <v>0</v>
      </c>
      <c r="Q461" s="204">
        <v>1.2099999999999999E-3</v>
      </c>
      <c r="R461" s="204">
        <f>Q461*H461</f>
        <v>3.6299999999999995E-3</v>
      </c>
      <c r="S461" s="204">
        <v>0</v>
      </c>
      <c r="T461" s="205">
        <f>S461*H461</f>
        <v>0</v>
      </c>
      <c r="U461" s="37"/>
      <c r="V461" s="37"/>
      <c r="W461" s="37"/>
      <c r="X461" s="37"/>
      <c r="Y461" s="37"/>
      <c r="Z461" s="37"/>
      <c r="AA461" s="37"/>
      <c r="AB461" s="37"/>
      <c r="AC461" s="37"/>
      <c r="AD461" s="37"/>
      <c r="AE461" s="37"/>
      <c r="AR461" s="206" t="s">
        <v>256</v>
      </c>
      <c r="AT461" s="206" t="s">
        <v>507</v>
      </c>
      <c r="AU461" s="206" t="s">
        <v>91</v>
      </c>
      <c r="AY461" s="19" t="s">
        <v>211</v>
      </c>
      <c r="BE461" s="207">
        <f>IF(N461="základní",J461,0)</f>
        <v>0</v>
      </c>
      <c r="BF461" s="207">
        <f>IF(N461="snížená",J461,0)</f>
        <v>0</v>
      </c>
      <c r="BG461" s="207">
        <f>IF(N461="zákl. přenesená",J461,0)</f>
        <v>0</v>
      </c>
      <c r="BH461" s="207">
        <f>IF(N461="sníž. přenesená",J461,0)</f>
        <v>0</v>
      </c>
      <c r="BI461" s="207">
        <f>IF(N461="nulová",J461,0)</f>
        <v>0</v>
      </c>
      <c r="BJ461" s="19" t="s">
        <v>88</v>
      </c>
      <c r="BK461" s="207">
        <f>ROUND(I461*H461,2)</f>
        <v>0</v>
      </c>
      <c r="BL461" s="19" t="s">
        <v>232</v>
      </c>
      <c r="BM461" s="206" t="s">
        <v>2008</v>
      </c>
    </row>
    <row r="462" spans="1:65" s="2" customFormat="1" ht="19.5">
      <c r="A462" s="37"/>
      <c r="B462" s="38"/>
      <c r="C462" s="39"/>
      <c r="D462" s="208" t="s">
        <v>220</v>
      </c>
      <c r="E462" s="39"/>
      <c r="F462" s="209" t="s">
        <v>1236</v>
      </c>
      <c r="G462" s="39"/>
      <c r="H462" s="39"/>
      <c r="I462" s="118"/>
      <c r="J462" s="39"/>
      <c r="K462" s="39"/>
      <c r="L462" s="42"/>
      <c r="M462" s="210"/>
      <c r="N462" s="211"/>
      <c r="O462" s="67"/>
      <c r="P462" s="67"/>
      <c r="Q462" s="67"/>
      <c r="R462" s="67"/>
      <c r="S462" s="67"/>
      <c r="T462" s="68"/>
      <c r="U462" s="37"/>
      <c r="V462" s="37"/>
      <c r="W462" s="37"/>
      <c r="X462" s="37"/>
      <c r="Y462" s="37"/>
      <c r="Z462" s="37"/>
      <c r="AA462" s="37"/>
      <c r="AB462" s="37"/>
      <c r="AC462" s="37"/>
      <c r="AD462" s="37"/>
      <c r="AE462" s="37"/>
      <c r="AT462" s="19" t="s">
        <v>220</v>
      </c>
      <c r="AU462" s="19" t="s">
        <v>91</v>
      </c>
    </row>
    <row r="463" spans="1:65" s="2" customFormat="1" ht="12">
      <c r="A463" s="37"/>
      <c r="B463" s="38"/>
      <c r="C463" s="259" t="s">
        <v>920</v>
      </c>
      <c r="D463" s="259" t="s">
        <v>507</v>
      </c>
      <c r="E463" s="260" t="s">
        <v>1238</v>
      </c>
      <c r="F463" s="261" t="s">
        <v>1239</v>
      </c>
      <c r="G463" s="262" t="s">
        <v>315</v>
      </c>
      <c r="H463" s="263">
        <v>11.5</v>
      </c>
      <c r="I463" s="264"/>
      <c r="J463" s="265">
        <f>ROUND(I463*H463,2)</f>
        <v>0</v>
      </c>
      <c r="K463" s="261" t="s">
        <v>224</v>
      </c>
      <c r="L463" s="266"/>
      <c r="M463" s="267" t="s">
        <v>44</v>
      </c>
      <c r="N463" s="268" t="s">
        <v>53</v>
      </c>
      <c r="O463" s="67"/>
      <c r="P463" s="204">
        <f>O463*H463</f>
        <v>0</v>
      </c>
      <c r="Q463" s="204">
        <v>4.2599999999999999E-3</v>
      </c>
      <c r="R463" s="204">
        <f>Q463*H463</f>
        <v>4.8989999999999999E-2</v>
      </c>
      <c r="S463" s="204">
        <v>0</v>
      </c>
      <c r="T463" s="205">
        <f>S463*H463</f>
        <v>0</v>
      </c>
      <c r="U463" s="37"/>
      <c r="V463" s="37"/>
      <c r="W463" s="37"/>
      <c r="X463" s="37"/>
      <c r="Y463" s="37"/>
      <c r="Z463" s="37"/>
      <c r="AA463" s="37"/>
      <c r="AB463" s="37"/>
      <c r="AC463" s="37"/>
      <c r="AD463" s="37"/>
      <c r="AE463" s="37"/>
      <c r="AR463" s="206" t="s">
        <v>256</v>
      </c>
      <c r="AT463" s="206" t="s">
        <v>507</v>
      </c>
      <c r="AU463" s="206" t="s">
        <v>91</v>
      </c>
      <c r="AY463" s="19" t="s">
        <v>211</v>
      </c>
      <c r="BE463" s="207">
        <f>IF(N463="základní",J463,0)</f>
        <v>0</v>
      </c>
      <c r="BF463" s="207">
        <f>IF(N463="snížená",J463,0)</f>
        <v>0</v>
      </c>
      <c r="BG463" s="207">
        <f>IF(N463="zákl. přenesená",J463,0)</f>
        <v>0</v>
      </c>
      <c r="BH463" s="207">
        <f>IF(N463="sníž. přenesená",J463,0)</f>
        <v>0</v>
      </c>
      <c r="BI463" s="207">
        <f>IF(N463="nulová",J463,0)</f>
        <v>0</v>
      </c>
      <c r="BJ463" s="19" t="s">
        <v>88</v>
      </c>
      <c r="BK463" s="207">
        <f>ROUND(I463*H463,2)</f>
        <v>0</v>
      </c>
      <c r="BL463" s="19" t="s">
        <v>232</v>
      </c>
      <c r="BM463" s="206" t="s">
        <v>2009</v>
      </c>
    </row>
    <row r="464" spans="1:65" s="2" customFormat="1" ht="29.25">
      <c r="A464" s="37"/>
      <c r="B464" s="38"/>
      <c r="C464" s="39"/>
      <c r="D464" s="208" t="s">
        <v>220</v>
      </c>
      <c r="E464" s="39"/>
      <c r="F464" s="209" t="s">
        <v>1241</v>
      </c>
      <c r="G464" s="39"/>
      <c r="H464" s="39"/>
      <c r="I464" s="118"/>
      <c r="J464" s="39"/>
      <c r="K464" s="39"/>
      <c r="L464" s="42"/>
      <c r="M464" s="210"/>
      <c r="N464" s="211"/>
      <c r="O464" s="67"/>
      <c r="P464" s="67"/>
      <c r="Q464" s="67"/>
      <c r="R464" s="67"/>
      <c r="S464" s="67"/>
      <c r="T464" s="68"/>
      <c r="U464" s="37"/>
      <c r="V464" s="37"/>
      <c r="W464" s="37"/>
      <c r="X464" s="37"/>
      <c r="Y464" s="37"/>
      <c r="Z464" s="37"/>
      <c r="AA464" s="37"/>
      <c r="AB464" s="37"/>
      <c r="AC464" s="37"/>
      <c r="AD464" s="37"/>
      <c r="AE464" s="37"/>
      <c r="AT464" s="19" t="s">
        <v>220</v>
      </c>
      <c r="AU464" s="19" t="s">
        <v>91</v>
      </c>
    </row>
    <row r="465" spans="1:65" s="13" customFormat="1">
      <c r="B465" s="216"/>
      <c r="C465" s="217"/>
      <c r="D465" s="208" t="s">
        <v>299</v>
      </c>
      <c r="E465" s="218" t="s">
        <v>44</v>
      </c>
      <c r="F465" s="219" t="s">
        <v>2010</v>
      </c>
      <c r="G465" s="217"/>
      <c r="H465" s="220">
        <v>11.5</v>
      </c>
      <c r="I465" s="221"/>
      <c r="J465" s="217"/>
      <c r="K465" s="217"/>
      <c r="L465" s="222"/>
      <c r="M465" s="223"/>
      <c r="N465" s="224"/>
      <c r="O465" s="224"/>
      <c r="P465" s="224"/>
      <c r="Q465" s="224"/>
      <c r="R465" s="224"/>
      <c r="S465" s="224"/>
      <c r="T465" s="225"/>
      <c r="AT465" s="226" t="s">
        <v>299</v>
      </c>
      <c r="AU465" s="226" t="s">
        <v>91</v>
      </c>
      <c r="AV465" s="13" t="s">
        <v>91</v>
      </c>
      <c r="AW465" s="13" t="s">
        <v>42</v>
      </c>
      <c r="AX465" s="13" t="s">
        <v>88</v>
      </c>
      <c r="AY465" s="226" t="s">
        <v>211</v>
      </c>
    </row>
    <row r="466" spans="1:65" s="2" customFormat="1" ht="12">
      <c r="A466" s="37"/>
      <c r="B466" s="38"/>
      <c r="C466" s="259" t="s">
        <v>933</v>
      </c>
      <c r="D466" s="259" t="s">
        <v>507</v>
      </c>
      <c r="E466" s="260" t="s">
        <v>1243</v>
      </c>
      <c r="F466" s="261" t="s">
        <v>1244</v>
      </c>
      <c r="G466" s="262" t="s">
        <v>622</v>
      </c>
      <c r="H466" s="263">
        <v>3</v>
      </c>
      <c r="I466" s="264"/>
      <c r="J466" s="265">
        <f>ROUND(I466*H466,2)</f>
        <v>0</v>
      </c>
      <c r="K466" s="261" t="s">
        <v>44</v>
      </c>
      <c r="L466" s="266"/>
      <c r="M466" s="267" t="s">
        <v>44</v>
      </c>
      <c r="N466" s="268" t="s">
        <v>53</v>
      </c>
      <c r="O466" s="67"/>
      <c r="P466" s="204">
        <f>O466*H466</f>
        <v>0</v>
      </c>
      <c r="Q466" s="204">
        <v>8.2000000000000003E-2</v>
      </c>
      <c r="R466" s="204">
        <f>Q466*H466</f>
        <v>0.246</v>
      </c>
      <c r="S466" s="204">
        <v>0</v>
      </c>
      <c r="T466" s="205">
        <f>S466*H466</f>
        <v>0</v>
      </c>
      <c r="U466" s="37"/>
      <c r="V466" s="37"/>
      <c r="W466" s="37"/>
      <c r="X466" s="37"/>
      <c r="Y466" s="37"/>
      <c r="Z466" s="37"/>
      <c r="AA466" s="37"/>
      <c r="AB466" s="37"/>
      <c r="AC466" s="37"/>
      <c r="AD466" s="37"/>
      <c r="AE466" s="37"/>
      <c r="AR466" s="206" t="s">
        <v>256</v>
      </c>
      <c r="AT466" s="206" t="s">
        <v>507</v>
      </c>
      <c r="AU466" s="206" t="s">
        <v>91</v>
      </c>
      <c r="AY466" s="19" t="s">
        <v>211</v>
      </c>
      <c r="BE466" s="207">
        <f>IF(N466="základní",J466,0)</f>
        <v>0</v>
      </c>
      <c r="BF466" s="207">
        <f>IF(N466="snížená",J466,0)</f>
        <v>0</v>
      </c>
      <c r="BG466" s="207">
        <f>IF(N466="zákl. přenesená",J466,0)</f>
        <v>0</v>
      </c>
      <c r="BH466" s="207">
        <f>IF(N466="sníž. přenesená",J466,0)</f>
        <v>0</v>
      </c>
      <c r="BI466" s="207">
        <f>IF(N466="nulová",J466,0)</f>
        <v>0</v>
      </c>
      <c r="BJ466" s="19" t="s">
        <v>88</v>
      </c>
      <c r="BK466" s="207">
        <f>ROUND(I466*H466,2)</f>
        <v>0</v>
      </c>
      <c r="BL466" s="19" t="s">
        <v>232</v>
      </c>
      <c r="BM466" s="206" t="s">
        <v>2011</v>
      </c>
    </row>
    <row r="467" spans="1:65" s="2" customFormat="1" ht="19.5">
      <c r="A467" s="37"/>
      <c r="B467" s="38"/>
      <c r="C467" s="39"/>
      <c r="D467" s="208" t="s">
        <v>220</v>
      </c>
      <c r="E467" s="39"/>
      <c r="F467" s="209" t="s">
        <v>634</v>
      </c>
      <c r="G467" s="39"/>
      <c r="H467" s="39"/>
      <c r="I467" s="118"/>
      <c r="J467" s="39"/>
      <c r="K467" s="39"/>
      <c r="L467" s="42"/>
      <c r="M467" s="210"/>
      <c r="N467" s="211"/>
      <c r="O467" s="67"/>
      <c r="P467" s="67"/>
      <c r="Q467" s="67"/>
      <c r="R467" s="67"/>
      <c r="S467" s="67"/>
      <c r="T467" s="68"/>
      <c r="U467" s="37"/>
      <c r="V467" s="37"/>
      <c r="W467" s="37"/>
      <c r="X467" s="37"/>
      <c r="Y467" s="37"/>
      <c r="Z467" s="37"/>
      <c r="AA467" s="37"/>
      <c r="AB467" s="37"/>
      <c r="AC467" s="37"/>
      <c r="AD467" s="37"/>
      <c r="AE467" s="37"/>
      <c r="AT467" s="19" t="s">
        <v>220</v>
      </c>
      <c r="AU467" s="19" t="s">
        <v>91</v>
      </c>
    </row>
    <row r="468" spans="1:65" s="13" customFormat="1">
      <c r="B468" s="216"/>
      <c r="C468" s="217"/>
      <c r="D468" s="208" t="s">
        <v>299</v>
      </c>
      <c r="E468" s="218" t="s">
        <v>44</v>
      </c>
      <c r="F468" s="219" t="s">
        <v>2000</v>
      </c>
      <c r="G468" s="217"/>
      <c r="H468" s="220">
        <v>3</v>
      </c>
      <c r="I468" s="221"/>
      <c r="J468" s="217"/>
      <c r="K468" s="217"/>
      <c r="L468" s="222"/>
      <c r="M468" s="223"/>
      <c r="N468" s="224"/>
      <c r="O468" s="224"/>
      <c r="P468" s="224"/>
      <c r="Q468" s="224"/>
      <c r="R468" s="224"/>
      <c r="S468" s="224"/>
      <c r="T468" s="225"/>
      <c r="AT468" s="226" t="s">
        <v>299</v>
      </c>
      <c r="AU468" s="226" t="s">
        <v>91</v>
      </c>
      <c r="AV468" s="13" t="s">
        <v>91</v>
      </c>
      <c r="AW468" s="13" t="s">
        <v>42</v>
      </c>
      <c r="AX468" s="13" t="s">
        <v>88</v>
      </c>
      <c r="AY468" s="226" t="s">
        <v>211</v>
      </c>
    </row>
    <row r="469" spans="1:65" s="12" customFormat="1" ht="12.75">
      <c r="B469" s="179"/>
      <c r="C469" s="180"/>
      <c r="D469" s="181" t="s">
        <v>81</v>
      </c>
      <c r="E469" s="193" t="s">
        <v>261</v>
      </c>
      <c r="F469" s="193" t="s">
        <v>1246</v>
      </c>
      <c r="G469" s="180"/>
      <c r="H469" s="180"/>
      <c r="I469" s="183"/>
      <c r="J469" s="194">
        <f>BK469</f>
        <v>0</v>
      </c>
      <c r="K469" s="180"/>
      <c r="L469" s="185"/>
      <c r="M469" s="186"/>
      <c r="N469" s="187"/>
      <c r="O469" s="187"/>
      <c r="P469" s="188">
        <f>SUM(P470:P561)</f>
        <v>0</v>
      </c>
      <c r="Q469" s="187"/>
      <c r="R469" s="188">
        <f>SUM(R470:R561)</f>
        <v>49.706140499999997</v>
      </c>
      <c r="S469" s="187"/>
      <c r="T469" s="189">
        <f>SUM(T470:T561)</f>
        <v>0</v>
      </c>
      <c r="AR469" s="190" t="s">
        <v>88</v>
      </c>
      <c r="AT469" s="191" t="s">
        <v>81</v>
      </c>
      <c r="AU469" s="191" t="s">
        <v>88</v>
      </c>
      <c r="AY469" s="190" t="s">
        <v>211</v>
      </c>
      <c r="BK469" s="192">
        <f>SUM(BK470:BK561)</f>
        <v>0</v>
      </c>
    </row>
    <row r="470" spans="1:65" s="2" customFormat="1" ht="12">
      <c r="A470" s="37"/>
      <c r="B470" s="38"/>
      <c r="C470" s="195" t="s">
        <v>945</v>
      </c>
      <c r="D470" s="195" t="s">
        <v>214</v>
      </c>
      <c r="E470" s="196" t="s">
        <v>1248</v>
      </c>
      <c r="F470" s="197" t="s">
        <v>1249</v>
      </c>
      <c r="G470" s="198" t="s">
        <v>315</v>
      </c>
      <c r="H470" s="199">
        <v>15</v>
      </c>
      <c r="I470" s="200"/>
      <c r="J470" s="201">
        <f>ROUND(I470*H470,2)</f>
        <v>0</v>
      </c>
      <c r="K470" s="197" t="s">
        <v>44</v>
      </c>
      <c r="L470" s="42"/>
      <c r="M470" s="202" t="s">
        <v>44</v>
      </c>
      <c r="N470" s="203" t="s">
        <v>53</v>
      </c>
      <c r="O470" s="67"/>
      <c r="P470" s="204">
        <f>O470*H470</f>
        <v>0</v>
      </c>
      <c r="Q470" s="204">
        <v>3.0550000000000001E-2</v>
      </c>
      <c r="R470" s="204">
        <f>Q470*H470</f>
        <v>0.45824999999999999</v>
      </c>
      <c r="S470" s="204">
        <v>0</v>
      </c>
      <c r="T470" s="205">
        <f>S470*H470</f>
        <v>0</v>
      </c>
      <c r="U470" s="37"/>
      <c r="V470" s="37"/>
      <c r="W470" s="37"/>
      <c r="X470" s="37"/>
      <c r="Y470" s="37"/>
      <c r="Z470" s="37"/>
      <c r="AA470" s="37"/>
      <c r="AB470" s="37"/>
      <c r="AC470" s="37"/>
      <c r="AD470" s="37"/>
      <c r="AE470" s="37"/>
      <c r="AR470" s="206" t="s">
        <v>232</v>
      </c>
      <c r="AT470" s="206" t="s">
        <v>214</v>
      </c>
      <c r="AU470" s="206" t="s">
        <v>91</v>
      </c>
      <c r="AY470" s="19" t="s">
        <v>211</v>
      </c>
      <c r="BE470" s="207">
        <f>IF(N470="základní",J470,0)</f>
        <v>0</v>
      </c>
      <c r="BF470" s="207">
        <f>IF(N470="snížená",J470,0)</f>
        <v>0</v>
      </c>
      <c r="BG470" s="207">
        <f>IF(N470="zákl. přenesená",J470,0)</f>
        <v>0</v>
      </c>
      <c r="BH470" s="207">
        <f>IF(N470="sníž. přenesená",J470,0)</f>
        <v>0</v>
      </c>
      <c r="BI470" s="207">
        <f>IF(N470="nulová",J470,0)</f>
        <v>0</v>
      </c>
      <c r="BJ470" s="19" t="s">
        <v>88</v>
      </c>
      <c r="BK470" s="207">
        <f>ROUND(I470*H470,2)</f>
        <v>0</v>
      </c>
      <c r="BL470" s="19" t="s">
        <v>232</v>
      </c>
      <c r="BM470" s="206" t="s">
        <v>2012</v>
      </c>
    </row>
    <row r="471" spans="1:65" s="13" customFormat="1">
      <c r="B471" s="216"/>
      <c r="C471" s="217"/>
      <c r="D471" s="208" t="s">
        <v>299</v>
      </c>
      <c r="E471" s="218" t="s">
        <v>44</v>
      </c>
      <c r="F471" s="219" t="s">
        <v>2013</v>
      </c>
      <c r="G471" s="217"/>
      <c r="H471" s="220">
        <v>7</v>
      </c>
      <c r="I471" s="221"/>
      <c r="J471" s="217"/>
      <c r="K471" s="217"/>
      <c r="L471" s="222"/>
      <c r="M471" s="223"/>
      <c r="N471" s="224"/>
      <c r="O471" s="224"/>
      <c r="P471" s="224"/>
      <c r="Q471" s="224"/>
      <c r="R471" s="224"/>
      <c r="S471" s="224"/>
      <c r="T471" s="225"/>
      <c r="AT471" s="226" t="s">
        <v>299</v>
      </c>
      <c r="AU471" s="226" t="s">
        <v>91</v>
      </c>
      <c r="AV471" s="13" t="s">
        <v>91</v>
      </c>
      <c r="AW471" s="13" t="s">
        <v>42</v>
      </c>
      <c r="AX471" s="13" t="s">
        <v>82</v>
      </c>
      <c r="AY471" s="226" t="s">
        <v>211</v>
      </c>
    </row>
    <row r="472" spans="1:65" s="13" customFormat="1">
      <c r="B472" s="216"/>
      <c r="C472" s="217"/>
      <c r="D472" s="208" t="s">
        <v>299</v>
      </c>
      <c r="E472" s="218" t="s">
        <v>44</v>
      </c>
      <c r="F472" s="219" t="s">
        <v>2014</v>
      </c>
      <c r="G472" s="217"/>
      <c r="H472" s="220">
        <v>8</v>
      </c>
      <c r="I472" s="221"/>
      <c r="J472" s="217"/>
      <c r="K472" s="217"/>
      <c r="L472" s="222"/>
      <c r="M472" s="223"/>
      <c r="N472" s="224"/>
      <c r="O472" s="224"/>
      <c r="P472" s="224"/>
      <c r="Q472" s="224"/>
      <c r="R472" s="224"/>
      <c r="S472" s="224"/>
      <c r="T472" s="225"/>
      <c r="AT472" s="226" t="s">
        <v>299</v>
      </c>
      <c r="AU472" s="226" t="s">
        <v>91</v>
      </c>
      <c r="AV472" s="13" t="s">
        <v>91</v>
      </c>
      <c r="AW472" s="13" t="s">
        <v>42</v>
      </c>
      <c r="AX472" s="13" t="s">
        <v>82</v>
      </c>
      <c r="AY472" s="226" t="s">
        <v>211</v>
      </c>
    </row>
    <row r="473" spans="1:65" s="14" customFormat="1">
      <c r="B473" s="227"/>
      <c r="C473" s="228"/>
      <c r="D473" s="208" t="s">
        <v>299</v>
      </c>
      <c r="E473" s="229" t="s">
        <v>44</v>
      </c>
      <c r="F473" s="230" t="s">
        <v>344</v>
      </c>
      <c r="G473" s="228"/>
      <c r="H473" s="231">
        <v>15</v>
      </c>
      <c r="I473" s="232"/>
      <c r="J473" s="228"/>
      <c r="K473" s="228"/>
      <c r="L473" s="233"/>
      <c r="M473" s="234"/>
      <c r="N473" s="235"/>
      <c r="O473" s="235"/>
      <c r="P473" s="235"/>
      <c r="Q473" s="235"/>
      <c r="R473" s="235"/>
      <c r="S473" s="235"/>
      <c r="T473" s="236"/>
      <c r="AT473" s="237" t="s">
        <v>299</v>
      </c>
      <c r="AU473" s="237" t="s">
        <v>91</v>
      </c>
      <c r="AV473" s="14" t="s">
        <v>232</v>
      </c>
      <c r="AW473" s="14" t="s">
        <v>42</v>
      </c>
      <c r="AX473" s="14" t="s">
        <v>88</v>
      </c>
      <c r="AY473" s="237" t="s">
        <v>211</v>
      </c>
    </row>
    <row r="474" spans="1:65" s="2" customFormat="1" ht="12">
      <c r="A474" s="37"/>
      <c r="B474" s="38"/>
      <c r="C474" s="195" t="s">
        <v>952</v>
      </c>
      <c r="D474" s="195" t="s">
        <v>214</v>
      </c>
      <c r="E474" s="196" t="s">
        <v>1253</v>
      </c>
      <c r="F474" s="197" t="s">
        <v>1254</v>
      </c>
      <c r="G474" s="198" t="s">
        <v>519</v>
      </c>
      <c r="H474" s="199">
        <v>1.8</v>
      </c>
      <c r="I474" s="200"/>
      <c r="J474" s="201">
        <f>ROUND(I474*H474,2)</f>
        <v>0</v>
      </c>
      <c r="K474" s="197" t="s">
        <v>44</v>
      </c>
      <c r="L474" s="42"/>
      <c r="M474" s="202" t="s">
        <v>44</v>
      </c>
      <c r="N474" s="203" t="s">
        <v>53</v>
      </c>
      <c r="O474" s="67"/>
      <c r="P474" s="204">
        <f>O474*H474</f>
        <v>0</v>
      </c>
      <c r="Q474" s="204">
        <v>3.0550000000000001E-2</v>
      </c>
      <c r="R474" s="204">
        <f>Q474*H474</f>
        <v>5.4990000000000004E-2</v>
      </c>
      <c r="S474" s="204">
        <v>0</v>
      </c>
      <c r="T474" s="205">
        <f>S474*H474</f>
        <v>0</v>
      </c>
      <c r="U474" s="37"/>
      <c r="V474" s="37"/>
      <c r="W474" s="37"/>
      <c r="X474" s="37"/>
      <c r="Y474" s="37"/>
      <c r="Z474" s="37"/>
      <c r="AA474" s="37"/>
      <c r="AB474" s="37"/>
      <c r="AC474" s="37"/>
      <c r="AD474" s="37"/>
      <c r="AE474" s="37"/>
      <c r="AR474" s="206" t="s">
        <v>232</v>
      </c>
      <c r="AT474" s="206" t="s">
        <v>214</v>
      </c>
      <c r="AU474" s="206" t="s">
        <v>91</v>
      </c>
      <c r="AY474" s="19" t="s">
        <v>211</v>
      </c>
      <c r="BE474" s="207">
        <f>IF(N474="základní",J474,0)</f>
        <v>0</v>
      </c>
      <c r="BF474" s="207">
        <f>IF(N474="snížená",J474,0)</f>
        <v>0</v>
      </c>
      <c r="BG474" s="207">
        <f>IF(N474="zákl. přenesená",J474,0)</f>
        <v>0</v>
      </c>
      <c r="BH474" s="207">
        <f>IF(N474="sníž. přenesená",J474,0)</f>
        <v>0</v>
      </c>
      <c r="BI474" s="207">
        <f>IF(N474="nulová",J474,0)</f>
        <v>0</v>
      </c>
      <c r="BJ474" s="19" t="s">
        <v>88</v>
      </c>
      <c r="BK474" s="207">
        <f>ROUND(I474*H474,2)</f>
        <v>0</v>
      </c>
      <c r="BL474" s="19" t="s">
        <v>232</v>
      </c>
      <c r="BM474" s="206" t="s">
        <v>2015</v>
      </c>
    </row>
    <row r="475" spans="1:65" s="2" customFormat="1" ht="29.25">
      <c r="A475" s="37"/>
      <c r="B475" s="38"/>
      <c r="C475" s="39"/>
      <c r="D475" s="208" t="s">
        <v>220</v>
      </c>
      <c r="E475" s="39"/>
      <c r="F475" s="209" t="s">
        <v>1256</v>
      </c>
      <c r="G475" s="39"/>
      <c r="H475" s="39"/>
      <c r="I475" s="118"/>
      <c r="J475" s="39"/>
      <c r="K475" s="39"/>
      <c r="L475" s="42"/>
      <c r="M475" s="210"/>
      <c r="N475" s="211"/>
      <c r="O475" s="67"/>
      <c r="P475" s="67"/>
      <c r="Q475" s="67"/>
      <c r="R475" s="67"/>
      <c r="S475" s="67"/>
      <c r="T475" s="68"/>
      <c r="U475" s="37"/>
      <c r="V475" s="37"/>
      <c r="W475" s="37"/>
      <c r="X475" s="37"/>
      <c r="Y475" s="37"/>
      <c r="Z475" s="37"/>
      <c r="AA475" s="37"/>
      <c r="AB475" s="37"/>
      <c r="AC475" s="37"/>
      <c r="AD475" s="37"/>
      <c r="AE475" s="37"/>
      <c r="AT475" s="19" t="s">
        <v>220</v>
      </c>
      <c r="AU475" s="19" t="s">
        <v>91</v>
      </c>
    </row>
    <row r="476" spans="1:65" s="13" customFormat="1">
      <c r="B476" s="216"/>
      <c r="C476" s="217"/>
      <c r="D476" s="208" t="s">
        <v>299</v>
      </c>
      <c r="E476" s="218" t="s">
        <v>44</v>
      </c>
      <c r="F476" s="219" t="s">
        <v>2016</v>
      </c>
      <c r="G476" s="217"/>
      <c r="H476" s="220">
        <v>1.8</v>
      </c>
      <c r="I476" s="221"/>
      <c r="J476" s="217"/>
      <c r="K476" s="217"/>
      <c r="L476" s="222"/>
      <c r="M476" s="223"/>
      <c r="N476" s="224"/>
      <c r="O476" s="224"/>
      <c r="P476" s="224"/>
      <c r="Q476" s="224"/>
      <c r="R476" s="224"/>
      <c r="S476" s="224"/>
      <c r="T476" s="225"/>
      <c r="AT476" s="226" t="s">
        <v>299</v>
      </c>
      <c r="AU476" s="226" t="s">
        <v>91</v>
      </c>
      <c r="AV476" s="13" t="s">
        <v>91</v>
      </c>
      <c r="AW476" s="13" t="s">
        <v>42</v>
      </c>
      <c r="AX476" s="13" t="s">
        <v>88</v>
      </c>
      <c r="AY476" s="226" t="s">
        <v>211</v>
      </c>
    </row>
    <row r="477" spans="1:65" s="2" customFormat="1" ht="24">
      <c r="A477" s="37"/>
      <c r="B477" s="38"/>
      <c r="C477" s="195" t="s">
        <v>958</v>
      </c>
      <c r="D477" s="195" t="s">
        <v>214</v>
      </c>
      <c r="E477" s="196" t="s">
        <v>2017</v>
      </c>
      <c r="F477" s="197" t="s">
        <v>2018</v>
      </c>
      <c r="G477" s="198" t="s">
        <v>315</v>
      </c>
      <c r="H477" s="199">
        <v>22.2</v>
      </c>
      <c r="I477" s="200"/>
      <c r="J477" s="201">
        <f>ROUND(I477*H477,2)</f>
        <v>0</v>
      </c>
      <c r="K477" s="197" t="s">
        <v>224</v>
      </c>
      <c r="L477" s="42"/>
      <c r="M477" s="202" t="s">
        <v>44</v>
      </c>
      <c r="N477" s="203" t="s">
        <v>53</v>
      </c>
      <c r="O477" s="67"/>
      <c r="P477" s="204">
        <f>O477*H477</f>
        <v>0</v>
      </c>
      <c r="Q477" s="204">
        <v>0.11519</v>
      </c>
      <c r="R477" s="204">
        <f>Q477*H477</f>
        <v>2.5572179999999998</v>
      </c>
      <c r="S477" s="204">
        <v>0</v>
      </c>
      <c r="T477" s="205">
        <f>S477*H477</f>
        <v>0</v>
      </c>
      <c r="U477" s="37"/>
      <c r="V477" s="37"/>
      <c r="W477" s="37"/>
      <c r="X477" s="37"/>
      <c r="Y477" s="37"/>
      <c r="Z477" s="37"/>
      <c r="AA477" s="37"/>
      <c r="AB477" s="37"/>
      <c r="AC477" s="37"/>
      <c r="AD477" s="37"/>
      <c r="AE477" s="37"/>
      <c r="AR477" s="206" t="s">
        <v>232</v>
      </c>
      <c r="AT477" s="206" t="s">
        <v>214</v>
      </c>
      <c r="AU477" s="206" t="s">
        <v>91</v>
      </c>
      <c r="AY477" s="19" t="s">
        <v>211</v>
      </c>
      <c r="BE477" s="207">
        <f>IF(N477="základní",J477,0)</f>
        <v>0</v>
      </c>
      <c r="BF477" s="207">
        <f>IF(N477="snížená",J477,0)</f>
        <v>0</v>
      </c>
      <c r="BG477" s="207">
        <f>IF(N477="zákl. přenesená",J477,0)</f>
        <v>0</v>
      </c>
      <c r="BH477" s="207">
        <f>IF(N477="sníž. přenesená",J477,0)</f>
        <v>0</v>
      </c>
      <c r="BI477" s="207">
        <f>IF(N477="nulová",J477,0)</f>
        <v>0</v>
      </c>
      <c r="BJ477" s="19" t="s">
        <v>88</v>
      </c>
      <c r="BK477" s="207">
        <f>ROUND(I477*H477,2)</f>
        <v>0</v>
      </c>
      <c r="BL477" s="19" t="s">
        <v>232</v>
      </c>
      <c r="BM477" s="206" t="s">
        <v>2019</v>
      </c>
    </row>
    <row r="478" spans="1:65" s="2" customFormat="1" ht="87.75">
      <c r="A478" s="37"/>
      <c r="B478" s="38"/>
      <c r="C478" s="39"/>
      <c r="D478" s="208" t="s">
        <v>297</v>
      </c>
      <c r="E478" s="39"/>
      <c r="F478" s="209" t="s">
        <v>2020</v>
      </c>
      <c r="G478" s="39"/>
      <c r="H478" s="39"/>
      <c r="I478" s="118"/>
      <c r="J478" s="39"/>
      <c r="K478" s="39"/>
      <c r="L478" s="42"/>
      <c r="M478" s="210"/>
      <c r="N478" s="211"/>
      <c r="O478" s="67"/>
      <c r="P478" s="67"/>
      <c r="Q478" s="67"/>
      <c r="R478" s="67"/>
      <c r="S478" s="67"/>
      <c r="T478" s="68"/>
      <c r="U478" s="37"/>
      <c r="V478" s="37"/>
      <c r="W478" s="37"/>
      <c r="X478" s="37"/>
      <c r="Y478" s="37"/>
      <c r="Z478" s="37"/>
      <c r="AA478" s="37"/>
      <c r="AB478" s="37"/>
      <c r="AC478" s="37"/>
      <c r="AD478" s="37"/>
      <c r="AE478" s="37"/>
      <c r="AT478" s="19" t="s">
        <v>297</v>
      </c>
      <c r="AU478" s="19" t="s">
        <v>91</v>
      </c>
    </row>
    <row r="479" spans="1:65" s="13" customFormat="1">
      <c r="B479" s="216"/>
      <c r="C479" s="217"/>
      <c r="D479" s="208" t="s">
        <v>299</v>
      </c>
      <c r="E479" s="218" t="s">
        <v>44</v>
      </c>
      <c r="F479" s="219" t="s">
        <v>2021</v>
      </c>
      <c r="G479" s="217"/>
      <c r="H479" s="220">
        <v>22.2</v>
      </c>
      <c r="I479" s="221"/>
      <c r="J479" s="217"/>
      <c r="K479" s="217"/>
      <c r="L479" s="222"/>
      <c r="M479" s="223"/>
      <c r="N479" s="224"/>
      <c r="O479" s="224"/>
      <c r="P479" s="224"/>
      <c r="Q479" s="224"/>
      <c r="R479" s="224"/>
      <c r="S479" s="224"/>
      <c r="T479" s="225"/>
      <c r="AT479" s="226" t="s">
        <v>299</v>
      </c>
      <c r="AU479" s="226" t="s">
        <v>91</v>
      </c>
      <c r="AV479" s="13" t="s">
        <v>91</v>
      </c>
      <c r="AW479" s="13" t="s">
        <v>42</v>
      </c>
      <c r="AX479" s="13" t="s">
        <v>88</v>
      </c>
      <c r="AY479" s="226" t="s">
        <v>211</v>
      </c>
    </row>
    <row r="480" spans="1:65" s="2" customFormat="1" ht="12">
      <c r="A480" s="37"/>
      <c r="B480" s="38"/>
      <c r="C480" s="259" t="s">
        <v>965</v>
      </c>
      <c r="D480" s="259" t="s">
        <v>507</v>
      </c>
      <c r="E480" s="260" t="s">
        <v>2022</v>
      </c>
      <c r="F480" s="261" t="s">
        <v>2023</v>
      </c>
      <c r="G480" s="262" t="s">
        <v>315</v>
      </c>
      <c r="H480" s="263">
        <v>23</v>
      </c>
      <c r="I480" s="264"/>
      <c r="J480" s="265">
        <f>ROUND(I480*H480,2)</f>
        <v>0</v>
      </c>
      <c r="K480" s="261" t="s">
        <v>224</v>
      </c>
      <c r="L480" s="266"/>
      <c r="M480" s="267" t="s">
        <v>44</v>
      </c>
      <c r="N480" s="268" t="s">
        <v>53</v>
      </c>
      <c r="O480" s="67"/>
      <c r="P480" s="204">
        <f>O480*H480</f>
        <v>0</v>
      </c>
      <c r="Q480" s="204">
        <v>0.08</v>
      </c>
      <c r="R480" s="204">
        <f>Q480*H480</f>
        <v>1.84</v>
      </c>
      <c r="S480" s="204">
        <v>0</v>
      </c>
      <c r="T480" s="205">
        <f>S480*H480</f>
        <v>0</v>
      </c>
      <c r="U480" s="37"/>
      <c r="V480" s="37"/>
      <c r="W480" s="37"/>
      <c r="X480" s="37"/>
      <c r="Y480" s="37"/>
      <c r="Z480" s="37"/>
      <c r="AA480" s="37"/>
      <c r="AB480" s="37"/>
      <c r="AC480" s="37"/>
      <c r="AD480" s="37"/>
      <c r="AE480" s="37"/>
      <c r="AR480" s="206" t="s">
        <v>256</v>
      </c>
      <c r="AT480" s="206" t="s">
        <v>507</v>
      </c>
      <c r="AU480" s="206" t="s">
        <v>91</v>
      </c>
      <c r="AY480" s="19" t="s">
        <v>211</v>
      </c>
      <c r="BE480" s="207">
        <f>IF(N480="základní",J480,0)</f>
        <v>0</v>
      </c>
      <c r="BF480" s="207">
        <f>IF(N480="snížená",J480,0)</f>
        <v>0</v>
      </c>
      <c r="BG480" s="207">
        <f>IF(N480="zákl. přenesená",J480,0)</f>
        <v>0</v>
      </c>
      <c r="BH480" s="207">
        <f>IF(N480="sníž. přenesená",J480,0)</f>
        <v>0</v>
      </c>
      <c r="BI480" s="207">
        <f>IF(N480="nulová",J480,0)</f>
        <v>0</v>
      </c>
      <c r="BJ480" s="19" t="s">
        <v>88</v>
      </c>
      <c r="BK480" s="207">
        <f>ROUND(I480*H480,2)</f>
        <v>0</v>
      </c>
      <c r="BL480" s="19" t="s">
        <v>232</v>
      </c>
      <c r="BM480" s="206" t="s">
        <v>2024</v>
      </c>
    </row>
    <row r="481" spans="1:65" s="13" customFormat="1">
      <c r="B481" s="216"/>
      <c r="C481" s="217"/>
      <c r="D481" s="208" t="s">
        <v>299</v>
      </c>
      <c r="E481" s="218" t="s">
        <v>44</v>
      </c>
      <c r="F481" s="219" t="s">
        <v>2025</v>
      </c>
      <c r="G481" s="217"/>
      <c r="H481" s="220">
        <v>23</v>
      </c>
      <c r="I481" s="221"/>
      <c r="J481" s="217"/>
      <c r="K481" s="217"/>
      <c r="L481" s="222"/>
      <c r="M481" s="223"/>
      <c r="N481" s="224"/>
      <c r="O481" s="224"/>
      <c r="P481" s="224"/>
      <c r="Q481" s="224"/>
      <c r="R481" s="224"/>
      <c r="S481" s="224"/>
      <c r="T481" s="225"/>
      <c r="AT481" s="226" t="s">
        <v>299</v>
      </c>
      <c r="AU481" s="226" t="s">
        <v>91</v>
      </c>
      <c r="AV481" s="13" t="s">
        <v>91</v>
      </c>
      <c r="AW481" s="13" t="s">
        <v>42</v>
      </c>
      <c r="AX481" s="13" t="s">
        <v>88</v>
      </c>
      <c r="AY481" s="226" t="s">
        <v>211</v>
      </c>
    </row>
    <row r="482" spans="1:65" s="2" customFormat="1" ht="24">
      <c r="A482" s="37"/>
      <c r="B482" s="38"/>
      <c r="C482" s="195" t="s">
        <v>971</v>
      </c>
      <c r="D482" s="195" t="s">
        <v>214</v>
      </c>
      <c r="E482" s="196" t="s">
        <v>1260</v>
      </c>
      <c r="F482" s="197" t="s">
        <v>1261</v>
      </c>
      <c r="G482" s="198" t="s">
        <v>315</v>
      </c>
      <c r="H482" s="199">
        <v>75.400000000000006</v>
      </c>
      <c r="I482" s="200"/>
      <c r="J482" s="201">
        <f>ROUND(I482*H482,2)</f>
        <v>0</v>
      </c>
      <c r="K482" s="197" t="s">
        <v>224</v>
      </c>
      <c r="L482" s="42"/>
      <c r="M482" s="202" t="s">
        <v>44</v>
      </c>
      <c r="N482" s="203" t="s">
        <v>53</v>
      </c>
      <c r="O482" s="67"/>
      <c r="P482" s="204">
        <f>O482*H482</f>
        <v>0</v>
      </c>
      <c r="Q482" s="204">
        <v>0</v>
      </c>
      <c r="R482" s="204">
        <f>Q482*H482</f>
        <v>0</v>
      </c>
      <c r="S482" s="204">
        <v>0</v>
      </c>
      <c r="T482" s="205">
        <f>S482*H482</f>
        <v>0</v>
      </c>
      <c r="U482" s="37"/>
      <c r="V482" s="37"/>
      <c r="W482" s="37"/>
      <c r="X482" s="37"/>
      <c r="Y482" s="37"/>
      <c r="Z482" s="37"/>
      <c r="AA482" s="37"/>
      <c r="AB482" s="37"/>
      <c r="AC482" s="37"/>
      <c r="AD482" s="37"/>
      <c r="AE482" s="37"/>
      <c r="AR482" s="206" t="s">
        <v>232</v>
      </c>
      <c r="AT482" s="206" t="s">
        <v>214</v>
      </c>
      <c r="AU482" s="206" t="s">
        <v>91</v>
      </c>
      <c r="AY482" s="19" t="s">
        <v>211</v>
      </c>
      <c r="BE482" s="207">
        <f>IF(N482="základní",J482,0)</f>
        <v>0</v>
      </c>
      <c r="BF482" s="207">
        <f>IF(N482="snížená",J482,0)</f>
        <v>0</v>
      </c>
      <c r="BG482" s="207">
        <f>IF(N482="zákl. přenesená",J482,0)</f>
        <v>0</v>
      </c>
      <c r="BH482" s="207">
        <f>IF(N482="sníž. přenesená",J482,0)</f>
        <v>0</v>
      </c>
      <c r="BI482" s="207">
        <f>IF(N482="nulová",J482,0)</f>
        <v>0</v>
      </c>
      <c r="BJ482" s="19" t="s">
        <v>88</v>
      </c>
      <c r="BK482" s="207">
        <f>ROUND(I482*H482,2)</f>
        <v>0</v>
      </c>
      <c r="BL482" s="19" t="s">
        <v>232</v>
      </c>
      <c r="BM482" s="206" t="s">
        <v>2026</v>
      </c>
    </row>
    <row r="483" spans="1:65" s="2" customFormat="1" ht="29.25">
      <c r="A483" s="37"/>
      <c r="B483" s="38"/>
      <c r="C483" s="39"/>
      <c r="D483" s="208" t="s">
        <v>297</v>
      </c>
      <c r="E483" s="39"/>
      <c r="F483" s="209" t="s">
        <v>1263</v>
      </c>
      <c r="G483" s="39"/>
      <c r="H483" s="39"/>
      <c r="I483" s="118"/>
      <c r="J483" s="39"/>
      <c r="K483" s="39"/>
      <c r="L483" s="42"/>
      <c r="M483" s="210"/>
      <c r="N483" s="211"/>
      <c r="O483" s="67"/>
      <c r="P483" s="67"/>
      <c r="Q483" s="67"/>
      <c r="R483" s="67"/>
      <c r="S483" s="67"/>
      <c r="T483" s="68"/>
      <c r="U483" s="37"/>
      <c r="V483" s="37"/>
      <c r="W483" s="37"/>
      <c r="X483" s="37"/>
      <c r="Y483" s="37"/>
      <c r="Z483" s="37"/>
      <c r="AA483" s="37"/>
      <c r="AB483" s="37"/>
      <c r="AC483" s="37"/>
      <c r="AD483" s="37"/>
      <c r="AE483" s="37"/>
      <c r="AT483" s="19" t="s">
        <v>297</v>
      </c>
      <c r="AU483" s="19" t="s">
        <v>91</v>
      </c>
    </row>
    <row r="484" spans="1:65" s="13" customFormat="1">
      <c r="B484" s="216"/>
      <c r="C484" s="217"/>
      <c r="D484" s="208" t="s">
        <v>299</v>
      </c>
      <c r="E484" s="218" t="s">
        <v>44</v>
      </c>
      <c r="F484" s="219" t="s">
        <v>2027</v>
      </c>
      <c r="G484" s="217"/>
      <c r="H484" s="220">
        <v>75.400000000000006</v>
      </c>
      <c r="I484" s="221"/>
      <c r="J484" s="217"/>
      <c r="K484" s="217"/>
      <c r="L484" s="222"/>
      <c r="M484" s="223"/>
      <c r="N484" s="224"/>
      <c r="O484" s="224"/>
      <c r="P484" s="224"/>
      <c r="Q484" s="224"/>
      <c r="R484" s="224"/>
      <c r="S484" s="224"/>
      <c r="T484" s="225"/>
      <c r="AT484" s="226" t="s">
        <v>299</v>
      </c>
      <c r="AU484" s="226" t="s">
        <v>91</v>
      </c>
      <c r="AV484" s="13" t="s">
        <v>91</v>
      </c>
      <c r="AW484" s="13" t="s">
        <v>42</v>
      </c>
      <c r="AX484" s="13" t="s">
        <v>88</v>
      </c>
      <c r="AY484" s="226" t="s">
        <v>211</v>
      </c>
    </row>
    <row r="485" spans="1:65" s="2" customFormat="1" ht="36">
      <c r="A485" s="37"/>
      <c r="B485" s="38"/>
      <c r="C485" s="195" t="s">
        <v>982</v>
      </c>
      <c r="D485" s="195" t="s">
        <v>214</v>
      </c>
      <c r="E485" s="196" t="s">
        <v>1266</v>
      </c>
      <c r="F485" s="197" t="s">
        <v>1267</v>
      </c>
      <c r="G485" s="198" t="s">
        <v>315</v>
      </c>
      <c r="H485" s="199">
        <v>75.400000000000006</v>
      </c>
      <c r="I485" s="200"/>
      <c r="J485" s="201">
        <f>ROUND(I485*H485,2)</f>
        <v>0</v>
      </c>
      <c r="K485" s="197" t="s">
        <v>224</v>
      </c>
      <c r="L485" s="42"/>
      <c r="M485" s="202" t="s">
        <v>44</v>
      </c>
      <c r="N485" s="203" t="s">
        <v>53</v>
      </c>
      <c r="O485" s="67"/>
      <c r="P485" s="204">
        <f>O485*H485</f>
        <v>0</v>
      </c>
      <c r="Q485" s="204">
        <v>1.8000000000000001E-4</v>
      </c>
      <c r="R485" s="204">
        <f>Q485*H485</f>
        <v>1.3572000000000002E-2</v>
      </c>
      <c r="S485" s="204">
        <v>0</v>
      </c>
      <c r="T485" s="205">
        <f>S485*H485</f>
        <v>0</v>
      </c>
      <c r="U485" s="37"/>
      <c r="V485" s="37"/>
      <c r="W485" s="37"/>
      <c r="X485" s="37"/>
      <c r="Y485" s="37"/>
      <c r="Z485" s="37"/>
      <c r="AA485" s="37"/>
      <c r="AB485" s="37"/>
      <c r="AC485" s="37"/>
      <c r="AD485" s="37"/>
      <c r="AE485" s="37"/>
      <c r="AR485" s="206" t="s">
        <v>232</v>
      </c>
      <c r="AT485" s="206" t="s">
        <v>214</v>
      </c>
      <c r="AU485" s="206" t="s">
        <v>91</v>
      </c>
      <c r="AY485" s="19" t="s">
        <v>211</v>
      </c>
      <c r="BE485" s="207">
        <f>IF(N485="základní",J485,0)</f>
        <v>0</v>
      </c>
      <c r="BF485" s="207">
        <f>IF(N485="snížená",J485,0)</f>
        <v>0</v>
      </c>
      <c r="BG485" s="207">
        <f>IF(N485="zákl. přenesená",J485,0)</f>
        <v>0</v>
      </c>
      <c r="BH485" s="207">
        <f>IF(N485="sníž. přenesená",J485,0)</f>
        <v>0</v>
      </c>
      <c r="BI485" s="207">
        <f>IF(N485="nulová",J485,0)</f>
        <v>0</v>
      </c>
      <c r="BJ485" s="19" t="s">
        <v>88</v>
      </c>
      <c r="BK485" s="207">
        <f>ROUND(I485*H485,2)</f>
        <v>0</v>
      </c>
      <c r="BL485" s="19" t="s">
        <v>232</v>
      </c>
      <c r="BM485" s="206" t="s">
        <v>2028</v>
      </c>
    </row>
    <row r="486" spans="1:65" s="2" customFormat="1" ht="39">
      <c r="A486" s="37"/>
      <c r="B486" s="38"/>
      <c r="C486" s="39"/>
      <c r="D486" s="208" t="s">
        <v>297</v>
      </c>
      <c r="E486" s="39"/>
      <c r="F486" s="209" t="s">
        <v>1269</v>
      </c>
      <c r="G486" s="39"/>
      <c r="H486" s="39"/>
      <c r="I486" s="118"/>
      <c r="J486" s="39"/>
      <c r="K486" s="39"/>
      <c r="L486" s="42"/>
      <c r="M486" s="210"/>
      <c r="N486" s="211"/>
      <c r="O486" s="67"/>
      <c r="P486" s="67"/>
      <c r="Q486" s="67"/>
      <c r="R486" s="67"/>
      <c r="S486" s="67"/>
      <c r="T486" s="68"/>
      <c r="U486" s="37"/>
      <c r="V486" s="37"/>
      <c r="W486" s="37"/>
      <c r="X486" s="37"/>
      <c r="Y486" s="37"/>
      <c r="Z486" s="37"/>
      <c r="AA486" s="37"/>
      <c r="AB486" s="37"/>
      <c r="AC486" s="37"/>
      <c r="AD486" s="37"/>
      <c r="AE486" s="37"/>
      <c r="AT486" s="19" t="s">
        <v>297</v>
      </c>
      <c r="AU486" s="19" t="s">
        <v>91</v>
      </c>
    </row>
    <row r="487" spans="1:65" s="13" customFormat="1">
      <c r="B487" s="216"/>
      <c r="C487" s="217"/>
      <c r="D487" s="208" t="s">
        <v>299</v>
      </c>
      <c r="E487" s="218" t="s">
        <v>44</v>
      </c>
      <c r="F487" s="219" t="s">
        <v>2027</v>
      </c>
      <c r="G487" s="217"/>
      <c r="H487" s="220">
        <v>75.400000000000006</v>
      </c>
      <c r="I487" s="221"/>
      <c r="J487" s="217"/>
      <c r="K487" s="217"/>
      <c r="L487" s="222"/>
      <c r="M487" s="223"/>
      <c r="N487" s="224"/>
      <c r="O487" s="224"/>
      <c r="P487" s="224"/>
      <c r="Q487" s="224"/>
      <c r="R487" s="224"/>
      <c r="S487" s="224"/>
      <c r="T487" s="225"/>
      <c r="AT487" s="226" t="s">
        <v>299</v>
      </c>
      <c r="AU487" s="226" t="s">
        <v>91</v>
      </c>
      <c r="AV487" s="13" t="s">
        <v>91</v>
      </c>
      <c r="AW487" s="13" t="s">
        <v>42</v>
      </c>
      <c r="AX487" s="13" t="s">
        <v>88</v>
      </c>
      <c r="AY487" s="226" t="s">
        <v>211</v>
      </c>
    </row>
    <row r="488" spans="1:65" s="2" customFormat="1" ht="12">
      <c r="A488" s="37"/>
      <c r="B488" s="38"/>
      <c r="C488" s="195" t="s">
        <v>989</v>
      </c>
      <c r="D488" s="195" t="s">
        <v>214</v>
      </c>
      <c r="E488" s="196" t="s">
        <v>1271</v>
      </c>
      <c r="F488" s="197" t="s">
        <v>1272</v>
      </c>
      <c r="G488" s="198" t="s">
        <v>315</v>
      </c>
      <c r="H488" s="199">
        <v>75.400000000000006</v>
      </c>
      <c r="I488" s="200"/>
      <c r="J488" s="201">
        <f>ROUND(I488*H488,2)</f>
        <v>0</v>
      </c>
      <c r="K488" s="197" t="s">
        <v>224</v>
      </c>
      <c r="L488" s="42"/>
      <c r="M488" s="202" t="s">
        <v>44</v>
      </c>
      <c r="N488" s="203" t="s">
        <v>53</v>
      </c>
      <c r="O488" s="67"/>
      <c r="P488" s="204">
        <f>O488*H488</f>
        <v>0</v>
      </c>
      <c r="Q488" s="204">
        <v>0</v>
      </c>
      <c r="R488" s="204">
        <f>Q488*H488</f>
        <v>0</v>
      </c>
      <c r="S488" s="204">
        <v>0</v>
      </c>
      <c r="T488" s="205">
        <f>S488*H488</f>
        <v>0</v>
      </c>
      <c r="U488" s="37"/>
      <c r="V488" s="37"/>
      <c r="W488" s="37"/>
      <c r="X488" s="37"/>
      <c r="Y488" s="37"/>
      <c r="Z488" s="37"/>
      <c r="AA488" s="37"/>
      <c r="AB488" s="37"/>
      <c r="AC488" s="37"/>
      <c r="AD488" s="37"/>
      <c r="AE488" s="37"/>
      <c r="AR488" s="206" t="s">
        <v>232</v>
      </c>
      <c r="AT488" s="206" t="s">
        <v>214</v>
      </c>
      <c r="AU488" s="206" t="s">
        <v>91</v>
      </c>
      <c r="AY488" s="19" t="s">
        <v>211</v>
      </c>
      <c r="BE488" s="207">
        <f>IF(N488="základní",J488,0)</f>
        <v>0</v>
      </c>
      <c r="BF488" s="207">
        <f>IF(N488="snížená",J488,0)</f>
        <v>0</v>
      </c>
      <c r="BG488" s="207">
        <f>IF(N488="zákl. přenesená",J488,0)</f>
        <v>0</v>
      </c>
      <c r="BH488" s="207">
        <f>IF(N488="sníž. přenesená",J488,0)</f>
        <v>0</v>
      </c>
      <c r="BI488" s="207">
        <f>IF(N488="nulová",J488,0)</f>
        <v>0</v>
      </c>
      <c r="BJ488" s="19" t="s">
        <v>88</v>
      </c>
      <c r="BK488" s="207">
        <f>ROUND(I488*H488,2)</f>
        <v>0</v>
      </c>
      <c r="BL488" s="19" t="s">
        <v>232</v>
      </c>
      <c r="BM488" s="206" t="s">
        <v>2029</v>
      </c>
    </row>
    <row r="489" spans="1:65" s="2" customFormat="1" ht="29.25">
      <c r="A489" s="37"/>
      <c r="B489" s="38"/>
      <c r="C489" s="39"/>
      <c r="D489" s="208" t="s">
        <v>297</v>
      </c>
      <c r="E489" s="39"/>
      <c r="F489" s="209" t="s">
        <v>1274</v>
      </c>
      <c r="G489" s="39"/>
      <c r="H489" s="39"/>
      <c r="I489" s="118"/>
      <c r="J489" s="39"/>
      <c r="K489" s="39"/>
      <c r="L489" s="42"/>
      <c r="M489" s="210"/>
      <c r="N489" s="211"/>
      <c r="O489" s="67"/>
      <c r="P489" s="67"/>
      <c r="Q489" s="67"/>
      <c r="R489" s="67"/>
      <c r="S489" s="67"/>
      <c r="T489" s="68"/>
      <c r="U489" s="37"/>
      <c r="V489" s="37"/>
      <c r="W489" s="37"/>
      <c r="X489" s="37"/>
      <c r="Y489" s="37"/>
      <c r="Z489" s="37"/>
      <c r="AA489" s="37"/>
      <c r="AB489" s="37"/>
      <c r="AC489" s="37"/>
      <c r="AD489" s="37"/>
      <c r="AE489" s="37"/>
      <c r="AT489" s="19" t="s">
        <v>297</v>
      </c>
      <c r="AU489" s="19" t="s">
        <v>91</v>
      </c>
    </row>
    <row r="490" spans="1:65" s="13" customFormat="1">
      <c r="B490" s="216"/>
      <c r="C490" s="217"/>
      <c r="D490" s="208" t="s">
        <v>299</v>
      </c>
      <c r="E490" s="218" t="s">
        <v>44</v>
      </c>
      <c r="F490" s="219" t="s">
        <v>2030</v>
      </c>
      <c r="G490" s="217"/>
      <c r="H490" s="220">
        <v>75.400000000000006</v>
      </c>
      <c r="I490" s="221"/>
      <c r="J490" s="217"/>
      <c r="K490" s="217"/>
      <c r="L490" s="222"/>
      <c r="M490" s="223"/>
      <c r="N490" s="224"/>
      <c r="O490" s="224"/>
      <c r="P490" s="224"/>
      <c r="Q490" s="224"/>
      <c r="R490" s="224"/>
      <c r="S490" s="224"/>
      <c r="T490" s="225"/>
      <c r="AT490" s="226" t="s">
        <v>299</v>
      </c>
      <c r="AU490" s="226" t="s">
        <v>91</v>
      </c>
      <c r="AV490" s="13" t="s">
        <v>91</v>
      </c>
      <c r="AW490" s="13" t="s">
        <v>42</v>
      </c>
      <c r="AX490" s="13" t="s">
        <v>88</v>
      </c>
      <c r="AY490" s="226" t="s">
        <v>211</v>
      </c>
    </row>
    <row r="491" spans="1:65" s="2" customFormat="1" ht="12">
      <c r="A491" s="37"/>
      <c r="B491" s="38"/>
      <c r="C491" s="195" t="s">
        <v>995</v>
      </c>
      <c r="D491" s="195" t="s">
        <v>214</v>
      </c>
      <c r="E491" s="196" t="s">
        <v>1277</v>
      </c>
      <c r="F491" s="197" t="s">
        <v>1278</v>
      </c>
      <c r="G491" s="198" t="s">
        <v>519</v>
      </c>
      <c r="H491" s="199">
        <v>14.76</v>
      </c>
      <c r="I491" s="200"/>
      <c r="J491" s="201">
        <f>ROUND(I491*H491,2)</f>
        <v>0</v>
      </c>
      <c r="K491" s="197" t="s">
        <v>224</v>
      </c>
      <c r="L491" s="42"/>
      <c r="M491" s="202" t="s">
        <v>44</v>
      </c>
      <c r="N491" s="203" t="s">
        <v>53</v>
      </c>
      <c r="O491" s="67"/>
      <c r="P491" s="204">
        <f>O491*H491</f>
        <v>0</v>
      </c>
      <c r="Q491" s="204">
        <v>6.3000000000000003E-4</v>
      </c>
      <c r="R491" s="204">
        <f>Q491*H491</f>
        <v>9.2987999999999994E-3</v>
      </c>
      <c r="S491" s="204">
        <v>0</v>
      </c>
      <c r="T491" s="205">
        <f>S491*H491</f>
        <v>0</v>
      </c>
      <c r="U491" s="37"/>
      <c r="V491" s="37"/>
      <c r="W491" s="37"/>
      <c r="X491" s="37"/>
      <c r="Y491" s="37"/>
      <c r="Z491" s="37"/>
      <c r="AA491" s="37"/>
      <c r="AB491" s="37"/>
      <c r="AC491" s="37"/>
      <c r="AD491" s="37"/>
      <c r="AE491" s="37"/>
      <c r="AR491" s="206" t="s">
        <v>232</v>
      </c>
      <c r="AT491" s="206" t="s">
        <v>214</v>
      </c>
      <c r="AU491" s="206" t="s">
        <v>91</v>
      </c>
      <c r="AY491" s="19" t="s">
        <v>211</v>
      </c>
      <c r="BE491" s="207">
        <f>IF(N491="základní",J491,0)</f>
        <v>0</v>
      </c>
      <c r="BF491" s="207">
        <f>IF(N491="snížená",J491,0)</f>
        <v>0</v>
      </c>
      <c r="BG491" s="207">
        <f>IF(N491="zákl. přenesená",J491,0)</f>
        <v>0</v>
      </c>
      <c r="BH491" s="207">
        <f>IF(N491="sníž. přenesená",J491,0)</f>
        <v>0</v>
      </c>
      <c r="BI491" s="207">
        <f>IF(N491="nulová",J491,0)</f>
        <v>0</v>
      </c>
      <c r="BJ491" s="19" t="s">
        <v>88</v>
      </c>
      <c r="BK491" s="207">
        <f>ROUND(I491*H491,2)</f>
        <v>0</v>
      </c>
      <c r="BL491" s="19" t="s">
        <v>232</v>
      </c>
      <c r="BM491" s="206" t="s">
        <v>2031</v>
      </c>
    </row>
    <row r="492" spans="1:65" s="2" customFormat="1" ht="68.25">
      <c r="A492" s="37"/>
      <c r="B492" s="38"/>
      <c r="C492" s="39"/>
      <c r="D492" s="208" t="s">
        <v>297</v>
      </c>
      <c r="E492" s="39"/>
      <c r="F492" s="209" t="s">
        <v>1280</v>
      </c>
      <c r="G492" s="39"/>
      <c r="H492" s="39"/>
      <c r="I492" s="118"/>
      <c r="J492" s="39"/>
      <c r="K492" s="39"/>
      <c r="L492" s="42"/>
      <c r="M492" s="210"/>
      <c r="N492" s="211"/>
      <c r="O492" s="67"/>
      <c r="P492" s="67"/>
      <c r="Q492" s="67"/>
      <c r="R492" s="67"/>
      <c r="S492" s="67"/>
      <c r="T492" s="68"/>
      <c r="U492" s="37"/>
      <c r="V492" s="37"/>
      <c r="W492" s="37"/>
      <c r="X492" s="37"/>
      <c r="Y492" s="37"/>
      <c r="Z492" s="37"/>
      <c r="AA492" s="37"/>
      <c r="AB492" s="37"/>
      <c r="AC492" s="37"/>
      <c r="AD492" s="37"/>
      <c r="AE492" s="37"/>
      <c r="AT492" s="19" t="s">
        <v>297</v>
      </c>
      <c r="AU492" s="19" t="s">
        <v>91</v>
      </c>
    </row>
    <row r="493" spans="1:65" s="15" customFormat="1">
      <c r="B493" s="238"/>
      <c r="C493" s="239"/>
      <c r="D493" s="208" t="s">
        <v>299</v>
      </c>
      <c r="E493" s="240" t="s">
        <v>44</v>
      </c>
      <c r="F493" s="241" t="s">
        <v>1281</v>
      </c>
      <c r="G493" s="239"/>
      <c r="H493" s="240" t="s">
        <v>44</v>
      </c>
      <c r="I493" s="242"/>
      <c r="J493" s="239"/>
      <c r="K493" s="239"/>
      <c r="L493" s="243"/>
      <c r="M493" s="244"/>
      <c r="N493" s="245"/>
      <c r="O493" s="245"/>
      <c r="P493" s="245"/>
      <c r="Q493" s="245"/>
      <c r="R493" s="245"/>
      <c r="S493" s="245"/>
      <c r="T493" s="246"/>
      <c r="AT493" s="247" t="s">
        <v>299</v>
      </c>
      <c r="AU493" s="247" t="s">
        <v>91</v>
      </c>
      <c r="AV493" s="15" t="s">
        <v>88</v>
      </c>
      <c r="AW493" s="15" t="s">
        <v>42</v>
      </c>
      <c r="AX493" s="15" t="s">
        <v>82</v>
      </c>
      <c r="AY493" s="247" t="s">
        <v>211</v>
      </c>
    </row>
    <row r="494" spans="1:65" s="13" customFormat="1">
      <c r="B494" s="216"/>
      <c r="C494" s="217"/>
      <c r="D494" s="208" t="s">
        <v>299</v>
      </c>
      <c r="E494" s="218" t="s">
        <v>44</v>
      </c>
      <c r="F494" s="219" t="s">
        <v>2032</v>
      </c>
      <c r="G494" s="217"/>
      <c r="H494" s="220">
        <v>0.56999999999999995</v>
      </c>
      <c r="I494" s="221"/>
      <c r="J494" s="217"/>
      <c r="K494" s="217"/>
      <c r="L494" s="222"/>
      <c r="M494" s="223"/>
      <c r="N494" s="224"/>
      <c r="O494" s="224"/>
      <c r="P494" s="224"/>
      <c r="Q494" s="224"/>
      <c r="R494" s="224"/>
      <c r="S494" s="224"/>
      <c r="T494" s="225"/>
      <c r="AT494" s="226" t="s">
        <v>299</v>
      </c>
      <c r="AU494" s="226" t="s">
        <v>91</v>
      </c>
      <c r="AV494" s="13" t="s">
        <v>91</v>
      </c>
      <c r="AW494" s="13" t="s">
        <v>42</v>
      </c>
      <c r="AX494" s="13" t="s">
        <v>82</v>
      </c>
      <c r="AY494" s="226" t="s">
        <v>211</v>
      </c>
    </row>
    <row r="495" spans="1:65" s="13" customFormat="1">
      <c r="B495" s="216"/>
      <c r="C495" s="217"/>
      <c r="D495" s="208" t="s">
        <v>299</v>
      </c>
      <c r="E495" s="218" t="s">
        <v>44</v>
      </c>
      <c r="F495" s="219" t="s">
        <v>2033</v>
      </c>
      <c r="G495" s="217"/>
      <c r="H495" s="220">
        <v>0.61</v>
      </c>
      <c r="I495" s="221"/>
      <c r="J495" s="217"/>
      <c r="K495" s="217"/>
      <c r="L495" s="222"/>
      <c r="M495" s="223"/>
      <c r="N495" s="224"/>
      <c r="O495" s="224"/>
      <c r="P495" s="224"/>
      <c r="Q495" s="224"/>
      <c r="R495" s="224"/>
      <c r="S495" s="224"/>
      <c r="T495" s="225"/>
      <c r="AT495" s="226" t="s">
        <v>299</v>
      </c>
      <c r="AU495" s="226" t="s">
        <v>91</v>
      </c>
      <c r="AV495" s="13" t="s">
        <v>91</v>
      </c>
      <c r="AW495" s="13" t="s">
        <v>42</v>
      </c>
      <c r="AX495" s="13" t="s">
        <v>82</v>
      </c>
      <c r="AY495" s="226" t="s">
        <v>211</v>
      </c>
    </row>
    <row r="496" spans="1:65" s="13" customFormat="1">
      <c r="B496" s="216"/>
      <c r="C496" s="217"/>
      <c r="D496" s="208" t="s">
        <v>299</v>
      </c>
      <c r="E496" s="218" t="s">
        <v>44</v>
      </c>
      <c r="F496" s="219" t="s">
        <v>2034</v>
      </c>
      <c r="G496" s="217"/>
      <c r="H496" s="220">
        <v>0.69</v>
      </c>
      <c r="I496" s="221"/>
      <c r="J496" s="217"/>
      <c r="K496" s="217"/>
      <c r="L496" s="222"/>
      <c r="M496" s="223"/>
      <c r="N496" s="224"/>
      <c r="O496" s="224"/>
      <c r="P496" s="224"/>
      <c r="Q496" s="224"/>
      <c r="R496" s="224"/>
      <c r="S496" s="224"/>
      <c r="T496" s="225"/>
      <c r="AT496" s="226" t="s">
        <v>299</v>
      </c>
      <c r="AU496" s="226" t="s">
        <v>91</v>
      </c>
      <c r="AV496" s="13" t="s">
        <v>91</v>
      </c>
      <c r="AW496" s="13" t="s">
        <v>42</v>
      </c>
      <c r="AX496" s="13" t="s">
        <v>82</v>
      </c>
      <c r="AY496" s="226" t="s">
        <v>211</v>
      </c>
    </row>
    <row r="497" spans="1:65" s="13" customFormat="1">
      <c r="B497" s="216"/>
      <c r="C497" s="217"/>
      <c r="D497" s="208" t="s">
        <v>299</v>
      </c>
      <c r="E497" s="218" t="s">
        <v>44</v>
      </c>
      <c r="F497" s="219" t="s">
        <v>2035</v>
      </c>
      <c r="G497" s="217"/>
      <c r="H497" s="220">
        <v>4.83</v>
      </c>
      <c r="I497" s="221"/>
      <c r="J497" s="217"/>
      <c r="K497" s="217"/>
      <c r="L497" s="222"/>
      <c r="M497" s="223"/>
      <c r="N497" s="224"/>
      <c r="O497" s="224"/>
      <c r="P497" s="224"/>
      <c r="Q497" s="224"/>
      <c r="R497" s="224"/>
      <c r="S497" s="224"/>
      <c r="T497" s="225"/>
      <c r="AT497" s="226" t="s">
        <v>299</v>
      </c>
      <c r="AU497" s="226" t="s">
        <v>91</v>
      </c>
      <c r="AV497" s="13" t="s">
        <v>91</v>
      </c>
      <c r="AW497" s="13" t="s">
        <v>42</v>
      </c>
      <c r="AX497" s="13" t="s">
        <v>82</v>
      </c>
      <c r="AY497" s="226" t="s">
        <v>211</v>
      </c>
    </row>
    <row r="498" spans="1:65" s="13" customFormat="1">
      <c r="B498" s="216"/>
      <c r="C498" s="217"/>
      <c r="D498" s="208" t="s">
        <v>299</v>
      </c>
      <c r="E498" s="218" t="s">
        <v>44</v>
      </c>
      <c r="F498" s="219" t="s">
        <v>2036</v>
      </c>
      <c r="G498" s="217"/>
      <c r="H498" s="220">
        <v>0.69</v>
      </c>
      <c r="I498" s="221"/>
      <c r="J498" s="217"/>
      <c r="K498" s="217"/>
      <c r="L498" s="222"/>
      <c r="M498" s="223"/>
      <c r="N498" s="224"/>
      <c r="O498" s="224"/>
      <c r="P498" s="224"/>
      <c r="Q498" s="224"/>
      <c r="R498" s="224"/>
      <c r="S498" s="224"/>
      <c r="T498" s="225"/>
      <c r="AT498" s="226" t="s">
        <v>299</v>
      </c>
      <c r="AU498" s="226" t="s">
        <v>91</v>
      </c>
      <c r="AV498" s="13" t="s">
        <v>91</v>
      </c>
      <c r="AW498" s="13" t="s">
        <v>42</v>
      </c>
      <c r="AX498" s="13" t="s">
        <v>82</v>
      </c>
      <c r="AY498" s="226" t="s">
        <v>211</v>
      </c>
    </row>
    <row r="499" spans="1:65" s="13" customFormat="1">
      <c r="B499" s="216"/>
      <c r="C499" s="217"/>
      <c r="D499" s="208" t="s">
        <v>299</v>
      </c>
      <c r="E499" s="218" t="s">
        <v>44</v>
      </c>
      <c r="F499" s="219" t="s">
        <v>2037</v>
      </c>
      <c r="G499" s="217"/>
      <c r="H499" s="220">
        <v>0.69</v>
      </c>
      <c r="I499" s="221"/>
      <c r="J499" s="217"/>
      <c r="K499" s="217"/>
      <c r="L499" s="222"/>
      <c r="M499" s="223"/>
      <c r="N499" s="224"/>
      <c r="O499" s="224"/>
      <c r="P499" s="224"/>
      <c r="Q499" s="224"/>
      <c r="R499" s="224"/>
      <c r="S499" s="224"/>
      <c r="T499" s="225"/>
      <c r="AT499" s="226" t="s">
        <v>299</v>
      </c>
      <c r="AU499" s="226" t="s">
        <v>91</v>
      </c>
      <c r="AV499" s="13" t="s">
        <v>91</v>
      </c>
      <c r="AW499" s="13" t="s">
        <v>42</v>
      </c>
      <c r="AX499" s="13" t="s">
        <v>82</v>
      </c>
      <c r="AY499" s="226" t="s">
        <v>211</v>
      </c>
    </row>
    <row r="500" spans="1:65" s="13" customFormat="1">
      <c r="B500" s="216"/>
      <c r="C500" s="217"/>
      <c r="D500" s="208" t="s">
        <v>299</v>
      </c>
      <c r="E500" s="218" t="s">
        <v>44</v>
      </c>
      <c r="F500" s="219" t="s">
        <v>2038</v>
      </c>
      <c r="G500" s="217"/>
      <c r="H500" s="220">
        <v>0.54</v>
      </c>
      <c r="I500" s="221"/>
      <c r="J500" s="217"/>
      <c r="K500" s="217"/>
      <c r="L500" s="222"/>
      <c r="M500" s="223"/>
      <c r="N500" s="224"/>
      <c r="O500" s="224"/>
      <c r="P500" s="224"/>
      <c r="Q500" s="224"/>
      <c r="R500" s="224"/>
      <c r="S500" s="224"/>
      <c r="T500" s="225"/>
      <c r="AT500" s="226" t="s">
        <v>299</v>
      </c>
      <c r="AU500" s="226" t="s">
        <v>91</v>
      </c>
      <c r="AV500" s="13" t="s">
        <v>91</v>
      </c>
      <c r="AW500" s="13" t="s">
        <v>42</v>
      </c>
      <c r="AX500" s="13" t="s">
        <v>82</v>
      </c>
      <c r="AY500" s="226" t="s">
        <v>211</v>
      </c>
    </row>
    <row r="501" spans="1:65" s="13" customFormat="1">
      <c r="B501" s="216"/>
      <c r="C501" s="217"/>
      <c r="D501" s="208" t="s">
        <v>299</v>
      </c>
      <c r="E501" s="218" t="s">
        <v>44</v>
      </c>
      <c r="F501" s="219" t="s">
        <v>2039</v>
      </c>
      <c r="G501" s="217"/>
      <c r="H501" s="220">
        <v>0.86</v>
      </c>
      <c r="I501" s="221"/>
      <c r="J501" s="217"/>
      <c r="K501" s="217"/>
      <c r="L501" s="222"/>
      <c r="M501" s="223"/>
      <c r="N501" s="224"/>
      <c r="O501" s="224"/>
      <c r="P501" s="224"/>
      <c r="Q501" s="224"/>
      <c r="R501" s="224"/>
      <c r="S501" s="224"/>
      <c r="T501" s="225"/>
      <c r="AT501" s="226" t="s">
        <v>299</v>
      </c>
      <c r="AU501" s="226" t="s">
        <v>91</v>
      </c>
      <c r="AV501" s="13" t="s">
        <v>91</v>
      </c>
      <c r="AW501" s="13" t="s">
        <v>42</v>
      </c>
      <c r="AX501" s="13" t="s">
        <v>82</v>
      </c>
      <c r="AY501" s="226" t="s">
        <v>211</v>
      </c>
    </row>
    <row r="502" spans="1:65" s="13" customFormat="1">
      <c r="B502" s="216"/>
      <c r="C502" s="217"/>
      <c r="D502" s="208" t="s">
        <v>299</v>
      </c>
      <c r="E502" s="218" t="s">
        <v>44</v>
      </c>
      <c r="F502" s="219" t="s">
        <v>2040</v>
      </c>
      <c r="G502" s="217"/>
      <c r="H502" s="220">
        <v>0.66</v>
      </c>
      <c r="I502" s="221"/>
      <c r="J502" s="217"/>
      <c r="K502" s="217"/>
      <c r="L502" s="222"/>
      <c r="M502" s="223"/>
      <c r="N502" s="224"/>
      <c r="O502" s="224"/>
      <c r="P502" s="224"/>
      <c r="Q502" s="224"/>
      <c r="R502" s="224"/>
      <c r="S502" s="224"/>
      <c r="T502" s="225"/>
      <c r="AT502" s="226" t="s">
        <v>299</v>
      </c>
      <c r="AU502" s="226" t="s">
        <v>91</v>
      </c>
      <c r="AV502" s="13" t="s">
        <v>91</v>
      </c>
      <c r="AW502" s="13" t="s">
        <v>42</v>
      </c>
      <c r="AX502" s="13" t="s">
        <v>82</v>
      </c>
      <c r="AY502" s="226" t="s">
        <v>211</v>
      </c>
    </row>
    <row r="503" spans="1:65" s="13" customFormat="1">
      <c r="B503" s="216"/>
      <c r="C503" s="217"/>
      <c r="D503" s="208" t="s">
        <v>299</v>
      </c>
      <c r="E503" s="218" t="s">
        <v>44</v>
      </c>
      <c r="F503" s="219" t="s">
        <v>2041</v>
      </c>
      <c r="G503" s="217"/>
      <c r="H503" s="220">
        <v>0.66</v>
      </c>
      <c r="I503" s="221"/>
      <c r="J503" s="217"/>
      <c r="K503" s="217"/>
      <c r="L503" s="222"/>
      <c r="M503" s="223"/>
      <c r="N503" s="224"/>
      <c r="O503" s="224"/>
      <c r="P503" s="224"/>
      <c r="Q503" s="224"/>
      <c r="R503" s="224"/>
      <c r="S503" s="224"/>
      <c r="T503" s="225"/>
      <c r="AT503" s="226" t="s">
        <v>299</v>
      </c>
      <c r="AU503" s="226" t="s">
        <v>91</v>
      </c>
      <c r="AV503" s="13" t="s">
        <v>91</v>
      </c>
      <c r="AW503" s="13" t="s">
        <v>42</v>
      </c>
      <c r="AX503" s="13" t="s">
        <v>82</v>
      </c>
      <c r="AY503" s="226" t="s">
        <v>211</v>
      </c>
    </row>
    <row r="504" spans="1:65" s="13" customFormat="1">
      <c r="B504" s="216"/>
      <c r="C504" s="217"/>
      <c r="D504" s="208" t="s">
        <v>299</v>
      </c>
      <c r="E504" s="218" t="s">
        <v>44</v>
      </c>
      <c r="F504" s="219" t="s">
        <v>2042</v>
      </c>
      <c r="G504" s="217"/>
      <c r="H504" s="220">
        <v>0.66</v>
      </c>
      <c r="I504" s="221"/>
      <c r="J504" s="217"/>
      <c r="K504" s="217"/>
      <c r="L504" s="222"/>
      <c r="M504" s="223"/>
      <c r="N504" s="224"/>
      <c r="O504" s="224"/>
      <c r="P504" s="224"/>
      <c r="Q504" s="224"/>
      <c r="R504" s="224"/>
      <c r="S504" s="224"/>
      <c r="T504" s="225"/>
      <c r="AT504" s="226" t="s">
        <v>299</v>
      </c>
      <c r="AU504" s="226" t="s">
        <v>91</v>
      </c>
      <c r="AV504" s="13" t="s">
        <v>91</v>
      </c>
      <c r="AW504" s="13" t="s">
        <v>42</v>
      </c>
      <c r="AX504" s="13" t="s">
        <v>82</v>
      </c>
      <c r="AY504" s="226" t="s">
        <v>211</v>
      </c>
    </row>
    <row r="505" spans="1:65" s="13" customFormat="1">
      <c r="B505" s="216"/>
      <c r="C505" s="217"/>
      <c r="D505" s="208" t="s">
        <v>299</v>
      </c>
      <c r="E505" s="218" t="s">
        <v>44</v>
      </c>
      <c r="F505" s="219" t="s">
        <v>2043</v>
      </c>
      <c r="G505" s="217"/>
      <c r="H505" s="220">
        <v>1.98</v>
      </c>
      <c r="I505" s="221"/>
      <c r="J505" s="217"/>
      <c r="K505" s="217"/>
      <c r="L505" s="222"/>
      <c r="M505" s="223"/>
      <c r="N505" s="224"/>
      <c r="O505" s="224"/>
      <c r="P505" s="224"/>
      <c r="Q505" s="224"/>
      <c r="R505" s="224"/>
      <c r="S505" s="224"/>
      <c r="T505" s="225"/>
      <c r="AT505" s="226" t="s">
        <v>299</v>
      </c>
      <c r="AU505" s="226" t="s">
        <v>91</v>
      </c>
      <c r="AV505" s="13" t="s">
        <v>91</v>
      </c>
      <c r="AW505" s="13" t="s">
        <v>42</v>
      </c>
      <c r="AX505" s="13" t="s">
        <v>82</v>
      </c>
      <c r="AY505" s="226" t="s">
        <v>211</v>
      </c>
    </row>
    <row r="506" spans="1:65" s="13" customFormat="1">
      <c r="B506" s="216"/>
      <c r="C506" s="217"/>
      <c r="D506" s="208" t="s">
        <v>299</v>
      </c>
      <c r="E506" s="218" t="s">
        <v>44</v>
      </c>
      <c r="F506" s="219" t="s">
        <v>2044</v>
      </c>
      <c r="G506" s="217"/>
      <c r="H506" s="220">
        <v>0.66</v>
      </c>
      <c r="I506" s="221"/>
      <c r="J506" s="217"/>
      <c r="K506" s="217"/>
      <c r="L506" s="222"/>
      <c r="M506" s="223"/>
      <c r="N506" s="224"/>
      <c r="O506" s="224"/>
      <c r="P506" s="224"/>
      <c r="Q506" s="224"/>
      <c r="R506" s="224"/>
      <c r="S506" s="224"/>
      <c r="T506" s="225"/>
      <c r="AT506" s="226" t="s">
        <v>299</v>
      </c>
      <c r="AU506" s="226" t="s">
        <v>91</v>
      </c>
      <c r="AV506" s="13" t="s">
        <v>91</v>
      </c>
      <c r="AW506" s="13" t="s">
        <v>42</v>
      </c>
      <c r="AX506" s="13" t="s">
        <v>82</v>
      </c>
      <c r="AY506" s="226" t="s">
        <v>211</v>
      </c>
    </row>
    <row r="507" spans="1:65" s="13" customFormat="1">
      <c r="B507" s="216"/>
      <c r="C507" s="217"/>
      <c r="D507" s="208" t="s">
        <v>299</v>
      </c>
      <c r="E507" s="218" t="s">
        <v>44</v>
      </c>
      <c r="F507" s="219" t="s">
        <v>2045</v>
      </c>
      <c r="G507" s="217"/>
      <c r="H507" s="220">
        <v>0.66</v>
      </c>
      <c r="I507" s="221"/>
      <c r="J507" s="217"/>
      <c r="K507" s="217"/>
      <c r="L507" s="222"/>
      <c r="M507" s="223"/>
      <c r="N507" s="224"/>
      <c r="O507" s="224"/>
      <c r="P507" s="224"/>
      <c r="Q507" s="224"/>
      <c r="R507" s="224"/>
      <c r="S507" s="224"/>
      <c r="T507" s="225"/>
      <c r="AT507" s="226" t="s">
        <v>299</v>
      </c>
      <c r="AU507" s="226" t="s">
        <v>91</v>
      </c>
      <c r="AV507" s="13" t="s">
        <v>91</v>
      </c>
      <c r="AW507" s="13" t="s">
        <v>42</v>
      </c>
      <c r="AX507" s="13" t="s">
        <v>82</v>
      </c>
      <c r="AY507" s="226" t="s">
        <v>211</v>
      </c>
    </row>
    <row r="508" spans="1:65" s="13" customFormat="1">
      <c r="B508" s="216"/>
      <c r="C508" s="217"/>
      <c r="D508" s="208" t="s">
        <v>299</v>
      </c>
      <c r="E508" s="218" t="s">
        <v>44</v>
      </c>
      <c r="F508" s="219" t="s">
        <v>2046</v>
      </c>
      <c r="G508" s="217"/>
      <c r="H508" s="220">
        <v>0</v>
      </c>
      <c r="I508" s="221"/>
      <c r="J508" s="217"/>
      <c r="K508" s="217"/>
      <c r="L508" s="222"/>
      <c r="M508" s="223"/>
      <c r="N508" s="224"/>
      <c r="O508" s="224"/>
      <c r="P508" s="224"/>
      <c r="Q508" s="224"/>
      <c r="R508" s="224"/>
      <c r="S508" s="224"/>
      <c r="T508" s="225"/>
      <c r="AT508" s="226" t="s">
        <v>299</v>
      </c>
      <c r="AU508" s="226" t="s">
        <v>91</v>
      </c>
      <c r="AV508" s="13" t="s">
        <v>91</v>
      </c>
      <c r="AW508" s="13" t="s">
        <v>42</v>
      </c>
      <c r="AX508" s="13" t="s">
        <v>82</v>
      </c>
      <c r="AY508" s="226" t="s">
        <v>211</v>
      </c>
    </row>
    <row r="509" spans="1:65" s="14" customFormat="1">
      <c r="B509" s="227"/>
      <c r="C509" s="228"/>
      <c r="D509" s="208" t="s">
        <v>299</v>
      </c>
      <c r="E509" s="229" t="s">
        <v>44</v>
      </c>
      <c r="F509" s="230" t="s">
        <v>344</v>
      </c>
      <c r="G509" s="228"/>
      <c r="H509" s="231">
        <v>14.76</v>
      </c>
      <c r="I509" s="232"/>
      <c r="J509" s="228"/>
      <c r="K509" s="228"/>
      <c r="L509" s="233"/>
      <c r="M509" s="234"/>
      <c r="N509" s="235"/>
      <c r="O509" s="235"/>
      <c r="P509" s="235"/>
      <c r="Q509" s="235"/>
      <c r="R509" s="235"/>
      <c r="S509" s="235"/>
      <c r="T509" s="236"/>
      <c r="AT509" s="237" t="s">
        <v>299</v>
      </c>
      <c r="AU509" s="237" t="s">
        <v>91</v>
      </c>
      <c r="AV509" s="14" t="s">
        <v>232</v>
      </c>
      <c r="AW509" s="14" t="s">
        <v>42</v>
      </c>
      <c r="AX509" s="14" t="s">
        <v>88</v>
      </c>
      <c r="AY509" s="237" t="s">
        <v>211</v>
      </c>
    </row>
    <row r="510" spans="1:65" s="2" customFormat="1" ht="24">
      <c r="A510" s="37"/>
      <c r="B510" s="38"/>
      <c r="C510" s="195" t="s">
        <v>1019</v>
      </c>
      <c r="D510" s="195" t="s">
        <v>214</v>
      </c>
      <c r="E510" s="196" t="s">
        <v>1300</v>
      </c>
      <c r="F510" s="197" t="s">
        <v>1301</v>
      </c>
      <c r="G510" s="198" t="s">
        <v>315</v>
      </c>
      <c r="H510" s="199">
        <v>75.099999999999994</v>
      </c>
      <c r="I510" s="200"/>
      <c r="J510" s="201">
        <f>ROUND(I510*H510,2)</f>
        <v>0</v>
      </c>
      <c r="K510" s="197" t="s">
        <v>224</v>
      </c>
      <c r="L510" s="42"/>
      <c r="M510" s="202" t="s">
        <v>44</v>
      </c>
      <c r="N510" s="203" t="s">
        <v>53</v>
      </c>
      <c r="O510" s="67"/>
      <c r="P510" s="204">
        <f>O510*H510</f>
        <v>0</v>
      </c>
      <c r="Q510" s="204">
        <v>1.8000000000000001E-4</v>
      </c>
      <c r="R510" s="204">
        <f>Q510*H510</f>
        <v>1.3518000000000001E-2</v>
      </c>
      <c r="S510" s="204">
        <v>0</v>
      </c>
      <c r="T510" s="205">
        <f>S510*H510</f>
        <v>0</v>
      </c>
      <c r="U510" s="37"/>
      <c r="V510" s="37"/>
      <c r="W510" s="37"/>
      <c r="X510" s="37"/>
      <c r="Y510" s="37"/>
      <c r="Z510" s="37"/>
      <c r="AA510" s="37"/>
      <c r="AB510" s="37"/>
      <c r="AC510" s="37"/>
      <c r="AD510" s="37"/>
      <c r="AE510" s="37"/>
      <c r="AR510" s="206" t="s">
        <v>232</v>
      </c>
      <c r="AT510" s="206" t="s">
        <v>214</v>
      </c>
      <c r="AU510" s="206" t="s">
        <v>91</v>
      </c>
      <c r="AY510" s="19" t="s">
        <v>211</v>
      </c>
      <c r="BE510" s="207">
        <f>IF(N510="základní",J510,0)</f>
        <v>0</v>
      </c>
      <c r="BF510" s="207">
        <f>IF(N510="snížená",J510,0)</f>
        <v>0</v>
      </c>
      <c r="BG510" s="207">
        <f>IF(N510="zákl. přenesená",J510,0)</f>
        <v>0</v>
      </c>
      <c r="BH510" s="207">
        <f>IF(N510="sníž. přenesená",J510,0)</f>
        <v>0</v>
      </c>
      <c r="BI510" s="207">
        <f>IF(N510="nulová",J510,0)</f>
        <v>0</v>
      </c>
      <c r="BJ510" s="19" t="s">
        <v>88</v>
      </c>
      <c r="BK510" s="207">
        <f>ROUND(I510*H510,2)</f>
        <v>0</v>
      </c>
      <c r="BL510" s="19" t="s">
        <v>232</v>
      </c>
      <c r="BM510" s="206" t="s">
        <v>2047</v>
      </c>
    </row>
    <row r="511" spans="1:65" s="2" customFormat="1" ht="253.5">
      <c r="A511" s="37"/>
      <c r="B511" s="38"/>
      <c r="C511" s="39"/>
      <c r="D511" s="208" t="s">
        <v>297</v>
      </c>
      <c r="E511" s="39"/>
      <c r="F511" s="209" t="s">
        <v>1303</v>
      </c>
      <c r="G511" s="39"/>
      <c r="H511" s="39"/>
      <c r="I511" s="118"/>
      <c r="J511" s="39"/>
      <c r="K511" s="39"/>
      <c r="L511" s="42"/>
      <c r="M511" s="210"/>
      <c r="N511" s="211"/>
      <c r="O511" s="67"/>
      <c r="P511" s="67"/>
      <c r="Q511" s="67"/>
      <c r="R511" s="67"/>
      <c r="S511" s="67"/>
      <c r="T511" s="68"/>
      <c r="U511" s="37"/>
      <c r="V511" s="37"/>
      <c r="W511" s="37"/>
      <c r="X511" s="37"/>
      <c r="Y511" s="37"/>
      <c r="Z511" s="37"/>
      <c r="AA511" s="37"/>
      <c r="AB511" s="37"/>
      <c r="AC511" s="37"/>
      <c r="AD511" s="37"/>
      <c r="AE511" s="37"/>
      <c r="AT511" s="19" t="s">
        <v>297</v>
      </c>
      <c r="AU511" s="19" t="s">
        <v>91</v>
      </c>
    </row>
    <row r="512" spans="1:65" s="15" customFormat="1" ht="22.5">
      <c r="B512" s="238"/>
      <c r="C512" s="239"/>
      <c r="D512" s="208" t="s">
        <v>299</v>
      </c>
      <c r="E512" s="240" t="s">
        <v>44</v>
      </c>
      <c r="F512" s="241" t="s">
        <v>1304</v>
      </c>
      <c r="G512" s="239"/>
      <c r="H512" s="240" t="s">
        <v>44</v>
      </c>
      <c r="I512" s="242"/>
      <c r="J512" s="239"/>
      <c r="K512" s="239"/>
      <c r="L512" s="243"/>
      <c r="M512" s="244"/>
      <c r="N512" s="245"/>
      <c r="O512" s="245"/>
      <c r="P512" s="245"/>
      <c r="Q512" s="245"/>
      <c r="R512" s="245"/>
      <c r="S512" s="245"/>
      <c r="T512" s="246"/>
      <c r="AT512" s="247" t="s">
        <v>299</v>
      </c>
      <c r="AU512" s="247" t="s">
        <v>91</v>
      </c>
      <c r="AV512" s="15" t="s">
        <v>88</v>
      </c>
      <c r="AW512" s="15" t="s">
        <v>42</v>
      </c>
      <c r="AX512" s="15" t="s">
        <v>82</v>
      </c>
      <c r="AY512" s="247" t="s">
        <v>211</v>
      </c>
    </row>
    <row r="513" spans="2:51" s="13" customFormat="1">
      <c r="B513" s="216"/>
      <c r="C513" s="217"/>
      <c r="D513" s="208" t="s">
        <v>299</v>
      </c>
      <c r="E513" s="218" t="s">
        <v>44</v>
      </c>
      <c r="F513" s="219" t="s">
        <v>2048</v>
      </c>
      <c r="G513" s="217"/>
      <c r="H513" s="220">
        <v>2.78</v>
      </c>
      <c r="I513" s="221"/>
      <c r="J513" s="217"/>
      <c r="K513" s="217"/>
      <c r="L513" s="222"/>
      <c r="M513" s="223"/>
      <c r="N513" s="224"/>
      <c r="O513" s="224"/>
      <c r="P513" s="224"/>
      <c r="Q513" s="224"/>
      <c r="R513" s="224"/>
      <c r="S513" s="224"/>
      <c r="T513" s="225"/>
      <c r="AT513" s="226" t="s">
        <v>299</v>
      </c>
      <c r="AU513" s="226" t="s">
        <v>91</v>
      </c>
      <c r="AV513" s="13" t="s">
        <v>91</v>
      </c>
      <c r="AW513" s="13" t="s">
        <v>42</v>
      </c>
      <c r="AX513" s="13" t="s">
        <v>82</v>
      </c>
      <c r="AY513" s="226" t="s">
        <v>211</v>
      </c>
    </row>
    <row r="514" spans="2:51" s="13" customFormat="1">
      <c r="B514" s="216"/>
      <c r="C514" s="217"/>
      <c r="D514" s="208" t="s">
        <v>299</v>
      </c>
      <c r="E514" s="218" t="s">
        <v>44</v>
      </c>
      <c r="F514" s="219" t="s">
        <v>2049</v>
      </c>
      <c r="G514" s="217"/>
      <c r="H514" s="220">
        <v>3.06</v>
      </c>
      <c r="I514" s="221"/>
      <c r="J514" s="217"/>
      <c r="K514" s="217"/>
      <c r="L514" s="222"/>
      <c r="M514" s="223"/>
      <c r="N514" s="224"/>
      <c r="O514" s="224"/>
      <c r="P514" s="224"/>
      <c r="Q514" s="224"/>
      <c r="R514" s="224"/>
      <c r="S514" s="224"/>
      <c r="T514" s="225"/>
      <c r="AT514" s="226" t="s">
        <v>299</v>
      </c>
      <c r="AU514" s="226" t="s">
        <v>91</v>
      </c>
      <c r="AV514" s="13" t="s">
        <v>91</v>
      </c>
      <c r="AW514" s="13" t="s">
        <v>42</v>
      </c>
      <c r="AX514" s="13" t="s">
        <v>82</v>
      </c>
      <c r="AY514" s="226" t="s">
        <v>211</v>
      </c>
    </row>
    <row r="515" spans="2:51" s="13" customFormat="1">
      <c r="B515" s="216"/>
      <c r="C515" s="217"/>
      <c r="D515" s="208" t="s">
        <v>299</v>
      </c>
      <c r="E515" s="218" t="s">
        <v>44</v>
      </c>
      <c r="F515" s="219" t="s">
        <v>2050</v>
      </c>
      <c r="G515" s="217"/>
      <c r="H515" s="220">
        <v>3.6</v>
      </c>
      <c r="I515" s="221"/>
      <c r="J515" s="217"/>
      <c r="K515" s="217"/>
      <c r="L515" s="222"/>
      <c r="M515" s="223"/>
      <c r="N515" s="224"/>
      <c r="O515" s="224"/>
      <c r="P515" s="224"/>
      <c r="Q515" s="224"/>
      <c r="R515" s="224"/>
      <c r="S515" s="224"/>
      <c r="T515" s="225"/>
      <c r="AT515" s="226" t="s">
        <v>299</v>
      </c>
      <c r="AU515" s="226" t="s">
        <v>91</v>
      </c>
      <c r="AV515" s="13" t="s">
        <v>91</v>
      </c>
      <c r="AW515" s="13" t="s">
        <v>42</v>
      </c>
      <c r="AX515" s="13" t="s">
        <v>82</v>
      </c>
      <c r="AY515" s="226" t="s">
        <v>211</v>
      </c>
    </row>
    <row r="516" spans="2:51" s="13" customFormat="1">
      <c r="B516" s="216"/>
      <c r="C516" s="217"/>
      <c r="D516" s="208" t="s">
        <v>299</v>
      </c>
      <c r="E516" s="218" t="s">
        <v>44</v>
      </c>
      <c r="F516" s="219" t="s">
        <v>2051</v>
      </c>
      <c r="G516" s="217"/>
      <c r="H516" s="220">
        <v>25.2</v>
      </c>
      <c r="I516" s="221"/>
      <c r="J516" s="217"/>
      <c r="K516" s="217"/>
      <c r="L516" s="222"/>
      <c r="M516" s="223"/>
      <c r="N516" s="224"/>
      <c r="O516" s="224"/>
      <c r="P516" s="224"/>
      <c r="Q516" s="224"/>
      <c r="R516" s="224"/>
      <c r="S516" s="224"/>
      <c r="T516" s="225"/>
      <c r="AT516" s="226" t="s">
        <v>299</v>
      </c>
      <c r="AU516" s="226" t="s">
        <v>91</v>
      </c>
      <c r="AV516" s="13" t="s">
        <v>91</v>
      </c>
      <c r="AW516" s="13" t="s">
        <v>42</v>
      </c>
      <c r="AX516" s="13" t="s">
        <v>82</v>
      </c>
      <c r="AY516" s="226" t="s">
        <v>211</v>
      </c>
    </row>
    <row r="517" spans="2:51" s="13" customFormat="1">
      <c r="B517" s="216"/>
      <c r="C517" s="217"/>
      <c r="D517" s="208" t="s">
        <v>299</v>
      </c>
      <c r="E517" s="218" t="s">
        <v>44</v>
      </c>
      <c r="F517" s="219" t="s">
        <v>2052</v>
      </c>
      <c r="G517" s="217"/>
      <c r="H517" s="220">
        <v>3.6</v>
      </c>
      <c r="I517" s="221"/>
      <c r="J517" s="217"/>
      <c r="K517" s="217"/>
      <c r="L517" s="222"/>
      <c r="M517" s="223"/>
      <c r="N517" s="224"/>
      <c r="O517" s="224"/>
      <c r="P517" s="224"/>
      <c r="Q517" s="224"/>
      <c r="R517" s="224"/>
      <c r="S517" s="224"/>
      <c r="T517" s="225"/>
      <c r="AT517" s="226" t="s">
        <v>299</v>
      </c>
      <c r="AU517" s="226" t="s">
        <v>91</v>
      </c>
      <c r="AV517" s="13" t="s">
        <v>91</v>
      </c>
      <c r="AW517" s="13" t="s">
        <v>42</v>
      </c>
      <c r="AX517" s="13" t="s">
        <v>82</v>
      </c>
      <c r="AY517" s="226" t="s">
        <v>211</v>
      </c>
    </row>
    <row r="518" spans="2:51" s="13" customFormat="1">
      <c r="B518" s="216"/>
      <c r="C518" s="217"/>
      <c r="D518" s="208" t="s">
        <v>299</v>
      </c>
      <c r="E518" s="218" t="s">
        <v>44</v>
      </c>
      <c r="F518" s="219" t="s">
        <v>2053</v>
      </c>
      <c r="G518" s="217"/>
      <c r="H518" s="220">
        <v>3.6</v>
      </c>
      <c r="I518" s="221"/>
      <c r="J518" s="217"/>
      <c r="K518" s="217"/>
      <c r="L518" s="222"/>
      <c r="M518" s="223"/>
      <c r="N518" s="224"/>
      <c r="O518" s="224"/>
      <c r="P518" s="224"/>
      <c r="Q518" s="224"/>
      <c r="R518" s="224"/>
      <c r="S518" s="224"/>
      <c r="T518" s="225"/>
      <c r="AT518" s="226" t="s">
        <v>299</v>
      </c>
      <c r="AU518" s="226" t="s">
        <v>91</v>
      </c>
      <c r="AV518" s="13" t="s">
        <v>91</v>
      </c>
      <c r="AW518" s="13" t="s">
        <v>42</v>
      </c>
      <c r="AX518" s="13" t="s">
        <v>82</v>
      </c>
      <c r="AY518" s="226" t="s">
        <v>211</v>
      </c>
    </row>
    <row r="519" spans="2:51" s="13" customFormat="1">
      <c r="B519" s="216"/>
      <c r="C519" s="217"/>
      <c r="D519" s="208" t="s">
        <v>299</v>
      </c>
      <c r="E519" s="218" t="s">
        <v>44</v>
      </c>
      <c r="F519" s="219" t="s">
        <v>2054</v>
      </c>
      <c r="G519" s="217"/>
      <c r="H519" s="220">
        <v>2.88</v>
      </c>
      <c r="I519" s="221"/>
      <c r="J519" s="217"/>
      <c r="K519" s="217"/>
      <c r="L519" s="222"/>
      <c r="M519" s="223"/>
      <c r="N519" s="224"/>
      <c r="O519" s="224"/>
      <c r="P519" s="224"/>
      <c r="Q519" s="224"/>
      <c r="R519" s="224"/>
      <c r="S519" s="224"/>
      <c r="T519" s="225"/>
      <c r="AT519" s="226" t="s">
        <v>299</v>
      </c>
      <c r="AU519" s="226" t="s">
        <v>91</v>
      </c>
      <c r="AV519" s="13" t="s">
        <v>91</v>
      </c>
      <c r="AW519" s="13" t="s">
        <v>42</v>
      </c>
      <c r="AX519" s="13" t="s">
        <v>82</v>
      </c>
      <c r="AY519" s="226" t="s">
        <v>211</v>
      </c>
    </row>
    <row r="520" spans="2:51" s="13" customFormat="1">
      <c r="B520" s="216"/>
      <c r="C520" s="217"/>
      <c r="D520" s="208" t="s">
        <v>299</v>
      </c>
      <c r="E520" s="218" t="s">
        <v>44</v>
      </c>
      <c r="F520" s="219" t="s">
        <v>2055</v>
      </c>
      <c r="G520" s="217"/>
      <c r="H520" s="220">
        <v>3.02</v>
      </c>
      <c r="I520" s="221"/>
      <c r="J520" s="217"/>
      <c r="K520" s="217"/>
      <c r="L520" s="222"/>
      <c r="M520" s="223"/>
      <c r="N520" s="224"/>
      <c r="O520" s="224"/>
      <c r="P520" s="224"/>
      <c r="Q520" s="224"/>
      <c r="R520" s="224"/>
      <c r="S520" s="224"/>
      <c r="T520" s="225"/>
      <c r="AT520" s="226" t="s">
        <v>299</v>
      </c>
      <c r="AU520" s="226" t="s">
        <v>91</v>
      </c>
      <c r="AV520" s="13" t="s">
        <v>91</v>
      </c>
      <c r="AW520" s="13" t="s">
        <v>42</v>
      </c>
      <c r="AX520" s="13" t="s">
        <v>82</v>
      </c>
      <c r="AY520" s="226" t="s">
        <v>211</v>
      </c>
    </row>
    <row r="521" spans="2:51" s="13" customFormat="1">
      <c r="B521" s="216"/>
      <c r="C521" s="217"/>
      <c r="D521" s="208" t="s">
        <v>299</v>
      </c>
      <c r="E521" s="218" t="s">
        <v>44</v>
      </c>
      <c r="F521" s="219" t="s">
        <v>2056</v>
      </c>
      <c r="G521" s="217"/>
      <c r="H521" s="220">
        <v>3.42</v>
      </c>
      <c r="I521" s="221"/>
      <c r="J521" s="217"/>
      <c r="K521" s="217"/>
      <c r="L521" s="222"/>
      <c r="M521" s="223"/>
      <c r="N521" s="224"/>
      <c r="O521" s="224"/>
      <c r="P521" s="224"/>
      <c r="Q521" s="224"/>
      <c r="R521" s="224"/>
      <c r="S521" s="224"/>
      <c r="T521" s="225"/>
      <c r="AT521" s="226" t="s">
        <v>299</v>
      </c>
      <c r="AU521" s="226" t="s">
        <v>91</v>
      </c>
      <c r="AV521" s="13" t="s">
        <v>91</v>
      </c>
      <c r="AW521" s="13" t="s">
        <v>42</v>
      </c>
      <c r="AX521" s="13" t="s">
        <v>82</v>
      </c>
      <c r="AY521" s="226" t="s">
        <v>211</v>
      </c>
    </row>
    <row r="522" spans="2:51" s="13" customFormat="1">
      <c r="B522" s="216"/>
      <c r="C522" s="217"/>
      <c r="D522" s="208" t="s">
        <v>299</v>
      </c>
      <c r="E522" s="218" t="s">
        <v>44</v>
      </c>
      <c r="F522" s="219" t="s">
        <v>2057</v>
      </c>
      <c r="G522" s="217"/>
      <c r="H522" s="220">
        <v>3.42</v>
      </c>
      <c r="I522" s="221"/>
      <c r="J522" s="217"/>
      <c r="K522" s="217"/>
      <c r="L522" s="222"/>
      <c r="M522" s="223"/>
      <c r="N522" s="224"/>
      <c r="O522" s="224"/>
      <c r="P522" s="224"/>
      <c r="Q522" s="224"/>
      <c r="R522" s="224"/>
      <c r="S522" s="224"/>
      <c r="T522" s="225"/>
      <c r="AT522" s="226" t="s">
        <v>299</v>
      </c>
      <c r="AU522" s="226" t="s">
        <v>91</v>
      </c>
      <c r="AV522" s="13" t="s">
        <v>91</v>
      </c>
      <c r="AW522" s="13" t="s">
        <v>42</v>
      </c>
      <c r="AX522" s="13" t="s">
        <v>82</v>
      </c>
      <c r="AY522" s="226" t="s">
        <v>211</v>
      </c>
    </row>
    <row r="523" spans="2:51" s="13" customFormat="1">
      <c r="B523" s="216"/>
      <c r="C523" s="217"/>
      <c r="D523" s="208" t="s">
        <v>299</v>
      </c>
      <c r="E523" s="218" t="s">
        <v>44</v>
      </c>
      <c r="F523" s="219" t="s">
        <v>2058</v>
      </c>
      <c r="G523" s="217"/>
      <c r="H523" s="220">
        <v>3.42</v>
      </c>
      <c r="I523" s="221"/>
      <c r="J523" s="217"/>
      <c r="K523" s="217"/>
      <c r="L523" s="222"/>
      <c r="M523" s="223"/>
      <c r="N523" s="224"/>
      <c r="O523" s="224"/>
      <c r="P523" s="224"/>
      <c r="Q523" s="224"/>
      <c r="R523" s="224"/>
      <c r="S523" s="224"/>
      <c r="T523" s="225"/>
      <c r="AT523" s="226" t="s">
        <v>299</v>
      </c>
      <c r="AU523" s="226" t="s">
        <v>91</v>
      </c>
      <c r="AV523" s="13" t="s">
        <v>91</v>
      </c>
      <c r="AW523" s="13" t="s">
        <v>42</v>
      </c>
      <c r="AX523" s="13" t="s">
        <v>82</v>
      </c>
      <c r="AY523" s="226" t="s">
        <v>211</v>
      </c>
    </row>
    <row r="524" spans="2:51" s="13" customFormat="1">
      <c r="B524" s="216"/>
      <c r="C524" s="217"/>
      <c r="D524" s="208" t="s">
        <v>299</v>
      </c>
      <c r="E524" s="218" t="s">
        <v>44</v>
      </c>
      <c r="F524" s="219" t="s">
        <v>2059</v>
      </c>
      <c r="G524" s="217"/>
      <c r="H524" s="220">
        <v>10.26</v>
      </c>
      <c r="I524" s="221"/>
      <c r="J524" s="217"/>
      <c r="K524" s="217"/>
      <c r="L524" s="222"/>
      <c r="M524" s="223"/>
      <c r="N524" s="224"/>
      <c r="O524" s="224"/>
      <c r="P524" s="224"/>
      <c r="Q524" s="224"/>
      <c r="R524" s="224"/>
      <c r="S524" s="224"/>
      <c r="T524" s="225"/>
      <c r="AT524" s="226" t="s">
        <v>299</v>
      </c>
      <c r="AU524" s="226" t="s">
        <v>91</v>
      </c>
      <c r="AV524" s="13" t="s">
        <v>91</v>
      </c>
      <c r="AW524" s="13" t="s">
        <v>42</v>
      </c>
      <c r="AX524" s="13" t="s">
        <v>82</v>
      </c>
      <c r="AY524" s="226" t="s">
        <v>211</v>
      </c>
    </row>
    <row r="525" spans="2:51" s="13" customFormat="1">
      <c r="B525" s="216"/>
      <c r="C525" s="217"/>
      <c r="D525" s="208" t="s">
        <v>299</v>
      </c>
      <c r="E525" s="218" t="s">
        <v>44</v>
      </c>
      <c r="F525" s="219" t="s">
        <v>2060</v>
      </c>
      <c r="G525" s="217"/>
      <c r="H525" s="220">
        <v>3.42</v>
      </c>
      <c r="I525" s="221"/>
      <c r="J525" s="217"/>
      <c r="K525" s="217"/>
      <c r="L525" s="222"/>
      <c r="M525" s="223"/>
      <c r="N525" s="224"/>
      <c r="O525" s="224"/>
      <c r="P525" s="224"/>
      <c r="Q525" s="224"/>
      <c r="R525" s="224"/>
      <c r="S525" s="224"/>
      <c r="T525" s="225"/>
      <c r="AT525" s="226" t="s">
        <v>299</v>
      </c>
      <c r="AU525" s="226" t="s">
        <v>91</v>
      </c>
      <c r="AV525" s="13" t="s">
        <v>91</v>
      </c>
      <c r="AW525" s="13" t="s">
        <v>42</v>
      </c>
      <c r="AX525" s="13" t="s">
        <v>82</v>
      </c>
      <c r="AY525" s="226" t="s">
        <v>211</v>
      </c>
    </row>
    <row r="526" spans="2:51" s="13" customFormat="1">
      <c r="B526" s="216"/>
      <c r="C526" s="217"/>
      <c r="D526" s="208" t="s">
        <v>299</v>
      </c>
      <c r="E526" s="218" t="s">
        <v>44</v>
      </c>
      <c r="F526" s="219" t="s">
        <v>2061</v>
      </c>
      <c r="G526" s="217"/>
      <c r="H526" s="220">
        <v>3.42</v>
      </c>
      <c r="I526" s="221"/>
      <c r="J526" s="217"/>
      <c r="K526" s="217"/>
      <c r="L526" s="222"/>
      <c r="M526" s="223"/>
      <c r="N526" s="224"/>
      <c r="O526" s="224"/>
      <c r="P526" s="224"/>
      <c r="Q526" s="224"/>
      <c r="R526" s="224"/>
      <c r="S526" s="224"/>
      <c r="T526" s="225"/>
      <c r="AT526" s="226" t="s">
        <v>299</v>
      </c>
      <c r="AU526" s="226" t="s">
        <v>91</v>
      </c>
      <c r="AV526" s="13" t="s">
        <v>91</v>
      </c>
      <c r="AW526" s="13" t="s">
        <v>42</v>
      </c>
      <c r="AX526" s="13" t="s">
        <v>82</v>
      </c>
      <c r="AY526" s="226" t="s">
        <v>211</v>
      </c>
    </row>
    <row r="527" spans="2:51" s="13" customFormat="1">
      <c r="B527" s="216"/>
      <c r="C527" s="217"/>
      <c r="D527" s="208" t="s">
        <v>299</v>
      </c>
      <c r="E527" s="218" t="s">
        <v>44</v>
      </c>
      <c r="F527" s="219" t="s">
        <v>2062</v>
      </c>
      <c r="G527" s="217"/>
      <c r="H527" s="220">
        <v>0</v>
      </c>
      <c r="I527" s="221"/>
      <c r="J527" s="217"/>
      <c r="K527" s="217"/>
      <c r="L527" s="222"/>
      <c r="M527" s="223"/>
      <c r="N527" s="224"/>
      <c r="O527" s="224"/>
      <c r="P527" s="224"/>
      <c r="Q527" s="224"/>
      <c r="R527" s="224"/>
      <c r="S527" s="224"/>
      <c r="T527" s="225"/>
      <c r="AT527" s="226" t="s">
        <v>299</v>
      </c>
      <c r="AU527" s="226" t="s">
        <v>91</v>
      </c>
      <c r="AV527" s="13" t="s">
        <v>91</v>
      </c>
      <c r="AW527" s="13" t="s">
        <v>42</v>
      </c>
      <c r="AX527" s="13" t="s">
        <v>82</v>
      </c>
      <c r="AY527" s="226" t="s">
        <v>211</v>
      </c>
    </row>
    <row r="528" spans="2:51" s="14" customFormat="1">
      <c r="B528" s="227"/>
      <c r="C528" s="228"/>
      <c r="D528" s="208" t="s">
        <v>299</v>
      </c>
      <c r="E528" s="229" t="s">
        <v>44</v>
      </c>
      <c r="F528" s="230" t="s">
        <v>344</v>
      </c>
      <c r="G528" s="228"/>
      <c r="H528" s="231">
        <v>75.099999999999994</v>
      </c>
      <c r="I528" s="232"/>
      <c r="J528" s="228"/>
      <c r="K528" s="228"/>
      <c r="L528" s="233"/>
      <c r="M528" s="234"/>
      <c r="N528" s="235"/>
      <c r="O528" s="235"/>
      <c r="P528" s="235"/>
      <c r="Q528" s="235"/>
      <c r="R528" s="235"/>
      <c r="S528" s="235"/>
      <c r="T528" s="236"/>
      <c r="AT528" s="237" t="s">
        <v>299</v>
      </c>
      <c r="AU528" s="237" t="s">
        <v>91</v>
      </c>
      <c r="AV528" s="14" t="s">
        <v>232</v>
      </c>
      <c r="AW528" s="14" t="s">
        <v>42</v>
      </c>
      <c r="AX528" s="14" t="s">
        <v>88</v>
      </c>
      <c r="AY528" s="237" t="s">
        <v>211</v>
      </c>
    </row>
    <row r="529" spans="1:65" s="2" customFormat="1" ht="24">
      <c r="A529" s="37"/>
      <c r="B529" s="38"/>
      <c r="C529" s="195" t="s">
        <v>1025</v>
      </c>
      <c r="D529" s="195" t="s">
        <v>214</v>
      </c>
      <c r="E529" s="196" t="s">
        <v>1322</v>
      </c>
      <c r="F529" s="197" t="s">
        <v>1323</v>
      </c>
      <c r="G529" s="198" t="s">
        <v>315</v>
      </c>
      <c r="H529" s="199">
        <v>117.5</v>
      </c>
      <c r="I529" s="200"/>
      <c r="J529" s="201">
        <f>ROUND(I529*H529,2)</f>
        <v>0</v>
      </c>
      <c r="K529" s="197" t="s">
        <v>224</v>
      </c>
      <c r="L529" s="42"/>
      <c r="M529" s="202" t="s">
        <v>44</v>
      </c>
      <c r="N529" s="203" t="s">
        <v>53</v>
      </c>
      <c r="O529" s="67"/>
      <c r="P529" s="204">
        <f>O529*H529</f>
        <v>0</v>
      </c>
      <c r="Q529" s="204">
        <v>0.13095999999999999</v>
      </c>
      <c r="R529" s="204">
        <f>Q529*H529</f>
        <v>15.387799999999999</v>
      </c>
      <c r="S529" s="204">
        <v>0</v>
      </c>
      <c r="T529" s="205">
        <f>S529*H529</f>
        <v>0</v>
      </c>
      <c r="U529" s="37"/>
      <c r="V529" s="37"/>
      <c r="W529" s="37"/>
      <c r="X529" s="37"/>
      <c r="Y529" s="37"/>
      <c r="Z529" s="37"/>
      <c r="AA529" s="37"/>
      <c r="AB529" s="37"/>
      <c r="AC529" s="37"/>
      <c r="AD529" s="37"/>
      <c r="AE529" s="37"/>
      <c r="AR529" s="206" t="s">
        <v>232</v>
      </c>
      <c r="AT529" s="206" t="s">
        <v>214</v>
      </c>
      <c r="AU529" s="206" t="s">
        <v>91</v>
      </c>
      <c r="AY529" s="19" t="s">
        <v>211</v>
      </c>
      <c r="BE529" s="207">
        <f>IF(N529="základní",J529,0)</f>
        <v>0</v>
      </c>
      <c r="BF529" s="207">
        <f>IF(N529="snížená",J529,0)</f>
        <v>0</v>
      </c>
      <c r="BG529" s="207">
        <f>IF(N529="zákl. přenesená",J529,0)</f>
        <v>0</v>
      </c>
      <c r="BH529" s="207">
        <f>IF(N529="sníž. přenesená",J529,0)</f>
        <v>0</v>
      </c>
      <c r="BI529" s="207">
        <f>IF(N529="nulová",J529,0)</f>
        <v>0</v>
      </c>
      <c r="BJ529" s="19" t="s">
        <v>88</v>
      </c>
      <c r="BK529" s="207">
        <f>ROUND(I529*H529,2)</f>
        <v>0</v>
      </c>
      <c r="BL529" s="19" t="s">
        <v>232</v>
      </c>
      <c r="BM529" s="206" t="s">
        <v>2063</v>
      </c>
    </row>
    <row r="530" spans="1:65" s="2" customFormat="1" ht="97.5">
      <c r="A530" s="37"/>
      <c r="B530" s="38"/>
      <c r="C530" s="39"/>
      <c r="D530" s="208" t="s">
        <v>297</v>
      </c>
      <c r="E530" s="39"/>
      <c r="F530" s="209" t="s">
        <v>1325</v>
      </c>
      <c r="G530" s="39"/>
      <c r="H530" s="39"/>
      <c r="I530" s="118"/>
      <c r="J530" s="39"/>
      <c r="K530" s="39"/>
      <c r="L530" s="42"/>
      <c r="M530" s="210"/>
      <c r="N530" s="211"/>
      <c r="O530" s="67"/>
      <c r="P530" s="67"/>
      <c r="Q530" s="67"/>
      <c r="R530" s="67"/>
      <c r="S530" s="67"/>
      <c r="T530" s="68"/>
      <c r="U530" s="37"/>
      <c r="V530" s="37"/>
      <c r="W530" s="37"/>
      <c r="X530" s="37"/>
      <c r="Y530" s="37"/>
      <c r="Z530" s="37"/>
      <c r="AA530" s="37"/>
      <c r="AB530" s="37"/>
      <c r="AC530" s="37"/>
      <c r="AD530" s="37"/>
      <c r="AE530" s="37"/>
      <c r="AT530" s="19" t="s">
        <v>297</v>
      </c>
      <c r="AU530" s="19" t="s">
        <v>91</v>
      </c>
    </row>
    <row r="531" spans="1:65" s="2" customFormat="1" ht="19.5">
      <c r="A531" s="37"/>
      <c r="B531" s="38"/>
      <c r="C531" s="39"/>
      <c r="D531" s="208" t="s">
        <v>220</v>
      </c>
      <c r="E531" s="39"/>
      <c r="F531" s="209" t="s">
        <v>1326</v>
      </c>
      <c r="G531" s="39"/>
      <c r="H531" s="39"/>
      <c r="I531" s="118"/>
      <c r="J531" s="39"/>
      <c r="K531" s="39"/>
      <c r="L531" s="42"/>
      <c r="M531" s="210"/>
      <c r="N531" s="211"/>
      <c r="O531" s="67"/>
      <c r="P531" s="67"/>
      <c r="Q531" s="67"/>
      <c r="R531" s="67"/>
      <c r="S531" s="67"/>
      <c r="T531" s="68"/>
      <c r="U531" s="37"/>
      <c r="V531" s="37"/>
      <c r="W531" s="37"/>
      <c r="X531" s="37"/>
      <c r="Y531" s="37"/>
      <c r="Z531" s="37"/>
      <c r="AA531" s="37"/>
      <c r="AB531" s="37"/>
      <c r="AC531" s="37"/>
      <c r="AD531" s="37"/>
      <c r="AE531" s="37"/>
      <c r="AT531" s="19" t="s">
        <v>220</v>
      </c>
      <c r="AU531" s="19" t="s">
        <v>91</v>
      </c>
    </row>
    <row r="532" spans="1:65" s="13" customFormat="1">
      <c r="B532" s="216"/>
      <c r="C532" s="217"/>
      <c r="D532" s="208" t="s">
        <v>299</v>
      </c>
      <c r="E532" s="218" t="s">
        <v>44</v>
      </c>
      <c r="F532" s="219" t="s">
        <v>2064</v>
      </c>
      <c r="G532" s="217"/>
      <c r="H532" s="220">
        <v>117.5</v>
      </c>
      <c r="I532" s="221"/>
      <c r="J532" s="217"/>
      <c r="K532" s="217"/>
      <c r="L532" s="222"/>
      <c r="M532" s="223"/>
      <c r="N532" s="224"/>
      <c r="O532" s="224"/>
      <c r="P532" s="224"/>
      <c r="Q532" s="224"/>
      <c r="R532" s="224"/>
      <c r="S532" s="224"/>
      <c r="T532" s="225"/>
      <c r="AT532" s="226" t="s">
        <v>299</v>
      </c>
      <c r="AU532" s="226" t="s">
        <v>91</v>
      </c>
      <c r="AV532" s="13" t="s">
        <v>91</v>
      </c>
      <c r="AW532" s="13" t="s">
        <v>42</v>
      </c>
      <c r="AX532" s="13" t="s">
        <v>88</v>
      </c>
      <c r="AY532" s="226" t="s">
        <v>211</v>
      </c>
    </row>
    <row r="533" spans="1:65" s="2" customFormat="1" ht="12">
      <c r="A533" s="37"/>
      <c r="B533" s="38"/>
      <c r="C533" s="259" t="s">
        <v>1030</v>
      </c>
      <c r="D533" s="259" t="s">
        <v>507</v>
      </c>
      <c r="E533" s="260" t="s">
        <v>1329</v>
      </c>
      <c r="F533" s="261" t="s">
        <v>1330</v>
      </c>
      <c r="G533" s="262" t="s">
        <v>315</v>
      </c>
      <c r="H533" s="263">
        <v>117.5</v>
      </c>
      <c r="I533" s="264"/>
      <c r="J533" s="265">
        <f>ROUND(I533*H533,2)</f>
        <v>0</v>
      </c>
      <c r="K533" s="261" t="s">
        <v>224</v>
      </c>
      <c r="L533" s="266"/>
      <c r="M533" s="267" t="s">
        <v>44</v>
      </c>
      <c r="N533" s="268" t="s">
        <v>53</v>
      </c>
      <c r="O533" s="67"/>
      <c r="P533" s="204">
        <f>O533*H533</f>
        <v>0</v>
      </c>
      <c r="Q533" s="204">
        <v>0.13400000000000001</v>
      </c>
      <c r="R533" s="204">
        <f>Q533*H533</f>
        <v>15.745000000000001</v>
      </c>
      <c r="S533" s="204">
        <v>0</v>
      </c>
      <c r="T533" s="205">
        <f>S533*H533</f>
        <v>0</v>
      </c>
      <c r="U533" s="37"/>
      <c r="V533" s="37"/>
      <c r="W533" s="37"/>
      <c r="X533" s="37"/>
      <c r="Y533" s="37"/>
      <c r="Z533" s="37"/>
      <c r="AA533" s="37"/>
      <c r="AB533" s="37"/>
      <c r="AC533" s="37"/>
      <c r="AD533" s="37"/>
      <c r="AE533" s="37"/>
      <c r="AR533" s="206" t="s">
        <v>256</v>
      </c>
      <c r="AT533" s="206" t="s">
        <v>507</v>
      </c>
      <c r="AU533" s="206" t="s">
        <v>91</v>
      </c>
      <c r="AY533" s="19" t="s">
        <v>211</v>
      </c>
      <c r="BE533" s="207">
        <f>IF(N533="základní",J533,0)</f>
        <v>0</v>
      </c>
      <c r="BF533" s="207">
        <f>IF(N533="snížená",J533,0)</f>
        <v>0</v>
      </c>
      <c r="BG533" s="207">
        <f>IF(N533="zákl. přenesená",J533,0)</f>
        <v>0</v>
      </c>
      <c r="BH533" s="207">
        <f>IF(N533="sníž. přenesená",J533,0)</f>
        <v>0</v>
      </c>
      <c r="BI533" s="207">
        <f>IF(N533="nulová",J533,0)</f>
        <v>0</v>
      </c>
      <c r="BJ533" s="19" t="s">
        <v>88</v>
      </c>
      <c r="BK533" s="207">
        <f>ROUND(I533*H533,2)</f>
        <v>0</v>
      </c>
      <c r="BL533" s="19" t="s">
        <v>232</v>
      </c>
      <c r="BM533" s="206" t="s">
        <v>2065</v>
      </c>
    </row>
    <row r="534" spans="1:65" s="2" customFormat="1" ht="19.5">
      <c r="A534" s="37"/>
      <c r="B534" s="38"/>
      <c r="C534" s="39"/>
      <c r="D534" s="208" t="s">
        <v>220</v>
      </c>
      <c r="E534" s="39"/>
      <c r="F534" s="209" t="s">
        <v>1332</v>
      </c>
      <c r="G534" s="39"/>
      <c r="H534" s="39"/>
      <c r="I534" s="118"/>
      <c r="J534" s="39"/>
      <c r="K534" s="39"/>
      <c r="L534" s="42"/>
      <c r="M534" s="210"/>
      <c r="N534" s="211"/>
      <c r="O534" s="67"/>
      <c r="P534" s="67"/>
      <c r="Q534" s="67"/>
      <c r="R534" s="67"/>
      <c r="S534" s="67"/>
      <c r="T534" s="68"/>
      <c r="U534" s="37"/>
      <c r="V534" s="37"/>
      <c r="W534" s="37"/>
      <c r="X534" s="37"/>
      <c r="Y534" s="37"/>
      <c r="Z534" s="37"/>
      <c r="AA534" s="37"/>
      <c r="AB534" s="37"/>
      <c r="AC534" s="37"/>
      <c r="AD534" s="37"/>
      <c r="AE534" s="37"/>
      <c r="AT534" s="19" t="s">
        <v>220</v>
      </c>
      <c r="AU534" s="19" t="s">
        <v>91</v>
      </c>
    </row>
    <row r="535" spans="1:65" s="13" customFormat="1">
      <c r="B535" s="216"/>
      <c r="C535" s="217"/>
      <c r="D535" s="208" t="s">
        <v>299</v>
      </c>
      <c r="E535" s="218" t="s">
        <v>44</v>
      </c>
      <c r="F535" s="219" t="s">
        <v>2066</v>
      </c>
      <c r="G535" s="217"/>
      <c r="H535" s="220">
        <v>117.5</v>
      </c>
      <c r="I535" s="221"/>
      <c r="J535" s="217"/>
      <c r="K535" s="217"/>
      <c r="L535" s="222"/>
      <c r="M535" s="223"/>
      <c r="N535" s="224"/>
      <c r="O535" s="224"/>
      <c r="P535" s="224"/>
      <c r="Q535" s="224"/>
      <c r="R535" s="224"/>
      <c r="S535" s="224"/>
      <c r="T535" s="225"/>
      <c r="AT535" s="226" t="s">
        <v>299</v>
      </c>
      <c r="AU535" s="226" t="s">
        <v>91</v>
      </c>
      <c r="AV535" s="13" t="s">
        <v>91</v>
      </c>
      <c r="AW535" s="13" t="s">
        <v>42</v>
      </c>
      <c r="AX535" s="13" t="s">
        <v>88</v>
      </c>
      <c r="AY535" s="226" t="s">
        <v>211</v>
      </c>
    </row>
    <row r="536" spans="1:65" s="2" customFormat="1" ht="24">
      <c r="A536" s="37"/>
      <c r="B536" s="38"/>
      <c r="C536" s="195" t="s">
        <v>1035</v>
      </c>
      <c r="D536" s="195" t="s">
        <v>214</v>
      </c>
      <c r="E536" s="196" t="s">
        <v>1335</v>
      </c>
      <c r="F536" s="197" t="s">
        <v>1336</v>
      </c>
      <c r="G536" s="198" t="s">
        <v>519</v>
      </c>
      <c r="H536" s="199">
        <v>29.25</v>
      </c>
      <c r="I536" s="200"/>
      <c r="J536" s="201">
        <f>ROUND(I536*H536,2)</f>
        <v>0</v>
      </c>
      <c r="K536" s="197" t="s">
        <v>224</v>
      </c>
      <c r="L536" s="42"/>
      <c r="M536" s="202" t="s">
        <v>44</v>
      </c>
      <c r="N536" s="203" t="s">
        <v>53</v>
      </c>
      <c r="O536" s="67"/>
      <c r="P536" s="204">
        <f>O536*H536</f>
        <v>0</v>
      </c>
      <c r="Q536" s="204">
        <v>0.28028999999999998</v>
      </c>
      <c r="R536" s="204">
        <f>Q536*H536</f>
        <v>8.198482499999999</v>
      </c>
      <c r="S536" s="204">
        <v>0</v>
      </c>
      <c r="T536" s="205">
        <f>S536*H536</f>
        <v>0</v>
      </c>
      <c r="U536" s="37"/>
      <c r="V536" s="37"/>
      <c r="W536" s="37"/>
      <c r="X536" s="37"/>
      <c r="Y536" s="37"/>
      <c r="Z536" s="37"/>
      <c r="AA536" s="37"/>
      <c r="AB536" s="37"/>
      <c r="AC536" s="37"/>
      <c r="AD536" s="37"/>
      <c r="AE536" s="37"/>
      <c r="AR536" s="206" t="s">
        <v>232</v>
      </c>
      <c r="AT536" s="206" t="s">
        <v>214</v>
      </c>
      <c r="AU536" s="206" t="s">
        <v>91</v>
      </c>
      <c r="AY536" s="19" t="s">
        <v>211</v>
      </c>
      <c r="BE536" s="207">
        <f>IF(N536="základní",J536,0)</f>
        <v>0</v>
      </c>
      <c r="BF536" s="207">
        <f>IF(N536="snížená",J536,0)</f>
        <v>0</v>
      </c>
      <c r="BG536" s="207">
        <f>IF(N536="zákl. přenesená",J536,0)</f>
        <v>0</v>
      </c>
      <c r="BH536" s="207">
        <f>IF(N536="sníž. přenesená",J536,0)</f>
        <v>0</v>
      </c>
      <c r="BI536" s="207">
        <f>IF(N536="nulová",J536,0)</f>
        <v>0</v>
      </c>
      <c r="BJ536" s="19" t="s">
        <v>88</v>
      </c>
      <c r="BK536" s="207">
        <f>ROUND(I536*H536,2)</f>
        <v>0</v>
      </c>
      <c r="BL536" s="19" t="s">
        <v>232</v>
      </c>
      <c r="BM536" s="206" t="s">
        <v>2067</v>
      </c>
    </row>
    <row r="537" spans="1:65" s="2" customFormat="1" ht="97.5">
      <c r="A537" s="37"/>
      <c r="B537" s="38"/>
      <c r="C537" s="39"/>
      <c r="D537" s="208" t="s">
        <v>297</v>
      </c>
      <c r="E537" s="39"/>
      <c r="F537" s="209" t="s">
        <v>1325</v>
      </c>
      <c r="G537" s="39"/>
      <c r="H537" s="39"/>
      <c r="I537" s="118"/>
      <c r="J537" s="39"/>
      <c r="K537" s="39"/>
      <c r="L537" s="42"/>
      <c r="M537" s="210"/>
      <c r="N537" s="211"/>
      <c r="O537" s="67"/>
      <c r="P537" s="67"/>
      <c r="Q537" s="67"/>
      <c r="R537" s="67"/>
      <c r="S537" s="67"/>
      <c r="T537" s="68"/>
      <c r="U537" s="37"/>
      <c r="V537" s="37"/>
      <c r="W537" s="37"/>
      <c r="X537" s="37"/>
      <c r="Y537" s="37"/>
      <c r="Z537" s="37"/>
      <c r="AA537" s="37"/>
      <c r="AB537" s="37"/>
      <c r="AC537" s="37"/>
      <c r="AD537" s="37"/>
      <c r="AE537" s="37"/>
      <c r="AT537" s="19" t="s">
        <v>297</v>
      </c>
      <c r="AU537" s="19" t="s">
        <v>91</v>
      </c>
    </row>
    <row r="538" spans="1:65" s="13" customFormat="1">
      <c r="B538" s="216"/>
      <c r="C538" s="217"/>
      <c r="D538" s="208" t="s">
        <v>299</v>
      </c>
      <c r="E538" s="218" t="s">
        <v>44</v>
      </c>
      <c r="F538" s="219" t="s">
        <v>2068</v>
      </c>
      <c r="G538" s="217"/>
      <c r="H538" s="220">
        <v>29.25</v>
      </c>
      <c r="I538" s="221"/>
      <c r="J538" s="217"/>
      <c r="K538" s="217"/>
      <c r="L538" s="222"/>
      <c r="M538" s="223"/>
      <c r="N538" s="224"/>
      <c r="O538" s="224"/>
      <c r="P538" s="224"/>
      <c r="Q538" s="224"/>
      <c r="R538" s="224"/>
      <c r="S538" s="224"/>
      <c r="T538" s="225"/>
      <c r="AT538" s="226" t="s">
        <v>299</v>
      </c>
      <c r="AU538" s="226" t="s">
        <v>91</v>
      </c>
      <c r="AV538" s="13" t="s">
        <v>91</v>
      </c>
      <c r="AW538" s="13" t="s">
        <v>42</v>
      </c>
      <c r="AX538" s="13" t="s">
        <v>88</v>
      </c>
      <c r="AY538" s="226" t="s">
        <v>211</v>
      </c>
    </row>
    <row r="539" spans="1:65" s="2" customFormat="1" ht="12">
      <c r="A539" s="37"/>
      <c r="B539" s="38"/>
      <c r="C539" s="259" t="s">
        <v>1058</v>
      </c>
      <c r="D539" s="259" t="s">
        <v>507</v>
      </c>
      <c r="E539" s="260" t="s">
        <v>1339</v>
      </c>
      <c r="F539" s="261" t="s">
        <v>1340</v>
      </c>
      <c r="G539" s="262" t="s">
        <v>315</v>
      </c>
      <c r="H539" s="263">
        <v>117</v>
      </c>
      <c r="I539" s="264"/>
      <c r="J539" s="265">
        <f>ROUND(I539*H539,2)</f>
        <v>0</v>
      </c>
      <c r="K539" s="261" t="s">
        <v>224</v>
      </c>
      <c r="L539" s="266"/>
      <c r="M539" s="267" t="s">
        <v>44</v>
      </c>
      <c r="N539" s="268" t="s">
        <v>53</v>
      </c>
      <c r="O539" s="67"/>
      <c r="P539" s="204">
        <f>O539*H539</f>
        <v>0</v>
      </c>
      <c r="Q539" s="204">
        <v>4.5999999999999999E-2</v>
      </c>
      <c r="R539" s="204">
        <f>Q539*H539</f>
        <v>5.3819999999999997</v>
      </c>
      <c r="S539" s="204">
        <v>0</v>
      </c>
      <c r="T539" s="205">
        <f>S539*H539</f>
        <v>0</v>
      </c>
      <c r="U539" s="37"/>
      <c r="V539" s="37"/>
      <c r="W539" s="37"/>
      <c r="X539" s="37"/>
      <c r="Y539" s="37"/>
      <c r="Z539" s="37"/>
      <c r="AA539" s="37"/>
      <c r="AB539" s="37"/>
      <c r="AC539" s="37"/>
      <c r="AD539" s="37"/>
      <c r="AE539" s="37"/>
      <c r="AR539" s="206" t="s">
        <v>256</v>
      </c>
      <c r="AT539" s="206" t="s">
        <v>507</v>
      </c>
      <c r="AU539" s="206" t="s">
        <v>91</v>
      </c>
      <c r="AY539" s="19" t="s">
        <v>211</v>
      </c>
      <c r="BE539" s="207">
        <f>IF(N539="základní",J539,0)</f>
        <v>0</v>
      </c>
      <c r="BF539" s="207">
        <f>IF(N539="snížená",J539,0)</f>
        <v>0</v>
      </c>
      <c r="BG539" s="207">
        <f>IF(N539="zákl. přenesená",J539,0)</f>
        <v>0</v>
      </c>
      <c r="BH539" s="207">
        <f>IF(N539="sníž. přenesená",J539,0)</f>
        <v>0</v>
      </c>
      <c r="BI539" s="207">
        <f>IF(N539="nulová",J539,0)</f>
        <v>0</v>
      </c>
      <c r="BJ539" s="19" t="s">
        <v>88</v>
      </c>
      <c r="BK539" s="207">
        <f>ROUND(I539*H539,2)</f>
        <v>0</v>
      </c>
      <c r="BL539" s="19" t="s">
        <v>232</v>
      </c>
      <c r="BM539" s="206" t="s">
        <v>2069</v>
      </c>
    </row>
    <row r="540" spans="1:65" s="2" customFormat="1" ht="29.25">
      <c r="A540" s="37"/>
      <c r="B540" s="38"/>
      <c r="C540" s="39"/>
      <c r="D540" s="208" t="s">
        <v>220</v>
      </c>
      <c r="E540" s="39"/>
      <c r="F540" s="209" t="s">
        <v>1342</v>
      </c>
      <c r="G540" s="39"/>
      <c r="H540" s="39"/>
      <c r="I540" s="118"/>
      <c r="J540" s="39"/>
      <c r="K540" s="39"/>
      <c r="L540" s="42"/>
      <c r="M540" s="210"/>
      <c r="N540" s="211"/>
      <c r="O540" s="67"/>
      <c r="P540" s="67"/>
      <c r="Q540" s="67"/>
      <c r="R540" s="67"/>
      <c r="S540" s="67"/>
      <c r="T540" s="68"/>
      <c r="U540" s="37"/>
      <c r="V540" s="37"/>
      <c r="W540" s="37"/>
      <c r="X540" s="37"/>
      <c r="Y540" s="37"/>
      <c r="Z540" s="37"/>
      <c r="AA540" s="37"/>
      <c r="AB540" s="37"/>
      <c r="AC540" s="37"/>
      <c r="AD540" s="37"/>
      <c r="AE540" s="37"/>
      <c r="AT540" s="19" t="s">
        <v>220</v>
      </c>
      <c r="AU540" s="19" t="s">
        <v>91</v>
      </c>
    </row>
    <row r="541" spans="1:65" s="13" customFormat="1">
      <c r="B541" s="216"/>
      <c r="C541" s="217"/>
      <c r="D541" s="208" t="s">
        <v>299</v>
      </c>
      <c r="E541" s="218" t="s">
        <v>44</v>
      </c>
      <c r="F541" s="219" t="s">
        <v>1321</v>
      </c>
      <c r="G541" s="217"/>
      <c r="H541" s="220">
        <v>117</v>
      </c>
      <c r="I541" s="221"/>
      <c r="J541" s="217"/>
      <c r="K541" s="217"/>
      <c r="L541" s="222"/>
      <c r="M541" s="223"/>
      <c r="N541" s="224"/>
      <c r="O541" s="224"/>
      <c r="P541" s="224"/>
      <c r="Q541" s="224"/>
      <c r="R541" s="224"/>
      <c r="S541" s="224"/>
      <c r="T541" s="225"/>
      <c r="AT541" s="226" t="s">
        <v>299</v>
      </c>
      <c r="AU541" s="226" t="s">
        <v>91</v>
      </c>
      <c r="AV541" s="13" t="s">
        <v>91</v>
      </c>
      <c r="AW541" s="13" t="s">
        <v>42</v>
      </c>
      <c r="AX541" s="13" t="s">
        <v>88</v>
      </c>
      <c r="AY541" s="226" t="s">
        <v>211</v>
      </c>
    </row>
    <row r="542" spans="1:65" s="2" customFormat="1" ht="24">
      <c r="A542" s="37"/>
      <c r="B542" s="38"/>
      <c r="C542" s="195" t="s">
        <v>1062</v>
      </c>
      <c r="D542" s="195" t="s">
        <v>214</v>
      </c>
      <c r="E542" s="196" t="s">
        <v>1344</v>
      </c>
      <c r="F542" s="197" t="s">
        <v>1345</v>
      </c>
      <c r="G542" s="198" t="s">
        <v>315</v>
      </c>
      <c r="H542" s="199">
        <v>30.88</v>
      </c>
      <c r="I542" s="200"/>
      <c r="J542" s="201">
        <f>ROUND(I542*H542,2)</f>
        <v>0</v>
      </c>
      <c r="K542" s="197" t="s">
        <v>224</v>
      </c>
      <c r="L542" s="42"/>
      <c r="M542" s="202" t="s">
        <v>44</v>
      </c>
      <c r="N542" s="203" t="s">
        <v>53</v>
      </c>
      <c r="O542" s="67"/>
      <c r="P542" s="204">
        <f>O542*H542</f>
        <v>0</v>
      </c>
      <c r="Q542" s="204">
        <v>1.49E-3</v>
      </c>
      <c r="R542" s="204">
        <f>Q542*H542</f>
        <v>4.6011200000000002E-2</v>
      </c>
      <c r="S542" s="204">
        <v>0</v>
      </c>
      <c r="T542" s="205">
        <f>S542*H542</f>
        <v>0</v>
      </c>
      <c r="U542" s="37"/>
      <c r="V542" s="37"/>
      <c r="W542" s="37"/>
      <c r="X542" s="37"/>
      <c r="Y542" s="37"/>
      <c r="Z542" s="37"/>
      <c r="AA542" s="37"/>
      <c r="AB542" s="37"/>
      <c r="AC542" s="37"/>
      <c r="AD542" s="37"/>
      <c r="AE542" s="37"/>
      <c r="AR542" s="206" t="s">
        <v>232</v>
      </c>
      <c r="AT542" s="206" t="s">
        <v>214</v>
      </c>
      <c r="AU542" s="206" t="s">
        <v>91</v>
      </c>
      <c r="AY542" s="19" t="s">
        <v>211</v>
      </c>
      <c r="BE542" s="207">
        <f>IF(N542="základní",J542,0)</f>
        <v>0</v>
      </c>
      <c r="BF542" s="207">
        <f>IF(N542="snížená",J542,0)</f>
        <v>0</v>
      </c>
      <c r="BG542" s="207">
        <f>IF(N542="zákl. přenesená",J542,0)</f>
        <v>0</v>
      </c>
      <c r="BH542" s="207">
        <f>IF(N542="sníž. přenesená",J542,0)</f>
        <v>0</v>
      </c>
      <c r="BI542" s="207">
        <f>IF(N542="nulová",J542,0)</f>
        <v>0</v>
      </c>
      <c r="BJ542" s="19" t="s">
        <v>88</v>
      </c>
      <c r="BK542" s="207">
        <f>ROUND(I542*H542,2)</f>
        <v>0</v>
      </c>
      <c r="BL542" s="19" t="s">
        <v>232</v>
      </c>
      <c r="BM542" s="206" t="s">
        <v>2070</v>
      </c>
    </row>
    <row r="543" spans="1:65" s="2" customFormat="1" ht="97.5">
      <c r="A543" s="37"/>
      <c r="B543" s="38"/>
      <c r="C543" s="39"/>
      <c r="D543" s="208" t="s">
        <v>297</v>
      </c>
      <c r="E543" s="39"/>
      <c r="F543" s="209" t="s">
        <v>1347</v>
      </c>
      <c r="G543" s="39"/>
      <c r="H543" s="39"/>
      <c r="I543" s="118"/>
      <c r="J543" s="39"/>
      <c r="K543" s="39"/>
      <c r="L543" s="42"/>
      <c r="M543" s="210"/>
      <c r="N543" s="211"/>
      <c r="O543" s="67"/>
      <c r="P543" s="67"/>
      <c r="Q543" s="67"/>
      <c r="R543" s="67"/>
      <c r="S543" s="67"/>
      <c r="T543" s="68"/>
      <c r="U543" s="37"/>
      <c r="V543" s="37"/>
      <c r="W543" s="37"/>
      <c r="X543" s="37"/>
      <c r="Y543" s="37"/>
      <c r="Z543" s="37"/>
      <c r="AA543" s="37"/>
      <c r="AB543" s="37"/>
      <c r="AC543" s="37"/>
      <c r="AD543" s="37"/>
      <c r="AE543" s="37"/>
      <c r="AT543" s="19" t="s">
        <v>297</v>
      </c>
      <c r="AU543" s="19" t="s">
        <v>91</v>
      </c>
    </row>
    <row r="544" spans="1:65" s="2" customFormat="1" ht="19.5">
      <c r="A544" s="37"/>
      <c r="B544" s="38"/>
      <c r="C544" s="39"/>
      <c r="D544" s="208" t="s">
        <v>220</v>
      </c>
      <c r="E544" s="39"/>
      <c r="F544" s="209" t="s">
        <v>1348</v>
      </c>
      <c r="G544" s="39"/>
      <c r="H544" s="39"/>
      <c r="I544" s="118"/>
      <c r="J544" s="39"/>
      <c r="K544" s="39"/>
      <c r="L544" s="42"/>
      <c r="M544" s="210"/>
      <c r="N544" s="211"/>
      <c r="O544" s="67"/>
      <c r="P544" s="67"/>
      <c r="Q544" s="67"/>
      <c r="R544" s="67"/>
      <c r="S544" s="67"/>
      <c r="T544" s="68"/>
      <c r="U544" s="37"/>
      <c r="V544" s="37"/>
      <c r="W544" s="37"/>
      <c r="X544" s="37"/>
      <c r="Y544" s="37"/>
      <c r="Z544" s="37"/>
      <c r="AA544" s="37"/>
      <c r="AB544" s="37"/>
      <c r="AC544" s="37"/>
      <c r="AD544" s="37"/>
      <c r="AE544" s="37"/>
      <c r="AT544" s="19" t="s">
        <v>220</v>
      </c>
      <c r="AU544" s="19" t="s">
        <v>91</v>
      </c>
    </row>
    <row r="545" spans="2:51" s="15" customFormat="1" ht="22.5">
      <c r="B545" s="238"/>
      <c r="C545" s="239"/>
      <c r="D545" s="208" t="s">
        <v>299</v>
      </c>
      <c r="E545" s="240" t="s">
        <v>44</v>
      </c>
      <c r="F545" s="241" t="s">
        <v>1349</v>
      </c>
      <c r="G545" s="239"/>
      <c r="H545" s="240" t="s">
        <v>44</v>
      </c>
      <c r="I545" s="242"/>
      <c r="J545" s="239"/>
      <c r="K545" s="239"/>
      <c r="L545" s="243"/>
      <c r="M545" s="244"/>
      <c r="N545" s="245"/>
      <c r="O545" s="245"/>
      <c r="P545" s="245"/>
      <c r="Q545" s="245"/>
      <c r="R545" s="245"/>
      <c r="S545" s="245"/>
      <c r="T545" s="246"/>
      <c r="AT545" s="247" t="s">
        <v>299</v>
      </c>
      <c r="AU545" s="247" t="s">
        <v>91</v>
      </c>
      <c r="AV545" s="15" t="s">
        <v>88</v>
      </c>
      <c r="AW545" s="15" t="s">
        <v>42</v>
      </c>
      <c r="AX545" s="15" t="s">
        <v>82</v>
      </c>
      <c r="AY545" s="247" t="s">
        <v>211</v>
      </c>
    </row>
    <row r="546" spans="2:51" s="13" customFormat="1">
      <c r="B546" s="216"/>
      <c r="C546" s="217"/>
      <c r="D546" s="208" t="s">
        <v>299</v>
      </c>
      <c r="E546" s="218" t="s">
        <v>44</v>
      </c>
      <c r="F546" s="219" t="s">
        <v>2071</v>
      </c>
      <c r="G546" s="217"/>
      <c r="H546" s="220">
        <v>1.0900000000000001</v>
      </c>
      <c r="I546" s="221"/>
      <c r="J546" s="217"/>
      <c r="K546" s="217"/>
      <c r="L546" s="222"/>
      <c r="M546" s="223"/>
      <c r="N546" s="224"/>
      <c r="O546" s="224"/>
      <c r="P546" s="224"/>
      <c r="Q546" s="224"/>
      <c r="R546" s="224"/>
      <c r="S546" s="224"/>
      <c r="T546" s="225"/>
      <c r="AT546" s="226" t="s">
        <v>299</v>
      </c>
      <c r="AU546" s="226" t="s">
        <v>91</v>
      </c>
      <c r="AV546" s="13" t="s">
        <v>91</v>
      </c>
      <c r="AW546" s="13" t="s">
        <v>42</v>
      </c>
      <c r="AX546" s="13" t="s">
        <v>82</v>
      </c>
      <c r="AY546" s="226" t="s">
        <v>211</v>
      </c>
    </row>
    <row r="547" spans="2:51" s="13" customFormat="1">
      <c r="B547" s="216"/>
      <c r="C547" s="217"/>
      <c r="D547" s="208" t="s">
        <v>299</v>
      </c>
      <c r="E547" s="218" t="s">
        <v>44</v>
      </c>
      <c r="F547" s="219" t="s">
        <v>2072</v>
      </c>
      <c r="G547" s="217"/>
      <c r="H547" s="220">
        <v>1.23</v>
      </c>
      <c r="I547" s="221"/>
      <c r="J547" s="217"/>
      <c r="K547" s="217"/>
      <c r="L547" s="222"/>
      <c r="M547" s="223"/>
      <c r="N547" s="224"/>
      <c r="O547" s="224"/>
      <c r="P547" s="224"/>
      <c r="Q547" s="224"/>
      <c r="R547" s="224"/>
      <c r="S547" s="224"/>
      <c r="T547" s="225"/>
      <c r="AT547" s="226" t="s">
        <v>299</v>
      </c>
      <c r="AU547" s="226" t="s">
        <v>91</v>
      </c>
      <c r="AV547" s="13" t="s">
        <v>91</v>
      </c>
      <c r="AW547" s="13" t="s">
        <v>42</v>
      </c>
      <c r="AX547" s="13" t="s">
        <v>82</v>
      </c>
      <c r="AY547" s="226" t="s">
        <v>211</v>
      </c>
    </row>
    <row r="548" spans="2:51" s="13" customFormat="1">
      <c r="B548" s="216"/>
      <c r="C548" s="217"/>
      <c r="D548" s="208" t="s">
        <v>299</v>
      </c>
      <c r="E548" s="218" t="s">
        <v>44</v>
      </c>
      <c r="F548" s="219" t="s">
        <v>2073</v>
      </c>
      <c r="G548" s="217"/>
      <c r="H548" s="220">
        <v>1.5</v>
      </c>
      <c r="I548" s="221"/>
      <c r="J548" s="217"/>
      <c r="K548" s="217"/>
      <c r="L548" s="222"/>
      <c r="M548" s="223"/>
      <c r="N548" s="224"/>
      <c r="O548" s="224"/>
      <c r="P548" s="224"/>
      <c r="Q548" s="224"/>
      <c r="R548" s="224"/>
      <c r="S548" s="224"/>
      <c r="T548" s="225"/>
      <c r="AT548" s="226" t="s">
        <v>299</v>
      </c>
      <c r="AU548" s="226" t="s">
        <v>91</v>
      </c>
      <c r="AV548" s="13" t="s">
        <v>91</v>
      </c>
      <c r="AW548" s="13" t="s">
        <v>42</v>
      </c>
      <c r="AX548" s="13" t="s">
        <v>82</v>
      </c>
      <c r="AY548" s="226" t="s">
        <v>211</v>
      </c>
    </row>
    <row r="549" spans="2:51" s="13" customFormat="1">
      <c r="B549" s="216"/>
      <c r="C549" s="217"/>
      <c r="D549" s="208" t="s">
        <v>299</v>
      </c>
      <c r="E549" s="218" t="s">
        <v>44</v>
      </c>
      <c r="F549" s="219" t="s">
        <v>2074</v>
      </c>
      <c r="G549" s="217"/>
      <c r="H549" s="220">
        <v>10.5</v>
      </c>
      <c r="I549" s="221"/>
      <c r="J549" s="217"/>
      <c r="K549" s="217"/>
      <c r="L549" s="222"/>
      <c r="M549" s="223"/>
      <c r="N549" s="224"/>
      <c r="O549" s="224"/>
      <c r="P549" s="224"/>
      <c r="Q549" s="224"/>
      <c r="R549" s="224"/>
      <c r="S549" s="224"/>
      <c r="T549" s="225"/>
      <c r="AT549" s="226" t="s">
        <v>299</v>
      </c>
      <c r="AU549" s="226" t="s">
        <v>91</v>
      </c>
      <c r="AV549" s="13" t="s">
        <v>91</v>
      </c>
      <c r="AW549" s="13" t="s">
        <v>42</v>
      </c>
      <c r="AX549" s="13" t="s">
        <v>82</v>
      </c>
      <c r="AY549" s="226" t="s">
        <v>211</v>
      </c>
    </row>
    <row r="550" spans="2:51" s="13" customFormat="1">
      <c r="B550" s="216"/>
      <c r="C550" s="217"/>
      <c r="D550" s="208" t="s">
        <v>299</v>
      </c>
      <c r="E550" s="218" t="s">
        <v>44</v>
      </c>
      <c r="F550" s="219" t="s">
        <v>2075</v>
      </c>
      <c r="G550" s="217"/>
      <c r="H550" s="220">
        <v>1.5</v>
      </c>
      <c r="I550" s="221"/>
      <c r="J550" s="217"/>
      <c r="K550" s="217"/>
      <c r="L550" s="222"/>
      <c r="M550" s="223"/>
      <c r="N550" s="224"/>
      <c r="O550" s="224"/>
      <c r="P550" s="224"/>
      <c r="Q550" s="224"/>
      <c r="R550" s="224"/>
      <c r="S550" s="224"/>
      <c r="T550" s="225"/>
      <c r="AT550" s="226" t="s">
        <v>299</v>
      </c>
      <c r="AU550" s="226" t="s">
        <v>91</v>
      </c>
      <c r="AV550" s="13" t="s">
        <v>91</v>
      </c>
      <c r="AW550" s="13" t="s">
        <v>42</v>
      </c>
      <c r="AX550" s="13" t="s">
        <v>82</v>
      </c>
      <c r="AY550" s="226" t="s">
        <v>211</v>
      </c>
    </row>
    <row r="551" spans="2:51" s="13" customFormat="1">
      <c r="B551" s="216"/>
      <c r="C551" s="217"/>
      <c r="D551" s="208" t="s">
        <v>299</v>
      </c>
      <c r="E551" s="218" t="s">
        <v>44</v>
      </c>
      <c r="F551" s="219" t="s">
        <v>2076</v>
      </c>
      <c r="G551" s="217"/>
      <c r="H551" s="220">
        <v>1.5</v>
      </c>
      <c r="I551" s="221"/>
      <c r="J551" s="217"/>
      <c r="K551" s="217"/>
      <c r="L551" s="222"/>
      <c r="M551" s="223"/>
      <c r="N551" s="224"/>
      <c r="O551" s="224"/>
      <c r="P551" s="224"/>
      <c r="Q551" s="224"/>
      <c r="R551" s="224"/>
      <c r="S551" s="224"/>
      <c r="T551" s="225"/>
      <c r="AT551" s="226" t="s">
        <v>299</v>
      </c>
      <c r="AU551" s="226" t="s">
        <v>91</v>
      </c>
      <c r="AV551" s="13" t="s">
        <v>91</v>
      </c>
      <c r="AW551" s="13" t="s">
        <v>42</v>
      </c>
      <c r="AX551" s="13" t="s">
        <v>82</v>
      </c>
      <c r="AY551" s="226" t="s">
        <v>211</v>
      </c>
    </row>
    <row r="552" spans="2:51" s="13" customFormat="1">
      <c r="B552" s="216"/>
      <c r="C552" s="217"/>
      <c r="D552" s="208" t="s">
        <v>299</v>
      </c>
      <c r="E552" s="218" t="s">
        <v>44</v>
      </c>
      <c r="F552" s="219" t="s">
        <v>2077</v>
      </c>
      <c r="G552" s="217"/>
      <c r="H552" s="220">
        <v>1.1399999999999999</v>
      </c>
      <c r="I552" s="221"/>
      <c r="J552" s="217"/>
      <c r="K552" s="217"/>
      <c r="L552" s="222"/>
      <c r="M552" s="223"/>
      <c r="N552" s="224"/>
      <c r="O552" s="224"/>
      <c r="P552" s="224"/>
      <c r="Q552" s="224"/>
      <c r="R552" s="224"/>
      <c r="S552" s="224"/>
      <c r="T552" s="225"/>
      <c r="AT552" s="226" t="s">
        <v>299</v>
      </c>
      <c r="AU552" s="226" t="s">
        <v>91</v>
      </c>
      <c r="AV552" s="13" t="s">
        <v>91</v>
      </c>
      <c r="AW552" s="13" t="s">
        <v>42</v>
      </c>
      <c r="AX552" s="13" t="s">
        <v>82</v>
      </c>
      <c r="AY552" s="226" t="s">
        <v>211</v>
      </c>
    </row>
    <row r="553" spans="2:51" s="13" customFormat="1">
      <c r="B553" s="216"/>
      <c r="C553" s="217"/>
      <c r="D553" s="208" t="s">
        <v>299</v>
      </c>
      <c r="E553" s="218" t="s">
        <v>44</v>
      </c>
      <c r="F553" s="219" t="s">
        <v>2078</v>
      </c>
      <c r="G553" s="217"/>
      <c r="H553" s="220">
        <v>1.1399999999999999</v>
      </c>
      <c r="I553" s="221"/>
      <c r="J553" s="217"/>
      <c r="K553" s="217"/>
      <c r="L553" s="222"/>
      <c r="M553" s="223"/>
      <c r="N553" s="224"/>
      <c r="O553" s="224"/>
      <c r="P553" s="224"/>
      <c r="Q553" s="224"/>
      <c r="R553" s="224"/>
      <c r="S553" s="224"/>
      <c r="T553" s="225"/>
      <c r="AT553" s="226" t="s">
        <v>299</v>
      </c>
      <c r="AU553" s="226" t="s">
        <v>91</v>
      </c>
      <c r="AV553" s="13" t="s">
        <v>91</v>
      </c>
      <c r="AW553" s="13" t="s">
        <v>42</v>
      </c>
      <c r="AX553" s="13" t="s">
        <v>82</v>
      </c>
      <c r="AY553" s="226" t="s">
        <v>211</v>
      </c>
    </row>
    <row r="554" spans="2:51" s="13" customFormat="1">
      <c r="B554" s="216"/>
      <c r="C554" s="217"/>
      <c r="D554" s="208" t="s">
        <v>299</v>
      </c>
      <c r="E554" s="218" t="s">
        <v>44</v>
      </c>
      <c r="F554" s="219" t="s">
        <v>2079</v>
      </c>
      <c r="G554" s="217"/>
      <c r="H554" s="220">
        <v>1.41</v>
      </c>
      <c r="I554" s="221"/>
      <c r="J554" s="217"/>
      <c r="K554" s="217"/>
      <c r="L554" s="222"/>
      <c r="M554" s="223"/>
      <c r="N554" s="224"/>
      <c r="O554" s="224"/>
      <c r="P554" s="224"/>
      <c r="Q554" s="224"/>
      <c r="R554" s="224"/>
      <c r="S554" s="224"/>
      <c r="T554" s="225"/>
      <c r="AT554" s="226" t="s">
        <v>299</v>
      </c>
      <c r="AU554" s="226" t="s">
        <v>91</v>
      </c>
      <c r="AV554" s="13" t="s">
        <v>91</v>
      </c>
      <c r="AW554" s="13" t="s">
        <v>42</v>
      </c>
      <c r="AX554" s="13" t="s">
        <v>82</v>
      </c>
      <c r="AY554" s="226" t="s">
        <v>211</v>
      </c>
    </row>
    <row r="555" spans="2:51" s="13" customFormat="1">
      <c r="B555" s="216"/>
      <c r="C555" s="217"/>
      <c r="D555" s="208" t="s">
        <v>299</v>
      </c>
      <c r="E555" s="218" t="s">
        <v>44</v>
      </c>
      <c r="F555" s="219" t="s">
        <v>2080</v>
      </c>
      <c r="G555" s="217"/>
      <c r="H555" s="220">
        <v>1.41</v>
      </c>
      <c r="I555" s="221"/>
      <c r="J555" s="217"/>
      <c r="K555" s="217"/>
      <c r="L555" s="222"/>
      <c r="M555" s="223"/>
      <c r="N555" s="224"/>
      <c r="O555" s="224"/>
      <c r="P555" s="224"/>
      <c r="Q555" s="224"/>
      <c r="R555" s="224"/>
      <c r="S555" s="224"/>
      <c r="T555" s="225"/>
      <c r="AT555" s="226" t="s">
        <v>299</v>
      </c>
      <c r="AU555" s="226" t="s">
        <v>91</v>
      </c>
      <c r="AV555" s="13" t="s">
        <v>91</v>
      </c>
      <c r="AW555" s="13" t="s">
        <v>42</v>
      </c>
      <c r="AX555" s="13" t="s">
        <v>82</v>
      </c>
      <c r="AY555" s="226" t="s">
        <v>211</v>
      </c>
    </row>
    <row r="556" spans="2:51" s="13" customFormat="1">
      <c r="B556" s="216"/>
      <c r="C556" s="217"/>
      <c r="D556" s="208" t="s">
        <v>299</v>
      </c>
      <c r="E556" s="218" t="s">
        <v>44</v>
      </c>
      <c r="F556" s="219" t="s">
        <v>2081</v>
      </c>
      <c r="G556" s="217"/>
      <c r="H556" s="220">
        <v>1.41</v>
      </c>
      <c r="I556" s="221"/>
      <c r="J556" s="217"/>
      <c r="K556" s="217"/>
      <c r="L556" s="222"/>
      <c r="M556" s="223"/>
      <c r="N556" s="224"/>
      <c r="O556" s="224"/>
      <c r="P556" s="224"/>
      <c r="Q556" s="224"/>
      <c r="R556" s="224"/>
      <c r="S556" s="224"/>
      <c r="T556" s="225"/>
      <c r="AT556" s="226" t="s">
        <v>299</v>
      </c>
      <c r="AU556" s="226" t="s">
        <v>91</v>
      </c>
      <c r="AV556" s="13" t="s">
        <v>91</v>
      </c>
      <c r="AW556" s="13" t="s">
        <v>42</v>
      </c>
      <c r="AX556" s="13" t="s">
        <v>82</v>
      </c>
      <c r="AY556" s="226" t="s">
        <v>211</v>
      </c>
    </row>
    <row r="557" spans="2:51" s="13" customFormat="1">
      <c r="B557" s="216"/>
      <c r="C557" s="217"/>
      <c r="D557" s="208" t="s">
        <v>299</v>
      </c>
      <c r="E557" s="218" t="s">
        <v>44</v>
      </c>
      <c r="F557" s="219" t="s">
        <v>2082</v>
      </c>
      <c r="G557" s="217"/>
      <c r="H557" s="220">
        <v>4.2300000000000004</v>
      </c>
      <c r="I557" s="221"/>
      <c r="J557" s="217"/>
      <c r="K557" s="217"/>
      <c r="L557" s="222"/>
      <c r="M557" s="223"/>
      <c r="N557" s="224"/>
      <c r="O557" s="224"/>
      <c r="P557" s="224"/>
      <c r="Q557" s="224"/>
      <c r="R557" s="224"/>
      <c r="S557" s="224"/>
      <c r="T557" s="225"/>
      <c r="AT557" s="226" t="s">
        <v>299</v>
      </c>
      <c r="AU557" s="226" t="s">
        <v>91</v>
      </c>
      <c r="AV557" s="13" t="s">
        <v>91</v>
      </c>
      <c r="AW557" s="13" t="s">
        <v>42</v>
      </c>
      <c r="AX557" s="13" t="s">
        <v>82</v>
      </c>
      <c r="AY557" s="226" t="s">
        <v>211</v>
      </c>
    </row>
    <row r="558" spans="2:51" s="13" customFormat="1">
      <c r="B558" s="216"/>
      <c r="C558" s="217"/>
      <c r="D558" s="208" t="s">
        <v>299</v>
      </c>
      <c r="E558" s="218" t="s">
        <v>44</v>
      </c>
      <c r="F558" s="219" t="s">
        <v>2083</v>
      </c>
      <c r="G558" s="217"/>
      <c r="H558" s="220">
        <v>1.41</v>
      </c>
      <c r="I558" s="221"/>
      <c r="J558" s="217"/>
      <c r="K558" s="217"/>
      <c r="L558" s="222"/>
      <c r="M558" s="223"/>
      <c r="N558" s="224"/>
      <c r="O558" s="224"/>
      <c r="P558" s="224"/>
      <c r="Q558" s="224"/>
      <c r="R558" s="224"/>
      <c r="S558" s="224"/>
      <c r="T558" s="225"/>
      <c r="AT558" s="226" t="s">
        <v>299</v>
      </c>
      <c r="AU558" s="226" t="s">
        <v>91</v>
      </c>
      <c r="AV558" s="13" t="s">
        <v>91</v>
      </c>
      <c r="AW558" s="13" t="s">
        <v>42</v>
      </c>
      <c r="AX558" s="13" t="s">
        <v>82</v>
      </c>
      <c r="AY558" s="226" t="s">
        <v>211</v>
      </c>
    </row>
    <row r="559" spans="2:51" s="13" customFormat="1">
      <c r="B559" s="216"/>
      <c r="C559" s="217"/>
      <c r="D559" s="208" t="s">
        <v>299</v>
      </c>
      <c r="E559" s="218" t="s">
        <v>44</v>
      </c>
      <c r="F559" s="219" t="s">
        <v>2084</v>
      </c>
      <c r="G559" s="217"/>
      <c r="H559" s="220">
        <v>1.41</v>
      </c>
      <c r="I559" s="221"/>
      <c r="J559" s="217"/>
      <c r="K559" s="217"/>
      <c r="L559" s="222"/>
      <c r="M559" s="223"/>
      <c r="N559" s="224"/>
      <c r="O559" s="224"/>
      <c r="P559" s="224"/>
      <c r="Q559" s="224"/>
      <c r="R559" s="224"/>
      <c r="S559" s="224"/>
      <c r="T559" s="225"/>
      <c r="AT559" s="226" t="s">
        <v>299</v>
      </c>
      <c r="AU559" s="226" t="s">
        <v>91</v>
      </c>
      <c r="AV559" s="13" t="s">
        <v>91</v>
      </c>
      <c r="AW559" s="13" t="s">
        <v>42</v>
      </c>
      <c r="AX559" s="13" t="s">
        <v>82</v>
      </c>
      <c r="AY559" s="226" t="s">
        <v>211</v>
      </c>
    </row>
    <row r="560" spans="2:51" s="13" customFormat="1">
      <c r="B560" s="216"/>
      <c r="C560" s="217"/>
      <c r="D560" s="208" t="s">
        <v>299</v>
      </c>
      <c r="E560" s="218" t="s">
        <v>44</v>
      </c>
      <c r="F560" s="219" t="s">
        <v>2062</v>
      </c>
      <c r="G560" s="217"/>
      <c r="H560" s="220">
        <v>0</v>
      </c>
      <c r="I560" s="221"/>
      <c r="J560" s="217"/>
      <c r="K560" s="217"/>
      <c r="L560" s="222"/>
      <c r="M560" s="223"/>
      <c r="N560" s="224"/>
      <c r="O560" s="224"/>
      <c r="P560" s="224"/>
      <c r="Q560" s="224"/>
      <c r="R560" s="224"/>
      <c r="S560" s="224"/>
      <c r="T560" s="225"/>
      <c r="AT560" s="226" t="s">
        <v>299</v>
      </c>
      <c r="AU560" s="226" t="s">
        <v>91</v>
      </c>
      <c r="AV560" s="13" t="s">
        <v>91</v>
      </c>
      <c r="AW560" s="13" t="s">
        <v>42</v>
      </c>
      <c r="AX560" s="13" t="s">
        <v>82</v>
      </c>
      <c r="AY560" s="226" t="s">
        <v>211</v>
      </c>
    </row>
    <row r="561" spans="1:65" s="14" customFormat="1">
      <c r="B561" s="227"/>
      <c r="C561" s="228"/>
      <c r="D561" s="208" t="s">
        <v>299</v>
      </c>
      <c r="E561" s="229" t="s">
        <v>44</v>
      </c>
      <c r="F561" s="230" t="s">
        <v>344</v>
      </c>
      <c r="G561" s="228"/>
      <c r="H561" s="231">
        <v>30.88</v>
      </c>
      <c r="I561" s="232"/>
      <c r="J561" s="228"/>
      <c r="K561" s="228"/>
      <c r="L561" s="233"/>
      <c r="M561" s="234"/>
      <c r="N561" s="235"/>
      <c r="O561" s="235"/>
      <c r="P561" s="235"/>
      <c r="Q561" s="235"/>
      <c r="R561" s="235"/>
      <c r="S561" s="235"/>
      <c r="T561" s="236"/>
      <c r="AT561" s="237" t="s">
        <v>299</v>
      </c>
      <c r="AU561" s="237" t="s">
        <v>91</v>
      </c>
      <c r="AV561" s="14" t="s">
        <v>232</v>
      </c>
      <c r="AW561" s="14" t="s">
        <v>42</v>
      </c>
      <c r="AX561" s="14" t="s">
        <v>88</v>
      </c>
      <c r="AY561" s="237" t="s">
        <v>211</v>
      </c>
    </row>
    <row r="562" spans="1:65" s="12" customFormat="1" ht="12.75">
      <c r="B562" s="179"/>
      <c r="C562" s="180"/>
      <c r="D562" s="181" t="s">
        <v>81</v>
      </c>
      <c r="E562" s="193" t="s">
        <v>594</v>
      </c>
      <c r="F562" s="193" t="s">
        <v>595</v>
      </c>
      <c r="G562" s="180"/>
      <c r="H562" s="180"/>
      <c r="I562" s="183"/>
      <c r="J562" s="194">
        <f>BK562</f>
        <v>0</v>
      </c>
      <c r="K562" s="180"/>
      <c r="L562" s="185"/>
      <c r="M562" s="186"/>
      <c r="N562" s="187"/>
      <c r="O562" s="187"/>
      <c r="P562" s="188">
        <f>SUM(P563:P578)</f>
        <v>0</v>
      </c>
      <c r="Q562" s="187"/>
      <c r="R562" s="188">
        <f>SUM(R563:R578)</f>
        <v>0</v>
      </c>
      <c r="S562" s="187"/>
      <c r="T562" s="189">
        <f>SUM(T563:T578)</f>
        <v>0</v>
      </c>
      <c r="AR562" s="190" t="s">
        <v>88</v>
      </c>
      <c r="AT562" s="191" t="s">
        <v>81</v>
      </c>
      <c r="AU562" s="191" t="s">
        <v>88</v>
      </c>
      <c r="AY562" s="190" t="s">
        <v>211</v>
      </c>
      <c r="BK562" s="192">
        <f>SUM(BK563:BK578)</f>
        <v>0</v>
      </c>
    </row>
    <row r="563" spans="1:65" s="2" customFormat="1" ht="24">
      <c r="A563" s="37"/>
      <c r="B563" s="38"/>
      <c r="C563" s="195" t="s">
        <v>1068</v>
      </c>
      <c r="D563" s="195" t="s">
        <v>214</v>
      </c>
      <c r="E563" s="196" t="s">
        <v>1384</v>
      </c>
      <c r="F563" s="197" t="s">
        <v>1385</v>
      </c>
      <c r="G563" s="198" t="s">
        <v>510</v>
      </c>
      <c r="H563" s="199">
        <v>23.155000000000001</v>
      </c>
      <c r="I563" s="200"/>
      <c r="J563" s="201">
        <f>ROUND(I563*H563,2)</f>
        <v>0</v>
      </c>
      <c r="K563" s="197" t="s">
        <v>224</v>
      </c>
      <c r="L563" s="42"/>
      <c r="M563" s="202" t="s">
        <v>44</v>
      </c>
      <c r="N563" s="203" t="s">
        <v>53</v>
      </c>
      <c r="O563" s="67"/>
      <c r="P563" s="204">
        <f>O563*H563</f>
        <v>0</v>
      </c>
      <c r="Q563" s="204">
        <v>0</v>
      </c>
      <c r="R563" s="204">
        <f>Q563*H563</f>
        <v>0</v>
      </c>
      <c r="S563" s="204">
        <v>0</v>
      </c>
      <c r="T563" s="205">
        <f>S563*H563</f>
        <v>0</v>
      </c>
      <c r="U563" s="37"/>
      <c r="V563" s="37"/>
      <c r="W563" s="37"/>
      <c r="X563" s="37"/>
      <c r="Y563" s="37"/>
      <c r="Z563" s="37"/>
      <c r="AA563" s="37"/>
      <c r="AB563" s="37"/>
      <c r="AC563" s="37"/>
      <c r="AD563" s="37"/>
      <c r="AE563" s="37"/>
      <c r="AR563" s="206" t="s">
        <v>232</v>
      </c>
      <c r="AT563" s="206" t="s">
        <v>214</v>
      </c>
      <c r="AU563" s="206" t="s">
        <v>91</v>
      </c>
      <c r="AY563" s="19" t="s">
        <v>211</v>
      </c>
      <c r="BE563" s="207">
        <f>IF(N563="základní",J563,0)</f>
        <v>0</v>
      </c>
      <c r="BF563" s="207">
        <f>IF(N563="snížená",J563,0)</f>
        <v>0</v>
      </c>
      <c r="BG563" s="207">
        <f>IF(N563="zákl. přenesená",J563,0)</f>
        <v>0</v>
      </c>
      <c r="BH563" s="207">
        <f>IF(N563="sníž. přenesená",J563,0)</f>
        <v>0</v>
      </c>
      <c r="BI563" s="207">
        <f>IF(N563="nulová",J563,0)</f>
        <v>0</v>
      </c>
      <c r="BJ563" s="19" t="s">
        <v>88</v>
      </c>
      <c r="BK563" s="207">
        <f>ROUND(I563*H563,2)</f>
        <v>0</v>
      </c>
      <c r="BL563" s="19" t="s">
        <v>232</v>
      </c>
      <c r="BM563" s="206" t="s">
        <v>2085</v>
      </c>
    </row>
    <row r="564" spans="1:65" s="2" customFormat="1" ht="78">
      <c r="A564" s="37"/>
      <c r="B564" s="38"/>
      <c r="C564" s="39"/>
      <c r="D564" s="208" t="s">
        <v>297</v>
      </c>
      <c r="E564" s="39"/>
      <c r="F564" s="209" t="s">
        <v>1387</v>
      </c>
      <c r="G564" s="39"/>
      <c r="H564" s="39"/>
      <c r="I564" s="118"/>
      <c r="J564" s="39"/>
      <c r="K564" s="39"/>
      <c r="L564" s="42"/>
      <c r="M564" s="210"/>
      <c r="N564" s="211"/>
      <c r="O564" s="67"/>
      <c r="P564" s="67"/>
      <c r="Q564" s="67"/>
      <c r="R564" s="67"/>
      <c r="S564" s="67"/>
      <c r="T564" s="68"/>
      <c r="U564" s="37"/>
      <c r="V564" s="37"/>
      <c r="W564" s="37"/>
      <c r="X564" s="37"/>
      <c r="Y564" s="37"/>
      <c r="Z564" s="37"/>
      <c r="AA564" s="37"/>
      <c r="AB564" s="37"/>
      <c r="AC564" s="37"/>
      <c r="AD564" s="37"/>
      <c r="AE564" s="37"/>
      <c r="AT564" s="19" t="s">
        <v>297</v>
      </c>
      <c r="AU564" s="19" t="s">
        <v>91</v>
      </c>
    </row>
    <row r="565" spans="1:65" s="13" customFormat="1">
      <c r="B565" s="216"/>
      <c r="C565" s="217"/>
      <c r="D565" s="208" t="s">
        <v>299</v>
      </c>
      <c r="E565" s="218" t="s">
        <v>44</v>
      </c>
      <c r="F565" s="219" t="s">
        <v>2086</v>
      </c>
      <c r="G565" s="217"/>
      <c r="H565" s="220">
        <v>8.42</v>
      </c>
      <c r="I565" s="221"/>
      <c r="J565" s="217"/>
      <c r="K565" s="217"/>
      <c r="L565" s="222"/>
      <c r="M565" s="223"/>
      <c r="N565" s="224"/>
      <c r="O565" s="224"/>
      <c r="P565" s="224"/>
      <c r="Q565" s="224"/>
      <c r="R565" s="224"/>
      <c r="S565" s="224"/>
      <c r="T565" s="225"/>
      <c r="AT565" s="226" t="s">
        <v>299</v>
      </c>
      <c r="AU565" s="226" t="s">
        <v>91</v>
      </c>
      <c r="AV565" s="13" t="s">
        <v>91</v>
      </c>
      <c r="AW565" s="13" t="s">
        <v>42</v>
      </c>
      <c r="AX565" s="13" t="s">
        <v>82</v>
      </c>
      <c r="AY565" s="226" t="s">
        <v>211</v>
      </c>
    </row>
    <row r="566" spans="1:65" s="13" customFormat="1">
      <c r="B566" s="216"/>
      <c r="C566" s="217"/>
      <c r="D566" s="208" t="s">
        <v>299</v>
      </c>
      <c r="E566" s="218" t="s">
        <v>44</v>
      </c>
      <c r="F566" s="219" t="s">
        <v>2087</v>
      </c>
      <c r="G566" s="217"/>
      <c r="H566" s="220">
        <v>14.734999999999999</v>
      </c>
      <c r="I566" s="221"/>
      <c r="J566" s="217"/>
      <c r="K566" s="217"/>
      <c r="L566" s="222"/>
      <c r="M566" s="223"/>
      <c r="N566" s="224"/>
      <c r="O566" s="224"/>
      <c r="P566" s="224"/>
      <c r="Q566" s="224"/>
      <c r="R566" s="224"/>
      <c r="S566" s="224"/>
      <c r="T566" s="225"/>
      <c r="AT566" s="226" t="s">
        <v>299</v>
      </c>
      <c r="AU566" s="226" t="s">
        <v>91</v>
      </c>
      <c r="AV566" s="13" t="s">
        <v>91</v>
      </c>
      <c r="AW566" s="13" t="s">
        <v>42</v>
      </c>
      <c r="AX566" s="13" t="s">
        <v>82</v>
      </c>
      <c r="AY566" s="226" t="s">
        <v>211</v>
      </c>
    </row>
    <row r="567" spans="1:65" s="14" customFormat="1">
      <c r="B567" s="227"/>
      <c r="C567" s="228"/>
      <c r="D567" s="208" t="s">
        <v>299</v>
      </c>
      <c r="E567" s="229" t="s">
        <v>44</v>
      </c>
      <c r="F567" s="230" t="s">
        <v>344</v>
      </c>
      <c r="G567" s="228"/>
      <c r="H567" s="231">
        <v>23.155000000000001</v>
      </c>
      <c r="I567" s="232"/>
      <c r="J567" s="228"/>
      <c r="K567" s="228"/>
      <c r="L567" s="233"/>
      <c r="M567" s="234"/>
      <c r="N567" s="235"/>
      <c r="O567" s="235"/>
      <c r="P567" s="235"/>
      <c r="Q567" s="235"/>
      <c r="R567" s="235"/>
      <c r="S567" s="235"/>
      <c r="T567" s="236"/>
      <c r="AT567" s="237" t="s">
        <v>299</v>
      </c>
      <c r="AU567" s="237" t="s">
        <v>91</v>
      </c>
      <c r="AV567" s="14" t="s">
        <v>232</v>
      </c>
      <c r="AW567" s="14" t="s">
        <v>42</v>
      </c>
      <c r="AX567" s="14" t="s">
        <v>88</v>
      </c>
      <c r="AY567" s="237" t="s">
        <v>211</v>
      </c>
    </row>
    <row r="568" spans="1:65" s="2" customFormat="1" ht="24">
      <c r="A568" s="37"/>
      <c r="B568" s="38"/>
      <c r="C568" s="195" t="s">
        <v>1074</v>
      </c>
      <c r="D568" s="195" t="s">
        <v>214</v>
      </c>
      <c r="E568" s="196" t="s">
        <v>1392</v>
      </c>
      <c r="F568" s="197" t="s">
        <v>1393</v>
      </c>
      <c r="G568" s="198" t="s">
        <v>510</v>
      </c>
      <c r="H568" s="199">
        <v>208.39500000000001</v>
      </c>
      <c r="I568" s="200"/>
      <c r="J568" s="201">
        <f>ROUND(I568*H568,2)</f>
        <v>0</v>
      </c>
      <c r="K568" s="197" t="s">
        <v>224</v>
      </c>
      <c r="L568" s="42"/>
      <c r="M568" s="202" t="s">
        <v>44</v>
      </c>
      <c r="N568" s="203" t="s">
        <v>53</v>
      </c>
      <c r="O568" s="67"/>
      <c r="P568" s="204">
        <f>O568*H568</f>
        <v>0</v>
      </c>
      <c r="Q568" s="204">
        <v>0</v>
      </c>
      <c r="R568" s="204">
        <f>Q568*H568</f>
        <v>0</v>
      </c>
      <c r="S568" s="204">
        <v>0</v>
      </c>
      <c r="T568" s="205">
        <f>S568*H568</f>
        <v>0</v>
      </c>
      <c r="U568" s="37"/>
      <c r="V568" s="37"/>
      <c r="W568" s="37"/>
      <c r="X568" s="37"/>
      <c r="Y568" s="37"/>
      <c r="Z568" s="37"/>
      <c r="AA568" s="37"/>
      <c r="AB568" s="37"/>
      <c r="AC568" s="37"/>
      <c r="AD568" s="37"/>
      <c r="AE568" s="37"/>
      <c r="AR568" s="206" t="s">
        <v>232</v>
      </c>
      <c r="AT568" s="206" t="s">
        <v>214</v>
      </c>
      <c r="AU568" s="206" t="s">
        <v>91</v>
      </c>
      <c r="AY568" s="19" t="s">
        <v>211</v>
      </c>
      <c r="BE568" s="207">
        <f>IF(N568="základní",J568,0)</f>
        <v>0</v>
      </c>
      <c r="BF568" s="207">
        <f>IF(N568="snížená",J568,0)</f>
        <v>0</v>
      </c>
      <c r="BG568" s="207">
        <f>IF(N568="zákl. přenesená",J568,0)</f>
        <v>0</v>
      </c>
      <c r="BH568" s="207">
        <f>IF(N568="sníž. přenesená",J568,0)</f>
        <v>0</v>
      </c>
      <c r="BI568" s="207">
        <f>IF(N568="nulová",J568,0)</f>
        <v>0</v>
      </c>
      <c r="BJ568" s="19" t="s">
        <v>88</v>
      </c>
      <c r="BK568" s="207">
        <f>ROUND(I568*H568,2)</f>
        <v>0</v>
      </c>
      <c r="BL568" s="19" t="s">
        <v>232</v>
      </c>
      <c r="BM568" s="206" t="s">
        <v>2088</v>
      </c>
    </row>
    <row r="569" spans="1:65" s="2" customFormat="1" ht="78">
      <c r="A569" s="37"/>
      <c r="B569" s="38"/>
      <c r="C569" s="39"/>
      <c r="D569" s="208" t="s">
        <v>297</v>
      </c>
      <c r="E569" s="39"/>
      <c r="F569" s="209" t="s">
        <v>1387</v>
      </c>
      <c r="G569" s="39"/>
      <c r="H569" s="39"/>
      <c r="I569" s="118"/>
      <c r="J569" s="39"/>
      <c r="K569" s="39"/>
      <c r="L569" s="42"/>
      <c r="M569" s="210"/>
      <c r="N569" s="211"/>
      <c r="O569" s="67"/>
      <c r="P569" s="67"/>
      <c r="Q569" s="67"/>
      <c r="R569" s="67"/>
      <c r="S569" s="67"/>
      <c r="T569" s="68"/>
      <c r="U569" s="37"/>
      <c r="V569" s="37"/>
      <c r="W569" s="37"/>
      <c r="X569" s="37"/>
      <c r="Y569" s="37"/>
      <c r="Z569" s="37"/>
      <c r="AA569" s="37"/>
      <c r="AB569" s="37"/>
      <c r="AC569" s="37"/>
      <c r="AD569" s="37"/>
      <c r="AE569" s="37"/>
      <c r="AT569" s="19" t="s">
        <v>297</v>
      </c>
      <c r="AU569" s="19" t="s">
        <v>91</v>
      </c>
    </row>
    <row r="570" spans="1:65" s="13" customFormat="1" ht="22.5">
      <c r="B570" s="216"/>
      <c r="C570" s="217"/>
      <c r="D570" s="208" t="s">
        <v>299</v>
      </c>
      <c r="E570" s="218" t="s">
        <v>44</v>
      </c>
      <c r="F570" s="219" t="s">
        <v>2089</v>
      </c>
      <c r="G570" s="217"/>
      <c r="H570" s="220">
        <v>75.78</v>
      </c>
      <c r="I570" s="221"/>
      <c r="J570" s="217"/>
      <c r="K570" s="217"/>
      <c r="L570" s="222"/>
      <c r="M570" s="223"/>
      <c r="N570" s="224"/>
      <c r="O570" s="224"/>
      <c r="P570" s="224"/>
      <c r="Q570" s="224"/>
      <c r="R570" s="224"/>
      <c r="S570" s="224"/>
      <c r="T570" s="225"/>
      <c r="AT570" s="226" t="s">
        <v>299</v>
      </c>
      <c r="AU570" s="226" t="s">
        <v>91</v>
      </c>
      <c r="AV570" s="13" t="s">
        <v>91</v>
      </c>
      <c r="AW570" s="13" t="s">
        <v>42</v>
      </c>
      <c r="AX570" s="13" t="s">
        <v>82</v>
      </c>
      <c r="AY570" s="226" t="s">
        <v>211</v>
      </c>
    </row>
    <row r="571" spans="1:65" s="13" customFormat="1">
      <c r="B571" s="216"/>
      <c r="C571" s="217"/>
      <c r="D571" s="208" t="s">
        <v>299</v>
      </c>
      <c r="E571" s="218" t="s">
        <v>44</v>
      </c>
      <c r="F571" s="219" t="s">
        <v>2090</v>
      </c>
      <c r="G571" s="217"/>
      <c r="H571" s="220">
        <v>132.61500000000001</v>
      </c>
      <c r="I571" s="221"/>
      <c r="J571" s="217"/>
      <c r="K571" s="217"/>
      <c r="L571" s="222"/>
      <c r="M571" s="223"/>
      <c r="N571" s="224"/>
      <c r="O571" s="224"/>
      <c r="P571" s="224"/>
      <c r="Q571" s="224"/>
      <c r="R571" s="224"/>
      <c r="S571" s="224"/>
      <c r="T571" s="225"/>
      <c r="AT571" s="226" t="s">
        <v>299</v>
      </c>
      <c r="AU571" s="226" t="s">
        <v>91</v>
      </c>
      <c r="AV571" s="13" t="s">
        <v>91</v>
      </c>
      <c r="AW571" s="13" t="s">
        <v>42</v>
      </c>
      <c r="AX571" s="13" t="s">
        <v>82</v>
      </c>
      <c r="AY571" s="226" t="s">
        <v>211</v>
      </c>
    </row>
    <row r="572" spans="1:65" s="14" customFormat="1">
      <c r="B572" s="227"/>
      <c r="C572" s="228"/>
      <c r="D572" s="208" t="s">
        <v>299</v>
      </c>
      <c r="E572" s="229" t="s">
        <v>44</v>
      </c>
      <c r="F572" s="230" t="s">
        <v>344</v>
      </c>
      <c r="G572" s="228"/>
      <c r="H572" s="231">
        <v>208.39500000000001</v>
      </c>
      <c r="I572" s="232"/>
      <c r="J572" s="228"/>
      <c r="K572" s="228"/>
      <c r="L572" s="233"/>
      <c r="M572" s="234"/>
      <c r="N572" s="235"/>
      <c r="O572" s="235"/>
      <c r="P572" s="235"/>
      <c r="Q572" s="235"/>
      <c r="R572" s="235"/>
      <c r="S572" s="235"/>
      <c r="T572" s="236"/>
      <c r="AT572" s="237" t="s">
        <v>299</v>
      </c>
      <c r="AU572" s="237" t="s">
        <v>91</v>
      </c>
      <c r="AV572" s="14" t="s">
        <v>232</v>
      </c>
      <c r="AW572" s="14" t="s">
        <v>42</v>
      </c>
      <c r="AX572" s="14" t="s">
        <v>88</v>
      </c>
      <c r="AY572" s="237" t="s">
        <v>211</v>
      </c>
    </row>
    <row r="573" spans="1:65" s="2" customFormat="1" ht="24">
      <c r="A573" s="37"/>
      <c r="B573" s="38"/>
      <c r="C573" s="259" t="s">
        <v>1098</v>
      </c>
      <c r="D573" s="259" t="s">
        <v>507</v>
      </c>
      <c r="E573" s="260" t="s">
        <v>597</v>
      </c>
      <c r="F573" s="261" t="s">
        <v>598</v>
      </c>
      <c r="G573" s="262" t="s">
        <v>510</v>
      </c>
      <c r="H573" s="263">
        <v>12.292</v>
      </c>
      <c r="I573" s="264"/>
      <c r="J573" s="265">
        <f>ROUND(I573*H573,2)</f>
        <v>0</v>
      </c>
      <c r="K573" s="261" t="s">
        <v>224</v>
      </c>
      <c r="L573" s="266"/>
      <c r="M573" s="267" t="s">
        <v>44</v>
      </c>
      <c r="N573" s="268" t="s">
        <v>53</v>
      </c>
      <c r="O573" s="67"/>
      <c r="P573" s="204">
        <f>O573*H573</f>
        <v>0</v>
      </c>
      <c r="Q573" s="204">
        <v>0</v>
      </c>
      <c r="R573" s="204">
        <f>Q573*H573</f>
        <v>0</v>
      </c>
      <c r="S573" s="204">
        <v>0</v>
      </c>
      <c r="T573" s="205">
        <f>S573*H573</f>
        <v>0</v>
      </c>
      <c r="U573" s="37"/>
      <c r="V573" s="37"/>
      <c r="W573" s="37"/>
      <c r="X573" s="37"/>
      <c r="Y573" s="37"/>
      <c r="Z573" s="37"/>
      <c r="AA573" s="37"/>
      <c r="AB573" s="37"/>
      <c r="AC573" s="37"/>
      <c r="AD573" s="37"/>
      <c r="AE573" s="37"/>
      <c r="AR573" s="206" t="s">
        <v>256</v>
      </c>
      <c r="AT573" s="206" t="s">
        <v>507</v>
      </c>
      <c r="AU573" s="206" t="s">
        <v>91</v>
      </c>
      <c r="AY573" s="19" t="s">
        <v>211</v>
      </c>
      <c r="BE573" s="207">
        <f>IF(N573="základní",J573,0)</f>
        <v>0</v>
      </c>
      <c r="BF573" s="207">
        <f>IF(N573="snížená",J573,0)</f>
        <v>0</v>
      </c>
      <c r="BG573" s="207">
        <f>IF(N573="zákl. přenesená",J573,0)</f>
        <v>0</v>
      </c>
      <c r="BH573" s="207">
        <f>IF(N573="sníž. přenesená",J573,0)</f>
        <v>0</v>
      </c>
      <c r="BI573" s="207">
        <f>IF(N573="nulová",J573,0)</f>
        <v>0</v>
      </c>
      <c r="BJ573" s="19" t="s">
        <v>88</v>
      </c>
      <c r="BK573" s="207">
        <f>ROUND(I573*H573,2)</f>
        <v>0</v>
      </c>
      <c r="BL573" s="19" t="s">
        <v>232</v>
      </c>
      <c r="BM573" s="206" t="s">
        <v>2091</v>
      </c>
    </row>
    <row r="574" spans="1:65" s="13" customFormat="1">
      <c r="B574" s="216"/>
      <c r="C574" s="217"/>
      <c r="D574" s="208" t="s">
        <v>299</v>
      </c>
      <c r="E574" s="218" t="s">
        <v>44</v>
      </c>
      <c r="F574" s="219" t="s">
        <v>1375</v>
      </c>
      <c r="G574" s="217"/>
      <c r="H574" s="220">
        <v>9.1999999999999993</v>
      </c>
      <c r="I574" s="221"/>
      <c r="J574" s="217"/>
      <c r="K574" s="217"/>
      <c r="L574" s="222"/>
      <c r="M574" s="223"/>
      <c r="N574" s="224"/>
      <c r="O574" s="224"/>
      <c r="P574" s="224"/>
      <c r="Q574" s="224"/>
      <c r="R574" s="224"/>
      <c r="S574" s="224"/>
      <c r="T574" s="225"/>
      <c r="AT574" s="226" t="s">
        <v>299</v>
      </c>
      <c r="AU574" s="226" t="s">
        <v>91</v>
      </c>
      <c r="AV574" s="13" t="s">
        <v>91</v>
      </c>
      <c r="AW574" s="13" t="s">
        <v>42</v>
      </c>
      <c r="AX574" s="13" t="s">
        <v>82</v>
      </c>
      <c r="AY574" s="226" t="s">
        <v>211</v>
      </c>
    </row>
    <row r="575" spans="1:65" s="13" customFormat="1">
      <c r="B575" s="216"/>
      <c r="C575" s="217"/>
      <c r="D575" s="208" t="s">
        <v>299</v>
      </c>
      <c r="E575" s="218" t="s">
        <v>44</v>
      </c>
      <c r="F575" s="219" t="s">
        <v>2092</v>
      </c>
      <c r="G575" s="217"/>
      <c r="H575" s="220">
        <v>3.0920000000000001</v>
      </c>
      <c r="I575" s="221"/>
      <c r="J575" s="217"/>
      <c r="K575" s="217"/>
      <c r="L575" s="222"/>
      <c r="M575" s="223"/>
      <c r="N575" s="224"/>
      <c r="O575" s="224"/>
      <c r="P575" s="224"/>
      <c r="Q575" s="224"/>
      <c r="R575" s="224"/>
      <c r="S575" s="224"/>
      <c r="T575" s="225"/>
      <c r="AT575" s="226" t="s">
        <v>299</v>
      </c>
      <c r="AU575" s="226" t="s">
        <v>91</v>
      </c>
      <c r="AV575" s="13" t="s">
        <v>91</v>
      </c>
      <c r="AW575" s="13" t="s">
        <v>42</v>
      </c>
      <c r="AX575" s="13" t="s">
        <v>82</v>
      </c>
      <c r="AY575" s="226" t="s">
        <v>211</v>
      </c>
    </row>
    <row r="576" spans="1:65" s="14" customFormat="1">
      <c r="B576" s="227"/>
      <c r="C576" s="228"/>
      <c r="D576" s="208" t="s">
        <v>299</v>
      </c>
      <c r="E576" s="229" t="s">
        <v>44</v>
      </c>
      <c r="F576" s="230" t="s">
        <v>344</v>
      </c>
      <c r="G576" s="228"/>
      <c r="H576" s="231">
        <v>12.292</v>
      </c>
      <c r="I576" s="232"/>
      <c r="J576" s="228"/>
      <c r="K576" s="228"/>
      <c r="L576" s="233"/>
      <c r="M576" s="234"/>
      <c r="N576" s="235"/>
      <c r="O576" s="235"/>
      <c r="P576" s="235"/>
      <c r="Q576" s="235"/>
      <c r="R576" s="235"/>
      <c r="S576" s="235"/>
      <c r="T576" s="236"/>
      <c r="AT576" s="237" t="s">
        <v>299</v>
      </c>
      <c r="AU576" s="237" t="s">
        <v>91</v>
      </c>
      <c r="AV576" s="14" t="s">
        <v>232</v>
      </c>
      <c r="AW576" s="14" t="s">
        <v>42</v>
      </c>
      <c r="AX576" s="14" t="s">
        <v>88</v>
      </c>
      <c r="AY576" s="237" t="s">
        <v>211</v>
      </c>
    </row>
    <row r="577" spans="1:65" s="2" customFormat="1" ht="24">
      <c r="A577" s="37"/>
      <c r="B577" s="38"/>
      <c r="C577" s="259" t="s">
        <v>1104</v>
      </c>
      <c r="D577" s="259" t="s">
        <v>507</v>
      </c>
      <c r="E577" s="260" t="s">
        <v>1379</v>
      </c>
      <c r="F577" s="261" t="s">
        <v>1380</v>
      </c>
      <c r="G577" s="262" t="s">
        <v>510</v>
      </c>
      <c r="H577" s="263">
        <v>23.16</v>
      </c>
      <c r="I577" s="264"/>
      <c r="J577" s="265">
        <f>ROUND(I577*H577,2)</f>
        <v>0</v>
      </c>
      <c r="K577" s="261" t="s">
        <v>224</v>
      </c>
      <c r="L577" s="266"/>
      <c r="M577" s="267" t="s">
        <v>44</v>
      </c>
      <c r="N577" s="268" t="s">
        <v>53</v>
      </c>
      <c r="O577" s="67"/>
      <c r="P577" s="204">
        <f>O577*H577</f>
        <v>0</v>
      </c>
      <c r="Q577" s="204">
        <v>0</v>
      </c>
      <c r="R577" s="204">
        <f>Q577*H577</f>
        <v>0</v>
      </c>
      <c r="S577" s="204">
        <v>0</v>
      </c>
      <c r="T577" s="205">
        <f>S577*H577</f>
        <v>0</v>
      </c>
      <c r="U577" s="37"/>
      <c r="V577" s="37"/>
      <c r="W577" s="37"/>
      <c r="X577" s="37"/>
      <c r="Y577" s="37"/>
      <c r="Z577" s="37"/>
      <c r="AA577" s="37"/>
      <c r="AB577" s="37"/>
      <c r="AC577" s="37"/>
      <c r="AD577" s="37"/>
      <c r="AE577" s="37"/>
      <c r="AR577" s="206" t="s">
        <v>256</v>
      </c>
      <c r="AT577" s="206" t="s">
        <v>507</v>
      </c>
      <c r="AU577" s="206" t="s">
        <v>91</v>
      </c>
      <c r="AY577" s="19" t="s">
        <v>211</v>
      </c>
      <c r="BE577" s="207">
        <f>IF(N577="základní",J577,0)</f>
        <v>0</v>
      </c>
      <c r="BF577" s="207">
        <f>IF(N577="snížená",J577,0)</f>
        <v>0</v>
      </c>
      <c r="BG577" s="207">
        <f>IF(N577="zákl. přenesená",J577,0)</f>
        <v>0</v>
      </c>
      <c r="BH577" s="207">
        <f>IF(N577="sníž. přenesená",J577,0)</f>
        <v>0</v>
      </c>
      <c r="BI577" s="207">
        <f>IF(N577="nulová",J577,0)</f>
        <v>0</v>
      </c>
      <c r="BJ577" s="19" t="s">
        <v>88</v>
      </c>
      <c r="BK577" s="207">
        <f>ROUND(I577*H577,2)</f>
        <v>0</v>
      </c>
      <c r="BL577" s="19" t="s">
        <v>232</v>
      </c>
      <c r="BM577" s="206" t="s">
        <v>2093</v>
      </c>
    </row>
    <row r="578" spans="1:65" s="13" customFormat="1">
      <c r="B578" s="216"/>
      <c r="C578" s="217"/>
      <c r="D578" s="208" t="s">
        <v>299</v>
      </c>
      <c r="E578" s="218" t="s">
        <v>44</v>
      </c>
      <c r="F578" s="219" t="s">
        <v>2094</v>
      </c>
      <c r="G578" s="217"/>
      <c r="H578" s="220">
        <v>23.16</v>
      </c>
      <c r="I578" s="221"/>
      <c r="J578" s="217"/>
      <c r="K578" s="217"/>
      <c r="L578" s="222"/>
      <c r="M578" s="223"/>
      <c r="N578" s="224"/>
      <c r="O578" s="224"/>
      <c r="P578" s="224"/>
      <c r="Q578" s="224"/>
      <c r="R578" s="224"/>
      <c r="S578" s="224"/>
      <c r="T578" s="225"/>
      <c r="AT578" s="226" t="s">
        <v>299</v>
      </c>
      <c r="AU578" s="226" t="s">
        <v>91</v>
      </c>
      <c r="AV578" s="13" t="s">
        <v>91</v>
      </c>
      <c r="AW578" s="13" t="s">
        <v>42</v>
      </c>
      <c r="AX578" s="13" t="s">
        <v>88</v>
      </c>
      <c r="AY578" s="226" t="s">
        <v>211</v>
      </c>
    </row>
    <row r="579" spans="1:65" s="12" customFormat="1" ht="12.75">
      <c r="B579" s="179"/>
      <c r="C579" s="180"/>
      <c r="D579" s="181" t="s">
        <v>81</v>
      </c>
      <c r="E579" s="193" t="s">
        <v>606</v>
      </c>
      <c r="F579" s="193" t="s">
        <v>607</v>
      </c>
      <c r="G579" s="180"/>
      <c r="H579" s="180"/>
      <c r="I579" s="183"/>
      <c r="J579" s="194">
        <f>BK579</f>
        <v>0</v>
      </c>
      <c r="K579" s="180"/>
      <c r="L579" s="185"/>
      <c r="M579" s="186"/>
      <c r="N579" s="187"/>
      <c r="O579" s="187"/>
      <c r="P579" s="188">
        <f>SUM(P580:P583)</f>
        <v>0</v>
      </c>
      <c r="Q579" s="187"/>
      <c r="R579" s="188">
        <f>SUM(R580:R583)</f>
        <v>0</v>
      </c>
      <c r="S579" s="187"/>
      <c r="T579" s="189">
        <f>SUM(T580:T583)</f>
        <v>0</v>
      </c>
      <c r="AR579" s="190" t="s">
        <v>88</v>
      </c>
      <c r="AT579" s="191" t="s">
        <v>81</v>
      </c>
      <c r="AU579" s="191" t="s">
        <v>88</v>
      </c>
      <c r="AY579" s="190" t="s">
        <v>211</v>
      </c>
      <c r="BK579" s="192">
        <f>SUM(BK580:BK583)</f>
        <v>0</v>
      </c>
    </row>
    <row r="580" spans="1:65" s="2" customFormat="1" ht="24">
      <c r="A580" s="37"/>
      <c r="B580" s="38"/>
      <c r="C580" s="195" t="s">
        <v>1110</v>
      </c>
      <c r="D580" s="195" t="s">
        <v>214</v>
      </c>
      <c r="E580" s="196" t="s">
        <v>609</v>
      </c>
      <c r="F580" s="197" t="s">
        <v>610</v>
      </c>
      <c r="G580" s="198" t="s">
        <v>510</v>
      </c>
      <c r="H580" s="199">
        <v>192.95400000000001</v>
      </c>
      <c r="I580" s="200"/>
      <c r="J580" s="201">
        <f>ROUND(I580*H580,2)</f>
        <v>0</v>
      </c>
      <c r="K580" s="197" t="s">
        <v>224</v>
      </c>
      <c r="L580" s="42"/>
      <c r="M580" s="202" t="s">
        <v>44</v>
      </c>
      <c r="N580" s="203" t="s">
        <v>53</v>
      </c>
      <c r="O580" s="67"/>
      <c r="P580" s="204">
        <f>O580*H580</f>
        <v>0</v>
      </c>
      <c r="Q580" s="204">
        <v>0</v>
      </c>
      <c r="R580" s="204">
        <f>Q580*H580</f>
        <v>0</v>
      </c>
      <c r="S580" s="204">
        <v>0</v>
      </c>
      <c r="T580" s="205">
        <f>S580*H580</f>
        <v>0</v>
      </c>
      <c r="U580" s="37"/>
      <c r="V580" s="37"/>
      <c r="W580" s="37"/>
      <c r="X580" s="37"/>
      <c r="Y580" s="37"/>
      <c r="Z580" s="37"/>
      <c r="AA580" s="37"/>
      <c r="AB580" s="37"/>
      <c r="AC580" s="37"/>
      <c r="AD580" s="37"/>
      <c r="AE580" s="37"/>
      <c r="AR580" s="206" t="s">
        <v>232</v>
      </c>
      <c r="AT580" s="206" t="s">
        <v>214</v>
      </c>
      <c r="AU580" s="206" t="s">
        <v>91</v>
      </c>
      <c r="AY580" s="19" t="s">
        <v>211</v>
      </c>
      <c r="BE580" s="207">
        <f>IF(N580="základní",J580,0)</f>
        <v>0</v>
      </c>
      <c r="BF580" s="207">
        <f>IF(N580="snížená",J580,0)</f>
        <v>0</v>
      </c>
      <c r="BG580" s="207">
        <f>IF(N580="zákl. přenesená",J580,0)</f>
        <v>0</v>
      </c>
      <c r="BH580" s="207">
        <f>IF(N580="sníž. přenesená",J580,0)</f>
        <v>0</v>
      </c>
      <c r="BI580" s="207">
        <f>IF(N580="nulová",J580,0)</f>
        <v>0</v>
      </c>
      <c r="BJ580" s="19" t="s">
        <v>88</v>
      </c>
      <c r="BK580" s="207">
        <f>ROUND(I580*H580,2)</f>
        <v>0</v>
      </c>
      <c r="BL580" s="19" t="s">
        <v>232</v>
      </c>
      <c r="BM580" s="206" t="s">
        <v>2095</v>
      </c>
    </row>
    <row r="581" spans="1:65" s="2" customFormat="1" ht="29.25">
      <c r="A581" s="37"/>
      <c r="B581" s="38"/>
      <c r="C581" s="39"/>
      <c r="D581" s="208" t="s">
        <v>297</v>
      </c>
      <c r="E581" s="39"/>
      <c r="F581" s="209" t="s">
        <v>612</v>
      </c>
      <c r="G581" s="39"/>
      <c r="H581" s="39"/>
      <c r="I581" s="118"/>
      <c r="J581" s="39"/>
      <c r="K581" s="39"/>
      <c r="L581" s="42"/>
      <c r="M581" s="210"/>
      <c r="N581" s="211"/>
      <c r="O581" s="67"/>
      <c r="P581" s="67"/>
      <c r="Q581" s="67"/>
      <c r="R581" s="67"/>
      <c r="S581" s="67"/>
      <c r="T581" s="68"/>
      <c r="U581" s="37"/>
      <c r="V581" s="37"/>
      <c r="W581" s="37"/>
      <c r="X581" s="37"/>
      <c r="Y581" s="37"/>
      <c r="Z581" s="37"/>
      <c r="AA581" s="37"/>
      <c r="AB581" s="37"/>
      <c r="AC581" s="37"/>
      <c r="AD581" s="37"/>
      <c r="AE581" s="37"/>
      <c r="AT581" s="19" t="s">
        <v>297</v>
      </c>
      <c r="AU581" s="19" t="s">
        <v>91</v>
      </c>
    </row>
    <row r="582" spans="1:65" s="2" customFormat="1" ht="24">
      <c r="A582" s="37"/>
      <c r="B582" s="38"/>
      <c r="C582" s="195" t="s">
        <v>1114</v>
      </c>
      <c r="D582" s="195" t="s">
        <v>214</v>
      </c>
      <c r="E582" s="196" t="s">
        <v>2096</v>
      </c>
      <c r="F582" s="197" t="s">
        <v>2097</v>
      </c>
      <c r="G582" s="198" t="s">
        <v>510</v>
      </c>
      <c r="H582" s="199">
        <v>192.95400000000001</v>
      </c>
      <c r="I582" s="200"/>
      <c r="J582" s="201">
        <f>ROUND(I582*H582,2)</f>
        <v>0</v>
      </c>
      <c r="K582" s="197" t="s">
        <v>224</v>
      </c>
      <c r="L582" s="42"/>
      <c r="M582" s="202" t="s">
        <v>44</v>
      </c>
      <c r="N582" s="203" t="s">
        <v>53</v>
      </c>
      <c r="O582" s="67"/>
      <c r="P582" s="204">
        <f>O582*H582</f>
        <v>0</v>
      </c>
      <c r="Q582" s="204">
        <v>0</v>
      </c>
      <c r="R582" s="204">
        <f>Q582*H582</f>
        <v>0</v>
      </c>
      <c r="S582" s="204">
        <v>0</v>
      </c>
      <c r="T582" s="205">
        <f>S582*H582</f>
        <v>0</v>
      </c>
      <c r="U582" s="37"/>
      <c r="V582" s="37"/>
      <c r="W582" s="37"/>
      <c r="X582" s="37"/>
      <c r="Y582" s="37"/>
      <c r="Z582" s="37"/>
      <c r="AA582" s="37"/>
      <c r="AB582" s="37"/>
      <c r="AC582" s="37"/>
      <c r="AD582" s="37"/>
      <c r="AE582" s="37"/>
      <c r="AR582" s="206" t="s">
        <v>232</v>
      </c>
      <c r="AT582" s="206" t="s">
        <v>214</v>
      </c>
      <c r="AU582" s="206" t="s">
        <v>91</v>
      </c>
      <c r="AY582" s="19" t="s">
        <v>211</v>
      </c>
      <c r="BE582" s="207">
        <f>IF(N582="základní",J582,0)</f>
        <v>0</v>
      </c>
      <c r="BF582" s="207">
        <f>IF(N582="snížená",J582,0)</f>
        <v>0</v>
      </c>
      <c r="BG582" s="207">
        <f>IF(N582="zákl. přenesená",J582,0)</f>
        <v>0</v>
      </c>
      <c r="BH582" s="207">
        <f>IF(N582="sníž. přenesená",J582,0)</f>
        <v>0</v>
      </c>
      <c r="BI582" s="207">
        <f>IF(N582="nulová",J582,0)</f>
        <v>0</v>
      </c>
      <c r="BJ582" s="19" t="s">
        <v>88</v>
      </c>
      <c r="BK582" s="207">
        <f>ROUND(I582*H582,2)</f>
        <v>0</v>
      </c>
      <c r="BL582" s="19" t="s">
        <v>232</v>
      </c>
      <c r="BM582" s="206" t="s">
        <v>2098</v>
      </c>
    </row>
    <row r="583" spans="1:65" s="2" customFormat="1" ht="29.25">
      <c r="A583" s="37"/>
      <c r="B583" s="38"/>
      <c r="C583" s="39"/>
      <c r="D583" s="208" t="s">
        <v>297</v>
      </c>
      <c r="E583" s="39"/>
      <c r="F583" s="209" t="s">
        <v>612</v>
      </c>
      <c r="G583" s="39"/>
      <c r="H583" s="39"/>
      <c r="I583" s="118"/>
      <c r="J583" s="39"/>
      <c r="K583" s="39"/>
      <c r="L583" s="42"/>
      <c r="M583" s="210"/>
      <c r="N583" s="211"/>
      <c r="O583" s="67"/>
      <c r="P583" s="67"/>
      <c r="Q583" s="67"/>
      <c r="R583" s="67"/>
      <c r="S583" s="67"/>
      <c r="T583" s="68"/>
      <c r="U583" s="37"/>
      <c r="V583" s="37"/>
      <c r="W583" s="37"/>
      <c r="X583" s="37"/>
      <c r="Y583" s="37"/>
      <c r="Z583" s="37"/>
      <c r="AA583" s="37"/>
      <c r="AB583" s="37"/>
      <c r="AC583" s="37"/>
      <c r="AD583" s="37"/>
      <c r="AE583" s="37"/>
      <c r="AT583" s="19" t="s">
        <v>297</v>
      </c>
      <c r="AU583" s="19" t="s">
        <v>91</v>
      </c>
    </row>
    <row r="584" spans="1:65" s="12" customFormat="1" ht="15">
      <c r="B584" s="179"/>
      <c r="C584" s="180"/>
      <c r="D584" s="181" t="s">
        <v>81</v>
      </c>
      <c r="E584" s="182" t="s">
        <v>1400</v>
      </c>
      <c r="F584" s="182" t="s">
        <v>1401</v>
      </c>
      <c r="G584" s="180"/>
      <c r="H584" s="180"/>
      <c r="I584" s="183"/>
      <c r="J584" s="184">
        <f>BK584</f>
        <v>0</v>
      </c>
      <c r="K584" s="180"/>
      <c r="L584" s="185"/>
      <c r="M584" s="186"/>
      <c r="N584" s="187"/>
      <c r="O584" s="187"/>
      <c r="P584" s="188">
        <f>P585</f>
        <v>0</v>
      </c>
      <c r="Q584" s="187"/>
      <c r="R584" s="188">
        <f>R585</f>
        <v>0.19800000000000001</v>
      </c>
      <c r="S584" s="187"/>
      <c r="T584" s="189">
        <f>T585</f>
        <v>0</v>
      </c>
      <c r="AR584" s="190" t="s">
        <v>91</v>
      </c>
      <c r="AT584" s="191" t="s">
        <v>81</v>
      </c>
      <c r="AU584" s="191" t="s">
        <v>82</v>
      </c>
      <c r="AY584" s="190" t="s">
        <v>211</v>
      </c>
      <c r="BK584" s="192">
        <f>BK585</f>
        <v>0</v>
      </c>
    </row>
    <row r="585" spans="1:65" s="12" customFormat="1" ht="12.75">
      <c r="B585" s="179"/>
      <c r="C585" s="180"/>
      <c r="D585" s="181" t="s">
        <v>81</v>
      </c>
      <c r="E585" s="193" t="s">
        <v>1402</v>
      </c>
      <c r="F585" s="193" t="s">
        <v>1403</v>
      </c>
      <c r="G585" s="180"/>
      <c r="H585" s="180"/>
      <c r="I585" s="183"/>
      <c r="J585" s="194">
        <f>BK585</f>
        <v>0</v>
      </c>
      <c r="K585" s="180"/>
      <c r="L585" s="185"/>
      <c r="M585" s="186"/>
      <c r="N585" s="187"/>
      <c r="O585" s="187"/>
      <c r="P585" s="188">
        <f>SUM(P586:P594)</f>
        <v>0</v>
      </c>
      <c r="Q585" s="187"/>
      <c r="R585" s="188">
        <f>SUM(R586:R594)</f>
        <v>0.19800000000000001</v>
      </c>
      <c r="S585" s="187"/>
      <c r="T585" s="189">
        <f>SUM(T586:T594)</f>
        <v>0</v>
      </c>
      <c r="AR585" s="190" t="s">
        <v>91</v>
      </c>
      <c r="AT585" s="191" t="s">
        <v>81</v>
      </c>
      <c r="AU585" s="191" t="s">
        <v>88</v>
      </c>
      <c r="AY585" s="190" t="s">
        <v>211</v>
      </c>
      <c r="BK585" s="192">
        <f>SUM(BK586:BK594)</f>
        <v>0</v>
      </c>
    </row>
    <row r="586" spans="1:65" s="2" customFormat="1" ht="24">
      <c r="A586" s="37"/>
      <c r="B586" s="38"/>
      <c r="C586" s="195" t="s">
        <v>1121</v>
      </c>
      <c r="D586" s="195" t="s">
        <v>214</v>
      </c>
      <c r="E586" s="196" t="s">
        <v>1405</v>
      </c>
      <c r="F586" s="197" t="s">
        <v>1406</v>
      </c>
      <c r="G586" s="198" t="s">
        <v>519</v>
      </c>
      <c r="H586" s="199">
        <v>564.96</v>
      </c>
      <c r="I586" s="200"/>
      <c r="J586" s="201">
        <f>ROUND(I586*H586,2)</f>
        <v>0</v>
      </c>
      <c r="K586" s="197" t="s">
        <v>224</v>
      </c>
      <c r="L586" s="42"/>
      <c r="M586" s="202" t="s">
        <v>44</v>
      </c>
      <c r="N586" s="203" t="s">
        <v>53</v>
      </c>
      <c r="O586" s="67"/>
      <c r="P586" s="204">
        <f>O586*H586</f>
        <v>0</v>
      </c>
      <c r="Q586" s="204">
        <v>0</v>
      </c>
      <c r="R586" s="204">
        <f>Q586*H586</f>
        <v>0</v>
      </c>
      <c r="S586" s="204">
        <v>0</v>
      </c>
      <c r="T586" s="205">
        <f>S586*H586</f>
        <v>0</v>
      </c>
      <c r="U586" s="37"/>
      <c r="V586" s="37"/>
      <c r="W586" s="37"/>
      <c r="X586" s="37"/>
      <c r="Y586" s="37"/>
      <c r="Z586" s="37"/>
      <c r="AA586" s="37"/>
      <c r="AB586" s="37"/>
      <c r="AC586" s="37"/>
      <c r="AD586" s="37"/>
      <c r="AE586" s="37"/>
      <c r="AR586" s="206" t="s">
        <v>368</v>
      </c>
      <c r="AT586" s="206" t="s">
        <v>214</v>
      </c>
      <c r="AU586" s="206" t="s">
        <v>91</v>
      </c>
      <c r="AY586" s="19" t="s">
        <v>211</v>
      </c>
      <c r="BE586" s="207">
        <f>IF(N586="základní",J586,0)</f>
        <v>0</v>
      </c>
      <c r="BF586" s="207">
        <f>IF(N586="snížená",J586,0)</f>
        <v>0</v>
      </c>
      <c r="BG586" s="207">
        <f>IF(N586="zákl. přenesená",J586,0)</f>
        <v>0</v>
      </c>
      <c r="BH586" s="207">
        <f>IF(N586="sníž. přenesená",J586,0)</f>
        <v>0</v>
      </c>
      <c r="BI586" s="207">
        <f>IF(N586="nulová",J586,0)</f>
        <v>0</v>
      </c>
      <c r="BJ586" s="19" t="s">
        <v>88</v>
      </c>
      <c r="BK586" s="207">
        <f>ROUND(I586*H586,2)</f>
        <v>0</v>
      </c>
      <c r="BL586" s="19" t="s">
        <v>368</v>
      </c>
      <c r="BM586" s="206" t="s">
        <v>2099</v>
      </c>
    </row>
    <row r="587" spans="1:65" s="2" customFormat="1" ht="39">
      <c r="A587" s="37"/>
      <c r="B587" s="38"/>
      <c r="C587" s="39"/>
      <c r="D587" s="208" t="s">
        <v>297</v>
      </c>
      <c r="E587" s="39"/>
      <c r="F587" s="209" t="s">
        <v>1408</v>
      </c>
      <c r="G587" s="39"/>
      <c r="H587" s="39"/>
      <c r="I587" s="118"/>
      <c r="J587" s="39"/>
      <c r="K587" s="39"/>
      <c r="L587" s="42"/>
      <c r="M587" s="210"/>
      <c r="N587" s="211"/>
      <c r="O587" s="67"/>
      <c r="P587" s="67"/>
      <c r="Q587" s="67"/>
      <c r="R587" s="67"/>
      <c r="S587" s="67"/>
      <c r="T587" s="68"/>
      <c r="U587" s="37"/>
      <c r="V587" s="37"/>
      <c r="W587" s="37"/>
      <c r="X587" s="37"/>
      <c r="Y587" s="37"/>
      <c r="Z587" s="37"/>
      <c r="AA587" s="37"/>
      <c r="AB587" s="37"/>
      <c r="AC587" s="37"/>
      <c r="AD587" s="37"/>
      <c r="AE587" s="37"/>
      <c r="AT587" s="19" t="s">
        <v>297</v>
      </c>
      <c r="AU587" s="19" t="s">
        <v>91</v>
      </c>
    </row>
    <row r="588" spans="1:65" s="15" customFormat="1" ht="22.5">
      <c r="B588" s="238"/>
      <c r="C588" s="239"/>
      <c r="D588" s="208" t="s">
        <v>299</v>
      </c>
      <c r="E588" s="240" t="s">
        <v>44</v>
      </c>
      <c r="F588" s="241" t="s">
        <v>2100</v>
      </c>
      <c r="G588" s="239"/>
      <c r="H588" s="240" t="s">
        <v>44</v>
      </c>
      <c r="I588" s="242"/>
      <c r="J588" s="239"/>
      <c r="K588" s="239"/>
      <c r="L588" s="243"/>
      <c r="M588" s="244"/>
      <c r="N588" s="245"/>
      <c r="O588" s="245"/>
      <c r="P588" s="245"/>
      <c r="Q588" s="245"/>
      <c r="R588" s="245"/>
      <c r="S588" s="245"/>
      <c r="T588" s="246"/>
      <c r="AT588" s="247" t="s">
        <v>299</v>
      </c>
      <c r="AU588" s="247" t="s">
        <v>91</v>
      </c>
      <c r="AV588" s="15" t="s">
        <v>88</v>
      </c>
      <c r="AW588" s="15" t="s">
        <v>42</v>
      </c>
      <c r="AX588" s="15" t="s">
        <v>82</v>
      </c>
      <c r="AY588" s="247" t="s">
        <v>211</v>
      </c>
    </row>
    <row r="589" spans="1:65" s="13" customFormat="1">
      <c r="B589" s="216"/>
      <c r="C589" s="217"/>
      <c r="D589" s="208" t="s">
        <v>299</v>
      </c>
      <c r="E589" s="218" t="s">
        <v>44</v>
      </c>
      <c r="F589" s="219" t="s">
        <v>2101</v>
      </c>
      <c r="G589" s="217"/>
      <c r="H589" s="220">
        <v>564.96</v>
      </c>
      <c r="I589" s="221"/>
      <c r="J589" s="217"/>
      <c r="K589" s="217"/>
      <c r="L589" s="222"/>
      <c r="M589" s="223"/>
      <c r="N589" s="224"/>
      <c r="O589" s="224"/>
      <c r="P589" s="224"/>
      <c r="Q589" s="224"/>
      <c r="R589" s="224"/>
      <c r="S589" s="224"/>
      <c r="T589" s="225"/>
      <c r="AT589" s="226" t="s">
        <v>299</v>
      </c>
      <c r="AU589" s="226" t="s">
        <v>91</v>
      </c>
      <c r="AV589" s="13" t="s">
        <v>91</v>
      </c>
      <c r="AW589" s="13" t="s">
        <v>42</v>
      </c>
      <c r="AX589" s="13" t="s">
        <v>88</v>
      </c>
      <c r="AY589" s="226" t="s">
        <v>211</v>
      </c>
    </row>
    <row r="590" spans="1:65" s="2" customFormat="1" ht="12">
      <c r="A590" s="37"/>
      <c r="B590" s="38"/>
      <c r="C590" s="259" t="s">
        <v>1126</v>
      </c>
      <c r="D590" s="259" t="s">
        <v>507</v>
      </c>
      <c r="E590" s="260" t="s">
        <v>1413</v>
      </c>
      <c r="F590" s="261" t="s">
        <v>1414</v>
      </c>
      <c r="G590" s="262" t="s">
        <v>510</v>
      </c>
      <c r="H590" s="263">
        <v>0.19800000000000001</v>
      </c>
      <c r="I590" s="264"/>
      <c r="J590" s="265">
        <f>ROUND(I590*H590,2)</f>
        <v>0</v>
      </c>
      <c r="K590" s="261" t="s">
        <v>224</v>
      </c>
      <c r="L590" s="266"/>
      <c r="M590" s="267" t="s">
        <v>44</v>
      </c>
      <c r="N590" s="268" t="s">
        <v>53</v>
      </c>
      <c r="O590" s="67"/>
      <c r="P590" s="204">
        <f>O590*H590</f>
        <v>0</v>
      </c>
      <c r="Q590" s="204">
        <v>1</v>
      </c>
      <c r="R590" s="204">
        <f>Q590*H590</f>
        <v>0.19800000000000001</v>
      </c>
      <c r="S590" s="204">
        <v>0</v>
      </c>
      <c r="T590" s="205">
        <f>S590*H590</f>
        <v>0</v>
      </c>
      <c r="U590" s="37"/>
      <c r="V590" s="37"/>
      <c r="W590" s="37"/>
      <c r="X590" s="37"/>
      <c r="Y590" s="37"/>
      <c r="Z590" s="37"/>
      <c r="AA590" s="37"/>
      <c r="AB590" s="37"/>
      <c r="AC590" s="37"/>
      <c r="AD590" s="37"/>
      <c r="AE590" s="37"/>
      <c r="AR590" s="206" t="s">
        <v>474</v>
      </c>
      <c r="AT590" s="206" t="s">
        <v>507</v>
      </c>
      <c r="AU590" s="206" t="s">
        <v>91</v>
      </c>
      <c r="AY590" s="19" t="s">
        <v>211</v>
      </c>
      <c r="BE590" s="207">
        <f>IF(N590="základní",J590,0)</f>
        <v>0</v>
      </c>
      <c r="BF590" s="207">
        <f>IF(N590="snížená",J590,0)</f>
        <v>0</v>
      </c>
      <c r="BG590" s="207">
        <f>IF(N590="zákl. přenesená",J590,0)</f>
        <v>0</v>
      </c>
      <c r="BH590" s="207">
        <f>IF(N590="sníž. přenesená",J590,0)</f>
        <v>0</v>
      </c>
      <c r="BI590" s="207">
        <f>IF(N590="nulová",J590,0)</f>
        <v>0</v>
      </c>
      <c r="BJ590" s="19" t="s">
        <v>88</v>
      </c>
      <c r="BK590" s="207">
        <f>ROUND(I590*H590,2)</f>
        <v>0</v>
      </c>
      <c r="BL590" s="19" t="s">
        <v>368</v>
      </c>
      <c r="BM590" s="206" t="s">
        <v>2102</v>
      </c>
    </row>
    <row r="591" spans="1:65" s="2" customFormat="1" ht="19.5">
      <c r="A591" s="37"/>
      <c r="B591" s="38"/>
      <c r="C591" s="39"/>
      <c r="D591" s="208" t="s">
        <v>220</v>
      </c>
      <c r="E591" s="39"/>
      <c r="F591" s="209" t="s">
        <v>1416</v>
      </c>
      <c r="G591" s="39"/>
      <c r="H591" s="39"/>
      <c r="I591" s="118"/>
      <c r="J591" s="39"/>
      <c r="K591" s="39"/>
      <c r="L591" s="42"/>
      <c r="M591" s="210"/>
      <c r="N591" s="211"/>
      <c r="O591" s="67"/>
      <c r="P591" s="67"/>
      <c r="Q591" s="67"/>
      <c r="R591" s="67"/>
      <c r="S591" s="67"/>
      <c r="T591" s="68"/>
      <c r="U591" s="37"/>
      <c r="V591" s="37"/>
      <c r="W591" s="37"/>
      <c r="X591" s="37"/>
      <c r="Y591" s="37"/>
      <c r="Z591" s="37"/>
      <c r="AA591" s="37"/>
      <c r="AB591" s="37"/>
      <c r="AC591" s="37"/>
      <c r="AD591" s="37"/>
      <c r="AE591" s="37"/>
      <c r="AT591" s="19" t="s">
        <v>220</v>
      </c>
      <c r="AU591" s="19" t="s">
        <v>91</v>
      </c>
    </row>
    <row r="592" spans="1:65" s="13" customFormat="1">
      <c r="B592" s="216"/>
      <c r="C592" s="217"/>
      <c r="D592" s="208" t="s">
        <v>299</v>
      </c>
      <c r="E592" s="217"/>
      <c r="F592" s="219" t="s">
        <v>2103</v>
      </c>
      <c r="G592" s="217"/>
      <c r="H592" s="220">
        <v>0.19800000000000001</v>
      </c>
      <c r="I592" s="221"/>
      <c r="J592" s="217"/>
      <c r="K592" s="217"/>
      <c r="L592" s="222"/>
      <c r="M592" s="223"/>
      <c r="N592" s="224"/>
      <c r="O592" s="224"/>
      <c r="P592" s="224"/>
      <c r="Q592" s="224"/>
      <c r="R592" s="224"/>
      <c r="S592" s="224"/>
      <c r="T592" s="225"/>
      <c r="AT592" s="226" t="s">
        <v>299</v>
      </c>
      <c r="AU592" s="226" t="s">
        <v>91</v>
      </c>
      <c r="AV592" s="13" t="s">
        <v>91</v>
      </c>
      <c r="AW592" s="13" t="s">
        <v>4</v>
      </c>
      <c r="AX592" s="13" t="s">
        <v>88</v>
      </c>
      <c r="AY592" s="226" t="s">
        <v>211</v>
      </c>
    </row>
    <row r="593" spans="1:65" s="2" customFormat="1" ht="36">
      <c r="A593" s="37"/>
      <c r="B593" s="38"/>
      <c r="C593" s="195" t="s">
        <v>1131</v>
      </c>
      <c r="D593" s="195" t="s">
        <v>214</v>
      </c>
      <c r="E593" s="196" t="s">
        <v>1440</v>
      </c>
      <c r="F593" s="197" t="s">
        <v>1441</v>
      </c>
      <c r="G593" s="198" t="s">
        <v>510</v>
      </c>
      <c r="H593" s="199">
        <v>0.19800000000000001</v>
      </c>
      <c r="I593" s="200"/>
      <c r="J593" s="201">
        <f>ROUND(I593*H593,2)</f>
        <v>0</v>
      </c>
      <c r="K593" s="197" t="s">
        <v>224</v>
      </c>
      <c r="L593" s="42"/>
      <c r="M593" s="202" t="s">
        <v>44</v>
      </c>
      <c r="N593" s="203" t="s">
        <v>53</v>
      </c>
      <c r="O593" s="67"/>
      <c r="P593" s="204">
        <f>O593*H593</f>
        <v>0</v>
      </c>
      <c r="Q593" s="204">
        <v>0</v>
      </c>
      <c r="R593" s="204">
        <f>Q593*H593</f>
        <v>0</v>
      </c>
      <c r="S593" s="204">
        <v>0</v>
      </c>
      <c r="T593" s="205">
        <f>S593*H593</f>
        <v>0</v>
      </c>
      <c r="U593" s="37"/>
      <c r="V593" s="37"/>
      <c r="W593" s="37"/>
      <c r="X593" s="37"/>
      <c r="Y593" s="37"/>
      <c r="Z593" s="37"/>
      <c r="AA593" s="37"/>
      <c r="AB593" s="37"/>
      <c r="AC593" s="37"/>
      <c r="AD593" s="37"/>
      <c r="AE593" s="37"/>
      <c r="AR593" s="206" t="s">
        <v>368</v>
      </c>
      <c r="AT593" s="206" t="s">
        <v>214</v>
      </c>
      <c r="AU593" s="206" t="s">
        <v>91</v>
      </c>
      <c r="AY593" s="19" t="s">
        <v>211</v>
      </c>
      <c r="BE593" s="207">
        <f>IF(N593="základní",J593,0)</f>
        <v>0</v>
      </c>
      <c r="BF593" s="207">
        <f>IF(N593="snížená",J593,0)</f>
        <v>0</v>
      </c>
      <c r="BG593" s="207">
        <f>IF(N593="zákl. přenesená",J593,0)</f>
        <v>0</v>
      </c>
      <c r="BH593" s="207">
        <f>IF(N593="sníž. přenesená",J593,0)</f>
        <v>0</v>
      </c>
      <c r="BI593" s="207">
        <f>IF(N593="nulová",J593,0)</f>
        <v>0</v>
      </c>
      <c r="BJ593" s="19" t="s">
        <v>88</v>
      </c>
      <c r="BK593" s="207">
        <f>ROUND(I593*H593,2)</f>
        <v>0</v>
      </c>
      <c r="BL593" s="19" t="s">
        <v>368</v>
      </c>
      <c r="BM593" s="206" t="s">
        <v>2104</v>
      </c>
    </row>
    <row r="594" spans="1:65" s="2" customFormat="1" ht="87.75">
      <c r="A594" s="37"/>
      <c r="B594" s="38"/>
      <c r="C594" s="39"/>
      <c r="D594" s="208" t="s">
        <v>297</v>
      </c>
      <c r="E594" s="39"/>
      <c r="F594" s="209" t="s">
        <v>1443</v>
      </c>
      <c r="G594" s="39"/>
      <c r="H594" s="39"/>
      <c r="I594" s="118"/>
      <c r="J594" s="39"/>
      <c r="K594" s="39"/>
      <c r="L594" s="42"/>
      <c r="M594" s="212"/>
      <c r="N594" s="213"/>
      <c r="O594" s="214"/>
      <c r="P594" s="214"/>
      <c r="Q594" s="214"/>
      <c r="R594" s="214"/>
      <c r="S594" s="214"/>
      <c r="T594" s="215"/>
      <c r="U594" s="37"/>
      <c r="V594" s="37"/>
      <c r="W594" s="37"/>
      <c r="X594" s="37"/>
      <c r="Y594" s="37"/>
      <c r="Z594" s="37"/>
      <c r="AA594" s="37"/>
      <c r="AB594" s="37"/>
      <c r="AC594" s="37"/>
      <c r="AD594" s="37"/>
      <c r="AE594" s="37"/>
      <c r="AT594" s="19" t="s">
        <v>297</v>
      </c>
      <c r="AU594" s="19" t="s">
        <v>91</v>
      </c>
    </row>
    <row r="595" spans="1:65" s="2" customFormat="1">
      <c r="A595" s="37"/>
      <c r="B595" s="50"/>
      <c r="C595" s="51"/>
      <c r="D595" s="51"/>
      <c r="E595" s="51"/>
      <c r="F595" s="51"/>
      <c r="G595" s="51"/>
      <c r="H595" s="51"/>
      <c r="I595" s="145"/>
      <c r="J595" s="51"/>
      <c r="K595" s="51"/>
      <c r="L595" s="42"/>
      <c r="M595" s="37"/>
      <c r="O595" s="37"/>
      <c r="P595" s="37"/>
      <c r="Q595" s="37"/>
      <c r="R595" s="37"/>
      <c r="S595" s="37"/>
      <c r="T595" s="37"/>
      <c r="U595" s="37"/>
      <c r="V595" s="37"/>
      <c r="W595" s="37"/>
      <c r="X595" s="37"/>
      <c r="Y595" s="37"/>
      <c r="Z595" s="37"/>
      <c r="AA595" s="37"/>
      <c r="AB595" s="37"/>
      <c r="AC595" s="37"/>
      <c r="AD595" s="37"/>
      <c r="AE595" s="37"/>
    </row>
  </sheetData>
  <sheetProtection algorithmName="SHA-512" hashValue="+jhCKCm5InaoCOvYKWH9wYCKmf9kZoLDuZTxZzk4z9jmfv9KscLZyOdnd4VIwhvmsT2kAJAHpnp3C2SYRLqP/g==" saltValue="oUIwbfwtoDpxCO6QYnZI45W8/beTtBgssss4LSYvitgq1L4fCDxo52wzOKFITN1vcCE2eJ5QyXDJoLnIB/i/bQ==" spinCount="100000" sheet="1" objects="1" scenarios="1" formatColumns="0" formatRows="0" autoFilter="0"/>
  <autoFilter ref="C96:K594"/>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4"/>
  <sheetViews>
    <sheetView showGridLines="0" workbookViewId="0">
      <selection activeCell="F119" sqref="F11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141</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1767</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2105</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111</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44</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ROUND(J88,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ROUND((SUM(BE88:BE103)),  2)</f>
        <v>0</v>
      </c>
      <c r="G35" s="37"/>
      <c r="H35" s="37"/>
      <c r="I35" s="134">
        <v>0.21</v>
      </c>
      <c r="J35" s="133">
        <f>ROUND(((SUM(BE88:BE103))*I35),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ROUND((SUM(BF88:BF103)),  2)</f>
        <v>0</v>
      </c>
      <c r="G36" s="37"/>
      <c r="H36" s="37"/>
      <c r="I36" s="134">
        <v>0.15</v>
      </c>
      <c r="J36" s="133">
        <f>ROUND(((SUM(BF88:BF103))*I36),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ROUND((SUM(BG88:BG103)),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ROUND((SUM(BH88:BH103)),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ROUND((SUM(BI88:BI103)),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1767</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06.2 - Soupis prací - Pravobřežní PPO zeď v DKM ř. km cca 15,88 –16,0 (PLa)</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J88</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284</v>
      </c>
      <c r="E64" s="157"/>
      <c r="F64" s="157"/>
      <c r="G64" s="157"/>
      <c r="H64" s="157"/>
      <c r="I64" s="158"/>
      <c r="J64" s="159">
        <f>J89</f>
        <v>0</v>
      </c>
      <c r="K64" s="155"/>
      <c r="L64" s="160"/>
    </row>
    <row r="65" spans="1:31" s="10" customFormat="1" ht="12.75">
      <c r="B65" s="161"/>
      <c r="C65" s="100"/>
      <c r="D65" s="162" t="s">
        <v>286</v>
      </c>
      <c r="E65" s="163"/>
      <c r="F65" s="163"/>
      <c r="G65" s="163"/>
      <c r="H65" s="163"/>
      <c r="I65" s="164"/>
      <c r="J65" s="165">
        <f>J90</f>
        <v>0</v>
      </c>
      <c r="K65" s="100"/>
      <c r="L65" s="166"/>
    </row>
    <row r="66" spans="1:31" s="10" customFormat="1" ht="12.75">
      <c r="B66" s="161"/>
      <c r="C66" s="100"/>
      <c r="D66" s="162" t="s">
        <v>289</v>
      </c>
      <c r="E66" s="163"/>
      <c r="F66" s="163"/>
      <c r="G66" s="163"/>
      <c r="H66" s="163"/>
      <c r="I66" s="164"/>
      <c r="J66" s="165">
        <f>J99</f>
        <v>0</v>
      </c>
      <c r="K66" s="100"/>
      <c r="L66" s="166"/>
    </row>
    <row r="67" spans="1:31" s="2" customFormat="1">
      <c r="A67" s="37"/>
      <c r="B67" s="38"/>
      <c r="C67" s="39"/>
      <c r="D67" s="39"/>
      <c r="E67" s="39"/>
      <c r="F67" s="39"/>
      <c r="G67" s="39"/>
      <c r="H67" s="39"/>
      <c r="I67" s="118"/>
      <c r="J67" s="39"/>
      <c r="K67" s="39"/>
      <c r="L67" s="119"/>
      <c r="S67" s="37"/>
      <c r="T67" s="37"/>
      <c r="U67" s="37"/>
      <c r="V67" s="37"/>
      <c r="W67" s="37"/>
      <c r="X67" s="37"/>
      <c r="Y67" s="37"/>
      <c r="Z67" s="37"/>
      <c r="AA67" s="37"/>
      <c r="AB67" s="37"/>
      <c r="AC67" s="37"/>
      <c r="AD67" s="37"/>
      <c r="AE67" s="37"/>
    </row>
    <row r="68" spans="1:31" s="2" customFormat="1">
      <c r="A68" s="37"/>
      <c r="B68" s="50"/>
      <c r="C68" s="51"/>
      <c r="D68" s="51"/>
      <c r="E68" s="51"/>
      <c r="F68" s="51"/>
      <c r="G68" s="51"/>
      <c r="H68" s="51"/>
      <c r="I68" s="145"/>
      <c r="J68" s="51"/>
      <c r="K68" s="51"/>
      <c r="L68" s="119"/>
      <c r="S68" s="37"/>
      <c r="T68" s="37"/>
      <c r="U68" s="37"/>
      <c r="V68" s="37"/>
      <c r="W68" s="37"/>
      <c r="X68" s="37"/>
      <c r="Y68" s="37"/>
      <c r="Z68" s="37"/>
      <c r="AA68" s="37"/>
      <c r="AB68" s="37"/>
      <c r="AC68" s="37"/>
      <c r="AD68" s="37"/>
      <c r="AE68" s="37"/>
    </row>
    <row r="72" spans="1:31" s="2" customFormat="1">
      <c r="A72" s="37"/>
      <c r="B72" s="52"/>
      <c r="C72" s="53"/>
      <c r="D72" s="53"/>
      <c r="E72" s="53"/>
      <c r="F72" s="53"/>
      <c r="G72" s="53"/>
      <c r="H72" s="53"/>
      <c r="I72" s="148"/>
      <c r="J72" s="53"/>
      <c r="K72" s="53"/>
      <c r="L72" s="119"/>
      <c r="S72" s="37"/>
      <c r="T72" s="37"/>
      <c r="U72" s="37"/>
      <c r="V72" s="37"/>
      <c r="W72" s="37"/>
      <c r="X72" s="37"/>
      <c r="Y72" s="37"/>
      <c r="Z72" s="37"/>
      <c r="AA72" s="37"/>
      <c r="AB72" s="37"/>
      <c r="AC72" s="37"/>
      <c r="AD72" s="37"/>
      <c r="AE72" s="37"/>
    </row>
    <row r="73" spans="1:31" s="2" customFormat="1" ht="18">
      <c r="A73" s="37"/>
      <c r="B73" s="38"/>
      <c r="C73" s="25" t="s">
        <v>195</v>
      </c>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c r="A74" s="37"/>
      <c r="B74" s="38"/>
      <c r="C74" s="39"/>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ht="12.75">
      <c r="A75" s="37"/>
      <c r="B75" s="38"/>
      <c r="C75" s="31" t="s">
        <v>16</v>
      </c>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2.75">
      <c r="A76" s="37"/>
      <c r="B76" s="38"/>
      <c r="C76" s="39"/>
      <c r="D76" s="39"/>
      <c r="E76" s="402" t="str">
        <f>E7</f>
        <v>Bělá, Kvasiny, protipovodňová ochrana, č. akce 229180012 - DPS</v>
      </c>
      <c r="F76" s="403"/>
      <c r="G76" s="403"/>
      <c r="H76" s="403"/>
      <c r="I76" s="118"/>
      <c r="J76" s="39"/>
      <c r="K76" s="39"/>
      <c r="L76" s="119"/>
      <c r="S76" s="37"/>
      <c r="T76" s="37"/>
      <c r="U76" s="37"/>
      <c r="V76" s="37"/>
      <c r="W76" s="37"/>
      <c r="X76" s="37"/>
      <c r="Y76" s="37"/>
      <c r="Z76" s="37"/>
      <c r="AA76" s="37"/>
      <c r="AB76" s="37"/>
      <c r="AC76" s="37"/>
      <c r="AD76" s="37"/>
      <c r="AE76" s="37"/>
    </row>
    <row r="77" spans="1:31" s="1" customFormat="1" ht="12.75">
      <c r="B77" s="23"/>
      <c r="C77" s="31" t="s">
        <v>180</v>
      </c>
      <c r="D77" s="24"/>
      <c r="E77" s="24"/>
      <c r="F77" s="24"/>
      <c r="G77" s="24"/>
      <c r="H77" s="24"/>
      <c r="I77" s="111"/>
      <c r="J77" s="24"/>
      <c r="K77" s="24"/>
      <c r="L77" s="22"/>
    </row>
    <row r="78" spans="1:31" s="2" customFormat="1">
      <c r="A78" s="37"/>
      <c r="B78" s="38"/>
      <c r="C78" s="39"/>
      <c r="D78" s="39"/>
      <c r="E78" s="402" t="s">
        <v>1767</v>
      </c>
      <c r="F78" s="401"/>
      <c r="G78" s="401"/>
      <c r="H78" s="401"/>
      <c r="I78" s="118"/>
      <c r="J78" s="39"/>
      <c r="K78" s="39"/>
      <c r="L78" s="119"/>
      <c r="S78" s="37"/>
      <c r="T78" s="37"/>
      <c r="U78" s="37"/>
      <c r="V78" s="37"/>
      <c r="W78" s="37"/>
      <c r="X78" s="37"/>
      <c r="Y78" s="37"/>
      <c r="Z78" s="37"/>
      <c r="AA78" s="37"/>
      <c r="AB78" s="37"/>
      <c r="AC78" s="37"/>
      <c r="AD78" s="37"/>
      <c r="AE78" s="37"/>
    </row>
    <row r="79" spans="1:31" s="2" customFormat="1" ht="12.75">
      <c r="A79" s="37"/>
      <c r="B79" s="38"/>
      <c r="C79" s="31" t="s">
        <v>182</v>
      </c>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c r="A80" s="37"/>
      <c r="B80" s="38"/>
      <c r="C80" s="39"/>
      <c r="D80" s="39"/>
      <c r="E80" s="364" t="str">
        <f>E11</f>
        <v>SO 06.2 - Soupis prací - Pravobřežní PPO zeď v DKM ř. km cca 15,88 –16,0 (PLa)</v>
      </c>
      <c r="F80" s="401"/>
      <c r="G80" s="401"/>
      <c r="H80" s="401"/>
      <c r="I80" s="118"/>
      <c r="J80" s="39"/>
      <c r="K80" s="39"/>
      <c r="L80" s="119"/>
      <c r="S80" s="37"/>
      <c r="T80" s="37"/>
      <c r="U80" s="37"/>
      <c r="V80" s="37"/>
      <c r="W80" s="37"/>
      <c r="X80" s="37"/>
      <c r="Y80" s="37"/>
      <c r="Z80" s="37"/>
      <c r="AA80" s="37"/>
      <c r="AB80" s="37"/>
      <c r="AC80" s="37"/>
      <c r="AD80" s="37"/>
      <c r="AE80" s="37"/>
    </row>
    <row r="81" spans="1:65" s="2" customForma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65" s="2" customFormat="1" ht="12.75">
      <c r="A82" s="37"/>
      <c r="B82" s="38"/>
      <c r="C82" s="31" t="s">
        <v>22</v>
      </c>
      <c r="D82" s="39"/>
      <c r="E82" s="39"/>
      <c r="F82" s="29" t="str">
        <f>F14</f>
        <v>k. ú. Kvasiny</v>
      </c>
      <c r="G82" s="39"/>
      <c r="H82" s="39"/>
      <c r="I82" s="120" t="s">
        <v>24</v>
      </c>
      <c r="J82" s="62" t="str">
        <f>IF(J14="","",J14)</f>
        <v>30. 6. 2020</v>
      </c>
      <c r="K82" s="39"/>
      <c r="L82" s="119"/>
      <c r="S82" s="37"/>
      <c r="T82" s="37"/>
      <c r="U82" s="37"/>
      <c r="V82" s="37"/>
      <c r="W82" s="37"/>
      <c r="X82" s="37"/>
      <c r="Y82" s="37"/>
      <c r="Z82" s="37"/>
      <c r="AA82" s="37"/>
      <c r="AB82" s="37"/>
      <c r="AC82" s="37"/>
      <c r="AD82" s="37"/>
      <c r="AE82" s="37"/>
    </row>
    <row r="83" spans="1:65" s="2" customFormat="1">
      <c r="A83" s="37"/>
      <c r="B83" s="38"/>
      <c r="C83" s="39"/>
      <c r="D83" s="39"/>
      <c r="E83" s="39"/>
      <c r="F83" s="39"/>
      <c r="G83" s="39"/>
      <c r="H83" s="39"/>
      <c r="I83" s="118"/>
      <c r="J83" s="39"/>
      <c r="K83" s="39"/>
      <c r="L83" s="119"/>
      <c r="S83" s="37"/>
      <c r="T83" s="37"/>
      <c r="U83" s="37"/>
      <c r="V83" s="37"/>
      <c r="W83" s="37"/>
      <c r="X83" s="37"/>
      <c r="Y83" s="37"/>
      <c r="Z83" s="37"/>
      <c r="AA83" s="37"/>
      <c r="AB83" s="37"/>
      <c r="AC83" s="37"/>
      <c r="AD83" s="37"/>
      <c r="AE83" s="37"/>
    </row>
    <row r="84" spans="1:65" s="2" customFormat="1" ht="38.25">
      <c r="A84" s="37"/>
      <c r="B84" s="38"/>
      <c r="C84" s="31" t="s">
        <v>30</v>
      </c>
      <c r="D84" s="39"/>
      <c r="E84" s="39"/>
      <c r="F84" s="29" t="str">
        <f>E17</f>
        <v>Povodí Labe, státní podnik</v>
      </c>
      <c r="G84" s="39"/>
      <c r="H84" s="39"/>
      <c r="I84" s="120" t="s">
        <v>38</v>
      </c>
      <c r="J84" s="35" t="str">
        <f>E23</f>
        <v>Vodohospodářský rozvoj a výstavba a.s.</v>
      </c>
      <c r="K84" s="39"/>
      <c r="L84" s="119"/>
      <c r="S84" s="37"/>
      <c r="T84" s="37"/>
      <c r="U84" s="37"/>
      <c r="V84" s="37"/>
      <c r="W84" s="37"/>
      <c r="X84" s="37"/>
      <c r="Y84" s="37"/>
      <c r="Z84" s="37"/>
      <c r="AA84" s="37"/>
      <c r="AB84" s="37"/>
      <c r="AC84" s="37"/>
      <c r="AD84" s="37"/>
      <c r="AE84" s="37"/>
    </row>
    <row r="85" spans="1:65" s="2" customFormat="1" ht="25.5">
      <c r="A85" s="37"/>
      <c r="B85" s="38"/>
      <c r="C85" s="31" t="s">
        <v>36</v>
      </c>
      <c r="D85" s="39"/>
      <c r="E85" s="39"/>
      <c r="F85" s="29" t="str">
        <f>IF(E20="","",E20)</f>
        <v>Vyplň údaj</v>
      </c>
      <c r="G85" s="39"/>
      <c r="H85" s="39"/>
      <c r="I85" s="120" t="s">
        <v>43</v>
      </c>
      <c r="J85" s="35" t="str">
        <f>E26</f>
        <v>Miroslav Holeček</v>
      </c>
      <c r="K85" s="39"/>
      <c r="L85" s="119"/>
      <c r="S85" s="37"/>
      <c r="T85" s="37"/>
      <c r="U85" s="37"/>
      <c r="V85" s="37"/>
      <c r="W85" s="37"/>
      <c r="X85" s="37"/>
      <c r="Y85" s="37"/>
      <c r="Z85" s="37"/>
      <c r="AA85" s="37"/>
      <c r="AB85" s="37"/>
      <c r="AC85" s="37"/>
      <c r="AD85" s="37"/>
      <c r="AE85" s="37"/>
    </row>
    <row r="86" spans="1:65" s="2" customForma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11" customFormat="1" ht="24">
      <c r="A87" s="167"/>
      <c r="B87" s="168"/>
      <c r="C87" s="169" t="s">
        <v>196</v>
      </c>
      <c r="D87" s="170" t="s">
        <v>67</v>
      </c>
      <c r="E87" s="170" t="s">
        <v>63</v>
      </c>
      <c r="F87" s="170" t="s">
        <v>64</v>
      </c>
      <c r="G87" s="170" t="s">
        <v>197</v>
      </c>
      <c r="H87" s="170" t="s">
        <v>198</v>
      </c>
      <c r="I87" s="171" t="s">
        <v>199</v>
      </c>
      <c r="J87" s="170" t="s">
        <v>187</v>
      </c>
      <c r="K87" s="172" t="s">
        <v>200</v>
      </c>
      <c r="L87" s="173"/>
      <c r="M87" s="71" t="s">
        <v>44</v>
      </c>
      <c r="N87" s="72" t="s">
        <v>52</v>
      </c>
      <c r="O87" s="72" t="s">
        <v>201</v>
      </c>
      <c r="P87" s="72" t="s">
        <v>202</v>
      </c>
      <c r="Q87" s="72" t="s">
        <v>203</v>
      </c>
      <c r="R87" s="72" t="s">
        <v>204</v>
      </c>
      <c r="S87" s="72" t="s">
        <v>205</v>
      </c>
      <c r="T87" s="73" t="s">
        <v>206</v>
      </c>
      <c r="U87" s="167"/>
      <c r="V87" s="167"/>
      <c r="W87" s="167"/>
      <c r="X87" s="167"/>
      <c r="Y87" s="167"/>
      <c r="Z87" s="167"/>
      <c r="AA87" s="167"/>
      <c r="AB87" s="167"/>
      <c r="AC87" s="167"/>
      <c r="AD87" s="167"/>
      <c r="AE87" s="167"/>
    </row>
    <row r="88" spans="1:65" s="2" customFormat="1" ht="15.75">
      <c r="A88" s="37"/>
      <c r="B88" s="38"/>
      <c r="C88" s="78" t="s">
        <v>207</v>
      </c>
      <c r="D88" s="39"/>
      <c r="E88" s="39"/>
      <c r="F88" s="39"/>
      <c r="G88" s="39"/>
      <c r="H88" s="39"/>
      <c r="I88" s="118"/>
      <c r="J88" s="174">
        <f>BK88</f>
        <v>0</v>
      </c>
      <c r="K88" s="39"/>
      <c r="L88" s="42"/>
      <c r="M88" s="74"/>
      <c r="N88" s="175"/>
      <c r="O88" s="75"/>
      <c r="P88" s="176">
        <f>P89</f>
        <v>0</v>
      </c>
      <c r="Q88" s="75"/>
      <c r="R88" s="176">
        <f>R89</f>
        <v>562.50980400000003</v>
      </c>
      <c r="S88" s="75"/>
      <c r="T88" s="177">
        <f>T89</f>
        <v>0</v>
      </c>
      <c r="U88" s="37"/>
      <c r="V88" s="37"/>
      <c r="W88" s="37"/>
      <c r="X88" s="37"/>
      <c r="Y88" s="37"/>
      <c r="Z88" s="37"/>
      <c r="AA88" s="37"/>
      <c r="AB88" s="37"/>
      <c r="AC88" s="37"/>
      <c r="AD88" s="37"/>
      <c r="AE88" s="37"/>
      <c r="AT88" s="19" t="s">
        <v>81</v>
      </c>
      <c r="AU88" s="19" t="s">
        <v>188</v>
      </c>
      <c r="BK88" s="178">
        <f>BK89</f>
        <v>0</v>
      </c>
    </row>
    <row r="89" spans="1:65" s="12" customFormat="1" ht="15">
      <c r="B89" s="179"/>
      <c r="C89" s="180"/>
      <c r="D89" s="181" t="s">
        <v>81</v>
      </c>
      <c r="E89" s="182" t="s">
        <v>290</v>
      </c>
      <c r="F89" s="182" t="s">
        <v>291</v>
      </c>
      <c r="G89" s="180"/>
      <c r="H89" s="180"/>
      <c r="I89" s="183"/>
      <c r="J89" s="184">
        <f>BK89</f>
        <v>0</v>
      </c>
      <c r="K89" s="180"/>
      <c r="L89" s="185"/>
      <c r="M89" s="186"/>
      <c r="N89" s="187"/>
      <c r="O89" s="187"/>
      <c r="P89" s="188">
        <f>P90+P99</f>
        <v>0</v>
      </c>
      <c r="Q89" s="187"/>
      <c r="R89" s="188">
        <f>R90+R99</f>
        <v>562.50980400000003</v>
      </c>
      <c r="S89" s="187"/>
      <c r="T89" s="189">
        <f>T90+T99</f>
        <v>0</v>
      </c>
      <c r="AR89" s="190" t="s">
        <v>88</v>
      </c>
      <c r="AT89" s="191" t="s">
        <v>81</v>
      </c>
      <c r="AU89" s="191" t="s">
        <v>82</v>
      </c>
      <c r="AY89" s="190" t="s">
        <v>211</v>
      </c>
      <c r="BK89" s="192">
        <f>BK90+BK99</f>
        <v>0</v>
      </c>
    </row>
    <row r="90" spans="1:65" s="12" customFormat="1" ht="12.75">
      <c r="B90" s="179"/>
      <c r="C90" s="180"/>
      <c r="D90" s="181" t="s">
        <v>81</v>
      </c>
      <c r="E90" s="193" t="s">
        <v>232</v>
      </c>
      <c r="F90" s="193" t="s">
        <v>557</v>
      </c>
      <c r="G90" s="180"/>
      <c r="H90" s="180"/>
      <c r="I90" s="183"/>
      <c r="J90" s="194">
        <f>BK90</f>
        <v>0</v>
      </c>
      <c r="K90" s="180"/>
      <c r="L90" s="185"/>
      <c r="M90" s="186"/>
      <c r="N90" s="187"/>
      <c r="O90" s="187"/>
      <c r="P90" s="188">
        <f>SUM(P91:P98)</f>
        <v>0</v>
      </c>
      <c r="Q90" s="187"/>
      <c r="R90" s="188">
        <f>SUM(R91:R98)</f>
        <v>562.50980400000003</v>
      </c>
      <c r="S90" s="187"/>
      <c r="T90" s="189">
        <f>SUM(T91:T98)</f>
        <v>0</v>
      </c>
      <c r="AR90" s="190" t="s">
        <v>88</v>
      </c>
      <c r="AT90" s="191" t="s">
        <v>81</v>
      </c>
      <c r="AU90" s="191" t="s">
        <v>88</v>
      </c>
      <c r="AY90" s="190" t="s">
        <v>211</v>
      </c>
      <c r="BK90" s="192">
        <f>SUM(BK91:BK98)</f>
        <v>0</v>
      </c>
    </row>
    <row r="91" spans="1:65" s="2" customFormat="1" ht="24">
      <c r="A91" s="37"/>
      <c r="B91" s="38"/>
      <c r="C91" s="195" t="s">
        <v>88</v>
      </c>
      <c r="D91" s="195" t="s">
        <v>214</v>
      </c>
      <c r="E91" s="196" t="s">
        <v>565</v>
      </c>
      <c r="F91" s="197" t="s">
        <v>566</v>
      </c>
      <c r="G91" s="198" t="s">
        <v>295</v>
      </c>
      <c r="H91" s="199">
        <v>257.55</v>
      </c>
      <c r="I91" s="200"/>
      <c r="J91" s="201">
        <f>ROUND(I91*H91,2)</f>
        <v>0</v>
      </c>
      <c r="K91" s="197" t="s">
        <v>224</v>
      </c>
      <c r="L91" s="42"/>
      <c r="M91" s="202" t="s">
        <v>44</v>
      </c>
      <c r="N91" s="203" t="s">
        <v>53</v>
      </c>
      <c r="O91" s="67"/>
      <c r="P91" s="204">
        <f>O91*H91</f>
        <v>0</v>
      </c>
      <c r="Q91" s="204">
        <v>2.13408</v>
      </c>
      <c r="R91" s="204">
        <f>Q91*H91</f>
        <v>549.63230399999998</v>
      </c>
      <c r="S91" s="204">
        <v>0</v>
      </c>
      <c r="T91" s="205">
        <f>S91*H91</f>
        <v>0</v>
      </c>
      <c r="U91" s="37"/>
      <c r="V91" s="37"/>
      <c r="W91" s="37"/>
      <c r="X91" s="37"/>
      <c r="Y91" s="37"/>
      <c r="Z91" s="37"/>
      <c r="AA91" s="37"/>
      <c r="AB91" s="37"/>
      <c r="AC91" s="37"/>
      <c r="AD91" s="37"/>
      <c r="AE91" s="37"/>
      <c r="AR91" s="206" t="s">
        <v>232</v>
      </c>
      <c r="AT91" s="206" t="s">
        <v>214</v>
      </c>
      <c r="AU91" s="206" t="s">
        <v>91</v>
      </c>
      <c r="AY91" s="19" t="s">
        <v>211</v>
      </c>
      <c r="BE91" s="207">
        <f>IF(N91="základní",J91,0)</f>
        <v>0</v>
      </c>
      <c r="BF91" s="207">
        <f>IF(N91="snížená",J91,0)</f>
        <v>0</v>
      </c>
      <c r="BG91" s="207">
        <f>IF(N91="zákl. přenesená",J91,0)</f>
        <v>0</v>
      </c>
      <c r="BH91" s="207">
        <f>IF(N91="sníž. přenesená",J91,0)</f>
        <v>0</v>
      </c>
      <c r="BI91" s="207">
        <f>IF(N91="nulová",J91,0)</f>
        <v>0</v>
      </c>
      <c r="BJ91" s="19" t="s">
        <v>88</v>
      </c>
      <c r="BK91" s="207">
        <f>ROUND(I91*H91,2)</f>
        <v>0</v>
      </c>
      <c r="BL91" s="19" t="s">
        <v>232</v>
      </c>
      <c r="BM91" s="206" t="s">
        <v>2106</v>
      </c>
    </row>
    <row r="92" spans="1:65" s="2" customFormat="1" ht="97.5">
      <c r="A92" s="37"/>
      <c r="B92" s="38"/>
      <c r="C92" s="39"/>
      <c r="D92" s="208" t="s">
        <v>297</v>
      </c>
      <c r="E92" s="39"/>
      <c r="F92" s="209" t="s">
        <v>568</v>
      </c>
      <c r="G92" s="39"/>
      <c r="H92" s="39"/>
      <c r="I92" s="118"/>
      <c r="J92" s="39"/>
      <c r="K92" s="39"/>
      <c r="L92" s="42"/>
      <c r="M92" s="210"/>
      <c r="N92" s="211"/>
      <c r="O92" s="67"/>
      <c r="P92" s="67"/>
      <c r="Q92" s="67"/>
      <c r="R92" s="67"/>
      <c r="S92" s="67"/>
      <c r="T92" s="68"/>
      <c r="U92" s="37"/>
      <c r="V92" s="37"/>
      <c r="W92" s="37"/>
      <c r="X92" s="37"/>
      <c r="Y92" s="37"/>
      <c r="Z92" s="37"/>
      <c r="AA92" s="37"/>
      <c r="AB92" s="37"/>
      <c r="AC92" s="37"/>
      <c r="AD92" s="37"/>
      <c r="AE92" s="37"/>
      <c r="AT92" s="19" t="s">
        <v>297</v>
      </c>
      <c r="AU92" s="19" t="s">
        <v>91</v>
      </c>
    </row>
    <row r="93" spans="1:65" s="13" customFormat="1">
      <c r="B93" s="216"/>
      <c r="C93" s="217"/>
      <c r="D93" s="208" t="s">
        <v>299</v>
      </c>
      <c r="E93" s="218" t="s">
        <v>44</v>
      </c>
      <c r="F93" s="219" t="s">
        <v>2107</v>
      </c>
      <c r="G93" s="217"/>
      <c r="H93" s="220">
        <v>257.55</v>
      </c>
      <c r="I93" s="221"/>
      <c r="J93" s="217"/>
      <c r="K93" s="217"/>
      <c r="L93" s="222"/>
      <c r="M93" s="223"/>
      <c r="N93" s="224"/>
      <c r="O93" s="224"/>
      <c r="P93" s="224"/>
      <c r="Q93" s="224"/>
      <c r="R93" s="224"/>
      <c r="S93" s="224"/>
      <c r="T93" s="225"/>
      <c r="AT93" s="226" t="s">
        <v>299</v>
      </c>
      <c r="AU93" s="226" t="s">
        <v>91</v>
      </c>
      <c r="AV93" s="13" t="s">
        <v>91</v>
      </c>
      <c r="AW93" s="13" t="s">
        <v>42</v>
      </c>
      <c r="AX93" s="13" t="s">
        <v>88</v>
      </c>
      <c r="AY93" s="226" t="s">
        <v>211</v>
      </c>
    </row>
    <row r="94" spans="1:65" s="2" customFormat="1" ht="12">
      <c r="A94" s="37"/>
      <c r="B94" s="38"/>
      <c r="C94" s="195" t="s">
        <v>91</v>
      </c>
      <c r="D94" s="195" t="s">
        <v>214</v>
      </c>
      <c r="E94" s="196" t="s">
        <v>577</v>
      </c>
      <c r="F94" s="197" t="s">
        <v>578</v>
      </c>
      <c r="G94" s="198" t="s">
        <v>295</v>
      </c>
      <c r="H94" s="199">
        <v>257.55</v>
      </c>
      <c r="I94" s="200"/>
      <c r="J94" s="201">
        <f>ROUND(I94*H94,2)</f>
        <v>0</v>
      </c>
      <c r="K94" s="197" t="s">
        <v>44</v>
      </c>
      <c r="L94" s="42"/>
      <c r="M94" s="202" t="s">
        <v>44</v>
      </c>
      <c r="N94" s="203" t="s">
        <v>53</v>
      </c>
      <c r="O94" s="67"/>
      <c r="P94" s="204">
        <f>O94*H94</f>
        <v>0</v>
      </c>
      <c r="Q94" s="204">
        <v>0.05</v>
      </c>
      <c r="R94" s="204">
        <f>Q94*H94</f>
        <v>12.877500000000001</v>
      </c>
      <c r="S94" s="204">
        <v>0</v>
      </c>
      <c r="T94" s="205">
        <f>S94*H94</f>
        <v>0</v>
      </c>
      <c r="U94" s="37"/>
      <c r="V94" s="37"/>
      <c r="W94" s="37"/>
      <c r="X94" s="37"/>
      <c r="Y94" s="37"/>
      <c r="Z94" s="37"/>
      <c r="AA94" s="37"/>
      <c r="AB94" s="37"/>
      <c r="AC94" s="37"/>
      <c r="AD94" s="37"/>
      <c r="AE94" s="37"/>
      <c r="AR94" s="206" t="s">
        <v>232</v>
      </c>
      <c r="AT94" s="206" t="s">
        <v>214</v>
      </c>
      <c r="AU94" s="206" t="s">
        <v>91</v>
      </c>
      <c r="AY94" s="19" t="s">
        <v>211</v>
      </c>
      <c r="BE94" s="207">
        <f>IF(N94="základní",J94,0)</f>
        <v>0</v>
      </c>
      <c r="BF94" s="207">
        <f>IF(N94="snížená",J94,0)</f>
        <v>0</v>
      </c>
      <c r="BG94" s="207">
        <f>IF(N94="zákl. přenesená",J94,0)</f>
        <v>0</v>
      </c>
      <c r="BH94" s="207">
        <f>IF(N94="sníž. přenesená",J94,0)</f>
        <v>0</v>
      </c>
      <c r="BI94" s="207">
        <f>IF(N94="nulová",J94,0)</f>
        <v>0</v>
      </c>
      <c r="BJ94" s="19" t="s">
        <v>88</v>
      </c>
      <c r="BK94" s="207">
        <f>ROUND(I94*H94,2)</f>
        <v>0</v>
      </c>
      <c r="BL94" s="19" t="s">
        <v>232</v>
      </c>
      <c r="BM94" s="206" t="s">
        <v>2108</v>
      </c>
    </row>
    <row r="95" spans="1:65" s="13" customFormat="1">
      <c r="B95" s="216"/>
      <c r="C95" s="217"/>
      <c r="D95" s="208" t="s">
        <v>299</v>
      </c>
      <c r="E95" s="218" t="s">
        <v>44</v>
      </c>
      <c r="F95" s="219" t="s">
        <v>2109</v>
      </c>
      <c r="G95" s="217"/>
      <c r="H95" s="220">
        <v>257.55</v>
      </c>
      <c r="I95" s="221"/>
      <c r="J95" s="217"/>
      <c r="K95" s="217"/>
      <c r="L95" s="222"/>
      <c r="M95" s="223"/>
      <c r="N95" s="224"/>
      <c r="O95" s="224"/>
      <c r="P95" s="224"/>
      <c r="Q95" s="224"/>
      <c r="R95" s="224"/>
      <c r="S95" s="224"/>
      <c r="T95" s="225"/>
      <c r="AT95" s="226" t="s">
        <v>299</v>
      </c>
      <c r="AU95" s="226" t="s">
        <v>91</v>
      </c>
      <c r="AV95" s="13" t="s">
        <v>91</v>
      </c>
      <c r="AW95" s="13" t="s">
        <v>42</v>
      </c>
      <c r="AX95" s="13" t="s">
        <v>88</v>
      </c>
      <c r="AY95" s="226" t="s">
        <v>211</v>
      </c>
    </row>
    <row r="96" spans="1:65" s="2" customFormat="1" ht="24">
      <c r="A96" s="37"/>
      <c r="B96" s="38"/>
      <c r="C96" s="195" t="s">
        <v>227</v>
      </c>
      <c r="D96" s="195" t="s">
        <v>214</v>
      </c>
      <c r="E96" s="196" t="s">
        <v>582</v>
      </c>
      <c r="F96" s="197" t="s">
        <v>583</v>
      </c>
      <c r="G96" s="198" t="s">
        <v>519</v>
      </c>
      <c r="H96" s="199">
        <v>450</v>
      </c>
      <c r="I96" s="200"/>
      <c r="J96" s="201">
        <f>ROUND(I96*H96,2)</f>
        <v>0</v>
      </c>
      <c r="K96" s="197" t="s">
        <v>224</v>
      </c>
      <c r="L96" s="42"/>
      <c r="M96" s="202" t="s">
        <v>44</v>
      </c>
      <c r="N96" s="203" t="s">
        <v>53</v>
      </c>
      <c r="O96" s="67"/>
      <c r="P96" s="204">
        <f>O96*H96</f>
        <v>0</v>
      </c>
      <c r="Q96" s="204">
        <v>0</v>
      </c>
      <c r="R96" s="204">
        <f>Q96*H96</f>
        <v>0</v>
      </c>
      <c r="S96" s="204">
        <v>0</v>
      </c>
      <c r="T96" s="205">
        <f>S96*H96</f>
        <v>0</v>
      </c>
      <c r="U96" s="37"/>
      <c r="V96" s="37"/>
      <c r="W96" s="37"/>
      <c r="X96" s="37"/>
      <c r="Y96" s="37"/>
      <c r="Z96" s="37"/>
      <c r="AA96" s="37"/>
      <c r="AB96" s="37"/>
      <c r="AC96" s="37"/>
      <c r="AD96" s="37"/>
      <c r="AE96" s="37"/>
      <c r="AR96" s="206" t="s">
        <v>232</v>
      </c>
      <c r="AT96" s="206" t="s">
        <v>214</v>
      </c>
      <c r="AU96" s="206" t="s">
        <v>91</v>
      </c>
      <c r="AY96" s="19" t="s">
        <v>211</v>
      </c>
      <c r="BE96" s="207">
        <f>IF(N96="základní",J96,0)</f>
        <v>0</v>
      </c>
      <c r="BF96" s="207">
        <f>IF(N96="snížená",J96,0)</f>
        <v>0</v>
      </c>
      <c r="BG96" s="207">
        <f>IF(N96="zákl. přenesená",J96,0)</f>
        <v>0</v>
      </c>
      <c r="BH96" s="207">
        <f>IF(N96="sníž. přenesená",J96,0)</f>
        <v>0</v>
      </c>
      <c r="BI96" s="207">
        <f>IF(N96="nulová",J96,0)</f>
        <v>0</v>
      </c>
      <c r="BJ96" s="19" t="s">
        <v>88</v>
      </c>
      <c r="BK96" s="207">
        <f>ROUND(I96*H96,2)</f>
        <v>0</v>
      </c>
      <c r="BL96" s="19" t="s">
        <v>232</v>
      </c>
      <c r="BM96" s="206" t="s">
        <v>2110</v>
      </c>
    </row>
    <row r="97" spans="1:65" s="2" customFormat="1" ht="97.5">
      <c r="A97" s="37"/>
      <c r="B97" s="38"/>
      <c r="C97" s="39"/>
      <c r="D97" s="208" t="s">
        <v>297</v>
      </c>
      <c r="E97" s="39"/>
      <c r="F97" s="209" t="s">
        <v>568</v>
      </c>
      <c r="G97" s="39"/>
      <c r="H97" s="39"/>
      <c r="I97" s="118"/>
      <c r="J97" s="39"/>
      <c r="K97" s="39"/>
      <c r="L97" s="42"/>
      <c r="M97" s="210"/>
      <c r="N97" s="211"/>
      <c r="O97" s="67"/>
      <c r="P97" s="67"/>
      <c r="Q97" s="67"/>
      <c r="R97" s="67"/>
      <c r="S97" s="67"/>
      <c r="T97" s="68"/>
      <c r="U97" s="37"/>
      <c r="V97" s="37"/>
      <c r="W97" s="37"/>
      <c r="X97" s="37"/>
      <c r="Y97" s="37"/>
      <c r="Z97" s="37"/>
      <c r="AA97" s="37"/>
      <c r="AB97" s="37"/>
      <c r="AC97" s="37"/>
      <c r="AD97" s="37"/>
      <c r="AE97" s="37"/>
      <c r="AT97" s="19" t="s">
        <v>297</v>
      </c>
      <c r="AU97" s="19" t="s">
        <v>91</v>
      </c>
    </row>
    <row r="98" spans="1:65" s="13" customFormat="1">
      <c r="B98" s="216"/>
      <c r="C98" s="217"/>
      <c r="D98" s="208" t="s">
        <v>299</v>
      </c>
      <c r="E98" s="218" t="s">
        <v>44</v>
      </c>
      <c r="F98" s="219" t="s">
        <v>2111</v>
      </c>
      <c r="G98" s="217"/>
      <c r="H98" s="220">
        <v>450</v>
      </c>
      <c r="I98" s="221"/>
      <c r="J98" s="217"/>
      <c r="K98" s="217"/>
      <c r="L98" s="222"/>
      <c r="M98" s="223"/>
      <c r="N98" s="224"/>
      <c r="O98" s="224"/>
      <c r="P98" s="224"/>
      <c r="Q98" s="224"/>
      <c r="R98" s="224"/>
      <c r="S98" s="224"/>
      <c r="T98" s="225"/>
      <c r="AT98" s="226" t="s">
        <v>299</v>
      </c>
      <c r="AU98" s="226" t="s">
        <v>91</v>
      </c>
      <c r="AV98" s="13" t="s">
        <v>91</v>
      </c>
      <c r="AW98" s="13" t="s">
        <v>42</v>
      </c>
      <c r="AX98" s="13" t="s">
        <v>88</v>
      </c>
      <c r="AY98" s="226" t="s">
        <v>211</v>
      </c>
    </row>
    <row r="99" spans="1:65" s="12" customFormat="1" ht="12.75">
      <c r="B99" s="179"/>
      <c r="C99" s="180"/>
      <c r="D99" s="181" t="s">
        <v>81</v>
      </c>
      <c r="E99" s="193" t="s">
        <v>606</v>
      </c>
      <c r="F99" s="193" t="s">
        <v>607</v>
      </c>
      <c r="G99" s="180"/>
      <c r="H99" s="180"/>
      <c r="I99" s="183"/>
      <c r="J99" s="194">
        <f>BK99</f>
        <v>0</v>
      </c>
      <c r="K99" s="180"/>
      <c r="L99" s="185"/>
      <c r="M99" s="186"/>
      <c r="N99" s="187"/>
      <c r="O99" s="187"/>
      <c r="P99" s="188">
        <f>SUM(P100:P103)</f>
        <v>0</v>
      </c>
      <c r="Q99" s="187"/>
      <c r="R99" s="188">
        <f>SUM(R100:R103)</f>
        <v>0</v>
      </c>
      <c r="S99" s="187"/>
      <c r="T99" s="189">
        <f>SUM(T100:T103)</f>
        <v>0</v>
      </c>
      <c r="AR99" s="190" t="s">
        <v>88</v>
      </c>
      <c r="AT99" s="191" t="s">
        <v>81</v>
      </c>
      <c r="AU99" s="191" t="s">
        <v>88</v>
      </c>
      <c r="AY99" s="190" t="s">
        <v>211</v>
      </c>
      <c r="BK99" s="192">
        <f>SUM(BK100:BK103)</f>
        <v>0</v>
      </c>
    </row>
    <row r="100" spans="1:65" s="2" customFormat="1" ht="24">
      <c r="A100" s="37"/>
      <c r="B100" s="38"/>
      <c r="C100" s="195" t="s">
        <v>232</v>
      </c>
      <c r="D100" s="195" t="s">
        <v>214</v>
      </c>
      <c r="E100" s="196" t="s">
        <v>609</v>
      </c>
      <c r="F100" s="197" t="s">
        <v>610</v>
      </c>
      <c r="G100" s="198" t="s">
        <v>510</v>
      </c>
      <c r="H100" s="199">
        <v>562.51</v>
      </c>
      <c r="I100" s="200"/>
      <c r="J100" s="201">
        <f>ROUND(I100*H100,2)</f>
        <v>0</v>
      </c>
      <c r="K100" s="197" t="s">
        <v>224</v>
      </c>
      <c r="L100" s="42"/>
      <c r="M100" s="202" t="s">
        <v>44</v>
      </c>
      <c r="N100" s="203" t="s">
        <v>53</v>
      </c>
      <c r="O100" s="67"/>
      <c r="P100" s="204">
        <f>O100*H100</f>
        <v>0</v>
      </c>
      <c r="Q100" s="204">
        <v>0</v>
      </c>
      <c r="R100" s="204">
        <f>Q100*H100</f>
        <v>0</v>
      </c>
      <c r="S100" s="204">
        <v>0</v>
      </c>
      <c r="T100" s="205">
        <f>S100*H100</f>
        <v>0</v>
      </c>
      <c r="U100" s="37"/>
      <c r="V100" s="37"/>
      <c r="W100" s="37"/>
      <c r="X100" s="37"/>
      <c r="Y100" s="37"/>
      <c r="Z100" s="37"/>
      <c r="AA100" s="37"/>
      <c r="AB100" s="37"/>
      <c r="AC100" s="37"/>
      <c r="AD100" s="37"/>
      <c r="AE100" s="37"/>
      <c r="AR100" s="206" t="s">
        <v>232</v>
      </c>
      <c r="AT100" s="206" t="s">
        <v>214</v>
      </c>
      <c r="AU100" s="206" t="s">
        <v>91</v>
      </c>
      <c r="AY100" s="19" t="s">
        <v>211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232</v>
      </c>
      <c r="BM100" s="206" t="s">
        <v>2112</v>
      </c>
    </row>
    <row r="101" spans="1:65" s="2" customFormat="1" ht="29.25">
      <c r="A101" s="37"/>
      <c r="B101" s="38"/>
      <c r="C101" s="39"/>
      <c r="D101" s="208" t="s">
        <v>297</v>
      </c>
      <c r="E101" s="39"/>
      <c r="F101" s="209" t="s">
        <v>612</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19" t="s">
        <v>297</v>
      </c>
      <c r="AU101" s="19" t="s">
        <v>91</v>
      </c>
    </row>
    <row r="102" spans="1:65" s="2" customFormat="1" ht="24">
      <c r="A102" s="37"/>
      <c r="B102" s="38"/>
      <c r="C102" s="195" t="s">
        <v>210</v>
      </c>
      <c r="D102" s="195" t="s">
        <v>214</v>
      </c>
      <c r="E102" s="196" t="s">
        <v>2096</v>
      </c>
      <c r="F102" s="197" t="s">
        <v>2097</v>
      </c>
      <c r="G102" s="198" t="s">
        <v>510</v>
      </c>
      <c r="H102" s="199">
        <v>562.51</v>
      </c>
      <c r="I102" s="200"/>
      <c r="J102" s="201">
        <f>ROUND(I102*H102,2)</f>
        <v>0</v>
      </c>
      <c r="K102" s="197" t="s">
        <v>224</v>
      </c>
      <c r="L102" s="42"/>
      <c r="M102" s="202" t="s">
        <v>44</v>
      </c>
      <c r="N102" s="203" t="s">
        <v>53</v>
      </c>
      <c r="O102" s="67"/>
      <c r="P102" s="204">
        <f>O102*H102</f>
        <v>0</v>
      </c>
      <c r="Q102" s="204">
        <v>0</v>
      </c>
      <c r="R102" s="204">
        <f>Q102*H102</f>
        <v>0</v>
      </c>
      <c r="S102" s="204">
        <v>0</v>
      </c>
      <c r="T102" s="205">
        <f>S102*H102</f>
        <v>0</v>
      </c>
      <c r="U102" s="37"/>
      <c r="V102" s="37"/>
      <c r="W102" s="37"/>
      <c r="X102" s="37"/>
      <c r="Y102" s="37"/>
      <c r="Z102" s="37"/>
      <c r="AA102" s="37"/>
      <c r="AB102" s="37"/>
      <c r="AC102" s="37"/>
      <c r="AD102" s="37"/>
      <c r="AE102" s="37"/>
      <c r="AR102" s="206" t="s">
        <v>232</v>
      </c>
      <c r="AT102" s="206" t="s">
        <v>214</v>
      </c>
      <c r="AU102" s="206" t="s">
        <v>91</v>
      </c>
      <c r="AY102" s="19" t="s">
        <v>211</v>
      </c>
      <c r="BE102" s="207">
        <f>IF(N102="základní",J102,0)</f>
        <v>0</v>
      </c>
      <c r="BF102" s="207">
        <f>IF(N102="snížená",J102,0)</f>
        <v>0</v>
      </c>
      <c r="BG102" s="207">
        <f>IF(N102="zákl. přenesená",J102,0)</f>
        <v>0</v>
      </c>
      <c r="BH102" s="207">
        <f>IF(N102="sníž. přenesená",J102,0)</f>
        <v>0</v>
      </c>
      <c r="BI102" s="207">
        <f>IF(N102="nulová",J102,0)</f>
        <v>0</v>
      </c>
      <c r="BJ102" s="19" t="s">
        <v>88</v>
      </c>
      <c r="BK102" s="207">
        <f>ROUND(I102*H102,2)</f>
        <v>0</v>
      </c>
      <c r="BL102" s="19" t="s">
        <v>232</v>
      </c>
      <c r="BM102" s="206" t="s">
        <v>2113</v>
      </c>
    </row>
    <row r="103" spans="1:65" s="2" customFormat="1" ht="29.25">
      <c r="A103" s="37"/>
      <c r="B103" s="38"/>
      <c r="C103" s="39"/>
      <c r="D103" s="208" t="s">
        <v>297</v>
      </c>
      <c r="E103" s="39"/>
      <c r="F103" s="209" t="s">
        <v>612</v>
      </c>
      <c r="G103" s="39"/>
      <c r="H103" s="39"/>
      <c r="I103" s="118"/>
      <c r="J103" s="39"/>
      <c r="K103" s="39"/>
      <c r="L103" s="42"/>
      <c r="M103" s="212"/>
      <c r="N103" s="213"/>
      <c r="O103" s="214"/>
      <c r="P103" s="214"/>
      <c r="Q103" s="214"/>
      <c r="R103" s="214"/>
      <c r="S103" s="214"/>
      <c r="T103" s="215"/>
      <c r="U103" s="37"/>
      <c r="V103" s="37"/>
      <c r="W103" s="37"/>
      <c r="X103" s="37"/>
      <c r="Y103" s="37"/>
      <c r="Z103" s="37"/>
      <c r="AA103" s="37"/>
      <c r="AB103" s="37"/>
      <c r="AC103" s="37"/>
      <c r="AD103" s="37"/>
      <c r="AE103" s="37"/>
      <c r="AT103" s="19" t="s">
        <v>297</v>
      </c>
      <c r="AU103" s="19" t="s">
        <v>91</v>
      </c>
    </row>
    <row r="104" spans="1:65" s="2" customFormat="1">
      <c r="A104" s="37"/>
      <c r="B104" s="50"/>
      <c r="C104" s="51"/>
      <c r="D104" s="51"/>
      <c r="E104" s="51"/>
      <c r="F104" s="51"/>
      <c r="G104" s="51"/>
      <c r="H104" s="51"/>
      <c r="I104" s="145"/>
      <c r="J104" s="51"/>
      <c r="K104" s="51"/>
      <c r="L104" s="42"/>
      <c r="M104" s="37"/>
      <c r="O104" s="37"/>
      <c r="P104" s="37"/>
      <c r="Q104" s="37"/>
      <c r="R104" s="37"/>
      <c r="S104" s="37"/>
      <c r="T104" s="37"/>
      <c r="U104" s="37"/>
      <c r="V104" s="37"/>
      <c r="W104" s="37"/>
      <c r="X104" s="37"/>
      <c r="Y104" s="37"/>
      <c r="Z104" s="37"/>
      <c r="AA104" s="37"/>
      <c r="AB104" s="37"/>
      <c r="AC104" s="37"/>
      <c r="AD104" s="37"/>
      <c r="AE104" s="37"/>
    </row>
  </sheetData>
  <sheetProtection algorithmName="SHA-512" hashValue="ect1Hgox/2zCYhAywoHHFwE3Y2tlDMi/sdhgbdU9RJWoWgsF05fZMjon0yijtXkblMDP50iWXuACgiNP/B5PJw==" saltValue="6uJvTj0MBlejaJgy001HIN03zg24XO8xhH+kDh5wnFBE8E2RCbIaCNCf7T5eUfOdgzTz1A8ooKXQo+TDgINM3Q==" spinCount="100000" sheet="1" objects="1" scenarios="1" formatColumns="0" formatRows="0" autoFilter="0"/>
  <autoFilter ref="C87:K103"/>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3"/>
  <sheetViews>
    <sheetView showGridLines="0" topLeftCell="A109" workbookViewId="0">
      <selection activeCell="F119" sqref="F11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144</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1767</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2114</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111</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44</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ROUND(J88,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ROUND((SUM(BE88:BE122)),  2)</f>
        <v>0</v>
      </c>
      <c r="G35" s="37"/>
      <c r="H35" s="37"/>
      <c r="I35" s="134">
        <v>0.21</v>
      </c>
      <c r="J35" s="133">
        <f>ROUND(((SUM(BE88:BE122))*I35),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ROUND((SUM(BF88:BF122)),  2)</f>
        <v>0</v>
      </c>
      <c r="G36" s="37"/>
      <c r="H36" s="37"/>
      <c r="I36" s="134">
        <v>0.15</v>
      </c>
      <c r="J36" s="133">
        <f>ROUND(((SUM(BF88:BF122))*I36),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ROUND((SUM(BG88:BG122)),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ROUND((SUM(BH88:BH122)),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ROUND((SUM(BI88:BI122)),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1767</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06.3 - Soupis prací - Pravobřežní PPO zeď v DKM ř. km cca 15,88 –16,0 (Zpětné klapky)</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J88</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284</v>
      </c>
      <c r="E64" s="157"/>
      <c r="F64" s="157"/>
      <c r="G64" s="157"/>
      <c r="H64" s="157"/>
      <c r="I64" s="158"/>
      <c r="J64" s="159">
        <f>J89</f>
        <v>0</v>
      </c>
      <c r="K64" s="155"/>
      <c r="L64" s="160"/>
    </row>
    <row r="65" spans="1:31" s="10" customFormat="1" ht="12.75">
      <c r="B65" s="161"/>
      <c r="C65" s="100"/>
      <c r="D65" s="162" t="s">
        <v>652</v>
      </c>
      <c r="E65" s="163"/>
      <c r="F65" s="163"/>
      <c r="G65" s="163"/>
      <c r="H65" s="163"/>
      <c r="I65" s="164"/>
      <c r="J65" s="165">
        <f>J90</f>
        <v>0</v>
      </c>
      <c r="K65" s="100"/>
      <c r="L65" s="166"/>
    </row>
    <row r="66" spans="1:31" s="10" customFormat="1" ht="12.75">
      <c r="B66" s="161"/>
      <c r="C66" s="100"/>
      <c r="D66" s="162" t="s">
        <v>289</v>
      </c>
      <c r="E66" s="163"/>
      <c r="F66" s="163"/>
      <c r="G66" s="163"/>
      <c r="H66" s="163"/>
      <c r="I66" s="164"/>
      <c r="J66" s="165">
        <f>J118</f>
        <v>0</v>
      </c>
      <c r="K66" s="100"/>
      <c r="L66" s="166"/>
    </row>
    <row r="67" spans="1:31" s="2" customFormat="1">
      <c r="A67" s="37"/>
      <c r="B67" s="38"/>
      <c r="C67" s="39"/>
      <c r="D67" s="39"/>
      <c r="E67" s="39"/>
      <c r="F67" s="39"/>
      <c r="G67" s="39"/>
      <c r="H67" s="39"/>
      <c r="I67" s="118"/>
      <c r="J67" s="39"/>
      <c r="K67" s="39"/>
      <c r="L67" s="119"/>
      <c r="S67" s="37"/>
      <c r="T67" s="37"/>
      <c r="U67" s="37"/>
      <c r="V67" s="37"/>
      <c r="W67" s="37"/>
      <c r="X67" s="37"/>
      <c r="Y67" s="37"/>
      <c r="Z67" s="37"/>
      <c r="AA67" s="37"/>
      <c r="AB67" s="37"/>
      <c r="AC67" s="37"/>
      <c r="AD67" s="37"/>
      <c r="AE67" s="37"/>
    </row>
    <row r="68" spans="1:31" s="2" customFormat="1">
      <c r="A68" s="37"/>
      <c r="B68" s="50"/>
      <c r="C68" s="51"/>
      <c r="D68" s="51"/>
      <c r="E68" s="51"/>
      <c r="F68" s="51"/>
      <c r="G68" s="51"/>
      <c r="H68" s="51"/>
      <c r="I68" s="145"/>
      <c r="J68" s="51"/>
      <c r="K68" s="51"/>
      <c r="L68" s="119"/>
      <c r="S68" s="37"/>
      <c r="T68" s="37"/>
      <c r="U68" s="37"/>
      <c r="V68" s="37"/>
      <c r="W68" s="37"/>
      <c r="X68" s="37"/>
      <c r="Y68" s="37"/>
      <c r="Z68" s="37"/>
      <c r="AA68" s="37"/>
      <c r="AB68" s="37"/>
      <c r="AC68" s="37"/>
      <c r="AD68" s="37"/>
      <c r="AE68" s="37"/>
    </row>
    <row r="72" spans="1:31" s="2" customFormat="1">
      <c r="A72" s="37"/>
      <c r="B72" s="52"/>
      <c r="C72" s="53"/>
      <c r="D72" s="53"/>
      <c r="E72" s="53"/>
      <c r="F72" s="53"/>
      <c r="G72" s="53"/>
      <c r="H72" s="53"/>
      <c r="I72" s="148"/>
      <c r="J72" s="53"/>
      <c r="K72" s="53"/>
      <c r="L72" s="119"/>
      <c r="S72" s="37"/>
      <c r="T72" s="37"/>
      <c r="U72" s="37"/>
      <c r="V72" s="37"/>
      <c r="W72" s="37"/>
      <c r="X72" s="37"/>
      <c r="Y72" s="37"/>
      <c r="Z72" s="37"/>
      <c r="AA72" s="37"/>
      <c r="AB72" s="37"/>
      <c r="AC72" s="37"/>
      <c r="AD72" s="37"/>
      <c r="AE72" s="37"/>
    </row>
    <row r="73" spans="1:31" s="2" customFormat="1" ht="18">
      <c r="A73" s="37"/>
      <c r="B73" s="38"/>
      <c r="C73" s="25" t="s">
        <v>195</v>
      </c>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c r="A74" s="37"/>
      <c r="B74" s="38"/>
      <c r="C74" s="39"/>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ht="12.75">
      <c r="A75" s="37"/>
      <c r="B75" s="38"/>
      <c r="C75" s="31" t="s">
        <v>16</v>
      </c>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2.75">
      <c r="A76" s="37"/>
      <c r="B76" s="38"/>
      <c r="C76" s="39"/>
      <c r="D76" s="39"/>
      <c r="E76" s="402" t="str">
        <f>E7</f>
        <v>Bělá, Kvasiny, protipovodňová ochrana, č. akce 229180012 - DPS</v>
      </c>
      <c r="F76" s="403"/>
      <c r="G76" s="403"/>
      <c r="H76" s="403"/>
      <c r="I76" s="118"/>
      <c r="J76" s="39"/>
      <c r="K76" s="39"/>
      <c r="L76" s="119"/>
      <c r="S76" s="37"/>
      <c r="T76" s="37"/>
      <c r="U76" s="37"/>
      <c r="V76" s="37"/>
      <c r="W76" s="37"/>
      <c r="X76" s="37"/>
      <c r="Y76" s="37"/>
      <c r="Z76" s="37"/>
      <c r="AA76" s="37"/>
      <c r="AB76" s="37"/>
      <c r="AC76" s="37"/>
      <c r="AD76" s="37"/>
      <c r="AE76" s="37"/>
    </row>
    <row r="77" spans="1:31" s="1" customFormat="1" ht="12.75">
      <c r="B77" s="23"/>
      <c r="C77" s="31" t="s">
        <v>180</v>
      </c>
      <c r="D77" s="24"/>
      <c r="E77" s="24"/>
      <c r="F77" s="24"/>
      <c r="G77" s="24"/>
      <c r="H77" s="24"/>
      <c r="I77" s="111"/>
      <c r="J77" s="24"/>
      <c r="K77" s="24"/>
      <c r="L77" s="22"/>
    </row>
    <row r="78" spans="1:31" s="2" customFormat="1">
      <c r="A78" s="37"/>
      <c r="B78" s="38"/>
      <c r="C78" s="39"/>
      <c r="D78" s="39"/>
      <c r="E78" s="402" t="s">
        <v>1767</v>
      </c>
      <c r="F78" s="401"/>
      <c r="G78" s="401"/>
      <c r="H78" s="401"/>
      <c r="I78" s="118"/>
      <c r="J78" s="39"/>
      <c r="K78" s="39"/>
      <c r="L78" s="119"/>
      <c r="S78" s="37"/>
      <c r="T78" s="37"/>
      <c r="U78" s="37"/>
      <c r="V78" s="37"/>
      <c r="W78" s="37"/>
      <c r="X78" s="37"/>
      <c r="Y78" s="37"/>
      <c r="Z78" s="37"/>
      <c r="AA78" s="37"/>
      <c r="AB78" s="37"/>
      <c r="AC78" s="37"/>
      <c r="AD78" s="37"/>
      <c r="AE78" s="37"/>
    </row>
    <row r="79" spans="1:31" s="2" customFormat="1" ht="12.75">
      <c r="A79" s="37"/>
      <c r="B79" s="38"/>
      <c r="C79" s="31" t="s">
        <v>182</v>
      </c>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c r="A80" s="37"/>
      <c r="B80" s="38"/>
      <c r="C80" s="39"/>
      <c r="D80" s="39"/>
      <c r="E80" s="364" t="str">
        <f>E11</f>
        <v>SO 06.3 - Soupis prací - Pravobřežní PPO zeď v DKM ř. km cca 15,88 –16,0 (Zpětné klapky)</v>
      </c>
      <c r="F80" s="401"/>
      <c r="G80" s="401"/>
      <c r="H80" s="401"/>
      <c r="I80" s="118"/>
      <c r="J80" s="39"/>
      <c r="K80" s="39"/>
      <c r="L80" s="119"/>
      <c r="S80" s="37"/>
      <c r="T80" s="37"/>
      <c r="U80" s="37"/>
      <c r="V80" s="37"/>
      <c r="W80" s="37"/>
      <c r="X80" s="37"/>
      <c r="Y80" s="37"/>
      <c r="Z80" s="37"/>
      <c r="AA80" s="37"/>
      <c r="AB80" s="37"/>
      <c r="AC80" s="37"/>
      <c r="AD80" s="37"/>
      <c r="AE80" s="37"/>
    </row>
    <row r="81" spans="1:65" s="2" customForma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65" s="2" customFormat="1" ht="12.75">
      <c r="A82" s="37"/>
      <c r="B82" s="38"/>
      <c r="C82" s="31" t="s">
        <v>22</v>
      </c>
      <c r="D82" s="39"/>
      <c r="E82" s="39"/>
      <c r="F82" s="29" t="str">
        <f>F14</f>
        <v>k. ú. Kvasiny</v>
      </c>
      <c r="G82" s="39"/>
      <c r="H82" s="39"/>
      <c r="I82" s="120" t="s">
        <v>24</v>
      </c>
      <c r="J82" s="62" t="str">
        <f>IF(J14="","",J14)</f>
        <v>30. 6. 2020</v>
      </c>
      <c r="K82" s="39"/>
      <c r="L82" s="119"/>
      <c r="S82" s="37"/>
      <c r="T82" s="37"/>
      <c r="U82" s="37"/>
      <c r="V82" s="37"/>
      <c r="W82" s="37"/>
      <c r="X82" s="37"/>
      <c r="Y82" s="37"/>
      <c r="Z82" s="37"/>
      <c r="AA82" s="37"/>
      <c r="AB82" s="37"/>
      <c r="AC82" s="37"/>
      <c r="AD82" s="37"/>
      <c r="AE82" s="37"/>
    </row>
    <row r="83" spans="1:65" s="2" customFormat="1">
      <c r="A83" s="37"/>
      <c r="B83" s="38"/>
      <c r="C83" s="39"/>
      <c r="D83" s="39"/>
      <c r="E83" s="39"/>
      <c r="F83" s="39"/>
      <c r="G83" s="39"/>
      <c r="H83" s="39"/>
      <c r="I83" s="118"/>
      <c r="J83" s="39"/>
      <c r="K83" s="39"/>
      <c r="L83" s="119"/>
      <c r="S83" s="37"/>
      <c r="T83" s="37"/>
      <c r="U83" s="37"/>
      <c r="V83" s="37"/>
      <c r="W83" s="37"/>
      <c r="X83" s="37"/>
      <c r="Y83" s="37"/>
      <c r="Z83" s="37"/>
      <c r="AA83" s="37"/>
      <c r="AB83" s="37"/>
      <c r="AC83" s="37"/>
      <c r="AD83" s="37"/>
      <c r="AE83" s="37"/>
    </row>
    <row r="84" spans="1:65" s="2" customFormat="1" ht="38.25">
      <c r="A84" s="37"/>
      <c r="B84" s="38"/>
      <c r="C84" s="31" t="s">
        <v>30</v>
      </c>
      <c r="D84" s="39"/>
      <c r="E84" s="39"/>
      <c r="F84" s="29" t="str">
        <f>E17</f>
        <v>Povodí Labe, státní podnik</v>
      </c>
      <c r="G84" s="39"/>
      <c r="H84" s="39"/>
      <c r="I84" s="120" t="s">
        <v>38</v>
      </c>
      <c r="J84" s="35" t="str">
        <f>E23</f>
        <v>Vodohospodářský rozvoj a výstavba a.s.</v>
      </c>
      <c r="K84" s="39"/>
      <c r="L84" s="119"/>
      <c r="S84" s="37"/>
      <c r="T84" s="37"/>
      <c r="U84" s="37"/>
      <c r="V84" s="37"/>
      <c r="W84" s="37"/>
      <c r="X84" s="37"/>
      <c r="Y84" s="37"/>
      <c r="Z84" s="37"/>
      <c r="AA84" s="37"/>
      <c r="AB84" s="37"/>
      <c r="AC84" s="37"/>
      <c r="AD84" s="37"/>
      <c r="AE84" s="37"/>
    </row>
    <row r="85" spans="1:65" s="2" customFormat="1" ht="25.5">
      <c r="A85" s="37"/>
      <c r="B85" s="38"/>
      <c r="C85" s="31" t="s">
        <v>36</v>
      </c>
      <c r="D85" s="39"/>
      <c r="E85" s="39"/>
      <c r="F85" s="29" t="str">
        <f>IF(E20="","",E20)</f>
        <v>Vyplň údaj</v>
      </c>
      <c r="G85" s="39"/>
      <c r="H85" s="39"/>
      <c r="I85" s="120" t="s">
        <v>43</v>
      </c>
      <c r="J85" s="35" t="str">
        <f>E26</f>
        <v>Miroslav Holeček</v>
      </c>
      <c r="K85" s="39"/>
      <c r="L85" s="119"/>
      <c r="S85" s="37"/>
      <c r="T85" s="37"/>
      <c r="U85" s="37"/>
      <c r="V85" s="37"/>
      <c r="W85" s="37"/>
      <c r="X85" s="37"/>
      <c r="Y85" s="37"/>
      <c r="Z85" s="37"/>
      <c r="AA85" s="37"/>
      <c r="AB85" s="37"/>
      <c r="AC85" s="37"/>
      <c r="AD85" s="37"/>
      <c r="AE85" s="37"/>
    </row>
    <row r="86" spans="1:65" s="2" customForma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11" customFormat="1" ht="24">
      <c r="A87" s="167"/>
      <c r="B87" s="168"/>
      <c r="C87" s="169" t="s">
        <v>196</v>
      </c>
      <c r="D87" s="170" t="s">
        <v>67</v>
      </c>
      <c r="E87" s="170" t="s">
        <v>63</v>
      </c>
      <c r="F87" s="170" t="s">
        <v>64</v>
      </c>
      <c r="G87" s="170" t="s">
        <v>197</v>
      </c>
      <c r="H87" s="170" t="s">
        <v>198</v>
      </c>
      <c r="I87" s="171" t="s">
        <v>199</v>
      </c>
      <c r="J87" s="170" t="s">
        <v>187</v>
      </c>
      <c r="K87" s="172" t="s">
        <v>200</v>
      </c>
      <c r="L87" s="173"/>
      <c r="M87" s="71" t="s">
        <v>44</v>
      </c>
      <c r="N87" s="72" t="s">
        <v>52</v>
      </c>
      <c r="O87" s="72" t="s">
        <v>201</v>
      </c>
      <c r="P87" s="72" t="s">
        <v>202</v>
      </c>
      <c r="Q87" s="72" t="s">
        <v>203</v>
      </c>
      <c r="R87" s="72" t="s">
        <v>204</v>
      </c>
      <c r="S87" s="72" t="s">
        <v>205</v>
      </c>
      <c r="T87" s="73" t="s">
        <v>206</v>
      </c>
      <c r="U87" s="167"/>
      <c r="V87" s="167"/>
      <c r="W87" s="167"/>
      <c r="X87" s="167"/>
      <c r="Y87" s="167"/>
      <c r="Z87" s="167"/>
      <c r="AA87" s="167"/>
      <c r="AB87" s="167"/>
      <c r="AC87" s="167"/>
      <c r="AD87" s="167"/>
      <c r="AE87" s="167"/>
    </row>
    <row r="88" spans="1:65" s="2" customFormat="1" ht="15.75">
      <c r="A88" s="37"/>
      <c r="B88" s="38"/>
      <c r="C88" s="78" t="s">
        <v>207</v>
      </c>
      <c r="D88" s="39"/>
      <c r="E88" s="39"/>
      <c r="F88" s="39"/>
      <c r="G88" s="39"/>
      <c r="H88" s="39"/>
      <c r="I88" s="118"/>
      <c r="J88" s="174">
        <f>BK88</f>
        <v>0</v>
      </c>
      <c r="K88" s="39"/>
      <c r="L88" s="42"/>
      <c r="M88" s="74"/>
      <c r="N88" s="175"/>
      <c r="O88" s="75"/>
      <c r="P88" s="176">
        <f>P89</f>
        <v>0</v>
      </c>
      <c r="Q88" s="75"/>
      <c r="R88" s="176">
        <f>R89</f>
        <v>0.38447999999999999</v>
      </c>
      <c r="S88" s="75"/>
      <c r="T88" s="177">
        <f>T89</f>
        <v>7.4999999999999997E-2</v>
      </c>
      <c r="U88" s="37"/>
      <c r="V88" s="37"/>
      <c r="W88" s="37"/>
      <c r="X88" s="37"/>
      <c r="Y88" s="37"/>
      <c r="Z88" s="37"/>
      <c r="AA88" s="37"/>
      <c r="AB88" s="37"/>
      <c r="AC88" s="37"/>
      <c r="AD88" s="37"/>
      <c r="AE88" s="37"/>
      <c r="AT88" s="19" t="s">
        <v>81</v>
      </c>
      <c r="AU88" s="19" t="s">
        <v>188</v>
      </c>
      <c r="BK88" s="178">
        <f>BK89</f>
        <v>0</v>
      </c>
    </row>
    <row r="89" spans="1:65" s="12" customFormat="1" ht="15">
      <c r="B89" s="179"/>
      <c r="C89" s="180"/>
      <c r="D89" s="181" t="s">
        <v>81</v>
      </c>
      <c r="E89" s="182" t="s">
        <v>290</v>
      </c>
      <c r="F89" s="182" t="s">
        <v>291</v>
      </c>
      <c r="G89" s="180"/>
      <c r="H89" s="180"/>
      <c r="I89" s="183"/>
      <c r="J89" s="184">
        <f>BK89</f>
        <v>0</v>
      </c>
      <c r="K89" s="180"/>
      <c r="L89" s="185"/>
      <c r="M89" s="186"/>
      <c r="N89" s="187"/>
      <c r="O89" s="187"/>
      <c r="P89" s="188">
        <f>P90+P118</f>
        <v>0</v>
      </c>
      <c r="Q89" s="187"/>
      <c r="R89" s="188">
        <f>R90+R118</f>
        <v>0.38447999999999999</v>
      </c>
      <c r="S89" s="187"/>
      <c r="T89" s="189">
        <f>T90+T118</f>
        <v>7.4999999999999997E-2</v>
      </c>
      <c r="AR89" s="190" t="s">
        <v>88</v>
      </c>
      <c r="AT89" s="191" t="s">
        <v>81</v>
      </c>
      <c r="AU89" s="191" t="s">
        <v>82</v>
      </c>
      <c r="AY89" s="190" t="s">
        <v>211</v>
      </c>
      <c r="BK89" s="192">
        <f>BK90+BK118</f>
        <v>0</v>
      </c>
    </row>
    <row r="90" spans="1:65" s="12" customFormat="1" ht="12.75">
      <c r="B90" s="179"/>
      <c r="C90" s="180"/>
      <c r="D90" s="181" t="s">
        <v>81</v>
      </c>
      <c r="E90" s="193" t="s">
        <v>256</v>
      </c>
      <c r="F90" s="193" t="s">
        <v>619</v>
      </c>
      <c r="G90" s="180"/>
      <c r="H90" s="180"/>
      <c r="I90" s="183"/>
      <c r="J90" s="194">
        <f>BK90</f>
        <v>0</v>
      </c>
      <c r="K90" s="180"/>
      <c r="L90" s="185"/>
      <c r="M90" s="186"/>
      <c r="N90" s="187"/>
      <c r="O90" s="187"/>
      <c r="P90" s="188">
        <f>SUM(P91:P117)</f>
        <v>0</v>
      </c>
      <c r="Q90" s="187"/>
      <c r="R90" s="188">
        <f>SUM(R91:R117)</f>
        <v>0.38447999999999999</v>
      </c>
      <c r="S90" s="187"/>
      <c r="T90" s="189">
        <f>SUM(T91:T117)</f>
        <v>7.4999999999999997E-2</v>
      </c>
      <c r="AR90" s="190" t="s">
        <v>88</v>
      </c>
      <c r="AT90" s="191" t="s">
        <v>81</v>
      </c>
      <c r="AU90" s="191" t="s">
        <v>88</v>
      </c>
      <c r="AY90" s="190" t="s">
        <v>211</v>
      </c>
      <c r="BK90" s="192">
        <f>SUM(BK91:BK117)</f>
        <v>0</v>
      </c>
    </row>
    <row r="91" spans="1:65" s="2" customFormat="1" ht="24">
      <c r="A91" s="37"/>
      <c r="B91" s="38"/>
      <c r="C91" s="195" t="s">
        <v>88</v>
      </c>
      <c r="D91" s="195" t="s">
        <v>214</v>
      </c>
      <c r="E91" s="196" t="s">
        <v>1508</v>
      </c>
      <c r="F91" s="197" t="s">
        <v>1509</v>
      </c>
      <c r="G91" s="198" t="s">
        <v>315</v>
      </c>
      <c r="H91" s="199">
        <v>2</v>
      </c>
      <c r="I91" s="200"/>
      <c r="J91" s="201">
        <f>ROUND(I91*H91,2)</f>
        <v>0</v>
      </c>
      <c r="K91" s="197" t="s">
        <v>224</v>
      </c>
      <c r="L91" s="42"/>
      <c r="M91" s="202" t="s">
        <v>44</v>
      </c>
      <c r="N91" s="203" t="s">
        <v>53</v>
      </c>
      <c r="O91" s="67"/>
      <c r="P91" s="204">
        <f>O91*H91</f>
        <v>0</v>
      </c>
      <c r="Q91" s="204">
        <v>1.0000000000000001E-5</v>
      </c>
      <c r="R91" s="204">
        <f>Q91*H91</f>
        <v>2.0000000000000002E-5</v>
      </c>
      <c r="S91" s="204">
        <v>0</v>
      </c>
      <c r="T91" s="205">
        <f>S91*H91</f>
        <v>0</v>
      </c>
      <c r="U91" s="37"/>
      <c r="V91" s="37"/>
      <c r="W91" s="37"/>
      <c r="X91" s="37"/>
      <c r="Y91" s="37"/>
      <c r="Z91" s="37"/>
      <c r="AA91" s="37"/>
      <c r="AB91" s="37"/>
      <c r="AC91" s="37"/>
      <c r="AD91" s="37"/>
      <c r="AE91" s="37"/>
      <c r="AR91" s="206" t="s">
        <v>232</v>
      </c>
      <c r="AT91" s="206" t="s">
        <v>214</v>
      </c>
      <c r="AU91" s="206" t="s">
        <v>91</v>
      </c>
      <c r="AY91" s="19" t="s">
        <v>211</v>
      </c>
      <c r="BE91" s="207">
        <f>IF(N91="základní",J91,0)</f>
        <v>0</v>
      </c>
      <c r="BF91" s="207">
        <f>IF(N91="snížená",J91,0)</f>
        <v>0</v>
      </c>
      <c r="BG91" s="207">
        <f>IF(N91="zákl. přenesená",J91,0)</f>
        <v>0</v>
      </c>
      <c r="BH91" s="207">
        <f>IF(N91="sníž. přenesená",J91,0)</f>
        <v>0</v>
      </c>
      <c r="BI91" s="207">
        <f>IF(N91="nulová",J91,0)</f>
        <v>0</v>
      </c>
      <c r="BJ91" s="19" t="s">
        <v>88</v>
      </c>
      <c r="BK91" s="207">
        <f>ROUND(I91*H91,2)</f>
        <v>0</v>
      </c>
      <c r="BL91" s="19" t="s">
        <v>232</v>
      </c>
      <c r="BM91" s="206" t="s">
        <v>2115</v>
      </c>
    </row>
    <row r="92" spans="1:65" s="2" customFormat="1" ht="87.75">
      <c r="A92" s="37"/>
      <c r="B92" s="38"/>
      <c r="C92" s="39"/>
      <c r="D92" s="208" t="s">
        <v>297</v>
      </c>
      <c r="E92" s="39"/>
      <c r="F92" s="209" t="s">
        <v>1191</v>
      </c>
      <c r="G92" s="39"/>
      <c r="H92" s="39"/>
      <c r="I92" s="118"/>
      <c r="J92" s="39"/>
      <c r="K92" s="39"/>
      <c r="L92" s="42"/>
      <c r="M92" s="210"/>
      <c r="N92" s="211"/>
      <c r="O92" s="67"/>
      <c r="P92" s="67"/>
      <c r="Q92" s="67"/>
      <c r="R92" s="67"/>
      <c r="S92" s="67"/>
      <c r="T92" s="68"/>
      <c r="U92" s="37"/>
      <c r="V92" s="37"/>
      <c r="W92" s="37"/>
      <c r="X92" s="37"/>
      <c r="Y92" s="37"/>
      <c r="Z92" s="37"/>
      <c r="AA92" s="37"/>
      <c r="AB92" s="37"/>
      <c r="AC92" s="37"/>
      <c r="AD92" s="37"/>
      <c r="AE92" s="37"/>
      <c r="AT92" s="19" t="s">
        <v>297</v>
      </c>
      <c r="AU92" s="19" t="s">
        <v>91</v>
      </c>
    </row>
    <row r="93" spans="1:65" s="2" customFormat="1" ht="19.5">
      <c r="A93" s="37"/>
      <c r="B93" s="38"/>
      <c r="C93" s="39"/>
      <c r="D93" s="208" t="s">
        <v>220</v>
      </c>
      <c r="E93" s="39"/>
      <c r="F93" s="209" t="s">
        <v>1192</v>
      </c>
      <c r="G93" s="39"/>
      <c r="H93" s="39"/>
      <c r="I93" s="118"/>
      <c r="J93" s="39"/>
      <c r="K93" s="39"/>
      <c r="L93" s="42"/>
      <c r="M93" s="210"/>
      <c r="N93" s="211"/>
      <c r="O93" s="67"/>
      <c r="P93" s="67"/>
      <c r="Q93" s="67"/>
      <c r="R93" s="67"/>
      <c r="S93" s="67"/>
      <c r="T93" s="68"/>
      <c r="U93" s="37"/>
      <c r="V93" s="37"/>
      <c r="W93" s="37"/>
      <c r="X93" s="37"/>
      <c r="Y93" s="37"/>
      <c r="Z93" s="37"/>
      <c r="AA93" s="37"/>
      <c r="AB93" s="37"/>
      <c r="AC93" s="37"/>
      <c r="AD93" s="37"/>
      <c r="AE93" s="37"/>
      <c r="AT93" s="19" t="s">
        <v>220</v>
      </c>
      <c r="AU93" s="19" t="s">
        <v>91</v>
      </c>
    </row>
    <row r="94" spans="1:65" s="13" customFormat="1">
      <c r="B94" s="216"/>
      <c r="C94" s="217"/>
      <c r="D94" s="208" t="s">
        <v>299</v>
      </c>
      <c r="E94" s="218" t="s">
        <v>44</v>
      </c>
      <c r="F94" s="219" t="s">
        <v>2116</v>
      </c>
      <c r="G94" s="217"/>
      <c r="H94" s="220">
        <v>2</v>
      </c>
      <c r="I94" s="221"/>
      <c r="J94" s="217"/>
      <c r="K94" s="217"/>
      <c r="L94" s="222"/>
      <c r="M94" s="223"/>
      <c r="N94" s="224"/>
      <c r="O94" s="224"/>
      <c r="P94" s="224"/>
      <c r="Q94" s="224"/>
      <c r="R94" s="224"/>
      <c r="S94" s="224"/>
      <c r="T94" s="225"/>
      <c r="AT94" s="226" t="s">
        <v>299</v>
      </c>
      <c r="AU94" s="226" t="s">
        <v>91</v>
      </c>
      <c r="AV94" s="13" t="s">
        <v>91</v>
      </c>
      <c r="AW94" s="13" t="s">
        <v>42</v>
      </c>
      <c r="AX94" s="13" t="s">
        <v>88</v>
      </c>
      <c r="AY94" s="226" t="s">
        <v>211</v>
      </c>
    </row>
    <row r="95" spans="1:65" s="2" customFormat="1" ht="12">
      <c r="A95" s="37"/>
      <c r="B95" s="38"/>
      <c r="C95" s="259" t="s">
        <v>91</v>
      </c>
      <c r="D95" s="259" t="s">
        <v>507</v>
      </c>
      <c r="E95" s="260" t="s">
        <v>1512</v>
      </c>
      <c r="F95" s="261" t="s">
        <v>1513</v>
      </c>
      <c r="G95" s="262" t="s">
        <v>315</v>
      </c>
      <c r="H95" s="263">
        <v>2</v>
      </c>
      <c r="I95" s="264"/>
      <c r="J95" s="265">
        <f>ROUND(I95*H95,2)</f>
        <v>0</v>
      </c>
      <c r="K95" s="261" t="s">
        <v>224</v>
      </c>
      <c r="L95" s="266"/>
      <c r="M95" s="267" t="s">
        <v>44</v>
      </c>
      <c r="N95" s="268" t="s">
        <v>53</v>
      </c>
      <c r="O95" s="67"/>
      <c r="P95" s="204">
        <f>O95*H95</f>
        <v>0</v>
      </c>
      <c r="Q95" s="204">
        <v>2.6700000000000001E-3</v>
      </c>
      <c r="R95" s="204">
        <f>Q95*H95</f>
        <v>5.3400000000000001E-3</v>
      </c>
      <c r="S95" s="204">
        <v>0</v>
      </c>
      <c r="T95" s="205">
        <f>S95*H95</f>
        <v>0</v>
      </c>
      <c r="U95" s="37"/>
      <c r="V95" s="37"/>
      <c r="W95" s="37"/>
      <c r="X95" s="37"/>
      <c r="Y95" s="37"/>
      <c r="Z95" s="37"/>
      <c r="AA95" s="37"/>
      <c r="AB95" s="37"/>
      <c r="AC95" s="37"/>
      <c r="AD95" s="37"/>
      <c r="AE95" s="37"/>
      <c r="AR95" s="206" t="s">
        <v>256</v>
      </c>
      <c r="AT95" s="206" t="s">
        <v>507</v>
      </c>
      <c r="AU95" s="206" t="s">
        <v>91</v>
      </c>
      <c r="AY95" s="19" t="s">
        <v>211</v>
      </c>
      <c r="BE95" s="207">
        <f>IF(N95="základní",J95,0)</f>
        <v>0</v>
      </c>
      <c r="BF95" s="207">
        <f>IF(N95="snížená",J95,0)</f>
        <v>0</v>
      </c>
      <c r="BG95" s="207">
        <f>IF(N95="zákl. přenesená",J95,0)</f>
        <v>0</v>
      </c>
      <c r="BH95" s="207">
        <f>IF(N95="sníž. přenesená",J95,0)</f>
        <v>0</v>
      </c>
      <c r="BI95" s="207">
        <f>IF(N95="nulová",J95,0)</f>
        <v>0</v>
      </c>
      <c r="BJ95" s="19" t="s">
        <v>88</v>
      </c>
      <c r="BK95" s="207">
        <f>ROUND(I95*H95,2)</f>
        <v>0</v>
      </c>
      <c r="BL95" s="19" t="s">
        <v>232</v>
      </c>
      <c r="BM95" s="206" t="s">
        <v>2117</v>
      </c>
    </row>
    <row r="96" spans="1:65" s="2" customFormat="1" ht="24">
      <c r="A96" s="37"/>
      <c r="B96" s="38"/>
      <c r="C96" s="195" t="s">
        <v>227</v>
      </c>
      <c r="D96" s="195" t="s">
        <v>214</v>
      </c>
      <c r="E96" s="196" t="s">
        <v>1188</v>
      </c>
      <c r="F96" s="197" t="s">
        <v>1189</v>
      </c>
      <c r="G96" s="198" t="s">
        <v>315</v>
      </c>
      <c r="H96" s="199">
        <v>3</v>
      </c>
      <c r="I96" s="200"/>
      <c r="J96" s="201">
        <f>ROUND(I96*H96,2)</f>
        <v>0</v>
      </c>
      <c r="K96" s="197" t="s">
        <v>224</v>
      </c>
      <c r="L96" s="42"/>
      <c r="M96" s="202" t="s">
        <v>44</v>
      </c>
      <c r="N96" s="203" t="s">
        <v>53</v>
      </c>
      <c r="O96" s="67"/>
      <c r="P96" s="204">
        <f>O96*H96</f>
        <v>0</v>
      </c>
      <c r="Q96" s="204">
        <v>1.0000000000000001E-5</v>
      </c>
      <c r="R96" s="204">
        <f>Q96*H96</f>
        <v>3.0000000000000004E-5</v>
      </c>
      <c r="S96" s="204">
        <v>0</v>
      </c>
      <c r="T96" s="205">
        <f>S96*H96</f>
        <v>0</v>
      </c>
      <c r="U96" s="37"/>
      <c r="V96" s="37"/>
      <c r="W96" s="37"/>
      <c r="X96" s="37"/>
      <c r="Y96" s="37"/>
      <c r="Z96" s="37"/>
      <c r="AA96" s="37"/>
      <c r="AB96" s="37"/>
      <c r="AC96" s="37"/>
      <c r="AD96" s="37"/>
      <c r="AE96" s="37"/>
      <c r="AR96" s="206" t="s">
        <v>232</v>
      </c>
      <c r="AT96" s="206" t="s">
        <v>214</v>
      </c>
      <c r="AU96" s="206" t="s">
        <v>91</v>
      </c>
      <c r="AY96" s="19" t="s">
        <v>211</v>
      </c>
      <c r="BE96" s="207">
        <f>IF(N96="základní",J96,0)</f>
        <v>0</v>
      </c>
      <c r="BF96" s="207">
        <f>IF(N96="snížená",J96,0)</f>
        <v>0</v>
      </c>
      <c r="BG96" s="207">
        <f>IF(N96="zákl. přenesená",J96,0)</f>
        <v>0</v>
      </c>
      <c r="BH96" s="207">
        <f>IF(N96="sníž. přenesená",J96,0)</f>
        <v>0</v>
      </c>
      <c r="BI96" s="207">
        <f>IF(N96="nulová",J96,0)</f>
        <v>0</v>
      </c>
      <c r="BJ96" s="19" t="s">
        <v>88</v>
      </c>
      <c r="BK96" s="207">
        <f>ROUND(I96*H96,2)</f>
        <v>0</v>
      </c>
      <c r="BL96" s="19" t="s">
        <v>232</v>
      </c>
      <c r="BM96" s="206" t="s">
        <v>2118</v>
      </c>
    </row>
    <row r="97" spans="1:65" s="2" customFormat="1" ht="87.75">
      <c r="A97" s="37"/>
      <c r="B97" s="38"/>
      <c r="C97" s="39"/>
      <c r="D97" s="208" t="s">
        <v>297</v>
      </c>
      <c r="E97" s="39"/>
      <c r="F97" s="209" t="s">
        <v>1191</v>
      </c>
      <c r="G97" s="39"/>
      <c r="H97" s="39"/>
      <c r="I97" s="118"/>
      <c r="J97" s="39"/>
      <c r="K97" s="39"/>
      <c r="L97" s="42"/>
      <c r="M97" s="210"/>
      <c r="N97" s="211"/>
      <c r="O97" s="67"/>
      <c r="P97" s="67"/>
      <c r="Q97" s="67"/>
      <c r="R97" s="67"/>
      <c r="S97" s="67"/>
      <c r="T97" s="68"/>
      <c r="U97" s="37"/>
      <c r="V97" s="37"/>
      <c r="W97" s="37"/>
      <c r="X97" s="37"/>
      <c r="Y97" s="37"/>
      <c r="Z97" s="37"/>
      <c r="AA97" s="37"/>
      <c r="AB97" s="37"/>
      <c r="AC97" s="37"/>
      <c r="AD97" s="37"/>
      <c r="AE97" s="37"/>
      <c r="AT97" s="19" t="s">
        <v>297</v>
      </c>
      <c r="AU97" s="19" t="s">
        <v>91</v>
      </c>
    </row>
    <row r="98" spans="1:65" s="2" customFormat="1" ht="19.5">
      <c r="A98" s="37"/>
      <c r="B98" s="38"/>
      <c r="C98" s="39"/>
      <c r="D98" s="208" t="s">
        <v>220</v>
      </c>
      <c r="E98" s="39"/>
      <c r="F98" s="209" t="s">
        <v>1192</v>
      </c>
      <c r="G98" s="39"/>
      <c r="H98" s="39"/>
      <c r="I98" s="118"/>
      <c r="J98" s="39"/>
      <c r="K98" s="39"/>
      <c r="L98" s="42"/>
      <c r="M98" s="210"/>
      <c r="N98" s="211"/>
      <c r="O98" s="67"/>
      <c r="P98" s="67"/>
      <c r="Q98" s="67"/>
      <c r="R98" s="67"/>
      <c r="S98" s="67"/>
      <c r="T98" s="68"/>
      <c r="U98" s="37"/>
      <c r="V98" s="37"/>
      <c r="W98" s="37"/>
      <c r="X98" s="37"/>
      <c r="Y98" s="37"/>
      <c r="Z98" s="37"/>
      <c r="AA98" s="37"/>
      <c r="AB98" s="37"/>
      <c r="AC98" s="37"/>
      <c r="AD98" s="37"/>
      <c r="AE98" s="37"/>
      <c r="AT98" s="19" t="s">
        <v>220</v>
      </c>
      <c r="AU98" s="19" t="s">
        <v>91</v>
      </c>
    </row>
    <row r="99" spans="1:65" s="13" customFormat="1">
      <c r="B99" s="216"/>
      <c r="C99" s="217"/>
      <c r="D99" s="208" t="s">
        <v>299</v>
      </c>
      <c r="E99" s="218" t="s">
        <v>44</v>
      </c>
      <c r="F99" s="219" t="s">
        <v>2119</v>
      </c>
      <c r="G99" s="217"/>
      <c r="H99" s="220">
        <v>3</v>
      </c>
      <c r="I99" s="221"/>
      <c r="J99" s="217"/>
      <c r="K99" s="217"/>
      <c r="L99" s="222"/>
      <c r="M99" s="223"/>
      <c r="N99" s="224"/>
      <c r="O99" s="224"/>
      <c r="P99" s="224"/>
      <c r="Q99" s="224"/>
      <c r="R99" s="224"/>
      <c r="S99" s="224"/>
      <c r="T99" s="225"/>
      <c r="AT99" s="226" t="s">
        <v>299</v>
      </c>
      <c r="AU99" s="226" t="s">
        <v>91</v>
      </c>
      <c r="AV99" s="13" t="s">
        <v>91</v>
      </c>
      <c r="AW99" s="13" t="s">
        <v>42</v>
      </c>
      <c r="AX99" s="13" t="s">
        <v>88</v>
      </c>
      <c r="AY99" s="226" t="s">
        <v>211</v>
      </c>
    </row>
    <row r="100" spans="1:65" s="2" customFormat="1" ht="12">
      <c r="A100" s="37"/>
      <c r="B100" s="38"/>
      <c r="C100" s="259" t="s">
        <v>232</v>
      </c>
      <c r="D100" s="259" t="s">
        <v>507</v>
      </c>
      <c r="E100" s="260" t="s">
        <v>1238</v>
      </c>
      <c r="F100" s="261" t="s">
        <v>1239</v>
      </c>
      <c r="G100" s="262" t="s">
        <v>315</v>
      </c>
      <c r="H100" s="263">
        <v>3</v>
      </c>
      <c r="I100" s="264"/>
      <c r="J100" s="265">
        <f>ROUND(I100*H100,2)</f>
        <v>0</v>
      </c>
      <c r="K100" s="261" t="s">
        <v>224</v>
      </c>
      <c r="L100" s="266"/>
      <c r="M100" s="267" t="s">
        <v>44</v>
      </c>
      <c r="N100" s="268" t="s">
        <v>53</v>
      </c>
      <c r="O100" s="67"/>
      <c r="P100" s="204">
        <f>O100*H100</f>
        <v>0</v>
      </c>
      <c r="Q100" s="204">
        <v>4.2599999999999999E-3</v>
      </c>
      <c r="R100" s="204">
        <f>Q100*H100</f>
        <v>1.278E-2</v>
      </c>
      <c r="S100" s="204">
        <v>0</v>
      </c>
      <c r="T100" s="205">
        <f>S100*H100</f>
        <v>0</v>
      </c>
      <c r="U100" s="37"/>
      <c r="V100" s="37"/>
      <c r="W100" s="37"/>
      <c r="X100" s="37"/>
      <c r="Y100" s="37"/>
      <c r="Z100" s="37"/>
      <c r="AA100" s="37"/>
      <c r="AB100" s="37"/>
      <c r="AC100" s="37"/>
      <c r="AD100" s="37"/>
      <c r="AE100" s="37"/>
      <c r="AR100" s="206" t="s">
        <v>256</v>
      </c>
      <c r="AT100" s="206" t="s">
        <v>507</v>
      </c>
      <c r="AU100" s="206" t="s">
        <v>91</v>
      </c>
      <c r="AY100" s="19" t="s">
        <v>211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232</v>
      </c>
      <c r="BM100" s="206" t="s">
        <v>2120</v>
      </c>
    </row>
    <row r="101" spans="1:65" s="2" customFormat="1" ht="29.25">
      <c r="A101" s="37"/>
      <c r="B101" s="38"/>
      <c r="C101" s="39"/>
      <c r="D101" s="208" t="s">
        <v>220</v>
      </c>
      <c r="E101" s="39"/>
      <c r="F101" s="209" t="s">
        <v>1241</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19" t="s">
        <v>220</v>
      </c>
      <c r="AU101" s="19" t="s">
        <v>91</v>
      </c>
    </row>
    <row r="102" spans="1:65" s="13" customFormat="1">
      <c r="B102" s="216"/>
      <c r="C102" s="217"/>
      <c r="D102" s="208" t="s">
        <v>299</v>
      </c>
      <c r="E102" s="218" t="s">
        <v>44</v>
      </c>
      <c r="F102" s="219" t="s">
        <v>2121</v>
      </c>
      <c r="G102" s="217"/>
      <c r="H102" s="220">
        <v>3</v>
      </c>
      <c r="I102" s="221"/>
      <c r="J102" s="217"/>
      <c r="K102" s="217"/>
      <c r="L102" s="222"/>
      <c r="M102" s="223"/>
      <c r="N102" s="224"/>
      <c r="O102" s="224"/>
      <c r="P102" s="224"/>
      <c r="Q102" s="224"/>
      <c r="R102" s="224"/>
      <c r="S102" s="224"/>
      <c r="T102" s="225"/>
      <c r="AT102" s="226" t="s">
        <v>299</v>
      </c>
      <c r="AU102" s="226" t="s">
        <v>91</v>
      </c>
      <c r="AV102" s="13" t="s">
        <v>91</v>
      </c>
      <c r="AW102" s="13" t="s">
        <v>42</v>
      </c>
      <c r="AX102" s="13" t="s">
        <v>88</v>
      </c>
      <c r="AY102" s="226" t="s">
        <v>211</v>
      </c>
    </row>
    <row r="103" spans="1:65" s="2" customFormat="1" ht="24">
      <c r="A103" s="37"/>
      <c r="B103" s="38"/>
      <c r="C103" s="195" t="s">
        <v>210</v>
      </c>
      <c r="D103" s="195" t="s">
        <v>214</v>
      </c>
      <c r="E103" s="196" t="s">
        <v>1518</v>
      </c>
      <c r="F103" s="197" t="s">
        <v>1519</v>
      </c>
      <c r="G103" s="198" t="s">
        <v>315</v>
      </c>
      <c r="H103" s="199">
        <v>5</v>
      </c>
      <c r="I103" s="200"/>
      <c r="J103" s="201">
        <f>ROUND(I103*H103,2)</f>
        <v>0</v>
      </c>
      <c r="K103" s="197" t="s">
        <v>224</v>
      </c>
      <c r="L103" s="42"/>
      <c r="M103" s="202" t="s">
        <v>44</v>
      </c>
      <c r="N103" s="203" t="s">
        <v>53</v>
      </c>
      <c r="O103" s="67"/>
      <c r="P103" s="204">
        <f>O103*H103</f>
        <v>0</v>
      </c>
      <c r="Q103" s="204">
        <v>0</v>
      </c>
      <c r="R103" s="204">
        <f>Q103*H103</f>
        <v>0</v>
      </c>
      <c r="S103" s="204">
        <v>1.4999999999999999E-2</v>
      </c>
      <c r="T103" s="205">
        <f>S103*H103</f>
        <v>7.4999999999999997E-2</v>
      </c>
      <c r="U103" s="37"/>
      <c r="V103" s="37"/>
      <c r="W103" s="37"/>
      <c r="X103" s="37"/>
      <c r="Y103" s="37"/>
      <c r="Z103" s="37"/>
      <c r="AA103" s="37"/>
      <c r="AB103" s="37"/>
      <c r="AC103" s="37"/>
      <c r="AD103" s="37"/>
      <c r="AE103" s="37"/>
      <c r="AR103" s="206" t="s">
        <v>232</v>
      </c>
      <c r="AT103" s="206" t="s">
        <v>214</v>
      </c>
      <c r="AU103" s="206" t="s">
        <v>91</v>
      </c>
      <c r="AY103" s="19" t="s">
        <v>211</v>
      </c>
      <c r="BE103" s="207">
        <f>IF(N103="základní",J103,0)</f>
        <v>0</v>
      </c>
      <c r="BF103" s="207">
        <f>IF(N103="snížená",J103,0)</f>
        <v>0</v>
      </c>
      <c r="BG103" s="207">
        <f>IF(N103="zákl. přenesená",J103,0)</f>
        <v>0</v>
      </c>
      <c r="BH103" s="207">
        <f>IF(N103="sníž. přenesená",J103,0)</f>
        <v>0</v>
      </c>
      <c r="BI103" s="207">
        <f>IF(N103="nulová",J103,0)</f>
        <v>0</v>
      </c>
      <c r="BJ103" s="19" t="s">
        <v>88</v>
      </c>
      <c r="BK103" s="207">
        <f>ROUND(I103*H103,2)</f>
        <v>0</v>
      </c>
      <c r="BL103" s="19" t="s">
        <v>232</v>
      </c>
      <c r="BM103" s="206" t="s">
        <v>2122</v>
      </c>
    </row>
    <row r="104" spans="1:65" s="2" customFormat="1" ht="39">
      <c r="A104" s="37"/>
      <c r="B104" s="38"/>
      <c r="C104" s="39"/>
      <c r="D104" s="208" t="s">
        <v>297</v>
      </c>
      <c r="E104" s="39"/>
      <c r="F104" s="209" t="s">
        <v>1521</v>
      </c>
      <c r="G104" s="39"/>
      <c r="H104" s="39"/>
      <c r="I104" s="118"/>
      <c r="J104" s="39"/>
      <c r="K104" s="39"/>
      <c r="L104" s="42"/>
      <c r="M104" s="210"/>
      <c r="N104" s="211"/>
      <c r="O104" s="67"/>
      <c r="P104" s="67"/>
      <c r="Q104" s="67"/>
      <c r="R104" s="67"/>
      <c r="S104" s="67"/>
      <c r="T104" s="68"/>
      <c r="U104" s="37"/>
      <c r="V104" s="37"/>
      <c r="W104" s="37"/>
      <c r="X104" s="37"/>
      <c r="Y104" s="37"/>
      <c r="Z104" s="37"/>
      <c r="AA104" s="37"/>
      <c r="AB104" s="37"/>
      <c r="AC104" s="37"/>
      <c r="AD104" s="37"/>
      <c r="AE104" s="37"/>
      <c r="AT104" s="19" t="s">
        <v>297</v>
      </c>
      <c r="AU104" s="19" t="s">
        <v>91</v>
      </c>
    </row>
    <row r="105" spans="1:65" s="2" customFormat="1" ht="19.5">
      <c r="A105" s="37"/>
      <c r="B105" s="38"/>
      <c r="C105" s="39"/>
      <c r="D105" s="208" t="s">
        <v>220</v>
      </c>
      <c r="E105" s="39"/>
      <c r="F105" s="209" t="s">
        <v>1522</v>
      </c>
      <c r="G105" s="39"/>
      <c r="H105" s="39"/>
      <c r="I105" s="118"/>
      <c r="J105" s="39"/>
      <c r="K105" s="39"/>
      <c r="L105" s="42"/>
      <c r="M105" s="210"/>
      <c r="N105" s="211"/>
      <c r="O105" s="67"/>
      <c r="P105" s="67"/>
      <c r="Q105" s="67"/>
      <c r="R105" s="67"/>
      <c r="S105" s="67"/>
      <c r="T105" s="68"/>
      <c r="U105" s="37"/>
      <c r="V105" s="37"/>
      <c r="W105" s="37"/>
      <c r="X105" s="37"/>
      <c r="Y105" s="37"/>
      <c r="Z105" s="37"/>
      <c r="AA105" s="37"/>
      <c r="AB105" s="37"/>
      <c r="AC105" s="37"/>
      <c r="AD105" s="37"/>
      <c r="AE105" s="37"/>
      <c r="AT105" s="19" t="s">
        <v>220</v>
      </c>
      <c r="AU105" s="19" t="s">
        <v>91</v>
      </c>
    </row>
    <row r="106" spans="1:65" s="13" customFormat="1">
      <c r="B106" s="216"/>
      <c r="C106" s="217"/>
      <c r="D106" s="208" t="s">
        <v>299</v>
      </c>
      <c r="E106" s="218" t="s">
        <v>44</v>
      </c>
      <c r="F106" s="219" t="s">
        <v>2123</v>
      </c>
      <c r="G106" s="217"/>
      <c r="H106" s="220">
        <v>5</v>
      </c>
      <c r="I106" s="221"/>
      <c r="J106" s="217"/>
      <c r="K106" s="217"/>
      <c r="L106" s="222"/>
      <c r="M106" s="223"/>
      <c r="N106" s="224"/>
      <c r="O106" s="224"/>
      <c r="P106" s="224"/>
      <c r="Q106" s="224"/>
      <c r="R106" s="224"/>
      <c r="S106" s="224"/>
      <c r="T106" s="225"/>
      <c r="AT106" s="226" t="s">
        <v>299</v>
      </c>
      <c r="AU106" s="226" t="s">
        <v>91</v>
      </c>
      <c r="AV106" s="13" t="s">
        <v>91</v>
      </c>
      <c r="AW106" s="13" t="s">
        <v>42</v>
      </c>
      <c r="AX106" s="13" t="s">
        <v>88</v>
      </c>
      <c r="AY106" s="226" t="s">
        <v>211</v>
      </c>
    </row>
    <row r="107" spans="1:65" s="2" customFormat="1" ht="12">
      <c r="A107" s="37"/>
      <c r="B107" s="38"/>
      <c r="C107" s="195" t="s">
        <v>243</v>
      </c>
      <c r="D107" s="195" t="s">
        <v>214</v>
      </c>
      <c r="E107" s="196" t="s">
        <v>626</v>
      </c>
      <c r="F107" s="197" t="s">
        <v>627</v>
      </c>
      <c r="G107" s="198" t="s">
        <v>622</v>
      </c>
      <c r="H107" s="199">
        <v>2</v>
      </c>
      <c r="I107" s="200"/>
      <c r="J107" s="201">
        <f>ROUND(I107*H107,2)</f>
        <v>0</v>
      </c>
      <c r="K107" s="197" t="s">
        <v>224</v>
      </c>
      <c r="L107" s="42"/>
      <c r="M107" s="202" t="s">
        <v>44</v>
      </c>
      <c r="N107" s="203" t="s">
        <v>53</v>
      </c>
      <c r="O107" s="67"/>
      <c r="P107" s="204">
        <f>O107*H107</f>
        <v>0</v>
      </c>
      <c r="Q107" s="204">
        <v>2.8500000000000001E-3</v>
      </c>
      <c r="R107" s="204">
        <f>Q107*H107</f>
        <v>5.7000000000000002E-3</v>
      </c>
      <c r="S107" s="204">
        <v>0</v>
      </c>
      <c r="T107" s="205">
        <f>S107*H107</f>
        <v>0</v>
      </c>
      <c r="U107" s="37"/>
      <c r="V107" s="37"/>
      <c r="W107" s="37"/>
      <c r="X107" s="37"/>
      <c r="Y107" s="37"/>
      <c r="Z107" s="37"/>
      <c r="AA107" s="37"/>
      <c r="AB107" s="37"/>
      <c r="AC107" s="37"/>
      <c r="AD107" s="37"/>
      <c r="AE107" s="37"/>
      <c r="AR107" s="206" t="s">
        <v>232</v>
      </c>
      <c r="AT107" s="206" t="s">
        <v>214</v>
      </c>
      <c r="AU107" s="206" t="s">
        <v>91</v>
      </c>
      <c r="AY107" s="19" t="s">
        <v>211</v>
      </c>
      <c r="BE107" s="207">
        <f>IF(N107="základní",J107,0)</f>
        <v>0</v>
      </c>
      <c r="BF107" s="207">
        <f>IF(N107="snížená",J107,0)</f>
        <v>0</v>
      </c>
      <c r="BG107" s="207">
        <f>IF(N107="zákl. přenesená",J107,0)</f>
        <v>0</v>
      </c>
      <c r="BH107" s="207">
        <f>IF(N107="sníž. přenesená",J107,0)</f>
        <v>0</v>
      </c>
      <c r="BI107" s="207">
        <f>IF(N107="nulová",J107,0)</f>
        <v>0</v>
      </c>
      <c r="BJ107" s="19" t="s">
        <v>88</v>
      </c>
      <c r="BK107" s="207">
        <f>ROUND(I107*H107,2)</f>
        <v>0</v>
      </c>
      <c r="BL107" s="19" t="s">
        <v>232</v>
      </c>
      <c r="BM107" s="206" t="s">
        <v>2124</v>
      </c>
    </row>
    <row r="108" spans="1:65" s="2" customFormat="1" ht="204.75">
      <c r="A108" s="37"/>
      <c r="B108" s="38"/>
      <c r="C108" s="39"/>
      <c r="D108" s="208" t="s">
        <v>297</v>
      </c>
      <c r="E108" s="39"/>
      <c r="F108" s="209" t="s">
        <v>629</v>
      </c>
      <c r="G108" s="39"/>
      <c r="H108" s="39"/>
      <c r="I108" s="118"/>
      <c r="J108" s="39"/>
      <c r="K108" s="39"/>
      <c r="L108" s="42"/>
      <c r="M108" s="210"/>
      <c r="N108" s="211"/>
      <c r="O108" s="67"/>
      <c r="P108" s="67"/>
      <c r="Q108" s="67"/>
      <c r="R108" s="67"/>
      <c r="S108" s="67"/>
      <c r="T108" s="68"/>
      <c r="U108" s="37"/>
      <c r="V108" s="37"/>
      <c r="W108" s="37"/>
      <c r="X108" s="37"/>
      <c r="Y108" s="37"/>
      <c r="Z108" s="37"/>
      <c r="AA108" s="37"/>
      <c r="AB108" s="37"/>
      <c r="AC108" s="37"/>
      <c r="AD108" s="37"/>
      <c r="AE108" s="37"/>
      <c r="AT108" s="19" t="s">
        <v>297</v>
      </c>
      <c r="AU108" s="19" t="s">
        <v>91</v>
      </c>
    </row>
    <row r="109" spans="1:65" s="2" customFormat="1" ht="12">
      <c r="A109" s="37"/>
      <c r="B109" s="38"/>
      <c r="C109" s="259" t="s">
        <v>250</v>
      </c>
      <c r="D109" s="259" t="s">
        <v>507</v>
      </c>
      <c r="E109" s="260" t="s">
        <v>1526</v>
      </c>
      <c r="F109" s="261" t="s">
        <v>1527</v>
      </c>
      <c r="G109" s="262" t="s">
        <v>622</v>
      </c>
      <c r="H109" s="263">
        <v>2</v>
      </c>
      <c r="I109" s="264"/>
      <c r="J109" s="265">
        <f>ROUND(I109*H109,2)</f>
        <v>0</v>
      </c>
      <c r="K109" s="261" t="s">
        <v>44</v>
      </c>
      <c r="L109" s="266"/>
      <c r="M109" s="267" t="s">
        <v>44</v>
      </c>
      <c r="N109" s="268" t="s">
        <v>53</v>
      </c>
      <c r="O109" s="67"/>
      <c r="P109" s="204">
        <f>O109*H109</f>
        <v>0</v>
      </c>
      <c r="Q109" s="204">
        <v>5.2999999999999999E-2</v>
      </c>
      <c r="R109" s="204">
        <f>Q109*H109</f>
        <v>0.106</v>
      </c>
      <c r="S109" s="204">
        <v>0</v>
      </c>
      <c r="T109" s="205">
        <f>S109*H109</f>
        <v>0</v>
      </c>
      <c r="U109" s="37"/>
      <c r="V109" s="37"/>
      <c r="W109" s="37"/>
      <c r="X109" s="37"/>
      <c r="Y109" s="37"/>
      <c r="Z109" s="37"/>
      <c r="AA109" s="37"/>
      <c r="AB109" s="37"/>
      <c r="AC109" s="37"/>
      <c r="AD109" s="37"/>
      <c r="AE109" s="37"/>
      <c r="AR109" s="206" t="s">
        <v>256</v>
      </c>
      <c r="AT109" s="206" t="s">
        <v>507</v>
      </c>
      <c r="AU109" s="206" t="s">
        <v>91</v>
      </c>
      <c r="AY109" s="19" t="s">
        <v>211</v>
      </c>
      <c r="BE109" s="207">
        <f>IF(N109="základní",J109,0)</f>
        <v>0</v>
      </c>
      <c r="BF109" s="207">
        <f>IF(N109="snížená",J109,0)</f>
        <v>0</v>
      </c>
      <c r="BG109" s="207">
        <f>IF(N109="zákl. přenesená",J109,0)</f>
        <v>0</v>
      </c>
      <c r="BH109" s="207">
        <f>IF(N109="sníž. přenesená",J109,0)</f>
        <v>0</v>
      </c>
      <c r="BI109" s="207">
        <f>IF(N109="nulová",J109,0)</f>
        <v>0</v>
      </c>
      <c r="BJ109" s="19" t="s">
        <v>88</v>
      </c>
      <c r="BK109" s="207">
        <f>ROUND(I109*H109,2)</f>
        <v>0</v>
      </c>
      <c r="BL109" s="19" t="s">
        <v>232</v>
      </c>
      <c r="BM109" s="206" t="s">
        <v>2125</v>
      </c>
    </row>
    <row r="110" spans="1:65" s="13" customFormat="1">
      <c r="B110" s="216"/>
      <c r="C110" s="217"/>
      <c r="D110" s="208" t="s">
        <v>299</v>
      </c>
      <c r="E110" s="218" t="s">
        <v>44</v>
      </c>
      <c r="F110" s="219" t="s">
        <v>2126</v>
      </c>
      <c r="G110" s="217"/>
      <c r="H110" s="220">
        <v>2</v>
      </c>
      <c r="I110" s="221"/>
      <c r="J110" s="217"/>
      <c r="K110" s="217"/>
      <c r="L110" s="222"/>
      <c r="M110" s="223"/>
      <c r="N110" s="224"/>
      <c r="O110" s="224"/>
      <c r="P110" s="224"/>
      <c r="Q110" s="224"/>
      <c r="R110" s="224"/>
      <c r="S110" s="224"/>
      <c r="T110" s="225"/>
      <c r="AT110" s="226" t="s">
        <v>299</v>
      </c>
      <c r="AU110" s="226" t="s">
        <v>91</v>
      </c>
      <c r="AV110" s="13" t="s">
        <v>91</v>
      </c>
      <c r="AW110" s="13" t="s">
        <v>42</v>
      </c>
      <c r="AX110" s="13" t="s">
        <v>88</v>
      </c>
      <c r="AY110" s="226" t="s">
        <v>211</v>
      </c>
    </row>
    <row r="111" spans="1:65" s="2" customFormat="1" ht="12">
      <c r="A111" s="37"/>
      <c r="B111" s="38"/>
      <c r="C111" s="195" t="s">
        <v>256</v>
      </c>
      <c r="D111" s="195" t="s">
        <v>214</v>
      </c>
      <c r="E111" s="196" t="s">
        <v>1195</v>
      </c>
      <c r="F111" s="197" t="s">
        <v>1196</v>
      </c>
      <c r="G111" s="198" t="s">
        <v>622</v>
      </c>
      <c r="H111" s="199">
        <v>3</v>
      </c>
      <c r="I111" s="200"/>
      <c r="J111" s="201">
        <f>ROUND(I111*H111,2)</f>
        <v>0</v>
      </c>
      <c r="K111" s="197" t="s">
        <v>224</v>
      </c>
      <c r="L111" s="42"/>
      <c r="M111" s="202" t="s">
        <v>44</v>
      </c>
      <c r="N111" s="203" t="s">
        <v>53</v>
      </c>
      <c r="O111" s="67"/>
      <c r="P111" s="204">
        <f>O111*H111</f>
        <v>0</v>
      </c>
      <c r="Q111" s="204">
        <v>2.8700000000000002E-3</v>
      </c>
      <c r="R111" s="204">
        <f>Q111*H111</f>
        <v>8.6099999999999996E-3</v>
      </c>
      <c r="S111" s="204">
        <v>0</v>
      </c>
      <c r="T111" s="205">
        <f>S111*H111</f>
        <v>0</v>
      </c>
      <c r="U111" s="37"/>
      <c r="V111" s="37"/>
      <c r="W111" s="37"/>
      <c r="X111" s="37"/>
      <c r="Y111" s="37"/>
      <c r="Z111" s="37"/>
      <c r="AA111" s="37"/>
      <c r="AB111" s="37"/>
      <c r="AC111" s="37"/>
      <c r="AD111" s="37"/>
      <c r="AE111" s="37"/>
      <c r="AR111" s="206" t="s">
        <v>232</v>
      </c>
      <c r="AT111" s="206" t="s">
        <v>214</v>
      </c>
      <c r="AU111" s="206" t="s">
        <v>91</v>
      </c>
      <c r="AY111" s="19" t="s">
        <v>211</v>
      </c>
      <c r="BE111" s="207">
        <f>IF(N111="základní",J111,0)</f>
        <v>0</v>
      </c>
      <c r="BF111" s="207">
        <f>IF(N111="snížená",J111,0)</f>
        <v>0</v>
      </c>
      <c r="BG111" s="207">
        <f>IF(N111="zákl. přenesená",J111,0)</f>
        <v>0</v>
      </c>
      <c r="BH111" s="207">
        <f>IF(N111="sníž. přenesená",J111,0)</f>
        <v>0</v>
      </c>
      <c r="BI111" s="207">
        <f>IF(N111="nulová",J111,0)</f>
        <v>0</v>
      </c>
      <c r="BJ111" s="19" t="s">
        <v>88</v>
      </c>
      <c r="BK111" s="207">
        <f>ROUND(I111*H111,2)</f>
        <v>0</v>
      </c>
      <c r="BL111" s="19" t="s">
        <v>232</v>
      </c>
      <c r="BM111" s="206" t="s">
        <v>2127</v>
      </c>
    </row>
    <row r="112" spans="1:65" s="2" customFormat="1" ht="204.75">
      <c r="A112" s="37"/>
      <c r="B112" s="38"/>
      <c r="C112" s="39"/>
      <c r="D112" s="208" t="s">
        <v>297</v>
      </c>
      <c r="E112" s="39"/>
      <c r="F112" s="209" t="s">
        <v>629</v>
      </c>
      <c r="G112" s="39"/>
      <c r="H112" s="39"/>
      <c r="I112" s="118"/>
      <c r="J112" s="39"/>
      <c r="K112" s="39"/>
      <c r="L112" s="42"/>
      <c r="M112" s="210"/>
      <c r="N112" s="211"/>
      <c r="O112" s="67"/>
      <c r="P112" s="67"/>
      <c r="Q112" s="67"/>
      <c r="R112" s="67"/>
      <c r="S112" s="67"/>
      <c r="T112" s="68"/>
      <c r="U112" s="37"/>
      <c r="V112" s="37"/>
      <c r="W112" s="37"/>
      <c r="X112" s="37"/>
      <c r="Y112" s="37"/>
      <c r="Z112" s="37"/>
      <c r="AA112" s="37"/>
      <c r="AB112" s="37"/>
      <c r="AC112" s="37"/>
      <c r="AD112" s="37"/>
      <c r="AE112" s="37"/>
      <c r="AT112" s="19" t="s">
        <v>297</v>
      </c>
      <c r="AU112" s="19" t="s">
        <v>91</v>
      </c>
    </row>
    <row r="113" spans="1:65" s="2" customFormat="1" ht="19.5">
      <c r="A113" s="37"/>
      <c r="B113" s="38"/>
      <c r="C113" s="39"/>
      <c r="D113" s="208" t="s">
        <v>220</v>
      </c>
      <c r="E113" s="39"/>
      <c r="F113" s="209" t="s">
        <v>1198</v>
      </c>
      <c r="G113" s="39"/>
      <c r="H113" s="39"/>
      <c r="I113" s="118"/>
      <c r="J113" s="39"/>
      <c r="K113" s="39"/>
      <c r="L113" s="42"/>
      <c r="M113" s="210"/>
      <c r="N113" s="211"/>
      <c r="O113" s="67"/>
      <c r="P113" s="67"/>
      <c r="Q113" s="67"/>
      <c r="R113" s="67"/>
      <c r="S113" s="67"/>
      <c r="T113" s="68"/>
      <c r="U113" s="37"/>
      <c r="V113" s="37"/>
      <c r="W113" s="37"/>
      <c r="X113" s="37"/>
      <c r="Y113" s="37"/>
      <c r="Z113" s="37"/>
      <c r="AA113" s="37"/>
      <c r="AB113" s="37"/>
      <c r="AC113" s="37"/>
      <c r="AD113" s="37"/>
      <c r="AE113" s="37"/>
      <c r="AT113" s="19" t="s">
        <v>220</v>
      </c>
      <c r="AU113" s="19" t="s">
        <v>91</v>
      </c>
    </row>
    <row r="114" spans="1:65" s="13" customFormat="1">
      <c r="B114" s="216"/>
      <c r="C114" s="217"/>
      <c r="D114" s="208" t="s">
        <v>299</v>
      </c>
      <c r="E114" s="218" t="s">
        <v>44</v>
      </c>
      <c r="F114" s="219" t="s">
        <v>2128</v>
      </c>
      <c r="G114" s="217"/>
      <c r="H114" s="220">
        <v>3</v>
      </c>
      <c r="I114" s="221"/>
      <c r="J114" s="217"/>
      <c r="K114" s="217"/>
      <c r="L114" s="222"/>
      <c r="M114" s="223"/>
      <c r="N114" s="224"/>
      <c r="O114" s="224"/>
      <c r="P114" s="224"/>
      <c r="Q114" s="224"/>
      <c r="R114" s="224"/>
      <c r="S114" s="224"/>
      <c r="T114" s="225"/>
      <c r="AT114" s="226" t="s">
        <v>299</v>
      </c>
      <c r="AU114" s="226" t="s">
        <v>91</v>
      </c>
      <c r="AV114" s="13" t="s">
        <v>91</v>
      </c>
      <c r="AW114" s="13" t="s">
        <v>42</v>
      </c>
      <c r="AX114" s="13" t="s">
        <v>88</v>
      </c>
      <c r="AY114" s="226" t="s">
        <v>211</v>
      </c>
    </row>
    <row r="115" spans="1:65" s="2" customFormat="1" ht="12">
      <c r="A115" s="37"/>
      <c r="B115" s="38"/>
      <c r="C115" s="259" t="s">
        <v>261</v>
      </c>
      <c r="D115" s="259" t="s">
        <v>507</v>
      </c>
      <c r="E115" s="260" t="s">
        <v>1243</v>
      </c>
      <c r="F115" s="261" t="s">
        <v>1244</v>
      </c>
      <c r="G115" s="262" t="s">
        <v>622</v>
      </c>
      <c r="H115" s="263">
        <v>3</v>
      </c>
      <c r="I115" s="264"/>
      <c r="J115" s="265">
        <f>ROUND(I115*H115,2)</f>
        <v>0</v>
      </c>
      <c r="K115" s="261" t="s">
        <v>44</v>
      </c>
      <c r="L115" s="266"/>
      <c r="M115" s="267" t="s">
        <v>44</v>
      </c>
      <c r="N115" s="268" t="s">
        <v>53</v>
      </c>
      <c r="O115" s="67"/>
      <c r="P115" s="204">
        <f>O115*H115</f>
        <v>0</v>
      </c>
      <c r="Q115" s="204">
        <v>8.2000000000000003E-2</v>
      </c>
      <c r="R115" s="204">
        <f>Q115*H115</f>
        <v>0.246</v>
      </c>
      <c r="S115" s="204">
        <v>0</v>
      </c>
      <c r="T115" s="205">
        <f>S115*H115</f>
        <v>0</v>
      </c>
      <c r="U115" s="37"/>
      <c r="V115" s="37"/>
      <c r="W115" s="37"/>
      <c r="X115" s="37"/>
      <c r="Y115" s="37"/>
      <c r="Z115" s="37"/>
      <c r="AA115" s="37"/>
      <c r="AB115" s="37"/>
      <c r="AC115" s="37"/>
      <c r="AD115" s="37"/>
      <c r="AE115" s="37"/>
      <c r="AR115" s="206" t="s">
        <v>256</v>
      </c>
      <c r="AT115" s="206" t="s">
        <v>507</v>
      </c>
      <c r="AU115" s="206" t="s">
        <v>91</v>
      </c>
      <c r="AY115" s="19" t="s">
        <v>211</v>
      </c>
      <c r="BE115" s="207">
        <f>IF(N115="základní",J115,0)</f>
        <v>0</v>
      </c>
      <c r="BF115" s="207">
        <f>IF(N115="snížená",J115,0)</f>
        <v>0</v>
      </c>
      <c r="BG115" s="207">
        <f>IF(N115="zákl. přenesená",J115,0)</f>
        <v>0</v>
      </c>
      <c r="BH115" s="207">
        <f>IF(N115="sníž. přenesená",J115,0)</f>
        <v>0</v>
      </c>
      <c r="BI115" s="207">
        <f>IF(N115="nulová",J115,0)</f>
        <v>0</v>
      </c>
      <c r="BJ115" s="19" t="s">
        <v>88</v>
      </c>
      <c r="BK115" s="207">
        <f>ROUND(I115*H115,2)</f>
        <v>0</v>
      </c>
      <c r="BL115" s="19" t="s">
        <v>232</v>
      </c>
      <c r="BM115" s="206" t="s">
        <v>2129</v>
      </c>
    </row>
    <row r="116" spans="1:65" s="2" customFormat="1" ht="19.5">
      <c r="A116" s="37"/>
      <c r="B116" s="38"/>
      <c r="C116" s="39"/>
      <c r="D116" s="208" t="s">
        <v>220</v>
      </c>
      <c r="E116" s="39"/>
      <c r="F116" s="209" t="s">
        <v>634</v>
      </c>
      <c r="G116" s="39"/>
      <c r="H116" s="39"/>
      <c r="I116" s="118"/>
      <c r="J116" s="39"/>
      <c r="K116" s="39"/>
      <c r="L116" s="42"/>
      <c r="M116" s="210"/>
      <c r="N116" s="211"/>
      <c r="O116" s="67"/>
      <c r="P116" s="67"/>
      <c r="Q116" s="67"/>
      <c r="R116" s="67"/>
      <c r="S116" s="67"/>
      <c r="T116" s="68"/>
      <c r="U116" s="37"/>
      <c r="V116" s="37"/>
      <c r="W116" s="37"/>
      <c r="X116" s="37"/>
      <c r="Y116" s="37"/>
      <c r="Z116" s="37"/>
      <c r="AA116" s="37"/>
      <c r="AB116" s="37"/>
      <c r="AC116" s="37"/>
      <c r="AD116" s="37"/>
      <c r="AE116" s="37"/>
      <c r="AT116" s="19" t="s">
        <v>220</v>
      </c>
      <c r="AU116" s="19" t="s">
        <v>91</v>
      </c>
    </row>
    <row r="117" spans="1:65" s="13" customFormat="1">
      <c r="B117" s="216"/>
      <c r="C117" s="217"/>
      <c r="D117" s="208" t="s">
        <v>299</v>
      </c>
      <c r="E117" s="218" t="s">
        <v>44</v>
      </c>
      <c r="F117" s="219" t="s">
        <v>2128</v>
      </c>
      <c r="G117" s="217"/>
      <c r="H117" s="220">
        <v>3</v>
      </c>
      <c r="I117" s="221"/>
      <c r="J117" s="217"/>
      <c r="K117" s="217"/>
      <c r="L117" s="222"/>
      <c r="M117" s="223"/>
      <c r="N117" s="224"/>
      <c r="O117" s="224"/>
      <c r="P117" s="224"/>
      <c r="Q117" s="224"/>
      <c r="R117" s="224"/>
      <c r="S117" s="224"/>
      <c r="T117" s="225"/>
      <c r="AT117" s="226" t="s">
        <v>299</v>
      </c>
      <c r="AU117" s="226" t="s">
        <v>91</v>
      </c>
      <c r="AV117" s="13" t="s">
        <v>91</v>
      </c>
      <c r="AW117" s="13" t="s">
        <v>42</v>
      </c>
      <c r="AX117" s="13" t="s">
        <v>88</v>
      </c>
      <c r="AY117" s="226" t="s">
        <v>211</v>
      </c>
    </row>
    <row r="118" spans="1:65" s="12" customFormat="1" ht="12.75">
      <c r="B118" s="179"/>
      <c r="C118" s="180"/>
      <c r="D118" s="181" t="s">
        <v>81</v>
      </c>
      <c r="E118" s="193" t="s">
        <v>606</v>
      </c>
      <c r="F118" s="193" t="s">
        <v>607</v>
      </c>
      <c r="G118" s="180"/>
      <c r="H118" s="180"/>
      <c r="I118" s="183"/>
      <c r="J118" s="194">
        <f>BK118</f>
        <v>0</v>
      </c>
      <c r="K118" s="180"/>
      <c r="L118" s="185"/>
      <c r="M118" s="186"/>
      <c r="N118" s="187"/>
      <c r="O118" s="187"/>
      <c r="P118" s="188">
        <f>SUM(P119:P122)</f>
        <v>0</v>
      </c>
      <c r="Q118" s="187"/>
      <c r="R118" s="188">
        <f>SUM(R119:R122)</f>
        <v>0</v>
      </c>
      <c r="S118" s="187"/>
      <c r="T118" s="189">
        <f>SUM(T119:T122)</f>
        <v>0</v>
      </c>
      <c r="AR118" s="190" t="s">
        <v>88</v>
      </c>
      <c r="AT118" s="191" t="s">
        <v>81</v>
      </c>
      <c r="AU118" s="191" t="s">
        <v>88</v>
      </c>
      <c r="AY118" s="190" t="s">
        <v>211</v>
      </c>
      <c r="BK118" s="192">
        <f>SUM(BK119:BK122)</f>
        <v>0</v>
      </c>
    </row>
    <row r="119" spans="1:65" s="2" customFormat="1" ht="24">
      <c r="A119" s="37"/>
      <c r="B119" s="38"/>
      <c r="C119" s="195" t="s">
        <v>265</v>
      </c>
      <c r="D119" s="195" t="s">
        <v>214</v>
      </c>
      <c r="E119" s="196" t="s">
        <v>609</v>
      </c>
      <c r="F119" s="197" t="s">
        <v>610</v>
      </c>
      <c r="G119" s="198" t="s">
        <v>510</v>
      </c>
      <c r="H119" s="199">
        <v>0.38400000000000001</v>
      </c>
      <c r="I119" s="200"/>
      <c r="J119" s="201">
        <f>ROUND(I119*H119,2)</f>
        <v>0</v>
      </c>
      <c r="K119" s="197" t="s">
        <v>224</v>
      </c>
      <c r="L119" s="42"/>
      <c r="M119" s="202" t="s">
        <v>44</v>
      </c>
      <c r="N119" s="203" t="s">
        <v>53</v>
      </c>
      <c r="O119" s="67"/>
      <c r="P119" s="204">
        <f>O119*H119</f>
        <v>0</v>
      </c>
      <c r="Q119" s="204">
        <v>0</v>
      </c>
      <c r="R119" s="204">
        <f>Q119*H119</f>
        <v>0</v>
      </c>
      <c r="S119" s="204">
        <v>0</v>
      </c>
      <c r="T119" s="205">
        <f>S119*H119</f>
        <v>0</v>
      </c>
      <c r="U119" s="37"/>
      <c r="V119" s="37"/>
      <c r="W119" s="37"/>
      <c r="X119" s="37"/>
      <c r="Y119" s="37"/>
      <c r="Z119" s="37"/>
      <c r="AA119" s="37"/>
      <c r="AB119" s="37"/>
      <c r="AC119" s="37"/>
      <c r="AD119" s="37"/>
      <c r="AE119" s="37"/>
      <c r="AR119" s="206" t="s">
        <v>232</v>
      </c>
      <c r="AT119" s="206" t="s">
        <v>214</v>
      </c>
      <c r="AU119" s="206" t="s">
        <v>91</v>
      </c>
      <c r="AY119" s="19" t="s">
        <v>211</v>
      </c>
      <c r="BE119" s="207">
        <f>IF(N119="základní",J119,0)</f>
        <v>0</v>
      </c>
      <c r="BF119" s="207">
        <f>IF(N119="snížená",J119,0)</f>
        <v>0</v>
      </c>
      <c r="BG119" s="207">
        <f>IF(N119="zákl. přenesená",J119,0)</f>
        <v>0</v>
      </c>
      <c r="BH119" s="207">
        <f>IF(N119="sníž. přenesená",J119,0)</f>
        <v>0</v>
      </c>
      <c r="BI119" s="207">
        <f>IF(N119="nulová",J119,0)</f>
        <v>0</v>
      </c>
      <c r="BJ119" s="19" t="s">
        <v>88</v>
      </c>
      <c r="BK119" s="207">
        <f>ROUND(I119*H119,2)</f>
        <v>0</v>
      </c>
      <c r="BL119" s="19" t="s">
        <v>232</v>
      </c>
      <c r="BM119" s="206" t="s">
        <v>2130</v>
      </c>
    </row>
    <row r="120" spans="1:65" s="2" customFormat="1" ht="29.25">
      <c r="A120" s="37"/>
      <c r="B120" s="38"/>
      <c r="C120" s="39"/>
      <c r="D120" s="208" t="s">
        <v>297</v>
      </c>
      <c r="E120" s="39"/>
      <c r="F120" s="209" t="s">
        <v>612</v>
      </c>
      <c r="G120" s="39"/>
      <c r="H120" s="39"/>
      <c r="I120" s="118"/>
      <c r="J120" s="39"/>
      <c r="K120" s="39"/>
      <c r="L120" s="42"/>
      <c r="M120" s="210"/>
      <c r="N120" s="211"/>
      <c r="O120" s="67"/>
      <c r="P120" s="67"/>
      <c r="Q120" s="67"/>
      <c r="R120" s="67"/>
      <c r="S120" s="67"/>
      <c r="T120" s="68"/>
      <c r="U120" s="37"/>
      <c r="V120" s="37"/>
      <c r="W120" s="37"/>
      <c r="X120" s="37"/>
      <c r="Y120" s="37"/>
      <c r="Z120" s="37"/>
      <c r="AA120" s="37"/>
      <c r="AB120" s="37"/>
      <c r="AC120" s="37"/>
      <c r="AD120" s="37"/>
      <c r="AE120" s="37"/>
      <c r="AT120" s="19" t="s">
        <v>297</v>
      </c>
      <c r="AU120" s="19" t="s">
        <v>91</v>
      </c>
    </row>
    <row r="121" spans="1:65" s="2" customFormat="1" ht="24">
      <c r="A121" s="37"/>
      <c r="B121" s="38"/>
      <c r="C121" s="195" t="s">
        <v>270</v>
      </c>
      <c r="D121" s="195" t="s">
        <v>214</v>
      </c>
      <c r="E121" s="196" t="s">
        <v>2096</v>
      </c>
      <c r="F121" s="197" t="s">
        <v>2097</v>
      </c>
      <c r="G121" s="198" t="s">
        <v>510</v>
      </c>
      <c r="H121" s="199">
        <v>0.38400000000000001</v>
      </c>
      <c r="I121" s="200"/>
      <c r="J121" s="201">
        <f>ROUND(I121*H121,2)</f>
        <v>0</v>
      </c>
      <c r="K121" s="197" t="s">
        <v>224</v>
      </c>
      <c r="L121" s="42"/>
      <c r="M121" s="202" t="s">
        <v>44</v>
      </c>
      <c r="N121" s="203" t="s">
        <v>53</v>
      </c>
      <c r="O121" s="67"/>
      <c r="P121" s="204">
        <f>O121*H121</f>
        <v>0</v>
      </c>
      <c r="Q121" s="204">
        <v>0</v>
      </c>
      <c r="R121" s="204">
        <f>Q121*H121</f>
        <v>0</v>
      </c>
      <c r="S121" s="204">
        <v>0</v>
      </c>
      <c r="T121" s="205">
        <f>S121*H121</f>
        <v>0</v>
      </c>
      <c r="U121" s="37"/>
      <c r="V121" s="37"/>
      <c r="W121" s="37"/>
      <c r="X121" s="37"/>
      <c r="Y121" s="37"/>
      <c r="Z121" s="37"/>
      <c r="AA121" s="37"/>
      <c r="AB121" s="37"/>
      <c r="AC121" s="37"/>
      <c r="AD121" s="37"/>
      <c r="AE121" s="37"/>
      <c r="AR121" s="206" t="s">
        <v>232</v>
      </c>
      <c r="AT121" s="206" t="s">
        <v>214</v>
      </c>
      <c r="AU121" s="206" t="s">
        <v>91</v>
      </c>
      <c r="AY121" s="19" t="s">
        <v>211</v>
      </c>
      <c r="BE121" s="207">
        <f>IF(N121="základní",J121,0)</f>
        <v>0</v>
      </c>
      <c r="BF121" s="207">
        <f>IF(N121="snížená",J121,0)</f>
        <v>0</v>
      </c>
      <c r="BG121" s="207">
        <f>IF(N121="zákl. přenesená",J121,0)</f>
        <v>0</v>
      </c>
      <c r="BH121" s="207">
        <f>IF(N121="sníž. přenesená",J121,0)</f>
        <v>0</v>
      </c>
      <c r="BI121" s="207">
        <f>IF(N121="nulová",J121,0)</f>
        <v>0</v>
      </c>
      <c r="BJ121" s="19" t="s">
        <v>88</v>
      </c>
      <c r="BK121" s="207">
        <f>ROUND(I121*H121,2)</f>
        <v>0</v>
      </c>
      <c r="BL121" s="19" t="s">
        <v>232</v>
      </c>
      <c r="BM121" s="206" t="s">
        <v>2131</v>
      </c>
    </row>
    <row r="122" spans="1:65" s="2" customFormat="1" ht="29.25">
      <c r="A122" s="37"/>
      <c r="B122" s="38"/>
      <c r="C122" s="39"/>
      <c r="D122" s="208" t="s">
        <v>297</v>
      </c>
      <c r="E122" s="39"/>
      <c r="F122" s="209" t="s">
        <v>612</v>
      </c>
      <c r="G122" s="39"/>
      <c r="H122" s="39"/>
      <c r="I122" s="118"/>
      <c r="J122" s="39"/>
      <c r="K122" s="39"/>
      <c r="L122" s="42"/>
      <c r="M122" s="212"/>
      <c r="N122" s="213"/>
      <c r="O122" s="214"/>
      <c r="P122" s="214"/>
      <c r="Q122" s="214"/>
      <c r="R122" s="214"/>
      <c r="S122" s="214"/>
      <c r="T122" s="215"/>
      <c r="U122" s="37"/>
      <c r="V122" s="37"/>
      <c r="W122" s="37"/>
      <c r="X122" s="37"/>
      <c r="Y122" s="37"/>
      <c r="Z122" s="37"/>
      <c r="AA122" s="37"/>
      <c r="AB122" s="37"/>
      <c r="AC122" s="37"/>
      <c r="AD122" s="37"/>
      <c r="AE122" s="37"/>
      <c r="AT122" s="19" t="s">
        <v>297</v>
      </c>
      <c r="AU122" s="19" t="s">
        <v>91</v>
      </c>
    </row>
    <row r="123" spans="1:65" s="2" customFormat="1">
      <c r="A123" s="37"/>
      <c r="B123" s="50"/>
      <c r="C123" s="51"/>
      <c r="D123" s="51"/>
      <c r="E123" s="51"/>
      <c r="F123" s="51"/>
      <c r="G123" s="51"/>
      <c r="H123" s="51"/>
      <c r="I123" s="145"/>
      <c r="J123" s="51"/>
      <c r="K123" s="51"/>
      <c r="L123" s="42"/>
      <c r="M123" s="37"/>
      <c r="O123" s="37"/>
      <c r="P123" s="37"/>
      <c r="Q123" s="37"/>
      <c r="R123" s="37"/>
      <c r="S123" s="37"/>
      <c r="T123" s="37"/>
      <c r="U123" s="37"/>
      <c r="V123" s="37"/>
      <c r="W123" s="37"/>
      <c r="X123" s="37"/>
      <c r="Y123" s="37"/>
      <c r="Z123" s="37"/>
      <c r="AA123" s="37"/>
      <c r="AB123" s="37"/>
      <c r="AC123" s="37"/>
      <c r="AD123" s="37"/>
      <c r="AE123" s="37"/>
    </row>
  </sheetData>
  <sheetProtection algorithmName="SHA-512" hashValue="QhRY5G0obo5hD/M/FsoYU7g20Iq7zoDAfMlzA/uCp9TEVPbOv1amU8e/ORz1VCuXTY2TDt8aLrVV+Zc2VmbKNw==" saltValue="7AONrFBSSyvdTn1/C5KzMIZKmImkjbHnfBJfBP5oTVu61IZBI00pGBm24JE393q3jHzLlVAeDWGyPd8OPxLlQQ==" spinCount="100000" sheet="1" objects="1" scenarios="1" formatColumns="0" formatRows="0" autoFilter="0"/>
  <autoFilter ref="C87:K122"/>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5"/>
  <sheetViews>
    <sheetView showGridLines="0" workbookViewId="0">
      <selection activeCell="F119" sqref="F11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147</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1767</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2132</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111</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2133</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ROUND(J89,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ROUND((SUM(BE89:BE114)),  2)</f>
        <v>0</v>
      </c>
      <c r="G35" s="37"/>
      <c r="H35" s="37"/>
      <c r="I35" s="134">
        <v>0.21</v>
      </c>
      <c r="J35" s="133">
        <f>ROUND(((SUM(BE89:BE114))*I35),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ROUND((SUM(BF89:BF114)),  2)</f>
        <v>0</v>
      </c>
      <c r="G36" s="37"/>
      <c r="H36" s="37"/>
      <c r="I36" s="134">
        <v>0.15</v>
      </c>
      <c r="J36" s="133">
        <f>ROUND(((SUM(BF89:BF114))*I36),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ROUND((SUM(BG89:BG114)),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ROUND((SUM(BH89:BH114)),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ROUND((SUM(BI89:BI114)),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1767</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06.4 - Soupis prací - Pravobřežní PPO zeď v DKM ř. km cca 15,88 –16,0 (Přístup k toku)</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J89</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284</v>
      </c>
      <c r="E64" s="157"/>
      <c r="F64" s="157"/>
      <c r="G64" s="157"/>
      <c r="H64" s="157"/>
      <c r="I64" s="158"/>
      <c r="J64" s="159">
        <f>J90</f>
        <v>0</v>
      </c>
      <c r="K64" s="155"/>
      <c r="L64" s="160"/>
    </row>
    <row r="65" spans="1:31" s="10" customFormat="1" ht="12.75">
      <c r="B65" s="161"/>
      <c r="C65" s="100"/>
      <c r="D65" s="162" t="s">
        <v>650</v>
      </c>
      <c r="E65" s="163"/>
      <c r="F65" s="163"/>
      <c r="G65" s="163"/>
      <c r="H65" s="163"/>
      <c r="I65" s="164"/>
      <c r="J65" s="165">
        <f>J91</f>
        <v>0</v>
      </c>
      <c r="K65" s="100"/>
      <c r="L65" s="166"/>
    </row>
    <row r="66" spans="1:31" s="10" customFormat="1" ht="12.75">
      <c r="B66" s="161"/>
      <c r="C66" s="100"/>
      <c r="D66" s="162" t="s">
        <v>286</v>
      </c>
      <c r="E66" s="163"/>
      <c r="F66" s="163"/>
      <c r="G66" s="163"/>
      <c r="H66" s="163"/>
      <c r="I66" s="164"/>
      <c r="J66" s="165">
        <f>J103</f>
        <v>0</v>
      </c>
      <c r="K66" s="100"/>
      <c r="L66" s="166"/>
    </row>
    <row r="67" spans="1:31" s="10" customFormat="1" ht="12.75">
      <c r="B67" s="161"/>
      <c r="C67" s="100"/>
      <c r="D67" s="162" t="s">
        <v>289</v>
      </c>
      <c r="E67" s="163"/>
      <c r="F67" s="163"/>
      <c r="G67" s="163"/>
      <c r="H67" s="163"/>
      <c r="I67" s="164"/>
      <c r="J67" s="165">
        <f>J110</f>
        <v>0</v>
      </c>
      <c r="K67" s="100"/>
      <c r="L67" s="166"/>
    </row>
    <row r="68" spans="1:31" s="2" customFormat="1">
      <c r="A68" s="37"/>
      <c r="B68" s="38"/>
      <c r="C68" s="39"/>
      <c r="D68" s="39"/>
      <c r="E68" s="39"/>
      <c r="F68" s="39"/>
      <c r="G68" s="39"/>
      <c r="H68" s="39"/>
      <c r="I68" s="118"/>
      <c r="J68" s="39"/>
      <c r="K68" s="39"/>
      <c r="L68" s="119"/>
      <c r="S68" s="37"/>
      <c r="T68" s="37"/>
      <c r="U68" s="37"/>
      <c r="V68" s="37"/>
      <c r="W68" s="37"/>
      <c r="X68" s="37"/>
      <c r="Y68" s="37"/>
      <c r="Z68" s="37"/>
      <c r="AA68" s="37"/>
      <c r="AB68" s="37"/>
      <c r="AC68" s="37"/>
      <c r="AD68" s="37"/>
      <c r="AE68" s="37"/>
    </row>
    <row r="69" spans="1:31" s="2" customFormat="1">
      <c r="A69" s="37"/>
      <c r="B69" s="50"/>
      <c r="C69" s="51"/>
      <c r="D69" s="51"/>
      <c r="E69" s="51"/>
      <c r="F69" s="51"/>
      <c r="G69" s="51"/>
      <c r="H69" s="51"/>
      <c r="I69" s="145"/>
      <c r="J69" s="51"/>
      <c r="K69" s="51"/>
      <c r="L69" s="119"/>
      <c r="S69" s="37"/>
      <c r="T69" s="37"/>
      <c r="U69" s="37"/>
      <c r="V69" s="37"/>
      <c r="W69" s="37"/>
      <c r="X69" s="37"/>
      <c r="Y69" s="37"/>
      <c r="Z69" s="37"/>
      <c r="AA69" s="37"/>
      <c r="AB69" s="37"/>
      <c r="AC69" s="37"/>
      <c r="AD69" s="37"/>
      <c r="AE69" s="37"/>
    </row>
    <row r="73" spans="1:31" s="2" customFormat="1">
      <c r="A73" s="37"/>
      <c r="B73" s="52"/>
      <c r="C73" s="53"/>
      <c r="D73" s="53"/>
      <c r="E73" s="53"/>
      <c r="F73" s="53"/>
      <c r="G73" s="53"/>
      <c r="H73" s="53"/>
      <c r="I73" s="148"/>
      <c r="J73" s="53"/>
      <c r="K73" s="53"/>
      <c r="L73" s="119"/>
      <c r="S73" s="37"/>
      <c r="T73" s="37"/>
      <c r="U73" s="37"/>
      <c r="V73" s="37"/>
      <c r="W73" s="37"/>
      <c r="X73" s="37"/>
      <c r="Y73" s="37"/>
      <c r="Z73" s="37"/>
      <c r="AA73" s="37"/>
      <c r="AB73" s="37"/>
      <c r="AC73" s="37"/>
      <c r="AD73" s="37"/>
      <c r="AE73" s="37"/>
    </row>
    <row r="74" spans="1:31" s="2" customFormat="1" ht="18">
      <c r="A74" s="37"/>
      <c r="B74" s="38"/>
      <c r="C74" s="25" t="s">
        <v>195</v>
      </c>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c r="A75" s="37"/>
      <c r="B75" s="38"/>
      <c r="C75" s="39"/>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2.75">
      <c r="A76" s="37"/>
      <c r="B76" s="38"/>
      <c r="C76" s="31" t="s">
        <v>16</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12.75">
      <c r="A77" s="37"/>
      <c r="B77" s="38"/>
      <c r="C77" s="39"/>
      <c r="D77" s="39"/>
      <c r="E77" s="402" t="str">
        <f>E7</f>
        <v>Bělá, Kvasiny, protipovodňová ochrana, č. akce 229180012 - DPS</v>
      </c>
      <c r="F77" s="403"/>
      <c r="G77" s="403"/>
      <c r="H77" s="403"/>
      <c r="I77" s="118"/>
      <c r="J77" s="39"/>
      <c r="K77" s="39"/>
      <c r="L77" s="119"/>
      <c r="S77" s="37"/>
      <c r="T77" s="37"/>
      <c r="U77" s="37"/>
      <c r="V77" s="37"/>
      <c r="W77" s="37"/>
      <c r="X77" s="37"/>
      <c r="Y77" s="37"/>
      <c r="Z77" s="37"/>
      <c r="AA77" s="37"/>
      <c r="AB77" s="37"/>
      <c r="AC77" s="37"/>
      <c r="AD77" s="37"/>
      <c r="AE77" s="37"/>
    </row>
    <row r="78" spans="1:31" s="1" customFormat="1" ht="12.75">
      <c r="B78" s="23"/>
      <c r="C78" s="31" t="s">
        <v>180</v>
      </c>
      <c r="D78" s="24"/>
      <c r="E78" s="24"/>
      <c r="F78" s="24"/>
      <c r="G78" s="24"/>
      <c r="H78" s="24"/>
      <c r="I78" s="111"/>
      <c r="J78" s="24"/>
      <c r="K78" s="24"/>
      <c r="L78" s="22"/>
    </row>
    <row r="79" spans="1:31" s="2" customFormat="1">
      <c r="A79" s="37"/>
      <c r="B79" s="38"/>
      <c r="C79" s="39"/>
      <c r="D79" s="39"/>
      <c r="E79" s="402" t="s">
        <v>1767</v>
      </c>
      <c r="F79" s="401"/>
      <c r="G79" s="401"/>
      <c r="H79" s="401"/>
      <c r="I79" s="118"/>
      <c r="J79" s="39"/>
      <c r="K79" s="39"/>
      <c r="L79" s="119"/>
      <c r="S79" s="37"/>
      <c r="T79" s="37"/>
      <c r="U79" s="37"/>
      <c r="V79" s="37"/>
      <c r="W79" s="37"/>
      <c r="X79" s="37"/>
      <c r="Y79" s="37"/>
      <c r="Z79" s="37"/>
      <c r="AA79" s="37"/>
      <c r="AB79" s="37"/>
      <c r="AC79" s="37"/>
      <c r="AD79" s="37"/>
      <c r="AE79" s="37"/>
    </row>
    <row r="80" spans="1:31" s="2" customFormat="1" ht="12.75">
      <c r="A80" s="37"/>
      <c r="B80" s="38"/>
      <c r="C80" s="31" t="s">
        <v>182</v>
      </c>
      <c r="D80" s="39"/>
      <c r="E80" s="39"/>
      <c r="F80" s="39"/>
      <c r="G80" s="39"/>
      <c r="H80" s="39"/>
      <c r="I80" s="118"/>
      <c r="J80" s="39"/>
      <c r="K80" s="39"/>
      <c r="L80" s="119"/>
      <c r="S80" s="37"/>
      <c r="T80" s="37"/>
      <c r="U80" s="37"/>
      <c r="V80" s="37"/>
      <c r="W80" s="37"/>
      <c r="X80" s="37"/>
      <c r="Y80" s="37"/>
      <c r="Z80" s="37"/>
      <c r="AA80" s="37"/>
      <c r="AB80" s="37"/>
      <c r="AC80" s="37"/>
      <c r="AD80" s="37"/>
      <c r="AE80" s="37"/>
    </row>
    <row r="81" spans="1:65" s="2" customFormat="1">
      <c r="A81" s="37"/>
      <c r="B81" s="38"/>
      <c r="C81" s="39"/>
      <c r="D81" s="39"/>
      <c r="E81" s="364" t="str">
        <f>E11</f>
        <v>SO 06.4 - Soupis prací - Pravobřežní PPO zeď v DKM ř. km cca 15,88 –16,0 (Přístup k toku)</v>
      </c>
      <c r="F81" s="401"/>
      <c r="G81" s="401"/>
      <c r="H81" s="401"/>
      <c r="I81" s="118"/>
      <c r="J81" s="39"/>
      <c r="K81" s="39"/>
      <c r="L81" s="119"/>
      <c r="S81" s="37"/>
      <c r="T81" s="37"/>
      <c r="U81" s="37"/>
      <c r="V81" s="37"/>
      <c r="W81" s="37"/>
      <c r="X81" s="37"/>
      <c r="Y81" s="37"/>
      <c r="Z81" s="37"/>
      <c r="AA81" s="37"/>
      <c r="AB81" s="37"/>
      <c r="AC81" s="37"/>
      <c r="AD81" s="37"/>
      <c r="AE81" s="37"/>
    </row>
    <row r="82" spans="1:65" s="2" customFormat="1">
      <c r="A82" s="37"/>
      <c r="B82" s="38"/>
      <c r="C82" s="39"/>
      <c r="D82" s="39"/>
      <c r="E82" s="39"/>
      <c r="F82" s="39"/>
      <c r="G82" s="39"/>
      <c r="H82" s="39"/>
      <c r="I82" s="118"/>
      <c r="J82" s="39"/>
      <c r="K82" s="39"/>
      <c r="L82" s="119"/>
      <c r="S82" s="37"/>
      <c r="T82" s="37"/>
      <c r="U82" s="37"/>
      <c r="V82" s="37"/>
      <c r="W82" s="37"/>
      <c r="X82" s="37"/>
      <c r="Y82" s="37"/>
      <c r="Z82" s="37"/>
      <c r="AA82" s="37"/>
      <c r="AB82" s="37"/>
      <c r="AC82" s="37"/>
      <c r="AD82" s="37"/>
      <c r="AE82" s="37"/>
    </row>
    <row r="83" spans="1:65" s="2" customFormat="1" ht="12.75">
      <c r="A83" s="37"/>
      <c r="B83" s="38"/>
      <c r="C83" s="31" t="s">
        <v>22</v>
      </c>
      <c r="D83" s="39"/>
      <c r="E83" s="39"/>
      <c r="F83" s="29" t="str">
        <f>F14</f>
        <v>k. ú. Kvasiny</v>
      </c>
      <c r="G83" s="39"/>
      <c r="H83" s="39"/>
      <c r="I83" s="120" t="s">
        <v>24</v>
      </c>
      <c r="J83" s="62" t="str">
        <f>IF(J14="","",J14)</f>
        <v>30. 6. 2020</v>
      </c>
      <c r="K83" s="39"/>
      <c r="L83" s="119"/>
      <c r="S83" s="37"/>
      <c r="T83" s="37"/>
      <c r="U83" s="37"/>
      <c r="V83" s="37"/>
      <c r="W83" s="37"/>
      <c r="X83" s="37"/>
      <c r="Y83" s="37"/>
      <c r="Z83" s="37"/>
      <c r="AA83" s="37"/>
      <c r="AB83" s="37"/>
      <c r="AC83" s="37"/>
      <c r="AD83" s="37"/>
      <c r="AE83" s="37"/>
    </row>
    <row r="84" spans="1:65" s="2" customForma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38.25">
      <c r="A85" s="37"/>
      <c r="B85" s="38"/>
      <c r="C85" s="31" t="s">
        <v>30</v>
      </c>
      <c r="D85" s="39"/>
      <c r="E85" s="39"/>
      <c r="F85" s="29" t="str">
        <f>E17</f>
        <v>Povodí Labe, státní podnik</v>
      </c>
      <c r="G85" s="39"/>
      <c r="H85" s="39"/>
      <c r="I85" s="120" t="s">
        <v>38</v>
      </c>
      <c r="J85" s="35" t="str">
        <f>E23</f>
        <v>Vodohospodářský rozvoj a výstavba a.s.</v>
      </c>
      <c r="K85" s="39"/>
      <c r="L85" s="119"/>
      <c r="S85" s="37"/>
      <c r="T85" s="37"/>
      <c r="U85" s="37"/>
      <c r="V85" s="37"/>
      <c r="W85" s="37"/>
      <c r="X85" s="37"/>
      <c r="Y85" s="37"/>
      <c r="Z85" s="37"/>
      <c r="AA85" s="37"/>
      <c r="AB85" s="37"/>
      <c r="AC85" s="37"/>
      <c r="AD85" s="37"/>
      <c r="AE85" s="37"/>
    </row>
    <row r="86" spans="1:65" s="2" customFormat="1" ht="25.5">
      <c r="A86" s="37"/>
      <c r="B86" s="38"/>
      <c r="C86" s="31" t="s">
        <v>36</v>
      </c>
      <c r="D86" s="39"/>
      <c r="E86" s="39"/>
      <c r="F86" s="29" t="str">
        <f>IF(E20="","",E20)</f>
        <v>Vyplň údaj</v>
      </c>
      <c r="G86" s="39"/>
      <c r="H86" s="39"/>
      <c r="I86" s="120" t="s">
        <v>43</v>
      </c>
      <c r="J86" s="35" t="str">
        <f>E26</f>
        <v>Miroslav Holeček</v>
      </c>
      <c r="K86" s="39"/>
      <c r="L86" s="119"/>
      <c r="S86" s="37"/>
      <c r="T86" s="37"/>
      <c r="U86" s="37"/>
      <c r="V86" s="37"/>
      <c r="W86" s="37"/>
      <c r="X86" s="37"/>
      <c r="Y86" s="37"/>
      <c r="Z86" s="37"/>
      <c r="AA86" s="37"/>
      <c r="AB86" s="37"/>
      <c r="AC86" s="37"/>
      <c r="AD86" s="37"/>
      <c r="AE86" s="37"/>
    </row>
    <row r="87" spans="1:65" s="2" customFormat="1">
      <c r="A87" s="37"/>
      <c r="B87" s="38"/>
      <c r="C87" s="39"/>
      <c r="D87" s="39"/>
      <c r="E87" s="39"/>
      <c r="F87" s="39"/>
      <c r="G87" s="39"/>
      <c r="H87" s="39"/>
      <c r="I87" s="118"/>
      <c r="J87" s="39"/>
      <c r="K87" s="39"/>
      <c r="L87" s="119"/>
      <c r="S87" s="37"/>
      <c r="T87" s="37"/>
      <c r="U87" s="37"/>
      <c r="V87" s="37"/>
      <c r="W87" s="37"/>
      <c r="X87" s="37"/>
      <c r="Y87" s="37"/>
      <c r="Z87" s="37"/>
      <c r="AA87" s="37"/>
      <c r="AB87" s="37"/>
      <c r="AC87" s="37"/>
      <c r="AD87" s="37"/>
      <c r="AE87" s="37"/>
    </row>
    <row r="88" spans="1:65" s="11" customFormat="1" ht="24">
      <c r="A88" s="167"/>
      <c r="B88" s="168"/>
      <c r="C88" s="169" t="s">
        <v>196</v>
      </c>
      <c r="D88" s="170" t="s">
        <v>67</v>
      </c>
      <c r="E88" s="170" t="s">
        <v>63</v>
      </c>
      <c r="F88" s="170" t="s">
        <v>64</v>
      </c>
      <c r="G88" s="170" t="s">
        <v>197</v>
      </c>
      <c r="H88" s="170" t="s">
        <v>198</v>
      </c>
      <c r="I88" s="171" t="s">
        <v>199</v>
      </c>
      <c r="J88" s="170" t="s">
        <v>187</v>
      </c>
      <c r="K88" s="172" t="s">
        <v>200</v>
      </c>
      <c r="L88" s="173"/>
      <c r="M88" s="71" t="s">
        <v>44</v>
      </c>
      <c r="N88" s="72" t="s">
        <v>52</v>
      </c>
      <c r="O88" s="72" t="s">
        <v>201</v>
      </c>
      <c r="P88" s="72" t="s">
        <v>202</v>
      </c>
      <c r="Q88" s="72" t="s">
        <v>203</v>
      </c>
      <c r="R88" s="72" t="s">
        <v>204</v>
      </c>
      <c r="S88" s="72" t="s">
        <v>205</v>
      </c>
      <c r="T88" s="73" t="s">
        <v>206</v>
      </c>
      <c r="U88" s="167"/>
      <c r="V88" s="167"/>
      <c r="W88" s="167"/>
      <c r="X88" s="167"/>
      <c r="Y88" s="167"/>
      <c r="Z88" s="167"/>
      <c r="AA88" s="167"/>
      <c r="AB88" s="167"/>
      <c r="AC88" s="167"/>
      <c r="AD88" s="167"/>
      <c r="AE88" s="167"/>
    </row>
    <row r="89" spans="1:65" s="2" customFormat="1" ht="15.75">
      <c r="A89" s="37"/>
      <c r="B89" s="38"/>
      <c r="C89" s="78" t="s">
        <v>207</v>
      </c>
      <c r="D89" s="39"/>
      <c r="E89" s="39"/>
      <c r="F89" s="39"/>
      <c r="G89" s="39"/>
      <c r="H89" s="39"/>
      <c r="I89" s="118"/>
      <c r="J89" s="174">
        <f>BK89</f>
        <v>0</v>
      </c>
      <c r="K89" s="39"/>
      <c r="L89" s="42"/>
      <c r="M89" s="74"/>
      <c r="N89" s="175"/>
      <c r="O89" s="75"/>
      <c r="P89" s="176">
        <f>P90</f>
        <v>0</v>
      </c>
      <c r="Q89" s="75"/>
      <c r="R89" s="176">
        <f>R90</f>
        <v>0.96309891999999997</v>
      </c>
      <c r="S89" s="75"/>
      <c r="T89" s="177">
        <f>T90</f>
        <v>0</v>
      </c>
      <c r="U89" s="37"/>
      <c r="V89" s="37"/>
      <c r="W89" s="37"/>
      <c r="X89" s="37"/>
      <c r="Y89" s="37"/>
      <c r="Z89" s="37"/>
      <c r="AA89" s="37"/>
      <c r="AB89" s="37"/>
      <c r="AC89" s="37"/>
      <c r="AD89" s="37"/>
      <c r="AE89" s="37"/>
      <c r="AT89" s="19" t="s">
        <v>81</v>
      </c>
      <c r="AU89" s="19" t="s">
        <v>188</v>
      </c>
      <c r="BK89" s="178">
        <f>BK90</f>
        <v>0</v>
      </c>
    </row>
    <row r="90" spans="1:65" s="12" customFormat="1" ht="15">
      <c r="B90" s="179"/>
      <c r="C90" s="180"/>
      <c r="D90" s="181" t="s">
        <v>81</v>
      </c>
      <c r="E90" s="182" t="s">
        <v>290</v>
      </c>
      <c r="F90" s="182" t="s">
        <v>291</v>
      </c>
      <c r="G90" s="180"/>
      <c r="H90" s="180"/>
      <c r="I90" s="183"/>
      <c r="J90" s="184">
        <f>BK90</f>
        <v>0</v>
      </c>
      <c r="K90" s="180"/>
      <c r="L90" s="185"/>
      <c r="M90" s="186"/>
      <c r="N90" s="187"/>
      <c r="O90" s="187"/>
      <c r="P90" s="188">
        <f>P91+P103+P110</f>
        <v>0</v>
      </c>
      <c r="Q90" s="187"/>
      <c r="R90" s="188">
        <f>R91+R103+R110</f>
        <v>0.96309891999999997</v>
      </c>
      <c r="S90" s="187"/>
      <c r="T90" s="189">
        <f>T91+T103+T110</f>
        <v>0</v>
      </c>
      <c r="AR90" s="190" t="s">
        <v>88</v>
      </c>
      <c r="AT90" s="191" t="s">
        <v>81</v>
      </c>
      <c r="AU90" s="191" t="s">
        <v>82</v>
      </c>
      <c r="AY90" s="190" t="s">
        <v>211</v>
      </c>
      <c r="BK90" s="192">
        <f>BK91+BK103+BK110</f>
        <v>0</v>
      </c>
    </row>
    <row r="91" spans="1:65" s="12" customFormat="1" ht="12.75">
      <c r="B91" s="179"/>
      <c r="C91" s="180"/>
      <c r="D91" s="181" t="s">
        <v>81</v>
      </c>
      <c r="E91" s="193" t="s">
        <v>227</v>
      </c>
      <c r="F91" s="193" t="s">
        <v>988</v>
      </c>
      <c r="G91" s="180"/>
      <c r="H91" s="180"/>
      <c r="I91" s="183"/>
      <c r="J91" s="194">
        <f>BK91</f>
        <v>0</v>
      </c>
      <c r="K91" s="180"/>
      <c r="L91" s="185"/>
      <c r="M91" s="186"/>
      <c r="N91" s="187"/>
      <c r="O91" s="187"/>
      <c r="P91" s="188">
        <f>SUM(P92:P102)</f>
        <v>0</v>
      </c>
      <c r="Q91" s="187"/>
      <c r="R91" s="188">
        <f>SUM(R92:R102)</f>
        <v>0.34968051999999999</v>
      </c>
      <c r="S91" s="187"/>
      <c r="T91" s="189">
        <f>SUM(T92:T102)</f>
        <v>0</v>
      </c>
      <c r="AR91" s="190" t="s">
        <v>88</v>
      </c>
      <c r="AT91" s="191" t="s">
        <v>81</v>
      </c>
      <c r="AU91" s="191" t="s">
        <v>88</v>
      </c>
      <c r="AY91" s="190" t="s">
        <v>211</v>
      </c>
      <c r="BK91" s="192">
        <f>SUM(BK92:BK102)</f>
        <v>0</v>
      </c>
    </row>
    <row r="92" spans="1:65" s="2" customFormat="1" ht="48">
      <c r="A92" s="37"/>
      <c r="B92" s="38"/>
      <c r="C92" s="195" t="s">
        <v>88</v>
      </c>
      <c r="D92" s="195" t="s">
        <v>214</v>
      </c>
      <c r="E92" s="196" t="s">
        <v>996</v>
      </c>
      <c r="F92" s="197" t="s">
        <v>997</v>
      </c>
      <c r="G92" s="198" t="s">
        <v>295</v>
      </c>
      <c r="H92" s="199">
        <v>3.82</v>
      </c>
      <c r="I92" s="200"/>
      <c r="J92" s="201">
        <f>ROUND(I92*H92,2)</f>
        <v>0</v>
      </c>
      <c r="K92" s="197" t="s">
        <v>44</v>
      </c>
      <c r="L92" s="42"/>
      <c r="M92" s="202" t="s">
        <v>44</v>
      </c>
      <c r="N92" s="203" t="s">
        <v>53</v>
      </c>
      <c r="O92" s="67"/>
      <c r="P92" s="204">
        <f>O92*H92</f>
        <v>0</v>
      </c>
      <c r="Q92" s="204">
        <v>0</v>
      </c>
      <c r="R92" s="204">
        <f>Q92*H92</f>
        <v>0</v>
      </c>
      <c r="S92" s="204">
        <v>0</v>
      </c>
      <c r="T92" s="205">
        <f>S92*H92</f>
        <v>0</v>
      </c>
      <c r="U92" s="37"/>
      <c r="V92" s="37"/>
      <c r="W92" s="37"/>
      <c r="X92" s="37"/>
      <c r="Y92" s="37"/>
      <c r="Z92" s="37"/>
      <c r="AA92" s="37"/>
      <c r="AB92" s="37"/>
      <c r="AC92" s="37"/>
      <c r="AD92" s="37"/>
      <c r="AE92" s="37"/>
      <c r="AR92" s="206" t="s">
        <v>232</v>
      </c>
      <c r="AT92" s="206" t="s">
        <v>214</v>
      </c>
      <c r="AU92" s="206" t="s">
        <v>91</v>
      </c>
      <c r="AY92" s="19" t="s">
        <v>211</v>
      </c>
      <c r="BE92" s="207">
        <f>IF(N92="základní",J92,0)</f>
        <v>0</v>
      </c>
      <c r="BF92" s="207">
        <f>IF(N92="snížená",J92,0)</f>
        <v>0</v>
      </c>
      <c r="BG92" s="207">
        <f>IF(N92="zákl. přenesená",J92,0)</f>
        <v>0</v>
      </c>
      <c r="BH92" s="207">
        <f>IF(N92="sníž. přenesená",J92,0)</f>
        <v>0</v>
      </c>
      <c r="BI92" s="207">
        <f>IF(N92="nulová",J92,0)</f>
        <v>0</v>
      </c>
      <c r="BJ92" s="19" t="s">
        <v>88</v>
      </c>
      <c r="BK92" s="207">
        <f>ROUND(I92*H92,2)</f>
        <v>0</v>
      </c>
      <c r="BL92" s="19" t="s">
        <v>232</v>
      </c>
      <c r="BM92" s="206" t="s">
        <v>2134</v>
      </c>
    </row>
    <row r="93" spans="1:65" s="2" customFormat="1" ht="253.5">
      <c r="A93" s="37"/>
      <c r="B93" s="38"/>
      <c r="C93" s="39"/>
      <c r="D93" s="208" t="s">
        <v>297</v>
      </c>
      <c r="E93" s="39"/>
      <c r="F93" s="209" t="s">
        <v>999</v>
      </c>
      <c r="G93" s="39"/>
      <c r="H93" s="39"/>
      <c r="I93" s="118"/>
      <c r="J93" s="39"/>
      <c r="K93" s="39"/>
      <c r="L93" s="42"/>
      <c r="M93" s="210"/>
      <c r="N93" s="211"/>
      <c r="O93" s="67"/>
      <c r="P93" s="67"/>
      <c r="Q93" s="67"/>
      <c r="R93" s="67"/>
      <c r="S93" s="67"/>
      <c r="T93" s="68"/>
      <c r="U93" s="37"/>
      <c r="V93" s="37"/>
      <c r="W93" s="37"/>
      <c r="X93" s="37"/>
      <c r="Y93" s="37"/>
      <c r="Z93" s="37"/>
      <c r="AA93" s="37"/>
      <c r="AB93" s="37"/>
      <c r="AC93" s="37"/>
      <c r="AD93" s="37"/>
      <c r="AE93" s="37"/>
      <c r="AT93" s="19" t="s">
        <v>297</v>
      </c>
      <c r="AU93" s="19" t="s">
        <v>91</v>
      </c>
    </row>
    <row r="94" spans="1:65" s="2" customFormat="1" ht="29.25">
      <c r="A94" s="37"/>
      <c r="B94" s="38"/>
      <c r="C94" s="39"/>
      <c r="D94" s="208" t="s">
        <v>220</v>
      </c>
      <c r="E94" s="39"/>
      <c r="F94" s="209" t="s">
        <v>1000</v>
      </c>
      <c r="G94" s="39"/>
      <c r="H94" s="39"/>
      <c r="I94" s="118"/>
      <c r="J94" s="39"/>
      <c r="K94" s="39"/>
      <c r="L94" s="42"/>
      <c r="M94" s="210"/>
      <c r="N94" s="211"/>
      <c r="O94" s="67"/>
      <c r="P94" s="67"/>
      <c r="Q94" s="67"/>
      <c r="R94" s="67"/>
      <c r="S94" s="67"/>
      <c r="T94" s="68"/>
      <c r="U94" s="37"/>
      <c r="V94" s="37"/>
      <c r="W94" s="37"/>
      <c r="X94" s="37"/>
      <c r="Y94" s="37"/>
      <c r="Z94" s="37"/>
      <c r="AA94" s="37"/>
      <c r="AB94" s="37"/>
      <c r="AC94" s="37"/>
      <c r="AD94" s="37"/>
      <c r="AE94" s="37"/>
      <c r="AT94" s="19" t="s">
        <v>220</v>
      </c>
      <c r="AU94" s="19" t="s">
        <v>91</v>
      </c>
    </row>
    <row r="95" spans="1:65" s="13" customFormat="1">
      <c r="B95" s="216"/>
      <c r="C95" s="217"/>
      <c r="D95" s="208" t="s">
        <v>299</v>
      </c>
      <c r="E95" s="218" t="s">
        <v>44</v>
      </c>
      <c r="F95" s="219" t="s">
        <v>2135</v>
      </c>
      <c r="G95" s="217"/>
      <c r="H95" s="220">
        <v>3.82</v>
      </c>
      <c r="I95" s="221"/>
      <c r="J95" s="217"/>
      <c r="K95" s="217"/>
      <c r="L95" s="222"/>
      <c r="M95" s="223"/>
      <c r="N95" s="224"/>
      <c r="O95" s="224"/>
      <c r="P95" s="224"/>
      <c r="Q95" s="224"/>
      <c r="R95" s="224"/>
      <c r="S95" s="224"/>
      <c r="T95" s="225"/>
      <c r="AT95" s="226" t="s">
        <v>299</v>
      </c>
      <c r="AU95" s="226" t="s">
        <v>91</v>
      </c>
      <c r="AV95" s="13" t="s">
        <v>91</v>
      </c>
      <c r="AW95" s="13" t="s">
        <v>42</v>
      </c>
      <c r="AX95" s="13" t="s">
        <v>88</v>
      </c>
      <c r="AY95" s="226" t="s">
        <v>211</v>
      </c>
    </row>
    <row r="96" spans="1:65" s="2" customFormat="1" ht="48">
      <c r="A96" s="37"/>
      <c r="B96" s="38"/>
      <c r="C96" s="195" t="s">
        <v>91</v>
      </c>
      <c r="D96" s="195" t="s">
        <v>214</v>
      </c>
      <c r="E96" s="196" t="s">
        <v>1020</v>
      </c>
      <c r="F96" s="197" t="s">
        <v>1021</v>
      </c>
      <c r="G96" s="198" t="s">
        <v>510</v>
      </c>
      <c r="H96" s="199">
        <v>0.11799999999999999</v>
      </c>
      <c r="I96" s="200"/>
      <c r="J96" s="201">
        <f>ROUND(I96*H96,2)</f>
        <v>0</v>
      </c>
      <c r="K96" s="197" t="s">
        <v>44</v>
      </c>
      <c r="L96" s="42"/>
      <c r="M96" s="202" t="s">
        <v>44</v>
      </c>
      <c r="N96" s="203" t="s">
        <v>53</v>
      </c>
      <c r="O96" s="67"/>
      <c r="P96" s="204">
        <f>O96*H96</f>
        <v>0</v>
      </c>
      <c r="Q96" s="204">
        <v>1.0958000000000001</v>
      </c>
      <c r="R96" s="204">
        <f>Q96*H96</f>
        <v>0.12930440000000001</v>
      </c>
      <c r="S96" s="204">
        <v>0</v>
      </c>
      <c r="T96" s="205">
        <f>S96*H96</f>
        <v>0</v>
      </c>
      <c r="U96" s="37"/>
      <c r="V96" s="37"/>
      <c r="W96" s="37"/>
      <c r="X96" s="37"/>
      <c r="Y96" s="37"/>
      <c r="Z96" s="37"/>
      <c r="AA96" s="37"/>
      <c r="AB96" s="37"/>
      <c r="AC96" s="37"/>
      <c r="AD96" s="37"/>
      <c r="AE96" s="37"/>
      <c r="AR96" s="206" t="s">
        <v>232</v>
      </c>
      <c r="AT96" s="206" t="s">
        <v>214</v>
      </c>
      <c r="AU96" s="206" t="s">
        <v>91</v>
      </c>
      <c r="AY96" s="19" t="s">
        <v>211</v>
      </c>
      <c r="BE96" s="207">
        <f>IF(N96="základní",J96,0)</f>
        <v>0</v>
      </c>
      <c r="BF96" s="207">
        <f>IF(N96="snížená",J96,0)</f>
        <v>0</v>
      </c>
      <c r="BG96" s="207">
        <f>IF(N96="zákl. přenesená",J96,0)</f>
        <v>0</v>
      </c>
      <c r="BH96" s="207">
        <f>IF(N96="sníž. přenesená",J96,0)</f>
        <v>0</v>
      </c>
      <c r="BI96" s="207">
        <f>IF(N96="nulová",J96,0)</f>
        <v>0</v>
      </c>
      <c r="BJ96" s="19" t="s">
        <v>88</v>
      </c>
      <c r="BK96" s="207">
        <f>ROUND(I96*H96,2)</f>
        <v>0</v>
      </c>
      <c r="BL96" s="19" t="s">
        <v>232</v>
      </c>
      <c r="BM96" s="206" t="s">
        <v>2136</v>
      </c>
    </row>
    <row r="97" spans="1:65" s="2" customFormat="1" ht="107.25">
      <c r="A97" s="37"/>
      <c r="B97" s="38"/>
      <c r="C97" s="39"/>
      <c r="D97" s="208" t="s">
        <v>297</v>
      </c>
      <c r="E97" s="39"/>
      <c r="F97" s="209" t="s">
        <v>1023</v>
      </c>
      <c r="G97" s="39"/>
      <c r="H97" s="39"/>
      <c r="I97" s="118"/>
      <c r="J97" s="39"/>
      <c r="K97" s="39"/>
      <c r="L97" s="42"/>
      <c r="M97" s="210"/>
      <c r="N97" s="211"/>
      <c r="O97" s="67"/>
      <c r="P97" s="67"/>
      <c r="Q97" s="67"/>
      <c r="R97" s="67"/>
      <c r="S97" s="67"/>
      <c r="T97" s="68"/>
      <c r="U97" s="37"/>
      <c r="V97" s="37"/>
      <c r="W97" s="37"/>
      <c r="X97" s="37"/>
      <c r="Y97" s="37"/>
      <c r="Z97" s="37"/>
      <c r="AA97" s="37"/>
      <c r="AB97" s="37"/>
      <c r="AC97" s="37"/>
      <c r="AD97" s="37"/>
      <c r="AE97" s="37"/>
      <c r="AT97" s="19" t="s">
        <v>297</v>
      </c>
      <c r="AU97" s="19" t="s">
        <v>91</v>
      </c>
    </row>
    <row r="98" spans="1:65" s="2" customFormat="1" ht="19.5">
      <c r="A98" s="37"/>
      <c r="B98" s="38"/>
      <c r="C98" s="39"/>
      <c r="D98" s="208" t="s">
        <v>220</v>
      </c>
      <c r="E98" s="39"/>
      <c r="F98" s="209" t="s">
        <v>950</v>
      </c>
      <c r="G98" s="39"/>
      <c r="H98" s="39"/>
      <c r="I98" s="118"/>
      <c r="J98" s="39"/>
      <c r="K98" s="39"/>
      <c r="L98" s="42"/>
      <c r="M98" s="210"/>
      <c r="N98" s="211"/>
      <c r="O98" s="67"/>
      <c r="P98" s="67"/>
      <c r="Q98" s="67"/>
      <c r="R98" s="67"/>
      <c r="S98" s="67"/>
      <c r="T98" s="68"/>
      <c r="U98" s="37"/>
      <c r="V98" s="37"/>
      <c r="W98" s="37"/>
      <c r="X98" s="37"/>
      <c r="Y98" s="37"/>
      <c r="Z98" s="37"/>
      <c r="AA98" s="37"/>
      <c r="AB98" s="37"/>
      <c r="AC98" s="37"/>
      <c r="AD98" s="37"/>
      <c r="AE98" s="37"/>
      <c r="AT98" s="19" t="s">
        <v>220</v>
      </c>
      <c r="AU98" s="19" t="s">
        <v>91</v>
      </c>
    </row>
    <row r="99" spans="1:65" s="13" customFormat="1">
      <c r="B99" s="216"/>
      <c r="C99" s="217"/>
      <c r="D99" s="208" t="s">
        <v>299</v>
      </c>
      <c r="E99" s="218" t="s">
        <v>44</v>
      </c>
      <c r="F99" s="219" t="s">
        <v>2137</v>
      </c>
      <c r="G99" s="217"/>
      <c r="H99" s="220">
        <v>0.11799999999999999</v>
      </c>
      <c r="I99" s="221"/>
      <c r="J99" s="217"/>
      <c r="K99" s="217"/>
      <c r="L99" s="222"/>
      <c r="M99" s="223"/>
      <c r="N99" s="224"/>
      <c r="O99" s="224"/>
      <c r="P99" s="224"/>
      <c r="Q99" s="224"/>
      <c r="R99" s="224"/>
      <c r="S99" s="224"/>
      <c r="T99" s="225"/>
      <c r="AT99" s="226" t="s">
        <v>299</v>
      </c>
      <c r="AU99" s="226" t="s">
        <v>91</v>
      </c>
      <c r="AV99" s="13" t="s">
        <v>91</v>
      </c>
      <c r="AW99" s="13" t="s">
        <v>42</v>
      </c>
      <c r="AX99" s="13" t="s">
        <v>88</v>
      </c>
      <c r="AY99" s="226" t="s">
        <v>211</v>
      </c>
    </row>
    <row r="100" spans="1:65" s="2" customFormat="1" ht="48">
      <c r="A100" s="37"/>
      <c r="B100" s="38"/>
      <c r="C100" s="195" t="s">
        <v>227</v>
      </c>
      <c r="D100" s="195" t="s">
        <v>214</v>
      </c>
      <c r="E100" s="196" t="s">
        <v>1031</v>
      </c>
      <c r="F100" s="197" t="s">
        <v>1032</v>
      </c>
      <c r="G100" s="198" t="s">
        <v>510</v>
      </c>
      <c r="H100" s="199">
        <v>0.21199999999999999</v>
      </c>
      <c r="I100" s="200"/>
      <c r="J100" s="201">
        <f>ROUND(I100*H100,2)</f>
        <v>0</v>
      </c>
      <c r="K100" s="197" t="s">
        <v>224</v>
      </c>
      <c r="L100" s="42"/>
      <c r="M100" s="202" t="s">
        <v>44</v>
      </c>
      <c r="N100" s="203" t="s">
        <v>53</v>
      </c>
      <c r="O100" s="67"/>
      <c r="P100" s="204">
        <f>O100*H100</f>
        <v>0</v>
      </c>
      <c r="Q100" s="204">
        <v>1.0395099999999999</v>
      </c>
      <c r="R100" s="204">
        <f>Q100*H100</f>
        <v>0.22037611999999998</v>
      </c>
      <c r="S100" s="204">
        <v>0</v>
      </c>
      <c r="T100" s="205">
        <f>S100*H100</f>
        <v>0</v>
      </c>
      <c r="U100" s="37"/>
      <c r="V100" s="37"/>
      <c r="W100" s="37"/>
      <c r="X100" s="37"/>
      <c r="Y100" s="37"/>
      <c r="Z100" s="37"/>
      <c r="AA100" s="37"/>
      <c r="AB100" s="37"/>
      <c r="AC100" s="37"/>
      <c r="AD100" s="37"/>
      <c r="AE100" s="37"/>
      <c r="AR100" s="206" t="s">
        <v>232</v>
      </c>
      <c r="AT100" s="206" t="s">
        <v>214</v>
      </c>
      <c r="AU100" s="206" t="s">
        <v>91</v>
      </c>
      <c r="AY100" s="19" t="s">
        <v>211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232</v>
      </c>
      <c r="BM100" s="206" t="s">
        <v>2138</v>
      </c>
    </row>
    <row r="101" spans="1:65" s="2" customFormat="1" ht="107.25">
      <c r="A101" s="37"/>
      <c r="B101" s="38"/>
      <c r="C101" s="39"/>
      <c r="D101" s="208" t="s">
        <v>297</v>
      </c>
      <c r="E101" s="39"/>
      <c r="F101" s="209" t="s">
        <v>1023</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19" t="s">
        <v>297</v>
      </c>
      <c r="AU101" s="19" t="s">
        <v>91</v>
      </c>
    </row>
    <row r="102" spans="1:65" s="13" customFormat="1">
      <c r="B102" s="216"/>
      <c r="C102" s="217"/>
      <c r="D102" s="208" t="s">
        <v>299</v>
      </c>
      <c r="E102" s="218" t="s">
        <v>44</v>
      </c>
      <c r="F102" s="219" t="s">
        <v>2139</v>
      </c>
      <c r="G102" s="217"/>
      <c r="H102" s="220">
        <v>0.21199999999999999</v>
      </c>
      <c r="I102" s="221"/>
      <c r="J102" s="217"/>
      <c r="K102" s="217"/>
      <c r="L102" s="222"/>
      <c r="M102" s="223"/>
      <c r="N102" s="224"/>
      <c r="O102" s="224"/>
      <c r="P102" s="224"/>
      <c r="Q102" s="224"/>
      <c r="R102" s="224"/>
      <c r="S102" s="224"/>
      <c r="T102" s="225"/>
      <c r="AT102" s="226" t="s">
        <v>299</v>
      </c>
      <c r="AU102" s="226" t="s">
        <v>91</v>
      </c>
      <c r="AV102" s="13" t="s">
        <v>91</v>
      </c>
      <c r="AW102" s="13" t="s">
        <v>42</v>
      </c>
      <c r="AX102" s="13" t="s">
        <v>88</v>
      </c>
      <c r="AY102" s="226" t="s">
        <v>211</v>
      </c>
    </row>
    <row r="103" spans="1:65" s="12" customFormat="1" ht="12.75">
      <c r="B103" s="179"/>
      <c r="C103" s="180"/>
      <c r="D103" s="181" t="s">
        <v>81</v>
      </c>
      <c r="E103" s="193" t="s">
        <v>232</v>
      </c>
      <c r="F103" s="193" t="s">
        <v>557</v>
      </c>
      <c r="G103" s="180"/>
      <c r="H103" s="180"/>
      <c r="I103" s="183"/>
      <c r="J103" s="194">
        <f>BK103</f>
        <v>0</v>
      </c>
      <c r="K103" s="180"/>
      <c r="L103" s="185"/>
      <c r="M103" s="186"/>
      <c r="N103" s="187"/>
      <c r="O103" s="187"/>
      <c r="P103" s="188">
        <f>SUM(P104:P109)</f>
        <v>0</v>
      </c>
      <c r="Q103" s="187"/>
      <c r="R103" s="188">
        <f>SUM(R104:R109)</f>
        <v>0.61341840000000003</v>
      </c>
      <c r="S103" s="187"/>
      <c r="T103" s="189">
        <f>SUM(T104:T109)</f>
        <v>0</v>
      </c>
      <c r="AR103" s="190" t="s">
        <v>88</v>
      </c>
      <c r="AT103" s="191" t="s">
        <v>81</v>
      </c>
      <c r="AU103" s="191" t="s">
        <v>88</v>
      </c>
      <c r="AY103" s="190" t="s">
        <v>211</v>
      </c>
      <c r="BK103" s="192">
        <f>SUM(BK104:BK109)</f>
        <v>0</v>
      </c>
    </row>
    <row r="104" spans="1:65" s="2" customFormat="1" ht="24">
      <c r="A104" s="37"/>
      <c r="B104" s="38"/>
      <c r="C104" s="195" t="s">
        <v>232</v>
      </c>
      <c r="D104" s="195" t="s">
        <v>214</v>
      </c>
      <c r="E104" s="196" t="s">
        <v>2140</v>
      </c>
      <c r="F104" s="197" t="s">
        <v>2141</v>
      </c>
      <c r="G104" s="198" t="s">
        <v>519</v>
      </c>
      <c r="H104" s="199">
        <v>20.16</v>
      </c>
      <c r="I104" s="200"/>
      <c r="J104" s="201">
        <f>ROUND(I104*H104,2)</f>
        <v>0</v>
      </c>
      <c r="K104" s="197" t="s">
        <v>44</v>
      </c>
      <c r="L104" s="42"/>
      <c r="M104" s="202" t="s">
        <v>44</v>
      </c>
      <c r="N104" s="203" t="s">
        <v>53</v>
      </c>
      <c r="O104" s="67"/>
      <c r="P104" s="204">
        <f>O104*H104</f>
        <v>0</v>
      </c>
      <c r="Q104" s="204">
        <v>8.7399999999999995E-3</v>
      </c>
      <c r="R104" s="204">
        <f>Q104*H104</f>
        <v>0.17619840000000001</v>
      </c>
      <c r="S104" s="204">
        <v>0</v>
      </c>
      <c r="T104" s="205">
        <f>S104*H104</f>
        <v>0</v>
      </c>
      <c r="U104" s="37"/>
      <c r="V104" s="37"/>
      <c r="W104" s="37"/>
      <c r="X104" s="37"/>
      <c r="Y104" s="37"/>
      <c r="Z104" s="37"/>
      <c r="AA104" s="37"/>
      <c r="AB104" s="37"/>
      <c r="AC104" s="37"/>
      <c r="AD104" s="37"/>
      <c r="AE104" s="37"/>
      <c r="AR104" s="206" t="s">
        <v>232</v>
      </c>
      <c r="AT104" s="206" t="s">
        <v>214</v>
      </c>
      <c r="AU104" s="206" t="s">
        <v>91</v>
      </c>
      <c r="AY104" s="19" t="s">
        <v>211</v>
      </c>
      <c r="BE104" s="207">
        <f>IF(N104="základní",J104,0)</f>
        <v>0</v>
      </c>
      <c r="BF104" s="207">
        <f>IF(N104="snížená",J104,0)</f>
        <v>0</v>
      </c>
      <c r="BG104" s="207">
        <f>IF(N104="zákl. přenesená",J104,0)</f>
        <v>0</v>
      </c>
      <c r="BH104" s="207">
        <f>IF(N104="sníž. přenesená",J104,0)</f>
        <v>0</v>
      </c>
      <c r="BI104" s="207">
        <f>IF(N104="nulová",J104,0)</f>
        <v>0</v>
      </c>
      <c r="BJ104" s="19" t="s">
        <v>88</v>
      </c>
      <c r="BK104" s="207">
        <f>ROUND(I104*H104,2)</f>
        <v>0</v>
      </c>
      <c r="BL104" s="19" t="s">
        <v>232</v>
      </c>
      <c r="BM104" s="206" t="s">
        <v>2142</v>
      </c>
    </row>
    <row r="105" spans="1:65" s="13" customFormat="1">
      <c r="B105" s="216"/>
      <c r="C105" s="217"/>
      <c r="D105" s="208" t="s">
        <v>299</v>
      </c>
      <c r="E105" s="218" t="s">
        <v>44</v>
      </c>
      <c r="F105" s="219" t="s">
        <v>2143</v>
      </c>
      <c r="G105" s="217"/>
      <c r="H105" s="220">
        <v>20.16</v>
      </c>
      <c r="I105" s="221"/>
      <c r="J105" s="217"/>
      <c r="K105" s="217"/>
      <c r="L105" s="222"/>
      <c r="M105" s="223"/>
      <c r="N105" s="224"/>
      <c r="O105" s="224"/>
      <c r="P105" s="224"/>
      <c r="Q105" s="224"/>
      <c r="R105" s="224"/>
      <c r="S105" s="224"/>
      <c r="T105" s="225"/>
      <c r="AT105" s="226" t="s">
        <v>299</v>
      </c>
      <c r="AU105" s="226" t="s">
        <v>91</v>
      </c>
      <c r="AV105" s="13" t="s">
        <v>91</v>
      </c>
      <c r="AW105" s="13" t="s">
        <v>42</v>
      </c>
      <c r="AX105" s="13" t="s">
        <v>88</v>
      </c>
      <c r="AY105" s="226" t="s">
        <v>211</v>
      </c>
    </row>
    <row r="106" spans="1:65" s="2" customFormat="1" ht="24">
      <c r="A106" s="37"/>
      <c r="B106" s="38"/>
      <c r="C106" s="195" t="s">
        <v>210</v>
      </c>
      <c r="D106" s="195" t="s">
        <v>214</v>
      </c>
      <c r="E106" s="196" t="s">
        <v>2144</v>
      </c>
      <c r="F106" s="197" t="s">
        <v>2145</v>
      </c>
      <c r="G106" s="198" t="s">
        <v>519</v>
      </c>
      <c r="H106" s="199">
        <v>20.16</v>
      </c>
      <c r="I106" s="200"/>
      <c r="J106" s="201">
        <f>ROUND(I106*H106,2)</f>
        <v>0</v>
      </c>
      <c r="K106" s="197" t="s">
        <v>44</v>
      </c>
      <c r="L106" s="42"/>
      <c r="M106" s="202" t="s">
        <v>44</v>
      </c>
      <c r="N106" s="203" t="s">
        <v>53</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232</v>
      </c>
      <c r="AT106" s="206" t="s">
        <v>214</v>
      </c>
      <c r="AU106" s="206" t="s">
        <v>91</v>
      </c>
      <c r="AY106" s="19" t="s">
        <v>211</v>
      </c>
      <c r="BE106" s="207">
        <f>IF(N106="základní",J106,0)</f>
        <v>0</v>
      </c>
      <c r="BF106" s="207">
        <f>IF(N106="snížená",J106,0)</f>
        <v>0</v>
      </c>
      <c r="BG106" s="207">
        <f>IF(N106="zákl. přenesená",J106,0)</f>
        <v>0</v>
      </c>
      <c r="BH106" s="207">
        <f>IF(N106="sníž. přenesená",J106,0)</f>
        <v>0</v>
      </c>
      <c r="BI106" s="207">
        <f>IF(N106="nulová",J106,0)</f>
        <v>0</v>
      </c>
      <c r="BJ106" s="19" t="s">
        <v>88</v>
      </c>
      <c r="BK106" s="207">
        <f>ROUND(I106*H106,2)</f>
        <v>0</v>
      </c>
      <c r="BL106" s="19" t="s">
        <v>232</v>
      </c>
      <c r="BM106" s="206" t="s">
        <v>2146</v>
      </c>
    </row>
    <row r="107" spans="1:65" s="2" customFormat="1" ht="24">
      <c r="A107" s="37"/>
      <c r="B107" s="38"/>
      <c r="C107" s="195" t="s">
        <v>243</v>
      </c>
      <c r="D107" s="195" t="s">
        <v>214</v>
      </c>
      <c r="E107" s="196" t="s">
        <v>1958</v>
      </c>
      <c r="F107" s="197" t="s">
        <v>1959</v>
      </c>
      <c r="G107" s="198" t="s">
        <v>519</v>
      </c>
      <c r="H107" s="199">
        <v>1.8</v>
      </c>
      <c r="I107" s="200"/>
      <c r="J107" s="201">
        <f>ROUND(I107*H107,2)</f>
        <v>0</v>
      </c>
      <c r="K107" s="197" t="s">
        <v>224</v>
      </c>
      <c r="L107" s="42"/>
      <c r="M107" s="202" t="s">
        <v>44</v>
      </c>
      <c r="N107" s="203" t="s">
        <v>53</v>
      </c>
      <c r="O107" s="67"/>
      <c r="P107" s="204">
        <f>O107*H107</f>
        <v>0</v>
      </c>
      <c r="Q107" s="204">
        <v>0.2429</v>
      </c>
      <c r="R107" s="204">
        <f>Q107*H107</f>
        <v>0.43722</v>
      </c>
      <c r="S107" s="204">
        <v>0</v>
      </c>
      <c r="T107" s="205">
        <f>S107*H107</f>
        <v>0</v>
      </c>
      <c r="U107" s="37"/>
      <c r="V107" s="37"/>
      <c r="W107" s="37"/>
      <c r="X107" s="37"/>
      <c r="Y107" s="37"/>
      <c r="Z107" s="37"/>
      <c r="AA107" s="37"/>
      <c r="AB107" s="37"/>
      <c r="AC107" s="37"/>
      <c r="AD107" s="37"/>
      <c r="AE107" s="37"/>
      <c r="AR107" s="206" t="s">
        <v>232</v>
      </c>
      <c r="AT107" s="206" t="s">
        <v>214</v>
      </c>
      <c r="AU107" s="206" t="s">
        <v>91</v>
      </c>
      <c r="AY107" s="19" t="s">
        <v>211</v>
      </c>
      <c r="BE107" s="207">
        <f>IF(N107="základní",J107,0)</f>
        <v>0</v>
      </c>
      <c r="BF107" s="207">
        <f>IF(N107="snížená",J107,0)</f>
        <v>0</v>
      </c>
      <c r="BG107" s="207">
        <f>IF(N107="zákl. přenesená",J107,0)</f>
        <v>0</v>
      </c>
      <c r="BH107" s="207">
        <f>IF(N107="sníž. přenesená",J107,0)</f>
        <v>0</v>
      </c>
      <c r="BI107" s="207">
        <f>IF(N107="nulová",J107,0)</f>
        <v>0</v>
      </c>
      <c r="BJ107" s="19" t="s">
        <v>88</v>
      </c>
      <c r="BK107" s="207">
        <f>ROUND(I107*H107,2)</f>
        <v>0</v>
      </c>
      <c r="BL107" s="19" t="s">
        <v>232</v>
      </c>
      <c r="BM107" s="206" t="s">
        <v>2147</v>
      </c>
    </row>
    <row r="108" spans="1:65" s="2" customFormat="1" ht="48.75">
      <c r="A108" s="37"/>
      <c r="B108" s="38"/>
      <c r="C108" s="39"/>
      <c r="D108" s="208" t="s">
        <v>297</v>
      </c>
      <c r="E108" s="39"/>
      <c r="F108" s="209" t="s">
        <v>1078</v>
      </c>
      <c r="G108" s="39"/>
      <c r="H108" s="39"/>
      <c r="I108" s="118"/>
      <c r="J108" s="39"/>
      <c r="K108" s="39"/>
      <c r="L108" s="42"/>
      <c r="M108" s="210"/>
      <c r="N108" s="211"/>
      <c r="O108" s="67"/>
      <c r="P108" s="67"/>
      <c r="Q108" s="67"/>
      <c r="R108" s="67"/>
      <c r="S108" s="67"/>
      <c r="T108" s="68"/>
      <c r="U108" s="37"/>
      <c r="V108" s="37"/>
      <c r="W108" s="37"/>
      <c r="X108" s="37"/>
      <c r="Y108" s="37"/>
      <c r="Z108" s="37"/>
      <c r="AA108" s="37"/>
      <c r="AB108" s="37"/>
      <c r="AC108" s="37"/>
      <c r="AD108" s="37"/>
      <c r="AE108" s="37"/>
      <c r="AT108" s="19" t="s">
        <v>297</v>
      </c>
      <c r="AU108" s="19" t="s">
        <v>91</v>
      </c>
    </row>
    <row r="109" spans="1:65" s="13" customFormat="1">
      <c r="B109" s="216"/>
      <c r="C109" s="217"/>
      <c r="D109" s="208" t="s">
        <v>299</v>
      </c>
      <c r="E109" s="218" t="s">
        <v>44</v>
      </c>
      <c r="F109" s="219" t="s">
        <v>2148</v>
      </c>
      <c r="G109" s="217"/>
      <c r="H109" s="220">
        <v>1.8</v>
      </c>
      <c r="I109" s="221"/>
      <c r="J109" s="217"/>
      <c r="K109" s="217"/>
      <c r="L109" s="222"/>
      <c r="M109" s="223"/>
      <c r="N109" s="224"/>
      <c r="O109" s="224"/>
      <c r="P109" s="224"/>
      <c r="Q109" s="224"/>
      <c r="R109" s="224"/>
      <c r="S109" s="224"/>
      <c r="T109" s="225"/>
      <c r="AT109" s="226" t="s">
        <v>299</v>
      </c>
      <c r="AU109" s="226" t="s">
        <v>91</v>
      </c>
      <c r="AV109" s="13" t="s">
        <v>91</v>
      </c>
      <c r="AW109" s="13" t="s">
        <v>42</v>
      </c>
      <c r="AX109" s="13" t="s">
        <v>88</v>
      </c>
      <c r="AY109" s="226" t="s">
        <v>211</v>
      </c>
    </row>
    <row r="110" spans="1:65" s="12" customFormat="1" ht="12.75">
      <c r="B110" s="179"/>
      <c r="C110" s="180"/>
      <c r="D110" s="181" t="s">
        <v>81</v>
      </c>
      <c r="E110" s="193" t="s">
        <v>606</v>
      </c>
      <c r="F110" s="193" t="s">
        <v>607</v>
      </c>
      <c r="G110" s="180"/>
      <c r="H110" s="180"/>
      <c r="I110" s="183"/>
      <c r="J110" s="194">
        <f>BK110</f>
        <v>0</v>
      </c>
      <c r="K110" s="180"/>
      <c r="L110" s="185"/>
      <c r="M110" s="186"/>
      <c r="N110" s="187"/>
      <c r="O110" s="187"/>
      <c r="P110" s="188">
        <f>SUM(P111:P114)</f>
        <v>0</v>
      </c>
      <c r="Q110" s="187"/>
      <c r="R110" s="188">
        <f>SUM(R111:R114)</f>
        <v>0</v>
      </c>
      <c r="S110" s="187"/>
      <c r="T110" s="189">
        <f>SUM(T111:T114)</f>
        <v>0</v>
      </c>
      <c r="AR110" s="190" t="s">
        <v>88</v>
      </c>
      <c r="AT110" s="191" t="s">
        <v>81</v>
      </c>
      <c r="AU110" s="191" t="s">
        <v>88</v>
      </c>
      <c r="AY110" s="190" t="s">
        <v>211</v>
      </c>
      <c r="BK110" s="192">
        <f>SUM(BK111:BK114)</f>
        <v>0</v>
      </c>
    </row>
    <row r="111" spans="1:65" s="2" customFormat="1" ht="24">
      <c r="A111" s="37"/>
      <c r="B111" s="38"/>
      <c r="C111" s="195" t="s">
        <v>250</v>
      </c>
      <c r="D111" s="195" t="s">
        <v>214</v>
      </c>
      <c r="E111" s="196" t="s">
        <v>609</v>
      </c>
      <c r="F111" s="197" t="s">
        <v>610</v>
      </c>
      <c r="G111" s="198" t="s">
        <v>510</v>
      </c>
      <c r="H111" s="199">
        <v>0.96299999999999997</v>
      </c>
      <c r="I111" s="200"/>
      <c r="J111" s="201">
        <f>ROUND(I111*H111,2)</f>
        <v>0</v>
      </c>
      <c r="K111" s="197" t="s">
        <v>224</v>
      </c>
      <c r="L111" s="42"/>
      <c r="M111" s="202" t="s">
        <v>44</v>
      </c>
      <c r="N111" s="203" t="s">
        <v>53</v>
      </c>
      <c r="O111" s="67"/>
      <c r="P111" s="204">
        <f>O111*H111</f>
        <v>0</v>
      </c>
      <c r="Q111" s="204">
        <v>0</v>
      </c>
      <c r="R111" s="204">
        <f>Q111*H111</f>
        <v>0</v>
      </c>
      <c r="S111" s="204">
        <v>0</v>
      </c>
      <c r="T111" s="205">
        <f>S111*H111</f>
        <v>0</v>
      </c>
      <c r="U111" s="37"/>
      <c r="V111" s="37"/>
      <c r="W111" s="37"/>
      <c r="X111" s="37"/>
      <c r="Y111" s="37"/>
      <c r="Z111" s="37"/>
      <c r="AA111" s="37"/>
      <c r="AB111" s="37"/>
      <c r="AC111" s="37"/>
      <c r="AD111" s="37"/>
      <c r="AE111" s="37"/>
      <c r="AR111" s="206" t="s">
        <v>232</v>
      </c>
      <c r="AT111" s="206" t="s">
        <v>214</v>
      </c>
      <c r="AU111" s="206" t="s">
        <v>91</v>
      </c>
      <c r="AY111" s="19" t="s">
        <v>211</v>
      </c>
      <c r="BE111" s="207">
        <f>IF(N111="základní",J111,0)</f>
        <v>0</v>
      </c>
      <c r="BF111" s="207">
        <f>IF(N111="snížená",J111,0)</f>
        <v>0</v>
      </c>
      <c r="BG111" s="207">
        <f>IF(N111="zákl. přenesená",J111,0)</f>
        <v>0</v>
      </c>
      <c r="BH111" s="207">
        <f>IF(N111="sníž. přenesená",J111,0)</f>
        <v>0</v>
      </c>
      <c r="BI111" s="207">
        <f>IF(N111="nulová",J111,0)</f>
        <v>0</v>
      </c>
      <c r="BJ111" s="19" t="s">
        <v>88</v>
      </c>
      <c r="BK111" s="207">
        <f>ROUND(I111*H111,2)</f>
        <v>0</v>
      </c>
      <c r="BL111" s="19" t="s">
        <v>232</v>
      </c>
      <c r="BM111" s="206" t="s">
        <v>2149</v>
      </c>
    </row>
    <row r="112" spans="1:65" s="2" customFormat="1" ht="29.25">
      <c r="A112" s="37"/>
      <c r="B112" s="38"/>
      <c r="C112" s="39"/>
      <c r="D112" s="208" t="s">
        <v>297</v>
      </c>
      <c r="E112" s="39"/>
      <c r="F112" s="209" t="s">
        <v>612</v>
      </c>
      <c r="G112" s="39"/>
      <c r="H112" s="39"/>
      <c r="I112" s="118"/>
      <c r="J112" s="39"/>
      <c r="K112" s="39"/>
      <c r="L112" s="42"/>
      <c r="M112" s="210"/>
      <c r="N112" s="211"/>
      <c r="O112" s="67"/>
      <c r="P112" s="67"/>
      <c r="Q112" s="67"/>
      <c r="R112" s="67"/>
      <c r="S112" s="67"/>
      <c r="T112" s="68"/>
      <c r="U112" s="37"/>
      <c r="V112" s="37"/>
      <c r="W112" s="37"/>
      <c r="X112" s="37"/>
      <c r="Y112" s="37"/>
      <c r="Z112" s="37"/>
      <c r="AA112" s="37"/>
      <c r="AB112" s="37"/>
      <c r="AC112" s="37"/>
      <c r="AD112" s="37"/>
      <c r="AE112" s="37"/>
      <c r="AT112" s="19" t="s">
        <v>297</v>
      </c>
      <c r="AU112" s="19" t="s">
        <v>91</v>
      </c>
    </row>
    <row r="113" spans="1:65" s="2" customFormat="1" ht="24">
      <c r="A113" s="37"/>
      <c r="B113" s="38"/>
      <c r="C113" s="195" t="s">
        <v>256</v>
      </c>
      <c r="D113" s="195" t="s">
        <v>214</v>
      </c>
      <c r="E113" s="196" t="s">
        <v>2096</v>
      </c>
      <c r="F113" s="197" t="s">
        <v>2097</v>
      </c>
      <c r="G113" s="198" t="s">
        <v>510</v>
      </c>
      <c r="H113" s="199">
        <v>0.96299999999999997</v>
      </c>
      <c r="I113" s="200"/>
      <c r="J113" s="201">
        <f>ROUND(I113*H113,2)</f>
        <v>0</v>
      </c>
      <c r="K113" s="197" t="s">
        <v>224</v>
      </c>
      <c r="L113" s="42"/>
      <c r="M113" s="202" t="s">
        <v>44</v>
      </c>
      <c r="N113" s="203" t="s">
        <v>53</v>
      </c>
      <c r="O113" s="67"/>
      <c r="P113" s="204">
        <f>O113*H113</f>
        <v>0</v>
      </c>
      <c r="Q113" s="204">
        <v>0</v>
      </c>
      <c r="R113" s="204">
        <f>Q113*H113</f>
        <v>0</v>
      </c>
      <c r="S113" s="204">
        <v>0</v>
      </c>
      <c r="T113" s="205">
        <f>S113*H113</f>
        <v>0</v>
      </c>
      <c r="U113" s="37"/>
      <c r="V113" s="37"/>
      <c r="W113" s="37"/>
      <c r="X113" s="37"/>
      <c r="Y113" s="37"/>
      <c r="Z113" s="37"/>
      <c r="AA113" s="37"/>
      <c r="AB113" s="37"/>
      <c r="AC113" s="37"/>
      <c r="AD113" s="37"/>
      <c r="AE113" s="37"/>
      <c r="AR113" s="206" t="s">
        <v>232</v>
      </c>
      <c r="AT113" s="206" t="s">
        <v>214</v>
      </c>
      <c r="AU113" s="206" t="s">
        <v>91</v>
      </c>
      <c r="AY113" s="19" t="s">
        <v>211</v>
      </c>
      <c r="BE113" s="207">
        <f>IF(N113="základní",J113,0)</f>
        <v>0</v>
      </c>
      <c r="BF113" s="207">
        <f>IF(N113="snížená",J113,0)</f>
        <v>0</v>
      </c>
      <c r="BG113" s="207">
        <f>IF(N113="zákl. přenesená",J113,0)</f>
        <v>0</v>
      </c>
      <c r="BH113" s="207">
        <f>IF(N113="sníž. přenesená",J113,0)</f>
        <v>0</v>
      </c>
      <c r="BI113" s="207">
        <f>IF(N113="nulová",J113,0)</f>
        <v>0</v>
      </c>
      <c r="BJ113" s="19" t="s">
        <v>88</v>
      </c>
      <c r="BK113" s="207">
        <f>ROUND(I113*H113,2)</f>
        <v>0</v>
      </c>
      <c r="BL113" s="19" t="s">
        <v>232</v>
      </c>
      <c r="BM113" s="206" t="s">
        <v>2150</v>
      </c>
    </row>
    <row r="114" spans="1:65" s="2" customFormat="1" ht="29.25">
      <c r="A114" s="37"/>
      <c r="B114" s="38"/>
      <c r="C114" s="39"/>
      <c r="D114" s="208" t="s">
        <v>297</v>
      </c>
      <c r="E114" s="39"/>
      <c r="F114" s="209" t="s">
        <v>612</v>
      </c>
      <c r="G114" s="39"/>
      <c r="H114" s="39"/>
      <c r="I114" s="118"/>
      <c r="J114" s="39"/>
      <c r="K114" s="39"/>
      <c r="L114" s="42"/>
      <c r="M114" s="212"/>
      <c r="N114" s="213"/>
      <c r="O114" s="214"/>
      <c r="P114" s="214"/>
      <c r="Q114" s="214"/>
      <c r="R114" s="214"/>
      <c r="S114" s="214"/>
      <c r="T114" s="215"/>
      <c r="U114" s="37"/>
      <c r="V114" s="37"/>
      <c r="W114" s="37"/>
      <c r="X114" s="37"/>
      <c r="Y114" s="37"/>
      <c r="Z114" s="37"/>
      <c r="AA114" s="37"/>
      <c r="AB114" s="37"/>
      <c r="AC114" s="37"/>
      <c r="AD114" s="37"/>
      <c r="AE114" s="37"/>
      <c r="AT114" s="19" t="s">
        <v>297</v>
      </c>
      <c r="AU114" s="19" t="s">
        <v>91</v>
      </c>
    </row>
    <row r="115" spans="1:65" s="2" customFormat="1">
      <c r="A115" s="37"/>
      <c r="B115" s="50"/>
      <c r="C115" s="51"/>
      <c r="D115" s="51"/>
      <c r="E115" s="51"/>
      <c r="F115" s="51"/>
      <c r="G115" s="51"/>
      <c r="H115" s="51"/>
      <c r="I115" s="145"/>
      <c r="J115" s="51"/>
      <c r="K115" s="51"/>
      <c r="L115" s="42"/>
      <c r="M115" s="37"/>
      <c r="O115" s="37"/>
      <c r="P115" s="37"/>
      <c r="Q115" s="37"/>
      <c r="R115" s="37"/>
      <c r="S115" s="37"/>
      <c r="T115" s="37"/>
      <c r="U115" s="37"/>
      <c r="V115" s="37"/>
      <c r="W115" s="37"/>
      <c r="X115" s="37"/>
      <c r="Y115" s="37"/>
      <c r="Z115" s="37"/>
      <c r="AA115" s="37"/>
      <c r="AB115" s="37"/>
      <c r="AC115" s="37"/>
      <c r="AD115" s="37"/>
      <c r="AE115" s="37"/>
    </row>
  </sheetData>
  <sheetProtection algorithmName="SHA-512" hashValue="3E+o5cB9AwwtLtAnVSG2hHcnJHhcm5I1RvG0TzfexbA4g1nWk/PXVDuaJS4VOOZuFGs6TlQe9vq43q4KykUttw==" saltValue="fAn7W+xthzmzwFxcavqfDaJ4J2WF0m9qgxM4UdrcbAEdobp56AYfoQ5RUXJgVJks37AZIXTNCOcVBKzdnqswew==" spinCount="100000" sheet="1" objects="1" scenarios="1" formatColumns="0" formatRows="0" autoFilter="0"/>
  <autoFilter ref="C88:K114"/>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7"/>
  <sheetViews>
    <sheetView showGridLines="0" topLeftCell="A40" workbookViewId="0">
      <selection activeCell="F86" sqref="F86"/>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154</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2151</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2152</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151</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44</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ROUND(J85,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ROUND((SUM(BE85:BE96)),  2)</f>
        <v>0</v>
      </c>
      <c r="G35" s="37"/>
      <c r="H35" s="37"/>
      <c r="I35" s="134">
        <v>0.21</v>
      </c>
      <c r="J35" s="133">
        <f>ROUND(((SUM(BE85:BE96))*I35),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ROUND((SUM(BF85:BF96)),  2)</f>
        <v>0</v>
      </c>
      <c r="G36" s="37"/>
      <c r="H36" s="37"/>
      <c r="I36" s="134">
        <v>0.15</v>
      </c>
      <c r="J36" s="133">
        <f>ROUND(((SUM(BF85:BF96))*I36),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ROUND((SUM(BG85:BG96)),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ROUND((SUM(BH85:BH96)),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ROUND((SUM(BI85:BI96)),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2151</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07.1 - Soupis prací - Opatření na kanalizaci - atypická spojná šachta</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J85</f>
        <v>0</v>
      </c>
      <c r="K63" s="39"/>
      <c r="L63" s="119"/>
      <c r="S63" s="37"/>
      <c r="T63" s="37"/>
      <c r="U63" s="37"/>
      <c r="V63" s="37"/>
      <c r="W63" s="37"/>
      <c r="X63" s="37"/>
      <c r="Y63" s="37"/>
      <c r="Z63" s="37"/>
      <c r="AA63" s="37"/>
      <c r="AB63" s="37"/>
      <c r="AC63" s="37"/>
      <c r="AD63" s="37"/>
      <c r="AE63" s="37"/>
      <c r="AU63" s="19" t="s">
        <v>188</v>
      </c>
    </row>
    <row r="64" spans="1:47" s="2" customForma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31" s="2" customFormat="1">
      <c r="A65" s="37"/>
      <c r="B65" s="50"/>
      <c r="C65" s="51"/>
      <c r="D65" s="51"/>
      <c r="E65" s="51"/>
      <c r="F65" s="51"/>
      <c r="G65" s="51"/>
      <c r="H65" s="51"/>
      <c r="I65" s="145"/>
      <c r="J65" s="51"/>
      <c r="K65" s="51"/>
      <c r="L65" s="119"/>
      <c r="S65" s="37"/>
      <c r="T65" s="37"/>
      <c r="U65" s="37"/>
      <c r="V65" s="37"/>
      <c r="W65" s="37"/>
      <c r="X65" s="37"/>
      <c r="Y65" s="37"/>
      <c r="Z65" s="37"/>
      <c r="AA65" s="37"/>
      <c r="AB65" s="37"/>
      <c r="AC65" s="37"/>
      <c r="AD65" s="37"/>
      <c r="AE65" s="37"/>
    </row>
    <row r="69" spans="1:31" s="2" customFormat="1">
      <c r="A69" s="37"/>
      <c r="B69" s="52"/>
      <c r="C69" s="53"/>
      <c r="D69" s="53"/>
      <c r="E69" s="53"/>
      <c r="F69" s="53"/>
      <c r="G69" s="53"/>
      <c r="H69" s="53"/>
      <c r="I69" s="148"/>
      <c r="J69" s="53"/>
      <c r="K69" s="53"/>
      <c r="L69" s="119"/>
      <c r="S69" s="37"/>
      <c r="T69" s="37"/>
      <c r="U69" s="37"/>
      <c r="V69" s="37"/>
      <c r="W69" s="37"/>
      <c r="X69" s="37"/>
      <c r="Y69" s="37"/>
      <c r="Z69" s="37"/>
      <c r="AA69" s="37"/>
      <c r="AB69" s="37"/>
      <c r="AC69" s="37"/>
      <c r="AD69" s="37"/>
      <c r="AE69" s="37"/>
    </row>
    <row r="70" spans="1:31" s="2" customFormat="1" ht="18">
      <c r="A70" s="37"/>
      <c r="B70" s="38"/>
      <c r="C70" s="25" t="s">
        <v>195</v>
      </c>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c r="A71" s="37"/>
      <c r="B71" s="38"/>
      <c r="C71" s="39"/>
      <c r="D71" s="39"/>
      <c r="E71" s="39"/>
      <c r="F71" s="39"/>
      <c r="G71" s="39"/>
      <c r="H71" s="39"/>
      <c r="I71" s="118"/>
      <c r="J71" s="39"/>
      <c r="K71" s="39"/>
      <c r="L71" s="119"/>
      <c r="S71" s="37"/>
      <c r="T71" s="37"/>
      <c r="U71" s="37"/>
      <c r="V71" s="37"/>
      <c r="W71" s="37"/>
      <c r="X71" s="37"/>
      <c r="Y71" s="37"/>
      <c r="Z71" s="37"/>
      <c r="AA71" s="37"/>
      <c r="AB71" s="37"/>
      <c r="AC71" s="37"/>
      <c r="AD71" s="37"/>
      <c r="AE71" s="37"/>
    </row>
    <row r="72" spans="1:31" s="2" customFormat="1" ht="12.75">
      <c r="A72" s="37"/>
      <c r="B72" s="38"/>
      <c r="C72" s="31" t="s">
        <v>16</v>
      </c>
      <c r="D72" s="39"/>
      <c r="E72" s="39"/>
      <c r="F72" s="39"/>
      <c r="G72" s="39"/>
      <c r="H72" s="39"/>
      <c r="I72" s="118"/>
      <c r="J72" s="39"/>
      <c r="K72" s="39"/>
      <c r="L72" s="119"/>
      <c r="S72" s="37"/>
      <c r="T72" s="37"/>
      <c r="U72" s="37"/>
      <c r="V72" s="37"/>
      <c r="W72" s="37"/>
      <c r="X72" s="37"/>
      <c r="Y72" s="37"/>
      <c r="Z72" s="37"/>
      <c r="AA72" s="37"/>
      <c r="AB72" s="37"/>
      <c r="AC72" s="37"/>
      <c r="AD72" s="37"/>
      <c r="AE72" s="37"/>
    </row>
    <row r="73" spans="1:31" s="2" customFormat="1" ht="12.75">
      <c r="A73" s="37"/>
      <c r="B73" s="38"/>
      <c r="C73" s="39"/>
      <c r="D73" s="39"/>
      <c r="E73" s="402" t="str">
        <f>E7</f>
        <v>Bělá, Kvasiny, protipovodňová ochrana, č. akce 229180012 - DPS</v>
      </c>
      <c r="F73" s="403"/>
      <c r="G73" s="403"/>
      <c r="H73" s="403"/>
      <c r="I73" s="118"/>
      <c r="J73" s="39"/>
      <c r="K73" s="39"/>
      <c r="L73" s="119"/>
      <c r="S73" s="37"/>
      <c r="T73" s="37"/>
      <c r="U73" s="37"/>
      <c r="V73" s="37"/>
      <c r="W73" s="37"/>
      <c r="X73" s="37"/>
      <c r="Y73" s="37"/>
      <c r="Z73" s="37"/>
      <c r="AA73" s="37"/>
      <c r="AB73" s="37"/>
      <c r="AC73" s="37"/>
      <c r="AD73" s="37"/>
      <c r="AE73" s="37"/>
    </row>
    <row r="74" spans="1:31" s="1" customFormat="1" ht="12.75">
      <c r="B74" s="23"/>
      <c r="C74" s="31" t="s">
        <v>180</v>
      </c>
      <c r="D74" s="24"/>
      <c r="E74" s="24"/>
      <c r="F74" s="24"/>
      <c r="G74" s="24"/>
      <c r="H74" s="24"/>
      <c r="I74" s="111"/>
      <c r="J74" s="24"/>
      <c r="K74" s="24"/>
      <c r="L74" s="22"/>
    </row>
    <row r="75" spans="1:31" s="2" customFormat="1">
      <c r="A75" s="37"/>
      <c r="B75" s="38"/>
      <c r="C75" s="39"/>
      <c r="D75" s="39"/>
      <c r="E75" s="402" t="s">
        <v>2151</v>
      </c>
      <c r="F75" s="401"/>
      <c r="G75" s="401"/>
      <c r="H75" s="401"/>
      <c r="I75" s="118"/>
      <c r="J75" s="39"/>
      <c r="K75" s="39"/>
      <c r="L75" s="119"/>
      <c r="S75" s="37"/>
      <c r="T75" s="37"/>
      <c r="U75" s="37"/>
      <c r="V75" s="37"/>
      <c r="W75" s="37"/>
      <c r="X75" s="37"/>
      <c r="Y75" s="37"/>
      <c r="Z75" s="37"/>
      <c r="AA75" s="37"/>
      <c r="AB75" s="37"/>
      <c r="AC75" s="37"/>
      <c r="AD75" s="37"/>
      <c r="AE75" s="37"/>
    </row>
    <row r="76" spans="1:31" s="2" customFormat="1" ht="12.75">
      <c r="A76" s="37"/>
      <c r="B76" s="38"/>
      <c r="C76" s="31" t="s">
        <v>182</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c r="A77" s="37"/>
      <c r="B77" s="38"/>
      <c r="C77" s="39"/>
      <c r="D77" s="39"/>
      <c r="E77" s="364" t="str">
        <f>E11</f>
        <v>SO 07.1 - Soupis prací - Opatření na kanalizaci - atypická spojná šachta</v>
      </c>
      <c r="F77" s="401"/>
      <c r="G77" s="401"/>
      <c r="H77" s="401"/>
      <c r="I77" s="118"/>
      <c r="J77" s="39"/>
      <c r="K77" s="39"/>
      <c r="L77" s="119"/>
      <c r="S77" s="37"/>
      <c r="T77" s="37"/>
      <c r="U77" s="37"/>
      <c r="V77" s="37"/>
      <c r="W77" s="37"/>
      <c r="X77" s="37"/>
      <c r="Y77" s="37"/>
      <c r="Z77" s="37"/>
      <c r="AA77" s="37"/>
      <c r="AB77" s="37"/>
      <c r="AC77" s="37"/>
      <c r="AD77" s="37"/>
      <c r="AE77" s="37"/>
    </row>
    <row r="78" spans="1:31" s="2" customFormat="1">
      <c r="A78" s="37"/>
      <c r="B78" s="38"/>
      <c r="C78" s="39"/>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2.75">
      <c r="A79" s="37"/>
      <c r="B79" s="38"/>
      <c r="C79" s="31" t="s">
        <v>22</v>
      </c>
      <c r="D79" s="39"/>
      <c r="E79" s="39"/>
      <c r="F79" s="29" t="str">
        <f>F14</f>
        <v>k. ú. Kvasiny</v>
      </c>
      <c r="G79" s="39"/>
      <c r="H79" s="39"/>
      <c r="I79" s="120" t="s">
        <v>24</v>
      </c>
      <c r="J79" s="62" t="str">
        <f>IF(J14="","",J14)</f>
        <v>30. 6. 2020</v>
      </c>
      <c r="K79" s="39"/>
      <c r="L79" s="119"/>
      <c r="S79" s="37"/>
      <c r="T79" s="37"/>
      <c r="U79" s="37"/>
      <c r="V79" s="37"/>
      <c r="W79" s="37"/>
      <c r="X79" s="37"/>
      <c r="Y79" s="37"/>
      <c r="Z79" s="37"/>
      <c r="AA79" s="37"/>
      <c r="AB79" s="37"/>
      <c r="AC79" s="37"/>
      <c r="AD79" s="37"/>
      <c r="AE79" s="37"/>
    </row>
    <row r="80" spans="1:31" s="2" customFormat="1">
      <c r="A80" s="37"/>
      <c r="B80" s="38"/>
      <c r="C80" s="39"/>
      <c r="D80" s="39"/>
      <c r="E80" s="39"/>
      <c r="F80" s="39"/>
      <c r="G80" s="39"/>
      <c r="H80" s="39"/>
      <c r="I80" s="118"/>
      <c r="J80" s="39"/>
      <c r="K80" s="39"/>
      <c r="L80" s="119"/>
      <c r="S80" s="37"/>
      <c r="T80" s="37"/>
      <c r="U80" s="37"/>
      <c r="V80" s="37"/>
      <c r="W80" s="37"/>
      <c r="X80" s="37"/>
      <c r="Y80" s="37"/>
      <c r="Z80" s="37"/>
      <c r="AA80" s="37"/>
      <c r="AB80" s="37"/>
      <c r="AC80" s="37"/>
      <c r="AD80" s="37"/>
      <c r="AE80" s="37"/>
    </row>
    <row r="81" spans="1:65" s="2" customFormat="1" ht="38.25">
      <c r="A81" s="37"/>
      <c r="B81" s="38"/>
      <c r="C81" s="31" t="s">
        <v>30</v>
      </c>
      <c r="D81" s="39"/>
      <c r="E81" s="39"/>
      <c r="F81" s="29" t="str">
        <f>E17</f>
        <v>Povodí Labe, státní podnik</v>
      </c>
      <c r="G81" s="39"/>
      <c r="H81" s="39"/>
      <c r="I81" s="120" t="s">
        <v>38</v>
      </c>
      <c r="J81" s="35" t="str">
        <f>E23</f>
        <v>Vodohospodářský rozvoj a výstavba a.s.</v>
      </c>
      <c r="K81" s="39"/>
      <c r="L81" s="119"/>
      <c r="S81" s="37"/>
      <c r="T81" s="37"/>
      <c r="U81" s="37"/>
      <c r="V81" s="37"/>
      <c r="W81" s="37"/>
      <c r="X81" s="37"/>
      <c r="Y81" s="37"/>
      <c r="Z81" s="37"/>
      <c r="AA81" s="37"/>
      <c r="AB81" s="37"/>
      <c r="AC81" s="37"/>
      <c r="AD81" s="37"/>
      <c r="AE81" s="37"/>
    </row>
    <row r="82" spans="1:65" s="2" customFormat="1" ht="25.5">
      <c r="A82" s="37"/>
      <c r="B82" s="38"/>
      <c r="C82" s="31" t="s">
        <v>36</v>
      </c>
      <c r="D82" s="39"/>
      <c r="E82" s="39"/>
      <c r="F82" s="29" t="str">
        <f>IF(E20="","",E20)</f>
        <v>Vyplň údaj</v>
      </c>
      <c r="G82" s="39"/>
      <c r="H82" s="39"/>
      <c r="I82" s="120" t="s">
        <v>43</v>
      </c>
      <c r="J82" s="35" t="str">
        <f>E26</f>
        <v>Miroslav Holeček</v>
      </c>
      <c r="K82" s="39"/>
      <c r="L82" s="119"/>
      <c r="S82" s="37"/>
      <c r="T82" s="37"/>
      <c r="U82" s="37"/>
      <c r="V82" s="37"/>
      <c r="W82" s="37"/>
      <c r="X82" s="37"/>
      <c r="Y82" s="37"/>
      <c r="Z82" s="37"/>
      <c r="AA82" s="37"/>
      <c r="AB82" s="37"/>
      <c r="AC82" s="37"/>
      <c r="AD82" s="37"/>
      <c r="AE82" s="37"/>
    </row>
    <row r="83" spans="1:65" s="2" customFormat="1">
      <c r="A83" s="37"/>
      <c r="B83" s="38"/>
      <c r="C83" s="39"/>
      <c r="D83" s="39"/>
      <c r="E83" s="39"/>
      <c r="F83" s="39"/>
      <c r="G83" s="39"/>
      <c r="H83" s="39"/>
      <c r="I83" s="118"/>
      <c r="J83" s="39"/>
      <c r="K83" s="39"/>
      <c r="L83" s="119"/>
      <c r="S83" s="37"/>
      <c r="T83" s="37"/>
      <c r="U83" s="37"/>
      <c r="V83" s="37"/>
      <c r="W83" s="37"/>
      <c r="X83" s="37"/>
      <c r="Y83" s="37"/>
      <c r="Z83" s="37"/>
      <c r="AA83" s="37"/>
      <c r="AB83" s="37"/>
      <c r="AC83" s="37"/>
      <c r="AD83" s="37"/>
      <c r="AE83" s="37"/>
    </row>
    <row r="84" spans="1:65" s="11" customFormat="1" ht="24">
      <c r="A84" s="167"/>
      <c r="B84" s="168"/>
      <c r="C84" s="169" t="s">
        <v>196</v>
      </c>
      <c r="D84" s="170" t="s">
        <v>67</v>
      </c>
      <c r="E84" s="170" t="s">
        <v>63</v>
      </c>
      <c r="F84" s="170" t="s">
        <v>64</v>
      </c>
      <c r="G84" s="170" t="s">
        <v>197</v>
      </c>
      <c r="H84" s="170" t="s">
        <v>198</v>
      </c>
      <c r="I84" s="171" t="s">
        <v>199</v>
      </c>
      <c r="J84" s="170" t="s">
        <v>187</v>
      </c>
      <c r="K84" s="172" t="s">
        <v>200</v>
      </c>
      <c r="L84" s="173"/>
      <c r="M84" s="71" t="s">
        <v>44</v>
      </c>
      <c r="N84" s="72" t="s">
        <v>52</v>
      </c>
      <c r="O84" s="72" t="s">
        <v>201</v>
      </c>
      <c r="P84" s="72" t="s">
        <v>202</v>
      </c>
      <c r="Q84" s="72" t="s">
        <v>203</v>
      </c>
      <c r="R84" s="72" t="s">
        <v>204</v>
      </c>
      <c r="S84" s="72" t="s">
        <v>205</v>
      </c>
      <c r="T84" s="73" t="s">
        <v>206</v>
      </c>
      <c r="U84" s="167"/>
      <c r="V84" s="167"/>
      <c r="W84" s="167"/>
      <c r="X84" s="167"/>
      <c r="Y84" s="167"/>
      <c r="Z84" s="167"/>
      <c r="AA84" s="167"/>
      <c r="AB84" s="167"/>
      <c r="AC84" s="167"/>
      <c r="AD84" s="167"/>
      <c r="AE84" s="167"/>
    </row>
    <row r="85" spans="1:65" s="2" customFormat="1" ht="15.75">
      <c r="A85" s="37"/>
      <c r="B85" s="38"/>
      <c r="C85" s="78" t="s">
        <v>207</v>
      </c>
      <c r="D85" s="39"/>
      <c r="E85" s="39"/>
      <c r="F85" s="39"/>
      <c r="G85" s="39"/>
      <c r="H85" s="39"/>
      <c r="I85" s="118"/>
      <c r="J85" s="174">
        <f>BK85</f>
        <v>0</v>
      </c>
      <c r="K85" s="39"/>
      <c r="L85" s="42"/>
      <c r="M85" s="74"/>
      <c r="N85" s="175"/>
      <c r="O85" s="75"/>
      <c r="P85" s="176">
        <f>SUM(P86:P96)</f>
        <v>0</v>
      </c>
      <c r="Q85" s="75"/>
      <c r="R85" s="176">
        <f>SUM(R86:R96)</f>
        <v>22.466145300000001</v>
      </c>
      <c r="S85" s="75"/>
      <c r="T85" s="177">
        <f>SUM(T86:T96)</f>
        <v>0</v>
      </c>
      <c r="U85" s="37"/>
      <c r="V85" s="37"/>
      <c r="W85" s="37"/>
      <c r="X85" s="37"/>
      <c r="Y85" s="37"/>
      <c r="Z85" s="37"/>
      <c r="AA85" s="37"/>
      <c r="AB85" s="37"/>
      <c r="AC85" s="37"/>
      <c r="AD85" s="37"/>
      <c r="AE85" s="37"/>
      <c r="AT85" s="19" t="s">
        <v>81</v>
      </c>
      <c r="AU85" s="19" t="s">
        <v>188</v>
      </c>
      <c r="BK85" s="178">
        <f>SUM(BK86:BK96)</f>
        <v>0</v>
      </c>
    </row>
    <row r="86" spans="1:65" s="2" customFormat="1" ht="36">
      <c r="A86" s="37"/>
      <c r="B86" s="38"/>
      <c r="C86" s="195" t="s">
        <v>88</v>
      </c>
      <c r="D86" s="195" t="s">
        <v>214</v>
      </c>
      <c r="E86" s="196" t="s">
        <v>2153</v>
      </c>
      <c r="F86" s="197" t="s">
        <v>2154</v>
      </c>
      <c r="G86" s="198" t="s">
        <v>2155</v>
      </c>
      <c r="H86" s="199">
        <v>1</v>
      </c>
      <c r="I86" s="200"/>
      <c r="J86" s="201">
        <f>ROUND(I86*H86,2)</f>
        <v>0</v>
      </c>
      <c r="K86" s="197" t="s">
        <v>44</v>
      </c>
      <c r="L86" s="42"/>
      <c r="M86" s="202" t="s">
        <v>44</v>
      </c>
      <c r="N86" s="203" t="s">
        <v>53</v>
      </c>
      <c r="O86" s="67"/>
      <c r="P86" s="204">
        <f>O86*H86</f>
        <v>0</v>
      </c>
      <c r="Q86" s="204">
        <v>22.466145300000001</v>
      </c>
      <c r="R86" s="204">
        <f>Q86*H86</f>
        <v>22.466145300000001</v>
      </c>
      <c r="S86" s="204">
        <v>0</v>
      </c>
      <c r="T86" s="205">
        <f>S86*H86</f>
        <v>0</v>
      </c>
      <c r="U86" s="37"/>
      <c r="V86" s="37"/>
      <c r="W86" s="37"/>
      <c r="X86" s="37"/>
      <c r="Y86" s="37"/>
      <c r="Z86" s="37"/>
      <c r="AA86" s="37"/>
      <c r="AB86" s="37"/>
      <c r="AC86" s="37"/>
      <c r="AD86" s="37"/>
      <c r="AE86" s="37"/>
      <c r="AR86" s="206" t="s">
        <v>232</v>
      </c>
      <c r="AT86" s="206" t="s">
        <v>214</v>
      </c>
      <c r="AU86" s="206" t="s">
        <v>82</v>
      </c>
      <c r="AY86" s="19" t="s">
        <v>211</v>
      </c>
      <c r="BE86" s="207">
        <f>IF(N86="základní",J86,0)</f>
        <v>0</v>
      </c>
      <c r="BF86" s="207">
        <f>IF(N86="snížená",J86,0)</f>
        <v>0</v>
      </c>
      <c r="BG86" s="207">
        <f>IF(N86="zákl. přenesená",J86,0)</f>
        <v>0</v>
      </c>
      <c r="BH86" s="207">
        <f>IF(N86="sníž. přenesená",J86,0)</f>
        <v>0</v>
      </c>
      <c r="BI86" s="207">
        <f>IF(N86="nulová",J86,0)</f>
        <v>0</v>
      </c>
      <c r="BJ86" s="19" t="s">
        <v>88</v>
      </c>
      <c r="BK86" s="207">
        <f>ROUND(I86*H86,2)</f>
        <v>0</v>
      </c>
      <c r="BL86" s="19" t="s">
        <v>232</v>
      </c>
      <c r="BM86" s="206" t="s">
        <v>2156</v>
      </c>
    </row>
    <row r="87" spans="1:65" s="2" customFormat="1" ht="19.5">
      <c r="A87" s="37"/>
      <c r="B87" s="38"/>
      <c r="C87" s="39"/>
      <c r="D87" s="208" t="s">
        <v>220</v>
      </c>
      <c r="E87" s="39"/>
      <c r="F87" s="209" t="s">
        <v>2157</v>
      </c>
      <c r="G87" s="39"/>
      <c r="H87" s="39"/>
      <c r="I87" s="118"/>
      <c r="J87" s="39"/>
      <c r="K87" s="39"/>
      <c r="L87" s="42"/>
      <c r="M87" s="210"/>
      <c r="N87" s="211"/>
      <c r="O87" s="67"/>
      <c r="P87" s="67"/>
      <c r="Q87" s="67"/>
      <c r="R87" s="67"/>
      <c r="S87" s="67"/>
      <c r="T87" s="68"/>
      <c r="U87" s="37"/>
      <c r="V87" s="37"/>
      <c r="W87" s="37"/>
      <c r="X87" s="37"/>
      <c r="Y87" s="37"/>
      <c r="Z87" s="37"/>
      <c r="AA87" s="37"/>
      <c r="AB87" s="37"/>
      <c r="AC87" s="37"/>
      <c r="AD87" s="37"/>
      <c r="AE87" s="37"/>
      <c r="AT87" s="19" t="s">
        <v>220</v>
      </c>
      <c r="AU87" s="19" t="s">
        <v>82</v>
      </c>
    </row>
    <row r="88" spans="1:65" s="15" customFormat="1" ht="22.5">
      <c r="B88" s="238"/>
      <c r="C88" s="239"/>
      <c r="D88" s="208" t="s">
        <v>299</v>
      </c>
      <c r="E88" s="240" t="s">
        <v>44</v>
      </c>
      <c r="F88" s="241" t="s">
        <v>2158</v>
      </c>
      <c r="G88" s="239"/>
      <c r="H88" s="240" t="s">
        <v>44</v>
      </c>
      <c r="I88" s="242"/>
      <c r="J88" s="239"/>
      <c r="K88" s="239"/>
      <c r="L88" s="243"/>
      <c r="M88" s="244"/>
      <c r="N88" s="245"/>
      <c r="O88" s="245"/>
      <c r="P88" s="245"/>
      <c r="Q88" s="245"/>
      <c r="R88" s="245"/>
      <c r="S88" s="245"/>
      <c r="T88" s="246"/>
      <c r="AT88" s="247" t="s">
        <v>299</v>
      </c>
      <c r="AU88" s="247" t="s">
        <v>82</v>
      </c>
      <c r="AV88" s="15" t="s">
        <v>88</v>
      </c>
      <c r="AW88" s="15" t="s">
        <v>42</v>
      </c>
      <c r="AX88" s="15" t="s">
        <v>82</v>
      </c>
      <c r="AY88" s="247" t="s">
        <v>211</v>
      </c>
    </row>
    <row r="89" spans="1:65" s="15" customFormat="1">
      <c r="B89" s="238"/>
      <c r="C89" s="239"/>
      <c r="D89" s="208" t="s">
        <v>299</v>
      </c>
      <c r="E89" s="240" t="s">
        <v>44</v>
      </c>
      <c r="F89" s="241" t="s">
        <v>2159</v>
      </c>
      <c r="G89" s="239"/>
      <c r="H89" s="240" t="s">
        <v>44</v>
      </c>
      <c r="I89" s="242"/>
      <c r="J89" s="239"/>
      <c r="K89" s="239"/>
      <c r="L89" s="243"/>
      <c r="M89" s="244"/>
      <c r="N89" s="245"/>
      <c r="O89" s="245"/>
      <c r="P89" s="245"/>
      <c r="Q89" s="245"/>
      <c r="R89" s="245"/>
      <c r="S89" s="245"/>
      <c r="T89" s="246"/>
      <c r="AT89" s="247" t="s">
        <v>299</v>
      </c>
      <c r="AU89" s="247" t="s">
        <v>82</v>
      </c>
      <c r="AV89" s="15" t="s">
        <v>88</v>
      </c>
      <c r="AW89" s="15" t="s">
        <v>42</v>
      </c>
      <c r="AX89" s="15" t="s">
        <v>82</v>
      </c>
      <c r="AY89" s="247" t="s">
        <v>211</v>
      </c>
    </row>
    <row r="90" spans="1:65" s="15" customFormat="1">
      <c r="B90" s="238"/>
      <c r="C90" s="239"/>
      <c r="D90" s="208" t="s">
        <v>299</v>
      </c>
      <c r="E90" s="240" t="s">
        <v>44</v>
      </c>
      <c r="F90" s="241" t="s">
        <v>2160</v>
      </c>
      <c r="G90" s="239"/>
      <c r="H90" s="240" t="s">
        <v>44</v>
      </c>
      <c r="I90" s="242"/>
      <c r="J90" s="239"/>
      <c r="K90" s="239"/>
      <c r="L90" s="243"/>
      <c r="M90" s="244"/>
      <c r="N90" s="245"/>
      <c r="O90" s="245"/>
      <c r="P90" s="245"/>
      <c r="Q90" s="245"/>
      <c r="R90" s="245"/>
      <c r="S90" s="245"/>
      <c r="T90" s="246"/>
      <c r="AT90" s="247" t="s">
        <v>299</v>
      </c>
      <c r="AU90" s="247" t="s">
        <v>82</v>
      </c>
      <c r="AV90" s="15" t="s">
        <v>88</v>
      </c>
      <c r="AW90" s="15" t="s">
        <v>42</v>
      </c>
      <c r="AX90" s="15" t="s">
        <v>82</v>
      </c>
      <c r="AY90" s="247" t="s">
        <v>211</v>
      </c>
    </row>
    <row r="91" spans="1:65" s="15" customFormat="1">
      <c r="B91" s="238"/>
      <c r="C91" s="239"/>
      <c r="D91" s="208" t="s">
        <v>299</v>
      </c>
      <c r="E91" s="240" t="s">
        <v>44</v>
      </c>
      <c r="F91" s="241" t="s">
        <v>2161</v>
      </c>
      <c r="G91" s="239"/>
      <c r="H91" s="240" t="s">
        <v>44</v>
      </c>
      <c r="I91" s="242"/>
      <c r="J91" s="239"/>
      <c r="K91" s="239"/>
      <c r="L91" s="243"/>
      <c r="M91" s="244"/>
      <c r="N91" s="245"/>
      <c r="O91" s="245"/>
      <c r="P91" s="245"/>
      <c r="Q91" s="245"/>
      <c r="R91" s="245"/>
      <c r="S91" s="245"/>
      <c r="T91" s="246"/>
      <c r="AT91" s="247" t="s">
        <v>299</v>
      </c>
      <c r="AU91" s="247" t="s">
        <v>82</v>
      </c>
      <c r="AV91" s="15" t="s">
        <v>88</v>
      </c>
      <c r="AW91" s="15" t="s">
        <v>42</v>
      </c>
      <c r="AX91" s="15" t="s">
        <v>82</v>
      </c>
      <c r="AY91" s="247" t="s">
        <v>211</v>
      </c>
    </row>
    <row r="92" spans="1:65" s="15" customFormat="1">
      <c r="B92" s="238"/>
      <c r="C92" s="239"/>
      <c r="D92" s="208" t="s">
        <v>299</v>
      </c>
      <c r="E92" s="240" t="s">
        <v>44</v>
      </c>
      <c r="F92" s="241" t="s">
        <v>2162</v>
      </c>
      <c r="G92" s="239"/>
      <c r="H92" s="240" t="s">
        <v>44</v>
      </c>
      <c r="I92" s="242"/>
      <c r="J92" s="239"/>
      <c r="K92" s="239"/>
      <c r="L92" s="243"/>
      <c r="M92" s="244"/>
      <c r="N92" s="245"/>
      <c r="O92" s="245"/>
      <c r="P92" s="245"/>
      <c r="Q92" s="245"/>
      <c r="R92" s="245"/>
      <c r="S92" s="245"/>
      <c r="T92" s="246"/>
      <c r="AT92" s="247" t="s">
        <v>299</v>
      </c>
      <c r="AU92" s="247" t="s">
        <v>82</v>
      </c>
      <c r="AV92" s="15" t="s">
        <v>88</v>
      </c>
      <c r="AW92" s="15" t="s">
        <v>42</v>
      </c>
      <c r="AX92" s="15" t="s">
        <v>82</v>
      </c>
      <c r="AY92" s="247" t="s">
        <v>211</v>
      </c>
    </row>
    <row r="93" spans="1:65" s="15" customFormat="1">
      <c r="B93" s="238"/>
      <c r="C93" s="239"/>
      <c r="D93" s="208" t="s">
        <v>299</v>
      </c>
      <c r="E93" s="240" t="s">
        <v>44</v>
      </c>
      <c r="F93" s="241" t="s">
        <v>2163</v>
      </c>
      <c r="G93" s="239"/>
      <c r="H93" s="240" t="s">
        <v>44</v>
      </c>
      <c r="I93" s="242"/>
      <c r="J93" s="239"/>
      <c r="K93" s="239"/>
      <c r="L93" s="243"/>
      <c r="M93" s="244"/>
      <c r="N93" s="245"/>
      <c r="O93" s="245"/>
      <c r="P93" s="245"/>
      <c r="Q93" s="245"/>
      <c r="R93" s="245"/>
      <c r="S93" s="245"/>
      <c r="T93" s="246"/>
      <c r="AT93" s="247" t="s">
        <v>299</v>
      </c>
      <c r="AU93" s="247" t="s">
        <v>82</v>
      </c>
      <c r="AV93" s="15" t="s">
        <v>88</v>
      </c>
      <c r="AW93" s="15" t="s">
        <v>42</v>
      </c>
      <c r="AX93" s="15" t="s">
        <v>82</v>
      </c>
      <c r="AY93" s="247" t="s">
        <v>211</v>
      </c>
    </row>
    <row r="94" spans="1:65" s="15" customFormat="1">
      <c r="B94" s="238"/>
      <c r="C94" s="239"/>
      <c r="D94" s="208" t="s">
        <v>299</v>
      </c>
      <c r="E94" s="240" t="s">
        <v>44</v>
      </c>
      <c r="F94" s="241" t="s">
        <v>2164</v>
      </c>
      <c r="G94" s="239"/>
      <c r="H94" s="240" t="s">
        <v>44</v>
      </c>
      <c r="I94" s="242"/>
      <c r="J94" s="239"/>
      <c r="K94" s="239"/>
      <c r="L94" s="243"/>
      <c r="M94" s="244"/>
      <c r="N94" s="245"/>
      <c r="O94" s="245"/>
      <c r="P94" s="245"/>
      <c r="Q94" s="245"/>
      <c r="R94" s="245"/>
      <c r="S94" s="245"/>
      <c r="T94" s="246"/>
      <c r="AT94" s="247" t="s">
        <v>299</v>
      </c>
      <c r="AU94" s="247" t="s">
        <v>82</v>
      </c>
      <c r="AV94" s="15" t="s">
        <v>88</v>
      </c>
      <c r="AW94" s="15" t="s">
        <v>42</v>
      </c>
      <c r="AX94" s="15" t="s">
        <v>82</v>
      </c>
      <c r="AY94" s="247" t="s">
        <v>211</v>
      </c>
    </row>
    <row r="95" spans="1:65" s="15" customFormat="1">
      <c r="B95" s="238"/>
      <c r="C95" s="239"/>
      <c r="D95" s="208" t="s">
        <v>299</v>
      </c>
      <c r="E95" s="240" t="s">
        <v>44</v>
      </c>
      <c r="F95" s="241" t="s">
        <v>2165</v>
      </c>
      <c r="G95" s="239"/>
      <c r="H95" s="240" t="s">
        <v>44</v>
      </c>
      <c r="I95" s="242"/>
      <c r="J95" s="239"/>
      <c r="K95" s="239"/>
      <c r="L95" s="243"/>
      <c r="M95" s="244"/>
      <c r="N95" s="245"/>
      <c r="O95" s="245"/>
      <c r="P95" s="245"/>
      <c r="Q95" s="245"/>
      <c r="R95" s="245"/>
      <c r="S95" s="245"/>
      <c r="T95" s="246"/>
      <c r="AT95" s="247" t="s">
        <v>299</v>
      </c>
      <c r="AU95" s="247" t="s">
        <v>82</v>
      </c>
      <c r="AV95" s="15" t="s">
        <v>88</v>
      </c>
      <c r="AW95" s="15" t="s">
        <v>42</v>
      </c>
      <c r="AX95" s="15" t="s">
        <v>82</v>
      </c>
      <c r="AY95" s="247" t="s">
        <v>211</v>
      </c>
    </row>
    <row r="96" spans="1:65" s="13" customFormat="1">
      <c r="B96" s="216"/>
      <c r="C96" s="217"/>
      <c r="D96" s="208" t="s">
        <v>299</v>
      </c>
      <c r="E96" s="218" t="s">
        <v>44</v>
      </c>
      <c r="F96" s="219" t="s">
        <v>88</v>
      </c>
      <c r="G96" s="217"/>
      <c r="H96" s="220">
        <v>1</v>
      </c>
      <c r="I96" s="221"/>
      <c r="J96" s="217"/>
      <c r="K96" s="217"/>
      <c r="L96" s="222"/>
      <c r="M96" s="269"/>
      <c r="N96" s="270"/>
      <c r="O96" s="270"/>
      <c r="P96" s="270"/>
      <c r="Q96" s="270"/>
      <c r="R96" s="270"/>
      <c r="S96" s="270"/>
      <c r="T96" s="271"/>
      <c r="AT96" s="226" t="s">
        <v>299</v>
      </c>
      <c r="AU96" s="226" t="s">
        <v>82</v>
      </c>
      <c r="AV96" s="13" t="s">
        <v>91</v>
      </c>
      <c r="AW96" s="13" t="s">
        <v>42</v>
      </c>
      <c r="AX96" s="13" t="s">
        <v>88</v>
      </c>
      <c r="AY96" s="226" t="s">
        <v>211</v>
      </c>
    </row>
    <row r="97" spans="1:31" s="2" customFormat="1">
      <c r="A97" s="37"/>
      <c r="B97" s="50"/>
      <c r="C97" s="51"/>
      <c r="D97" s="51"/>
      <c r="E97" s="51"/>
      <c r="F97" s="51"/>
      <c r="G97" s="51"/>
      <c r="H97" s="51"/>
      <c r="I97" s="145"/>
      <c r="J97" s="51"/>
      <c r="K97" s="51"/>
      <c r="L97" s="42"/>
      <c r="M97" s="37"/>
      <c r="O97" s="37"/>
      <c r="P97" s="37"/>
      <c r="Q97" s="37"/>
      <c r="R97" s="37"/>
      <c r="S97" s="37"/>
      <c r="T97" s="37"/>
      <c r="U97" s="37"/>
      <c r="V97" s="37"/>
      <c r="W97" s="37"/>
      <c r="X97" s="37"/>
      <c r="Y97" s="37"/>
      <c r="Z97" s="37"/>
      <c r="AA97" s="37"/>
      <c r="AB97" s="37"/>
      <c r="AC97" s="37"/>
      <c r="AD97" s="37"/>
      <c r="AE97" s="37"/>
    </row>
  </sheetData>
  <sheetProtection algorithmName="SHA-512" hashValue="7aZweXohW+cNbYannyMRf4Z/bmLen1dLF3/js2Eond4gUCwHJUEENWEb6pOtegFx2fY41An4NQGvAYnNyOqKfw==" saltValue="c35lHbaiqeH4wcODMydU7NJe0fBDve6VlOie2eHt2pi1S9doVoizR+uPmt2u/PMKi19gDWMGMMDv6yDi6C8D9g==" spinCount="100000" sheet="1" objects="1" scenarios="1" formatColumns="0" formatRows="0" autoFilter="0"/>
  <autoFilter ref="C84:K96"/>
  <mergeCells count="12">
    <mergeCell ref="E77:H77"/>
    <mergeCell ref="L2:V2"/>
    <mergeCell ref="E50:H50"/>
    <mergeCell ref="E52:H52"/>
    <mergeCell ref="E54:H54"/>
    <mergeCell ref="E73:H73"/>
    <mergeCell ref="E75:H7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6"/>
  <sheetViews>
    <sheetView showGridLines="0" workbookViewId="0">
      <selection activeCell="F119" sqref="F11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157</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2151</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2166</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151</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44</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ROUND(J95,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ROUND((SUM(BE95:BE305)),  2)</f>
        <v>0</v>
      </c>
      <c r="G35" s="37"/>
      <c r="H35" s="37"/>
      <c r="I35" s="134">
        <v>0.21</v>
      </c>
      <c r="J35" s="133">
        <f>ROUND(((SUM(BE95:BE305))*I35),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ROUND((SUM(BF95:BF305)),  2)</f>
        <v>0</v>
      </c>
      <c r="G36" s="37"/>
      <c r="H36" s="37"/>
      <c r="I36" s="134">
        <v>0.15</v>
      </c>
      <c r="J36" s="133">
        <f>ROUND(((SUM(BF95:BF305))*I36),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ROUND((SUM(BG95:BG305)),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ROUND((SUM(BH95:BH305)),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ROUND((SUM(BI95:BI305)),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2151</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07.2 - Soupis prací - Opatření na kanalizaci - rekonstrukce spojné šachty, ostatní opatření</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J95</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284</v>
      </c>
      <c r="E64" s="157"/>
      <c r="F64" s="157"/>
      <c r="G64" s="157"/>
      <c r="H64" s="157"/>
      <c r="I64" s="158"/>
      <c r="J64" s="159">
        <f>J96</f>
        <v>0</v>
      </c>
      <c r="K64" s="155"/>
      <c r="L64" s="160"/>
    </row>
    <row r="65" spans="1:31" s="10" customFormat="1" ht="12.75">
      <c r="B65" s="161"/>
      <c r="C65" s="100"/>
      <c r="D65" s="162" t="s">
        <v>285</v>
      </c>
      <c r="E65" s="163"/>
      <c r="F65" s="163"/>
      <c r="G65" s="163"/>
      <c r="H65" s="163"/>
      <c r="I65" s="164"/>
      <c r="J65" s="165">
        <f>J97</f>
        <v>0</v>
      </c>
      <c r="K65" s="100"/>
      <c r="L65" s="166"/>
    </row>
    <row r="66" spans="1:31" s="10" customFormat="1" ht="12.75">
      <c r="B66" s="161"/>
      <c r="C66" s="100"/>
      <c r="D66" s="162" t="s">
        <v>650</v>
      </c>
      <c r="E66" s="163"/>
      <c r="F66" s="163"/>
      <c r="G66" s="163"/>
      <c r="H66" s="163"/>
      <c r="I66" s="164"/>
      <c r="J66" s="165">
        <f>J176</f>
        <v>0</v>
      </c>
      <c r="K66" s="100"/>
      <c r="L66" s="166"/>
    </row>
    <row r="67" spans="1:31" s="10" customFormat="1" ht="12.75">
      <c r="B67" s="161"/>
      <c r="C67" s="100"/>
      <c r="D67" s="162" t="s">
        <v>286</v>
      </c>
      <c r="E67" s="163"/>
      <c r="F67" s="163"/>
      <c r="G67" s="163"/>
      <c r="H67" s="163"/>
      <c r="I67" s="164"/>
      <c r="J67" s="165">
        <f>J186</f>
        <v>0</v>
      </c>
      <c r="K67" s="100"/>
      <c r="L67" s="166"/>
    </row>
    <row r="68" spans="1:31" s="10" customFormat="1" ht="12.75">
      <c r="B68" s="161"/>
      <c r="C68" s="100"/>
      <c r="D68" s="162" t="s">
        <v>2167</v>
      </c>
      <c r="E68" s="163"/>
      <c r="F68" s="163"/>
      <c r="G68" s="163"/>
      <c r="H68" s="163"/>
      <c r="I68" s="164"/>
      <c r="J68" s="165">
        <f>J199</f>
        <v>0</v>
      </c>
      <c r="K68" s="100"/>
      <c r="L68" s="166"/>
    </row>
    <row r="69" spans="1:31" s="10" customFormat="1" ht="12.75">
      <c r="B69" s="161"/>
      <c r="C69" s="100"/>
      <c r="D69" s="162" t="s">
        <v>652</v>
      </c>
      <c r="E69" s="163"/>
      <c r="F69" s="163"/>
      <c r="G69" s="163"/>
      <c r="H69" s="163"/>
      <c r="I69" s="164"/>
      <c r="J69" s="165">
        <f>J206</f>
        <v>0</v>
      </c>
      <c r="K69" s="100"/>
      <c r="L69" s="166"/>
    </row>
    <row r="70" spans="1:31" s="10" customFormat="1" ht="12.75">
      <c r="B70" s="161"/>
      <c r="C70" s="100"/>
      <c r="D70" s="162" t="s">
        <v>288</v>
      </c>
      <c r="E70" s="163"/>
      <c r="F70" s="163"/>
      <c r="G70" s="163"/>
      <c r="H70" s="163"/>
      <c r="I70" s="164"/>
      <c r="J70" s="165">
        <f>J284</f>
        <v>0</v>
      </c>
      <c r="K70" s="100"/>
      <c r="L70" s="166"/>
    </row>
    <row r="71" spans="1:31" s="10" customFormat="1" ht="12.75">
      <c r="B71" s="161"/>
      <c r="C71" s="100"/>
      <c r="D71" s="162" t="s">
        <v>289</v>
      </c>
      <c r="E71" s="163"/>
      <c r="F71" s="163"/>
      <c r="G71" s="163"/>
      <c r="H71" s="163"/>
      <c r="I71" s="164"/>
      <c r="J71" s="165">
        <f>J287</f>
        <v>0</v>
      </c>
      <c r="K71" s="100"/>
      <c r="L71" s="166"/>
    </row>
    <row r="72" spans="1:31" s="9" customFormat="1" ht="15">
      <c r="B72" s="154"/>
      <c r="C72" s="155"/>
      <c r="D72" s="156" t="s">
        <v>654</v>
      </c>
      <c r="E72" s="157"/>
      <c r="F72" s="157"/>
      <c r="G72" s="157"/>
      <c r="H72" s="157"/>
      <c r="I72" s="158"/>
      <c r="J72" s="159">
        <f>J290</f>
        <v>0</v>
      </c>
      <c r="K72" s="155"/>
      <c r="L72" s="160"/>
    </row>
    <row r="73" spans="1:31" s="10" customFormat="1" ht="12.75">
      <c r="B73" s="161"/>
      <c r="C73" s="100"/>
      <c r="D73" s="162" t="s">
        <v>655</v>
      </c>
      <c r="E73" s="163"/>
      <c r="F73" s="163"/>
      <c r="G73" s="163"/>
      <c r="H73" s="163"/>
      <c r="I73" s="164"/>
      <c r="J73" s="165">
        <f>J291</f>
        <v>0</v>
      </c>
      <c r="K73" s="100"/>
      <c r="L73" s="166"/>
    </row>
    <row r="74" spans="1:31" s="2" customFormat="1">
      <c r="A74" s="37"/>
      <c r="B74" s="38"/>
      <c r="C74" s="39"/>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c r="A75" s="37"/>
      <c r="B75" s="50"/>
      <c r="C75" s="51"/>
      <c r="D75" s="51"/>
      <c r="E75" s="51"/>
      <c r="F75" s="51"/>
      <c r="G75" s="51"/>
      <c r="H75" s="51"/>
      <c r="I75" s="145"/>
      <c r="J75" s="51"/>
      <c r="K75" s="51"/>
      <c r="L75" s="119"/>
      <c r="S75" s="37"/>
      <c r="T75" s="37"/>
      <c r="U75" s="37"/>
      <c r="V75" s="37"/>
      <c r="W75" s="37"/>
      <c r="X75" s="37"/>
      <c r="Y75" s="37"/>
      <c r="Z75" s="37"/>
      <c r="AA75" s="37"/>
      <c r="AB75" s="37"/>
      <c r="AC75" s="37"/>
      <c r="AD75" s="37"/>
      <c r="AE75" s="37"/>
    </row>
    <row r="79" spans="1:31" s="2" customFormat="1">
      <c r="A79" s="37"/>
      <c r="B79" s="52"/>
      <c r="C79" s="53"/>
      <c r="D79" s="53"/>
      <c r="E79" s="53"/>
      <c r="F79" s="53"/>
      <c r="G79" s="53"/>
      <c r="H79" s="53"/>
      <c r="I79" s="148"/>
      <c r="J79" s="53"/>
      <c r="K79" s="53"/>
      <c r="L79" s="119"/>
      <c r="S79" s="37"/>
      <c r="T79" s="37"/>
      <c r="U79" s="37"/>
      <c r="V79" s="37"/>
      <c r="W79" s="37"/>
      <c r="X79" s="37"/>
      <c r="Y79" s="37"/>
      <c r="Z79" s="37"/>
      <c r="AA79" s="37"/>
      <c r="AB79" s="37"/>
      <c r="AC79" s="37"/>
      <c r="AD79" s="37"/>
      <c r="AE79" s="37"/>
    </row>
    <row r="80" spans="1:31" s="2" customFormat="1" ht="18">
      <c r="A80" s="37"/>
      <c r="B80" s="38"/>
      <c r="C80" s="25" t="s">
        <v>195</v>
      </c>
      <c r="D80" s="39"/>
      <c r="E80" s="39"/>
      <c r="F80" s="39"/>
      <c r="G80" s="39"/>
      <c r="H80" s="39"/>
      <c r="I80" s="118"/>
      <c r="J80" s="39"/>
      <c r="K80" s="39"/>
      <c r="L80" s="119"/>
      <c r="S80" s="37"/>
      <c r="T80" s="37"/>
      <c r="U80" s="37"/>
      <c r="V80" s="37"/>
      <c r="W80" s="37"/>
      <c r="X80" s="37"/>
      <c r="Y80" s="37"/>
      <c r="Z80" s="37"/>
      <c r="AA80" s="37"/>
      <c r="AB80" s="37"/>
      <c r="AC80" s="37"/>
      <c r="AD80" s="37"/>
      <c r="AE80" s="37"/>
    </row>
    <row r="81" spans="1:63" s="2" customForma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63" s="2" customFormat="1" ht="12.75">
      <c r="A82" s="37"/>
      <c r="B82" s="38"/>
      <c r="C82" s="31" t="s">
        <v>16</v>
      </c>
      <c r="D82" s="39"/>
      <c r="E82" s="39"/>
      <c r="F82" s="39"/>
      <c r="G82" s="39"/>
      <c r="H82" s="39"/>
      <c r="I82" s="118"/>
      <c r="J82" s="39"/>
      <c r="K82" s="39"/>
      <c r="L82" s="119"/>
      <c r="S82" s="37"/>
      <c r="T82" s="37"/>
      <c r="U82" s="37"/>
      <c r="V82" s="37"/>
      <c r="W82" s="37"/>
      <c r="X82" s="37"/>
      <c r="Y82" s="37"/>
      <c r="Z82" s="37"/>
      <c r="AA82" s="37"/>
      <c r="AB82" s="37"/>
      <c r="AC82" s="37"/>
      <c r="AD82" s="37"/>
      <c r="AE82" s="37"/>
    </row>
    <row r="83" spans="1:63" s="2" customFormat="1" ht="12.75">
      <c r="A83" s="37"/>
      <c r="B83" s="38"/>
      <c r="C83" s="39"/>
      <c r="D83" s="39"/>
      <c r="E83" s="402" t="str">
        <f>E7</f>
        <v>Bělá, Kvasiny, protipovodňová ochrana, č. akce 229180012 - DPS</v>
      </c>
      <c r="F83" s="403"/>
      <c r="G83" s="403"/>
      <c r="H83" s="403"/>
      <c r="I83" s="118"/>
      <c r="J83" s="39"/>
      <c r="K83" s="39"/>
      <c r="L83" s="119"/>
      <c r="S83" s="37"/>
      <c r="T83" s="37"/>
      <c r="U83" s="37"/>
      <c r="V83" s="37"/>
      <c r="W83" s="37"/>
      <c r="X83" s="37"/>
      <c r="Y83" s="37"/>
      <c r="Z83" s="37"/>
      <c r="AA83" s="37"/>
      <c r="AB83" s="37"/>
      <c r="AC83" s="37"/>
      <c r="AD83" s="37"/>
      <c r="AE83" s="37"/>
    </row>
    <row r="84" spans="1:63" s="1" customFormat="1" ht="12.75">
      <c r="B84" s="23"/>
      <c r="C84" s="31" t="s">
        <v>180</v>
      </c>
      <c r="D84" s="24"/>
      <c r="E84" s="24"/>
      <c r="F84" s="24"/>
      <c r="G84" s="24"/>
      <c r="H84" s="24"/>
      <c r="I84" s="111"/>
      <c r="J84" s="24"/>
      <c r="K84" s="24"/>
      <c r="L84" s="22"/>
    </row>
    <row r="85" spans="1:63" s="2" customFormat="1">
      <c r="A85" s="37"/>
      <c r="B85" s="38"/>
      <c r="C85" s="39"/>
      <c r="D85" s="39"/>
      <c r="E85" s="402" t="s">
        <v>2151</v>
      </c>
      <c r="F85" s="401"/>
      <c r="G85" s="401"/>
      <c r="H85" s="401"/>
      <c r="I85" s="118"/>
      <c r="J85" s="39"/>
      <c r="K85" s="39"/>
      <c r="L85" s="119"/>
      <c r="S85" s="37"/>
      <c r="T85" s="37"/>
      <c r="U85" s="37"/>
      <c r="V85" s="37"/>
      <c r="W85" s="37"/>
      <c r="X85" s="37"/>
      <c r="Y85" s="37"/>
      <c r="Z85" s="37"/>
      <c r="AA85" s="37"/>
      <c r="AB85" s="37"/>
      <c r="AC85" s="37"/>
      <c r="AD85" s="37"/>
      <c r="AE85" s="37"/>
    </row>
    <row r="86" spans="1:63" s="2" customFormat="1" ht="12.75">
      <c r="A86" s="37"/>
      <c r="B86" s="38"/>
      <c r="C86" s="31" t="s">
        <v>182</v>
      </c>
      <c r="D86" s="39"/>
      <c r="E86" s="39"/>
      <c r="F86" s="39"/>
      <c r="G86" s="39"/>
      <c r="H86" s="39"/>
      <c r="I86" s="118"/>
      <c r="J86" s="39"/>
      <c r="K86" s="39"/>
      <c r="L86" s="119"/>
      <c r="S86" s="37"/>
      <c r="T86" s="37"/>
      <c r="U86" s="37"/>
      <c r="V86" s="37"/>
      <c r="W86" s="37"/>
      <c r="X86" s="37"/>
      <c r="Y86" s="37"/>
      <c r="Z86" s="37"/>
      <c r="AA86" s="37"/>
      <c r="AB86" s="37"/>
      <c r="AC86" s="37"/>
      <c r="AD86" s="37"/>
      <c r="AE86" s="37"/>
    </row>
    <row r="87" spans="1:63" s="2" customFormat="1">
      <c r="A87" s="37"/>
      <c r="B87" s="38"/>
      <c r="C87" s="39"/>
      <c r="D87" s="39"/>
      <c r="E87" s="364" t="str">
        <f>E11</f>
        <v>SO 07.2 - Soupis prací - Opatření na kanalizaci - rekonstrukce spojné šachty, ostatní opatření</v>
      </c>
      <c r="F87" s="401"/>
      <c r="G87" s="401"/>
      <c r="H87" s="401"/>
      <c r="I87" s="118"/>
      <c r="J87" s="39"/>
      <c r="K87" s="39"/>
      <c r="L87" s="119"/>
      <c r="S87" s="37"/>
      <c r="T87" s="37"/>
      <c r="U87" s="37"/>
      <c r="V87" s="37"/>
      <c r="W87" s="37"/>
      <c r="X87" s="37"/>
      <c r="Y87" s="37"/>
      <c r="Z87" s="37"/>
      <c r="AA87" s="37"/>
      <c r="AB87" s="37"/>
      <c r="AC87" s="37"/>
      <c r="AD87" s="37"/>
      <c r="AE87" s="37"/>
    </row>
    <row r="88" spans="1:63" s="2" customForma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3" s="2" customFormat="1" ht="12.75">
      <c r="A89" s="37"/>
      <c r="B89" s="38"/>
      <c r="C89" s="31" t="s">
        <v>22</v>
      </c>
      <c r="D89" s="39"/>
      <c r="E89" s="39"/>
      <c r="F89" s="29" t="str">
        <f>F14</f>
        <v>k. ú. Kvasiny</v>
      </c>
      <c r="G89" s="39"/>
      <c r="H89" s="39"/>
      <c r="I89" s="120" t="s">
        <v>24</v>
      </c>
      <c r="J89" s="62" t="str">
        <f>IF(J14="","",J14)</f>
        <v>30. 6. 2020</v>
      </c>
      <c r="K89" s="39"/>
      <c r="L89" s="119"/>
      <c r="S89" s="37"/>
      <c r="T89" s="37"/>
      <c r="U89" s="37"/>
      <c r="V89" s="37"/>
      <c r="W89" s="37"/>
      <c r="X89" s="37"/>
      <c r="Y89" s="37"/>
      <c r="Z89" s="37"/>
      <c r="AA89" s="37"/>
      <c r="AB89" s="37"/>
      <c r="AC89" s="37"/>
      <c r="AD89" s="37"/>
      <c r="AE89" s="37"/>
    </row>
    <row r="90" spans="1:63" s="2" customFormat="1">
      <c r="A90" s="37"/>
      <c r="B90" s="38"/>
      <c r="C90" s="39"/>
      <c r="D90" s="39"/>
      <c r="E90" s="39"/>
      <c r="F90" s="39"/>
      <c r="G90" s="39"/>
      <c r="H90" s="39"/>
      <c r="I90" s="118"/>
      <c r="J90" s="39"/>
      <c r="K90" s="39"/>
      <c r="L90" s="119"/>
      <c r="S90" s="37"/>
      <c r="T90" s="37"/>
      <c r="U90" s="37"/>
      <c r="V90" s="37"/>
      <c r="W90" s="37"/>
      <c r="X90" s="37"/>
      <c r="Y90" s="37"/>
      <c r="Z90" s="37"/>
      <c r="AA90" s="37"/>
      <c r="AB90" s="37"/>
      <c r="AC90" s="37"/>
      <c r="AD90" s="37"/>
      <c r="AE90" s="37"/>
    </row>
    <row r="91" spans="1:63" s="2" customFormat="1" ht="38.25">
      <c r="A91" s="37"/>
      <c r="B91" s="38"/>
      <c r="C91" s="31" t="s">
        <v>30</v>
      </c>
      <c r="D91" s="39"/>
      <c r="E91" s="39"/>
      <c r="F91" s="29" t="str">
        <f>E17</f>
        <v>Povodí Labe, státní podnik</v>
      </c>
      <c r="G91" s="39"/>
      <c r="H91" s="39"/>
      <c r="I91" s="120" t="s">
        <v>38</v>
      </c>
      <c r="J91" s="35" t="str">
        <f>E23</f>
        <v>Vodohospodářský rozvoj a výstavba a.s.</v>
      </c>
      <c r="K91" s="39"/>
      <c r="L91" s="119"/>
      <c r="S91" s="37"/>
      <c r="T91" s="37"/>
      <c r="U91" s="37"/>
      <c r="V91" s="37"/>
      <c r="W91" s="37"/>
      <c r="X91" s="37"/>
      <c r="Y91" s="37"/>
      <c r="Z91" s="37"/>
      <c r="AA91" s="37"/>
      <c r="AB91" s="37"/>
      <c r="AC91" s="37"/>
      <c r="AD91" s="37"/>
      <c r="AE91" s="37"/>
    </row>
    <row r="92" spans="1:63" s="2" customFormat="1" ht="25.5">
      <c r="A92" s="37"/>
      <c r="B92" s="38"/>
      <c r="C92" s="31" t="s">
        <v>36</v>
      </c>
      <c r="D92" s="39"/>
      <c r="E92" s="39"/>
      <c r="F92" s="29" t="str">
        <f>IF(E20="","",E20)</f>
        <v>Vyplň údaj</v>
      </c>
      <c r="G92" s="39"/>
      <c r="H92" s="39"/>
      <c r="I92" s="120" t="s">
        <v>43</v>
      </c>
      <c r="J92" s="35" t="str">
        <f>E26</f>
        <v>Miroslav Holeček</v>
      </c>
      <c r="K92" s="39"/>
      <c r="L92" s="119"/>
      <c r="S92" s="37"/>
      <c r="T92" s="37"/>
      <c r="U92" s="37"/>
      <c r="V92" s="37"/>
      <c r="W92" s="37"/>
      <c r="X92" s="37"/>
      <c r="Y92" s="37"/>
      <c r="Z92" s="37"/>
      <c r="AA92" s="37"/>
      <c r="AB92" s="37"/>
      <c r="AC92" s="37"/>
      <c r="AD92" s="37"/>
      <c r="AE92" s="37"/>
    </row>
    <row r="93" spans="1:63" s="2" customFormat="1">
      <c r="A93" s="37"/>
      <c r="B93" s="38"/>
      <c r="C93" s="39"/>
      <c r="D93" s="39"/>
      <c r="E93" s="39"/>
      <c r="F93" s="39"/>
      <c r="G93" s="39"/>
      <c r="H93" s="39"/>
      <c r="I93" s="118"/>
      <c r="J93" s="39"/>
      <c r="K93" s="39"/>
      <c r="L93" s="119"/>
      <c r="S93" s="37"/>
      <c r="T93" s="37"/>
      <c r="U93" s="37"/>
      <c r="V93" s="37"/>
      <c r="W93" s="37"/>
      <c r="X93" s="37"/>
      <c r="Y93" s="37"/>
      <c r="Z93" s="37"/>
      <c r="AA93" s="37"/>
      <c r="AB93" s="37"/>
      <c r="AC93" s="37"/>
      <c r="AD93" s="37"/>
      <c r="AE93" s="37"/>
    </row>
    <row r="94" spans="1:63" s="11" customFormat="1" ht="24">
      <c r="A94" s="167"/>
      <c r="B94" s="168"/>
      <c r="C94" s="169" t="s">
        <v>196</v>
      </c>
      <c r="D94" s="170" t="s">
        <v>67</v>
      </c>
      <c r="E94" s="170" t="s">
        <v>63</v>
      </c>
      <c r="F94" s="170" t="s">
        <v>64</v>
      </c>
      <c r="G94" s="170" t="s">
        <v>197</v>
      </c>
      <c r="H94" s="170" t="s">
        <v>198</v>
      </c>
      <c r="I94" s="171" t="s">
        <v>199</v>
      </c>
      <c r="J94" s="170" t="s">
        <v>187</v>
      </c>
      <c r="K94" s="172" t="s">
        <v>200</v>
      </c>
      <c r="L94" s="173"/>
      <c r="M94" s="71" t="s">
        <v>44</v>
      </c>
      <c r="N94" s="72" t="s">
        <v>52</v>
      </c>
      <c r="O94" s="72" t="s">
        <v>201</v>
      </c>
      <c r="P94" s="72" t="s">
        <v>202</v>
      </c>
      <c r="Q94" s="72" t="s">
        <v>203</v>
      </c>
      <c r="R94" s="72" t="s">
        <v>204</v>
      </c>
      <c r="S94" s="72" t="s">
        <v>205</v>
      </c>
      <c r="T94" s="73" t="s">
        <v>206</v>
      </c>
      <c r="U94" s="167"/>
      <c r="V94" s="167"/>
      <c r="W94" s="167"/>
      <c r="X94" s="167"/>
      <c r="Y94" s="167"/>
      <c r="Z94" s="167"/>
      <c r="AA94" s="167"/>
      <c r="AB94" s="167"/>
      <c r="AC94" s="167"/>
      <c r="AD94" s="167"/>
      <c r="AE94" s="167"/>
    </row>
    <row r="95" spans="1:63" s="2" customFormat="1" ht="15.75">
      <c r="A95" s="37"/>
      <c r="B95" s="38"/>
      <c r="C95" s="78" t="s">
        <v>207</v>
      </c>
      <c r="D95" s="39"/>
      <c r="E95" s="39"/>
      <c r="F95" s="39"/>
      <c r="G95" s="39"/>
      <c r="H95" s="39"/>
      <c r="I95" s="118"/>
      <c r="J95" s="174">
        <f>BK95</f>
        <v>0</v>
      </c>
      <c r="K95" s="39"/>
      <c r="L95" s="42"/>
      <c r="M95" s="74"/>
      <c r="N95" s="175"/>
      <c r="O95" s="75"/>
      <c r="P95" s="176">
        <f>P96+P290</f>
        <v>0</v>
      </c>
      <c r="Q95" s="75"/>
      <c r="R95" s="176">
        <f>R96+R290</f>
        <v>11.620866100000001</v>
      </c>
      <c r="S95" s="75"/>
      <c r="T95" s="177">
        <f>T96+T290</f>
        <v>1.5062</v>
      </c>
      <c r="U95" s="37"/>
      <c r="V95" s="37"/>
      <c r="W95" s="37"/>
      <c r="X95" s="37"/>
      <c r="Y95" s="37"/>
      <c r="Z95" s="37"/>
      <c r="AA95" s="37"/>
      <c r="AB95" s="37"/>
      <c r="AC95" s="37"/>
      <c r="AD95" s="37"/>
      <c r="AE95" s="37"/>
      <c r="AT95" s="19" t="s">
        <v>81</v>
      </c>
      <c r="AU95" s="19" t="s">
        <v>188</v>
      </c>
      <c r="BK95" s="178">
        <f>BK96+BK290</f>
        <v>0</v>
      </c>
    </row>
    <row r="96" spans="1:63" s="12" customFormat="1" ht="15">
      <c r="B96" s="179"/>
      <c r="C96" s="180"/>
      <c r="D96" s="181" t="s">
        <v>81</v>
      </c>
      <c r="E96" s="182" t="s">
        <v>290</v>
      </c>
      <c r="F96" s="182" t="s">
        <v>291</v>
      </c>
      <c r="G96" s="180"/>
      <c r="H96" s="180"/>
      <c r="I96" s="183"/>
      <c r="J96" s="184">
        <f>BK96</f>
        <v>0</v>
      </c>
      <c r="K96" s="180"/>
      <c r="L96" s="185"/>
      <c r="M96" s="186"/>
      <c r="N96" s="187"/>
      <c r="O96" s="187"/>
      <c r="P96" s="188">
        <f>P97+P176+P186+P199+P206+P284+P287</f>
        <v>0</v>
      </c>
      <c r="Q96" s="187"/>
      <c r="R96" s="188">
        <f>R97+R176+R186+R199+R206+R284+R287</f>
        <v>11.6028661</v>
      </c>
      <c r="S96" s="187"/>
      <c r="T96" s="189">
        <f>T97+T176+T186+T199+T206+T284+T287</f>
        <v>1.5062</v>
      </c>
      <c r="AR96" s="190" t="s">
        <v>88</v>
      </c>
      <c r="AT96" s="191" t="s">
        <v>81</v>
      </c>
      <c r="AU96" s="191" t="s">
        <v>82</v>
      </c>
      <c r="AY96" s="190" t="s">
        <v>211</v>
      </c>
      <c r="BK96" s="192">
        <f>BK97+BK176+BK186+BK199+BK206+BK284+BK287</f>
        <v>0</v>
      </c>
    </row>
    <row r="97" spans="1:65" s="12" customFormat="1" ht="12.75">
      <c r="B97" s="179"/>
      <c r="C97" s="180"/>
      <c r="D97" s="181" t="s">
        <v>81</v>
      </c>
      <c r="E97" s="193" t="s">
        <v>88</v>
      </c>
      <c r="F97" s="193" t="s">
        <v>292</v>
      </c>
      <c r="G97" s="180"/>
      <c r="H97" s="180"/>
      <c r="I97" s="183"/>
      <c r="J97" s="194">
        <f>BK97</f>
        <v>0</v>
      </c>
      <c r="K97" s="180"/>
      <c r="L97" s="185"/>
      <c r="M97" s="186"/>
      <c r="N97" s="187"/>
      <c r="O97" s="187"/>
      <c r="P97" s="188">
        <f>SUM(P98:P175)</f>
        <v>0</v>
      </c>
      <c r="Q97" s="187"/>
      <c r="R97" s="188">
        <f>SUM(R98:R175)</f>
        <v>3.9199999999999999E-3</v>
      </c>
      <c r="S97" s="187"/>
      <c r="T97" s="189">
        <f>SUM(T98:T175)</f>
        <v>0</v>
      </c>
      <c r="AR97" s="190" t="s">
        <v>88</v>
      </c>
      <c r="AT97" s="191" t="s">
        <v>81</v>
      </c>
      <c r="AU97" s="191" t="s">
        <v>88</v>
      </c>
      <c r="AY97" s="190" t="s">
        <v>211</v>
      </c>
      <c r="BK97" s="192">
        <f>SUM(BK98:BK175)</f>
        <v>0</v>
      </c>
    </row>
    <row r="98" spans="1:65" s="2" customFormat="1" ht="12">
      <c r="A98" s="37"/>
      <c r="B98" s="38"/>
      <c r="C98" s="195" t="s">
        <v>88</v>
      </c>
      <c r="D98" s="195" t="s">
        <v>214</v>
      </c>
      <c r="E98" s="196" t="s">
        <v>319</v>
      </c>
      <c r="F98" s="197" t="s">
        <v>320</v>
      </c>
      <c r="G98" s="198" t="s">
        <v>321</v>
      </c>
      <c r="H98" s="199">
        <v>120</v>
      </c>
      <c r="I98" s="200"/>
      <c r="J98" s="201">
        <f>ROUND(I98*H98,2)</f>
        <v>0</v>
      </c>
      <c r="K98" s="197" t="s">
        <v>224</v>
      </c>
      <c r="L98" s="42"/>
      <c r="M98" s="202" t="s">
        <v>44</v>
      </c>
      <c r="N98" s="203" t="s">
        <v>53</v>
      </c>
      <c r="O98" s="67"/>
      <c r="P98" s="204">
        <f>O98*H98</f>
        <v>0</v>
      </c>
      <c r="Q98" s="204">
        <v>3.0000000000000001E-5</v>
      </c>
      <c r="R98" s="204">
        <f>Q98*H98</f>
        <v>3.5999999999999999E-3</v>
      </c>
      <c r="S98" s="204">
        <v>0</v>
      </c>
      <c r="T98" s="205">
        <f>S98*H98</f>
        <v>0</v>
      </c>
      <c r="U98" s="37"/>
      <c r="V98" s="37"/>
      <c r="W98" s="37"/>
      <c r="X98" s="37"/>
      <c r="Y98" s="37"/>
      <c r="Z98" s="37"/>
      <c r="AA98" s="37"/>
      <c r="AB98" s="37"/>
      <c r="AC98" s="37"/>
      <c r="AD98" s="37"/>
      <c r="AE98" s="37"/>
      <c r="AR98" s="206" t="s">
        <v>232</v>
      </c>
      <c r="AT98" s="206" t="s">
        <v>214</v>
      </c>
      <c r="AU98" s="206" t="s">
        <v>91</v>
      </c>
      <c r="AY98" s="19" t="s">
        <v>211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232</v>
      </c>
      <c r="BM98" s="206" t="s">
        <v>2168</v>
      </c>
    </row>
    <row r="99" spans="1:65" s="2" customFormat="1" ht="204.75">
      <c r="A99" s="37"/>
      <c r="B99" s="38"/>
      <c r="C99" s="39"/>
      <c r="D99" s="208" t="s">
        <v>297</v>
      </c>
      <c r="E99" s="39"/>
      <c r="F99" s="209" t="s">
        <v>323</v>
      </c>
      <c r="G99" s="39"/>
      <c r="H99" s="39"/>
      <c r="I99" s="118"/>
      <c r="J99" s="39"/>
      <c r="K99" s="39"/>
      <c r="L99" s="42"/>
      <c r="M99" s="210"/>
      <c r="N99" s="211"/>
      <c r="O99" s="67"/>
      <c r="P99" s="67"/>
      <c r="Q99" s="67"/>
      <c r="R99" s="67"/>
      <c r="S99" s="67"/>
      <c r="T99" s="68"/>
      <c r="U99" s="37"/>
      <c r="V99" s="37"/>
      <c r="W99" s="37"/>
      <c r="X99" s="37"/>
      <c r="Y99" s="37"/>
      <c r="Z99" s="37"/>
      <c r="AA99" s="37"/>
      <c r="AB99" s="37"/>
      <c r="AC99" s="37"/>
      <c r="AD99" s="37"/>
      <c r="AE99" s="37"/>
      <c r="AT99" s="19" t="s">
        <v>297</v>
      </c>
      <c r="AU99" s="19" t="s">
        <v>91</v>
      </c>
    </row>
    <row r="100" spans="1:65" s="13" customFormat="1">
      <c r="B100" s="216"/>
      <c r="C100" s="217"/>
      <c r="D100" s="208" t="s">
        <v>299</v>
      </c>
      <c r="E100" s="218" t="s">
        <v>44</v>
      </c>
      <c r="F100" s="219" t="s">
        <v>2169</v>
      </c>
      <c r="G100" s="217"/>
      <c r="H100" s="220">
        <v>120</v>
      </c>
      <c r="I100" s="221"/>
      <c r="J100" s="217"/>
      <c r="K100" s="217"/>
      <c r="L100" s="222"/>
      <c r="M100" s="223"/>
      <c r="N100" s="224"/>
      <c r="O100" s="224"/>
      <c r="P100" s="224"/>
      <c r="Q100" s="224"/>
      <c r="R100" s="224"/>
      <c r="S100" s="224"/>
      <c r="T100" s="225"/>
      <c r="AT100" s="226" t="s">
        <v>299</v>
      </c>
      <c r="AU100" s="226" t="s">
        <v>91</v>
      </c>
      <c r="AV100" s="13" t="s">
        <v>91</v>
      </c>
      <c r="AW100" s="13" t="s">
        <v>42</v>
      </c>
      <c r="AX100" s="13" t="s">
        <v>88</v>
      </c>
      <c r="AY100" s="226" t="s">
        <v>211</v>
      </c>
    </row>
    <row r="101" spans="1:65" s="2" customFormat="1" ht="24">
      <c r="A101" s="37"/>
      <c r="B101" s="38"/>
      <c r="C101" s="195" t="s">
        <v>91</v>
      </c>
      <c r="D101" s="195" t="s">
        <v>214</v>
      </c>
      <c r="E101" s="196" t="s">
        <v>325</v>
      </c>
      <c r="F101" s="197" t="s">
        <v>326</v>
      </c>
      <c r="G101" s="198" t="s">
        <v>327</v>
      </c>
      <c r="H101" s="199">
        <v>15</v>
      </c>
      <c r="I101" s="200"/>
      <c r="J101" s="201">
        <f>ROUND(I101*H101,2)</f>
        <v>0</v>
      </c>
      <c r="K101" s="197" t="s">
        <v>224</v>
      </c>
      <c r="L101" s="42"/>
      <c r="M101" s="202" t="s">
        <v>44</v>
      </c>
      <c r="N101" s="203" t="s">
        <v>53</v>
      </c>
      <c r="O101" s="67"/>
      <c r="P101" s="204">
        <f>O101*H101</f>
        <v>0</v>
      </c>
      <c r="Q101" s="204">
        <v>0</v>
      </c>
      <c r="R101" s="204">
        <f>Q101*H101</f>
        <v>0</v>
      </c>
      <c r="S101" s="204">
        <v>0</v>
      </c>
      <c r="T101" s="205">
        <f>S101*H101</f>
        <v>0</v>
      </c>
      <c r="U101" s="37"/>
      <c r="V101" s="37"/>
      <c r="W101" s="37"/>
      <c r="X101" s="37"/>
      <c r="Y101" s="37"/>
      <c r="Z101" s="37"/>
      <c r="AA101" s="37"/>
      <c r="AB101" s="37"/>
      <c r="AC101" s="37"/>
      <c r="AD101" s="37"/>
      <c r="AE101" s="37"/>
      <c r="AR101" s="206" t="s">
        <v>232</v>
      </c>
      <c r="AT101" s="206" t="s">
        <v>214</v>
      </c>
      <c r="AU101" s="206" t="s">
        <v>91</v>
      </c>
      <c r="AY101" s="19" t="s">
        <v>211</v>
      </c>
      <c r="BE101" s="207">
        <f>IF(N101="základní",J101,0)</f>
        <v>0</v>
      </c>
      <c r="BF101" s="207">
        <f>IF(N101="snížená",J101,0)</f>
        <v>0</v>
      </c>
      <c r="BG101" s="207">
        <f>IF(N101="zákl. přenesená",J101,0)</f>
        <v>0</v>
      </c>
      <c r="BH101" s="207">
        <f>IF(N101="sníž. přenesená",J101,0)</f>
        <v>0</v>
      </c>
      <c r="BI101" s="207">
        <f>IF(N101="nulová",J101,0)</f>
        <v>0</v>
      </c>
      <c r="BJ101" s="19" t="s">
        <v>88</v>
      </c>
      <c r="BK101" s="207">
        <f>ROUND(I101*H101,2)</f>
        <v>0</v>
      </c>
      <c r="BL101" s="19" t="s">
        <v>232</v>
      </c>
      <c r="BM101" s="206" t="s">
        <v>2170</v>
      </c>
    </row>
    <row r="102" spans="1:65" s="2" customFormat="1" ht="126.75">
      <c r="A102" s="37"/>
      <c r="B102" s="38"/>
      <c r="C102" s="39"/>
      <c r="D102" s="208" t="s">
        <v>297</v>
      </c>
      <c r="E102" s="39"/>
      <c r="F102" s="209" t="s">
        <v>329</v>
      </c>
      <c r="G102" s="39"/>
      <c r="H102" s="39"/>
      <c r="I102" s="118"/>
      <c r="J102" s="39"/>
      <c r="K102" s="39"/>
      <c r="L102" s="42"/>
      <c r="M102" s="210"/>
      <c r="N102" s="211"/>
      <c r="O102" s="67"/>
      <c r="P102" s="67"/>
      <c r="Q102" s="67"/>
      <c r="R102" s="67"/>
      <c r="S102" s="67"/>
      <c r="T102" s="68"/>
      <c r="U102" s="37"/>
      <c r="V102" s="37"/>
      <c r="W102" s="37"/>
      <c r="X102" s="37"/>
      <c r="Y102" s="37"/>
      <c r="Z102" s="37"/>
      <c r="AA102" s="37"/>
      <c r="AB102" s="37"/>
      <c r="AC102" s="37"/>
      <c r="AD102" s="37"/>
      <c r="AE102" s="37"/>
      <c r="AT102" s="19" t="s">
        <v>297</v>
      </c>
      <c r="AU102" s="19" t="s">
        <v>91</v>
      </c>
    </row>
    <row r="103" spans="1:65" s="13" customFormat="1">
      <c r="B103" s="216"/>
      <c r="C103" s="217"/>
      <c r="D103" s="208" t="s">
        <v>299</v>
      </c>
      <c r="E103" s="218" t="s">
        <v>44</v>
      </c>
      <c r="F103" s="219" t="s">
        <v>8</v>
      </c>
      <c r="G103" s="217"/>
      <c r="H103" s="220">
        <v>15</v>
      </c>
      <c r="I103" s="221"/>
      <c r="J103" s="217"/>
      <c r="K103" s="217"/>
      <c r="L103" s="222"/>
      <c r="M103" s="223"/>
      <c r="N103" s="224"/>
      <c r="O103" s="224"/>
      <c r="P103" s="224"/>
      <c r="Q103" s="224"/>
      <c r="R103" s="224"/>
      <c r="S103" s="224"/>
      <c r="T103" s="225"/>
      <c r="AT103" s="226" t="s">
        <v>299</v>
      </c>
      <c r="AU103" s="226" t="s">
        <v>91</v>
      </c>
      <c r="AV103" s="13" t="s">
        <v>91</v>
      </c>
      <c r="AW103" s="13" t="s">
        <v>42</v>
      </c>
      <c r="AX103" s="13" t="s">
        <v>88</v>
      </c>
      <c r="AY103" s="226" t="s">
        <v>211</v>
      </c>
    </row>
    <row r="104" spans="1:65" s="2" customFormat="1" ht="24">
      <c r="A104" s="37"/>
      <c r="B104" s="38"/>
      <c r="C104" s="195" t="s">
        <v>227</v>
      </c>
      <c r="D104" s="195" t="s">
        <v>214</v>
      </c>
      <c r="E104" s="196" t="s">
        <v>330</v>
      </c>
      <c r="F104" s="197" t="s">
        <v>331</v>
      </c>
      <c r="G104" s="198" t="s">
        <v>217</v>
      </c>
      <c r="H104" s="199">
        <v>1</v>
      </c>
      <c r="I104" s="200"/>
      <c r="J104" s="201">
        <f>ROUND(I104*H104,2)</f>
        <v>0</v>
      </c>
      <c r="K104" s="197" t="s">
        <v>44</v>
      </c>
      <c r="L104" s="42"/>
      <c r="M104" s="202" t="s">
        <v>44</v>
      </c>
      <c r="N104" s="203" t="s">
        <v>53</v>
      </c>
      <c r="O104" s="67"/>
      <c r="P104" s="204">
        <f>O104*H104</f>
        <v>0</v>
      </c>
      <c r="Q104" s="204">
        <v>0</v>
      </c>
      <c r="R104" s="204">
        <f>Q104*H104</f>
        <v>0</v>
      </c>
      <c r="S104" s="204">
        <v>0</v>
      </c>
      <c r="T104" s="205">
        <f>S104*H104</f>
        <v>0</v>
      </c>
      <c r="U104" s="37"/>
      <c r="V104" s="37"/>
      <c r="W104" s="37"/>
      <c r="X104" s="37"/>
      <c r="Y104" s="37"/>
      <c r="Z104" s="37"/>
      <c r="AA104" s="37"/>
      <c r="AB104" s="37"/>
      <c r="AC104" s="37"/>
      <c r="AD104" s="37"/>
      <c r="AE104" s="37"/>
      <c r="AR104" s="206" t="s">
        <v>232</v>
      </c>
      <c r="AT104" s="206" t="s">
        <v>214</v>
      </c>
      <c r="AU104" s="206" t="s">
        <v>91</v>
      </c>
      <c r="AY104" s="19" t="s">
        <v>211</v>
      </c>
      <c r="BE104" s="207">
        <f>IF(N104="základní",J104,0)</f>
        <v>0</v>
      </c>
      <c r="BF104" s="207">
        <f>IF(N104="snížená",J104,0)</f>
        <v>0</v>
      </c>
      <c r="BG104" s="207">
        <f>IF(N104="zákl. přenesená",J104,0)</f>
        <v>0</v>
      </c>
      <c r="BH104" s="207">
        <f>IF(N104="sníž. přenesená",J104,0)</f>
        <v>0</v>
      </c>
      <c r="BI104" s="207">
        <f>IF(N104="nulová",J104,0)</f>
        <v>0</v>
      </c>
      <c r="BJ104" s="19" t="s">
        <v>88</v>
      </c>
      <c r="BK104" s="207">
        <f>ROUND(I104*H104,2)</f>
        <v>0</v>
      </c>
      <c r="BL104" s="19" t="s">
        <v>232</v>
      </c>
      <c r="BM104" s="206" t="s">
        <v>2171</v>
      </c>
    </row>
    <row r="105" spans="1:65" s="2" customFormat="1" ht="48.75">
      <c r="A105" s="37"/>
      <c r="B105" s="38"/>
      <c r="C105" s="39"/>
      <c r="D105" s="208" t="s">
        <v>220</v>
      </c>
      <c r="E105" s="39"/>
      <c r="F105" s="209" t="s">
        <v>694</v>
      </c>
      <c r="G105" s="39"/>
      <c r="H105" s="39"/>
      <c r="I105" s="118"/>
      <c r="J105" s="39"/>
      <c r="K105" s="39"/>
      <c r="L105" s="42"/>
      <c r="M105" s="210"/>
      <c r="N105" s="211"/>
      <c r="O105" s="67"/>
      <c r="P105" s="67"/>
      <c r="Q105" s="67"/>
      <c r="R105" s="67"/>
      <c r="S105" s="67"/>
      <c r="T105" s="68"/>
      <c r="U105" s="37"/>
      <c r="V105" s="37"/>
      <c r="W105" s="37"/>
      <c r="X105" s="37"/>
      <c r="Y105" s="37"/>
      <c r="Z105" s="37"/>
      <c r="AA105" s="37"/>
      <c r="AB105" s="37"/>
      <c r="AC105" s="37"/>
      <c r="AD105" s="37"/>
      <c r="AE105" s="37"/>
      <c r="AT105" s="19" t="s">
        <v>220</v>
      </c>
      <c r="AU105" s="19" t="s">
        <v>91</v>
      </c>
    </row>
    <row r="106" spans="1:65" s="2" customFormat="1" ht="24">
      <c r="A106" s="37"/>
      <c r="B106" s="38"/>
      <c r="C106" s="195" t="s">
        <v>232</v>
      </c>
      <c r="D106" s="195" t="s">
        <v>214</v>
      </c>
      <c r="E106" s="196" t="s">
        <v>2172</v>
      </c>
      <c r="F106" s="197" t="s">
        <v>2173</v>
      </c>
      <c r="G106" s="198" t="s">
        <v>217</v>
      </c>
      <c r="H106" s="199">
        <v>1</v>
      </c>
      <c r="I106" s="200"/>
      <c r="J106" s="201">
        <f>ROUND(I106*H106,2)</f>
        <v>0</v>
      </c>
      <c r="K106" s="197" t="s">
        <v>44</v>
      </c>
      <c r="L106" s="42"/>
      <c r="M106" s="202" t="s">
        <v>44</v>
      </c>
      <c r="N106" s="203" t="s">
        <v>53</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232</v>
      </c>
      <c r="AT106" s="206" t="s">
        <v>214</v>
      </c>
      <c r="AU106" s="206" t="s">
        <v>91</v>
      </c>
      <c r="AY106" s="19" t="s">
        <v>211</v>
      </c>
      <c r="BE106" s="207">
        <f>IF(N106="základní",J106,0)</f>
        <v>0</v>
      </c>
      <c r="BF106" s="207">
        <f>IF(N106="snížená",J106,0)</f>
        <v>0</v>
      </c>
      <c r="BG106" s="207">
        <f>IF(N106="zákl. přenesená",J106,0)</f>
        <v>0</v>
      </c>
      <c r="BH106" s="207">
        <f>IF(N106="sníž. přenesená",J106,0)</f>
        <v>0</v>
      </c>
      <c r="BI106" s="207">
        <f>IF(N106="nulová",J106,0)</f>
        <v>0</v>
      </c>
      <c r="BJ106" s="19" t="s">
        <v>88</v>
      </c>
      <c r="BK106" s="207">
        <f>ROUND(I106*H106,2)</f>
        <v>0</v>
      </c>
      <c r="BL106" s="19" t="s">
        <v>232</v>
      </c>
      <c r="BM106" s="206" t="s">
        <v>2174</v>
      </c>
    </row>
    <row r="107" spans="1:65" s="2" customFormat="1" ht="29.25">
      <c r="A107" s="37"/>
      <c r="B107" s="38"/>
      <c r="C107" s="39"/>
      <c r="D107" s="208" t="s">
        <v>220</v>
      </c>
      <c r="E107" s="39"/>
      <c r="F107" s="209" t="s">
        <v>2175</v>
      </c>
      <c r="G107" s="39"/>
      <c r="H107" s="39"/>
      <c r="I107" s="118"/>
      <c r="J107" s="39"/>
      <c r="K107" s="39"/>
      <c r="L107" s="42"/>
      <c r="M107" s="210"/>
      <c r="N107" s="211"/>
      <c r="O107" s="67"/>
      <c r="P107" s="67"/>
      <c r="Q107" s="67"/>
      <c r="R107" s="67"/>
      <c r="S107" s="67"/>
      <c r="T107" s="68"/>
      <c r="U107" s="37"/>
      <c r="V107" s="37"/>
      <c r="W107" s="37"/>
      <c r="X107" s="37"/>
      <c r="Y107" s="37"/>
      <c r="Z107" s="37"/>
      <c r="AA107" s="37"/>
      <c r="AB107" s="37"/>
      <c r="AC107" s="37"/>
      <c r="AD107" s="37"/>
      <c r="AE107" s="37"/>
      <c r="AT107" s="19" t="s">
        <v>220</v>
      </c>
      <c r="AU107" s="19" t="s">
        <v>91</v>
      </c>
    </row>
    <row r="108" spans="1:65" s="13" customFormat="1" ht="22.5">
      <c r="B108" s="216"/>
      <c r="C108" s="217"/>
      <c r="D108" s="208" t="s">
        <v>299</v>
      </c>
      <c r="E108" s="218" t="s">
        <v>44</v>
      </c>
      <c r="F108" s="219" t="s">
        <v>2176</v>
      </c>
      <c r="G108" s="217"/>
      <c r="H108" s="220">
        <v>1</v>
      </c>
      <c r="I108" s="221"/>
      <c r="J108" s="217"/>
      <c r="K108" s="217"/>
      <c r="L108" s="222"/>
      <c r="M108" s="223"/>
      <c r="N108" s="224"/>
      <c r="O108" s="224"/>
      <c r="P108" s="224"/>
      <c r="Q108" s="224"/>
      <c r="R108" s="224"/>
      <c r="S108" s="224"/>
      <c r="T108" s="225"/>
      <c r="AT108" s="226" t="s">
        <v>299</v>
      </c>
      <c r="AU108" s="226" t="s">
        <v>91</v>
      </c>
      <c r="AV108" s="13" t="s">
        <v>91</v>
      </c>
      <c r="AW108" s="13" t="s">
        <v>42</v>
      </c>
      <c r="AX108" s="13" t="s">
        <v>88</v>
      </c>
      <c r="AY108" s="226" t="s">
        <v>211</v>
      </c>
    </row>
    <row r="109" spans="1:65" s="2" customFormat="1" ht="12">
      <c r="A109" s="37"/>
      <c r="B109" s="38"/>
      <c r="C109" s="195" t="s">
        <v>210</v>
      </c>
      <c r="D109" s="195" t="s">
        <v>214</v>
      </c>
      <c r="E109" s="196" t="s">
        <v>334</v>
      </c>
      <c r="F109" s="197" t="s">
        <v>335</v>
      </c>
      <c r="G109" s="198" t="s">
        <v>295</v>
      </c>
      <c r="H109" s="199">
        <v>1.96</v>
      </c>
      <c r="I109" s="200"/>
      <c r="J109" s="201">
        <f>ROUND(I109*H109,2)</f>
        <v>0</v>
      </c>
      <c r="K109" s="197" t="s">
        <v>224</v>
      </c>
      <c r="L109" s="42"/>
      <c r="M109" s="202" t="s">
        <v>44</v>
      </c>
      <c r="N109" s="203" t="s">
        <v>53</v>
      </c>
      <c r="O109" s="67"/>
      <c r="P109" s="204">
        <f>O109*H109</f>
        <v>0</v>
      </c>
      <c r="Q109" s="204">
        <v>0</v>
      </c>
      <c r="R109" s="204">
        <f>Q109*H109</f>
        <v>0</v>
      </c>
      <c r="S109" s="204">
        <v>0</v>
      </c>
      <c r="T109" s="205">
        <f>S109*H109</f>
        <v>0</v>
      </c>
      <c r="U109" s="37"/>
      <c r="V109" s="37"/>
      <c r="W109" s="37"/>
      <c r="X109" s="37"/>
      <c r="Y109" s="37"/>
      <c r="Z109" s="37"/>
      <c r="AA109" s="37"/>
      <c r="AB109" s="37"/>
      <c r="AC109" s="37"/>
      <c r="AD109" s="37"/>
      <c r="AE109" s="37"/>
      <c r="AR109" s="206" t="s">
        <v>232</v>
      </c>
      <c r="AT109" s="206" t="s">
        <v>214</v>
      </c>
      <c r="AU109" s="206" t="s">
        <v>91</v>
      </c>
      <c r="AY109" s="19" t="s">
        <v>211</v>
      </c>
      <c r="BE109" s="207">
        <f>IF(N109="základní",J109,0)</f>
        <v>0</v>
      </c>
      <c r="BF109" s="207">
        <f>IF(N109="snížená",J109,0)</f>
        <v>0</v>
      </c>
      <c r="BG109" s="207">
        <f>IF(N109="zákl. přenesená",J109,0)</f>
        <v>0</v>
      </c>
      <c r="BH109" s="207">
        <f>IF(N109="sníž. přenesená",J109,0)</f>
        <v>0</v>
      </c>
      <c r="BI109" s="207">
        <f>IF(N109="nulová",J109,0)</f>
        <v>0</v>
      </c>
      <c r="BJ109" s="19" t="s">
        <v>88</v>
      </c>
      <c r="BK109" s="207">
        <f>ROUND(I109*H109,2)</f>
        <v>0</v>
      </c>
      <c r="BL109" s="19" t="s">
        <v>232</v>
      </c>
      <c r="BM109" s="206" t="s">
        <v>2177</v>
      </c>
    </row>
    <row r="110" spans="1:65" s="2" customFormat="1" ht="39">
      <c r="A110" s="37"/>
      <c r="B110" s="38"/>
      <c r="C110" s="39"/>
      <c r="D110" s="208" t="s">
        <v>297</v>
      </c>
      <c r="E110" s="39"/>
      <c r="F110" s="209" t="s">
        <v>337</v>
      </c>
      <c r="G110" s="39"/>
      <c r="H110" s="39"/>
      <c r="I110" s="118"/>
      <c r="J110" s="39"/>
      <c r="K110" s="39"/>
      <c r="L110" s="42"/>
      <c r="M110" s="210"/>
      <c r="N110" s="211"/>
      <c r="O110" s="67"/>
      <c r="P110" s="67"/>
      <c r="Q110" s="67"/>
      <c r="R110" s="67"/>
      <c r="S110" s="67"/>
      <c r="T110" s="68"/>
      <c r="U110" s="37"/>
      <c r="V110" s="37"/>
      <c r="W110" s="37"/>
      <c r="X110" s="37"/>
      <c r="Y110" s="37"/>
      <c r="Z110" s="37"/>
      <c r="AA110" s="37"/>
      <c r="AB110" s="37"/>
      <c r="AC110" s="37"/>
      <c r="AD110" s="37"/>
      <c r="AE110" s="37"/>
      <c r="AT110" s="19" t="s">
        <v>297</v>
      </c>
      <c r="AU110" s="19" t="s">
        <v>91</v>
      </c>
    </row>
    <row r="111" spans="1:65" s="13" customFormat="1">
      <c r="B111" s="216"/>
      <c r="C111" s="217"/>
      <c r="D111" s="208" t="s">
        <v>299</v>
      </c>
      <c r="E111" s="218" t="s">
        <v>44</v>
      </c>
      <c r="F111" s="219" t="s">
        <v>2178</v>
      </c>
      <c r="G111" s="217"/>
      <c r="H111" s="220">
        <v>1.96</v>
      </c>
      <c r="I111" s="221"/>
      <c r="J111" s="217"/>
      <c r="K111" s="217"/>
      <c r="L111" s="222"/>
      <c r="M111" s="223"/>
      <c r="N111" s="224"/>
      <c r="O111" s="224"/>
      <c r="P111" s="224"/>
      <c r="Q111" s="224"/>
      <c r="R111" s="224"/>
      <c r="S111" s="224"/>
      <c r="T111" s="225"/>
      <c r="AT111" s="226" t="s">
        <v>299</v>
      </c>
      <c r="AU111" s="226" t="s">
        <v>91</v>
      </c>
      <c r="AV111" s="13" t="s">
        <v>91</v>
      </c>
      <c r="AW111" s="13" t="s">
        <v>42</v>
      </c>
      <c r="AX111" s="13" t="s">
        <v>88</v>
      </c>
      <c r="AY111" s="226" t="s">
        <v>211</v>
      </c>
    </row>
    <row r="112" spans="1:65" s="2" customFormat="1" ht="24">
      <c r="A112" s="37"/>
      <c r="B112" s="38"/>
      <c r="C112" s="195" t="s">
        <v>243</v>
      </c>
      <c r="D112" s="195" t="s">
        <v>214</v>
      </c>
      <c r="E112" s="196" t="s">
        <v>2179</v>
      </c>
      <c r="F112" s="197" t="s">
        <v>2180</v>
      </c>
      <c r="G112" s="198" t="s">
        <v>295</v>
      </c>
      <c r="H112" s="199">
        <v>8.1</v>
      </c>
      <c r="I112" s="200"/>
      <c r="J112" s="201">
        <f>ROUND(I112*H112,2)</f>
        <v>0</v>
      </c>
      <c r="K112" s="197" t="s">
        <v>224</v>
      </c>
      <c r="L112" s="42"/>
      <c r="M112" s="202" t="s">
        <v>44</v>
      </c>
      <c r="N112" s="203" t="s">
        <v>53</v>
      </c>
      <c r="O112" s="67"/>
      <c r="P112" s="204">
        <f>O112*H112</f>
        <v>0</v>
      </c>
      <c r="Q112" s="204">
        <v>0</v>
      </c>
      <c r="R112" s="204">
        <f>Q112*H112</f>
        <v>0</v>
      </c>
      <c r="S112" s="204">
        <v>0</v>
      </c>
      <c r="T112" s="205">
        <f>S112*H112</f>
        <v>0</v>
      </c>
      <c r="U112" s="37"/>
      <c r="V112" s="37"/>
      <c r="W112" s="37"/>
      <c r="X112" s="37"/>
      <c r="Y112" s="37"/>
      <c r="Z112" s="37"/>
      <c r="AA112" s="37"/>
      <c r="AB112" s="37"/>
      <c r="AC112" s="37"/>
      <c r="AD112" s="37"/>
      <c r="AE112" s="37"/>
      <c r="AR112" s="206" t="s">
        <v>232</v>
      </c>
      <c r="AT112" s="206" t="s">
        <v>214</v>
      </c>
      <c r="AU112" s="206" t="s">
        <v>91</v>
      </c>
      <c r="AY112" s="19" t="s">
        <v>211</v>
      </c>
      <c r="BE112" s="207">
        <f>IF(N112="základní",J112,0)</f>
        <v>0</v>
      </c>
      <c r="BF112" s="207">
        <f>IF(N112="snížená",J112,0)</f>
        <v>0</v>
      </c>
      <c r="BG112" s="207">
        <f>IF(N112="zákl. přenesená",J112,0)</f>
        <v>0</v>
      </c>
      <c r="BH112" s="207">
        <f>IF(N112="sníž. přenesená",J112,0)</f>
        <v>0</v>
      </c>
      <c r="BI112" s="207">
        <f>IF(N112="nulová",J112,0)</f>
        <v>0</v>
      </c>
      <c r="BJ112" s="19" t="s">
        <v>88</v>
      </c>
      <c r="BK112" s="207">
        <f>ROUND(I112*H112,2)</f>
        <v>0</v>
      </c>
      <c r="BL112" s="19" t="s">
        <v>232</v>
      </c>
      <c r="BM112" s="206" t="s">
        <v>2181</v>
      </c>
    </row>
    <row r="113" spans="1:65" s="2" customFormat="1" ht="39">
      <c r="A113" s="37"/>
      <c r="B113" s="38"/>
      <c r="C113" s="39"/>
      <c r="D113" s="208" t="s">
        <v>297</v>
      </c>
      <c r="E113" s="39"/>
      <c r="F113" s="209" t="s">
        <v>2182</v>
      </c>
      <c r="G113" s="39"/>
      <c r="H113" s="39"/>
      <c r="I113" s="118"/>
      <c r="J113" s="39"/>
      <c r="K113" s="39"/>
      <c r="L113" s="42"/>
      <c r="M113" s="210"/>
      <c r="N113" s="211"/>
      <c r="O113" s="67"/>
      <c r="P113" s="67"/>
      <c r="Q113" s="67"/>
      <c r="R113" s="67"/>
      <c r="S113" s="67"/>
      <c r="T113" s="68"/>
      <c r="U113" s="37"/>
      <c r="V113" s="37"/>
      <c r="W113" s="37"/>
      <c r="X113" s="37"/>
      <c r="Y113" s="37"/>
      <c r="Z113" s="37"/>
      <c r="AA113" s="37"/>
      <c r="AB113" s="37"/>
      <c r="AC113" s="37"/>
      <c r="AD113" s="37"/>
      <c r="AE113" s="37"/>
      <c r="AT113" s="19" t="s">
        <v>297</v>
      </c>
      <c r="AU113" s="19" t="s">
        <v>91</v>
      </c>
    </row>
    <row r="114" spans="1:65" s="13" customFormat="1">
      <c r="B114" s="216"/>
      <c r="C114" s="217"/>
      <c r="D114" s="208" t="s">
        <v>299</v>
      </c>
      <c r="E114" s="218" t="s">
        <v>44</v>
      </c>
      <c r="F114" s="219" t="s">
        <v>2183</v>
      </c>
      <c r="G114" s="217"/>
      <c r="H114" s="220">
        <v>8.1</v>
      </c>
      <c r="I114" s="221"/>
      <c r="J114" s="217"/>
      <c r="K114" s="217"/>
      <c r="L114" s="222"/>
      <c r="M114" s="223"/>
      <c r="N114" s="224"/>
      <c r="O114" s="224"/>
      <c r="P114" s="224"/>
      <c r="Q114" s="224"/>
      <c r="R114" s="224"/>
      <c r="S114" s="224"/>
      <c r="T114" s="225"/>
      <c r="AT114" s="226" t="s">
        <v>299</v>
      </c>
      <c r="AU114" s="226" t="s">
        <v>91</v>
      </c>
      <c r="AV114" s="13" t="s">
        <v>91</v>
      </c>
      <c r="AW114" s="13" t="s">
        <v>42</v>
      </c>
      <c r="AX114" s="13" t="s">
        <v>88</v>
      </c>
      <c r="AY114" s="226" t="s">
        <v>211</v>
      </c>
    </row>
    <row r="115" spans="1:65" s="2" customFormat="1" ht="24">
      <c r="A115" s="37"/>
      <c r="B115" s="38"/>
      <c r="C115" s="195" t="s">
        <v>250</v>
      </c>
      <c r="D115" s="195" t="s">
        <v>214</v>
      </c>
      <c r="E115" s="196" t="s">
        <v>2184</v>
      </c>
      <c r="F115" s="197" t="s">
        <v>2185</v>
      </c>
      <c r="G115" s="198" t="s">
        <v>295</v>
      </c>
      <c r="H115" s="199">
        <v>75.78</v>
      </c>
      <c r="I115" s="200"/>
      <c r="J115" s="201">
        <f>ROUND(I115*H115,2)</f>
        <v>0</v>
      </c>
      <c r="K115" s="197" t="s">
        <v>224</v>
      </c>
      <c r="L115" s="42"/>
      <c r="M115" s="202" t="s">
        <v>44</v>
      </c>
      <c r="N115" s="203" t="s">
        <v>53</v>
      </c>
      <c r="O115" s="67"/>
      <c r="P115" s="204">
        <f>O115*H115</f>
        <v>0</v>
      </c>
      <c r="Q115" s="204">
        <v>0</v>
      </c>
      <c r="R115" s="204">
        <f>Q115*H115</f>
        <v>0</v>
      </c>
      <c r="S115" s="204">
        <v>0</v>
      </c>
      <c r="T115" s="205">
        <f>S115*H115</f>
        <v>0</v>
      </c>
      <c r="U115" s="37"/>
      <c r="V115" s="37"/>
      <c r="W115" s="37"/>
      <c r="X115" s="37"/>
      <c r="Y115" s="37"/>
      <c r="Z115" s="37"/>
      <c r="AA115" s="37"/>
      <c r="AB115" s="37"/>
      <c r="AC115" s="37"/>
      <c r="AD115" s="37"/>
      <c r="AE115" s="37"/>
      <c r="AR115" s="206" t="s">
        <v>232</v>
      </c>
      <c r="AT115" s="206" t="s">
        <v>214</v>
      </c>
      <c r="AU115" s="206" t="s">
        <v>91</v>
      </c>
      <c r="AY115" s="19" t="s">
        <v>211</v>
      </c>
      <c r="BE115" s="207">
        <f>IF(N115="základní",J115,0)</f>
        <v>0</v>
      </c>
      <c r="BF115" s="207">
        <f>IF(N115="snížená",J115,0)</f>
        <v>0</v>
      </c>
      <c r="BG115" s="207">
        <f>IF(N115="zákl. přenesená",J115,0)</f>
        <v>0</v>
      </c>
      <c r="BH115" s="207">
        <f>IF(N115="sníž. přenesená",J115,0)</f>
        <v>0</v>
      </c>
      <c r="BI115" s="207">
        <f>IF(N115="nulová",J115,0)</f>
        <v>0</v>
      </c>
      <c r="BJ115" s="19" t="s">
        <v>88</v>
      </c>
      <c r="BK115" s="207">
        <f>ROUND(I115*H115,2)</f>
        <v>0</v>
      </c>
      <c r="BL115" s="19" t="s">
        <v>232</v>
      </c>
      <c r="BM115" s="206" t="s">
        <v>2186</v>
      </c>
    </row>
    <row r="116" spans="1:65" s="2" customFormat="1" ht="48.75">
      <c r="A116" s="37"/>
      <c r="B116" s="38"/>
      <c r="C116" s="39"/>
      <c r="D116" s="208" t="s">
        <v>297</v>
      </c>
      <c r="E116" s="39"/>
      <c r="F116" s="209" t="s">
        <v>377</v>
      </c>
      <c r="G116" s="39"/>
      <c r="H116" s="39"/>
      <c r="I116" s="118"/>
      <c r="J116" s="39"/>
      <c r="K116" s="39"/>
      <c r="L116" s="42"/>
      <c r="M116" s="210"/>
      <c r="N116" s="211"/>
      <c r="O116" s="67"/>
      <c r="P116" s="67"/>
      <c r="Q116" s="67"/>
      <c r="R116" s="67"/>
      <c r="S116" s="67"/>
      <c r="T116" s="68"/>
      <c r="U116" s="37"/>
      <c r="V116" s="37"/>
      <c r="W116" s="37"/>
      <c r="X116" s="37"/>
      <c r="Y116" s="37"/>
      <c r="Z116" s="37"/>
      <c r="AA116" s="37"/>
      <c r="AB116" s="37"/>
      <c r="AC116" s="37"/>
      <c r="AD116" s="37"/>
      <c r="AE116" s="37"/>
      <c r="AT116" s="19" t="s">
        <v>297</v>
      </c>
      <c r="AU116" s="19" t="s">
        <v>91</v>
      </c>
    </row>
    <row r="117" spans="1:65" s="13" customFormat="1" ht="22.5">
      <c r="B117" s="216"/>
      <c r="C117" s="217"/>
      <c r="D117" s="208" t="s">
        <v>299</v>
      </c>
      <c r="E117" s="218" t="s">
        <v>44</v>
      </c>
      <c r="F117" s="219" t="s">
        <v>2187</v>
      </c>
      <c r="G117" s="217"/>
      <c r="H117" s="220">
        <v>75.78</v>
      </c>
      <c r="I117" s="221"/>
      <c r="J117" s="217"/>
      <c r="K117" s="217"/>
      <c r="L117" s="222"/>
      <c r="M117" s="223"/>
      <c r="N117" s="224"/>
      <c r="O117" s="224"/>
      <c r="P117" s="224"/>
      <c r="Q117" s="224"/>
      <c r="R117" s="224"/>
      <c r="S117" s="224"/>
      <c r="T117" s="225"/>
      <c r="AT117" s="226" t="s">
        <v>299</v>
      </c>
      <c r="AU117" s="226" t="s">
        <v>91</v>
      </c>
      <c r="AV117" s="13" t="s">
        <v>91</v>
      </c>
      <c r="AW117" s="13" t="s">
        <v>42</v>
      </c>
      <c r="AX117" s="13" t="s">
        <v>88</v>
      </c>
      <c r="AY117" s="226" t="s">
        <v>211</v>
      </c>
    </row>
    <row r="118" spans="1:65" s="2" customFormat="1" ht="24">
      <c r="A118" s="37"/>
      <c r="B118" s="38"/>
      <c r="C118" s="195" t="s">
        <v>256</v>
      </c>
      <c r="D118" s="195" t="s">
        <v>214</v>
      </c>
      <c r="E118" s="196" t="s">
        <v>2188</v>
      </c>
      <c r="F118" s="197" t="s">
        <v>2189</v>
      </c>
      <c r="G118" s="198" t="s">
        <v>295</v>
      </c>
      <c r="H118" s="199">
        <v>83.88</v>
      </c>
      <c r="I118" s="200"/>
      <c r="J118" s="201">
        <f>ROUND(I118*H118,2)</f>
        <v>0</v>
      </c>
      <c r="K118" s="197" t="s">
        <v>224</v>
      </c>
      <c r="L118" s="42"/>
      <c r="M118" s="202" t="s">
        <v>44</v>
      </c>
      <c r="N118" s="203" t="s">
        <v>53</v>
      </c>
      <c r="O118" s="67"/>
      <c r="P118" s="204">
        <f>O118*H118</f>
        <v>0</v>
      </c>
      <c r="Q118" s="204">
        <v>0</v>
      </c>
      <c r="R118" s="204">
        <f>Q118*H118</f>
        <v>0</v>
      </c>
      <c r="S118" s="204">
        <v>0</v>
      </c>
      <c r="T118" s="205">
        <f>S118*H118</f>
        <v>0</v>
      </c>
      <c r="U118" s="37"/>
      <c r="V118" s="37"/>
      <c r="W118" s="37"/>
      <c r="X118" s="37"/>
      <c r="Y118" s="37"/>
      <c r="Z118" s="37"/>
      <c r="AA118" s="37"/>
      <c r="AB118" s="37"/>
      <c r="AC118" s="37"/>
      <c r="AD118" s="37"/>
      <c r="AE118" s="37"/>
      <c r="AR118" s="206" t="s">
        <v>232</v>
      </c>
      <c r="AT118" s="206" t="s">
        <v>214</v>
      </c>
      <c r="AU118" s="206" t="s">
        <v>91</v>
      </c>
      <c r="AY118" s="19" t="s">
        <v>211</v>
      </c>
      <c r="BE118" s="207">
        <f>IF(N118="základní",J118,0)</f>
        <v>0</v>
      </c>
      <c r="BF118" s="207">
        <f>IF(N118="snížená",J118,0)</f>
        <v>0</v>
      </c>
      <c r="BG118" s="207">
        <f>IF(N118="zákl. přenesená",J118,0)</f>
        <v>0</v>
      </c>
      <c r="BH118" s="207">
        <f>IF(N118="sníž. přenesená",J118,0)</f>
        <v>0</v>
      </c>
      <c r="BI118" s="207">
        <f>IF(N118="nulová",J118,0)</f>
        <v>0</v>
      </c>
      <c r="BJ118" s="19" t="s">
        <v>88</v>
      </c>
      <c r="BK118" s="207">
        <f>ROUND(I118*H118,2)</f>
        <v>0</v>
      </c>
      <c r="BL118" s="19" t="s">
        <v>232</v>
      </c>
      <c r="BM118" s="206" t="s">
        <v>2190</v>
      </c>
    </row>
    <row r="119" spans="1:65" s="2" customFormat="1" ht="253.5">
      <c r="A119" s="37"/>
      <c r="B119" s="38"/>
      <c r="C119" s="39"/>
      <c r="D119" s="208" t="s">
        <v>297</v>
      </c>
      <c r="E119" s="39"/>
      <c r="F119" s="209" t="s">
        <v>2191</v>
      </c>
      <c r="G119" s="39"/>
      <c r="H119" s="39"/>
      <c r="I119" s="118"/>
      <c r="J119" s="39"/>
      <c r="K119" s="39"/>
      <c r="L119" s="42"/>
      <c r="M119" s="210"/>
      <c r="N119" s="211"/>
      <c r="O119" s="67"/>
      <c r="P119" s="67"/>
      <c r="Q119" s="67"/>
      <c r="R119" s="67"/>
      <c r="S119" s="67"/>
      <c r="T119" s="68"/>
      <c r="U119" s="37"/>
      <c r="V119" s="37"/>
      <c r="W119" s="37"/>
      <c r="X119" s="37"/>
      <c r="Y119" s="37"/>
      <c r="Z119" s="37"/>
      <c r="AA119" s="37"/>
      <c r="AB119" s="37"/>
      <c r="AC119" s="37"/>
      <c r="AD119" s="37"/>
      <c r="AE119" s="37"/>
      <c r="AT119" s="19" t="s">
        <v>297</v>
      </c>
      <c r="AU119" s="19" t="s">
        <v>91</v>
      </c>
    </row>
    <row r="120" spans="1:65" s="13" customFormat="1">
      <c r="B120" s="216"/>
      <c r="C120" s="217"/>
      <c r="D120" s="208" t="s">
        <v>299</v>
      </c>
      <c r="E120" s="218" t="s">
        <v>44</v>
      </c>
      <c r="F120" s="219" t="s">
        <v>2192</v>
      </c>
      <c r="G120" s="217"/>
      <c r="H120" s="220">
        <v>83.88</v>
      </c>
      <c r="I120" s="221"/>
      <c r="J120" s="217"/>
      <c r="K120" s="217"/>
      <c r="L120" s="222"/>
      <c r="M120" s="223"/>
      <c r="N120" s="224"/>
      <c r="O120" s="224"/>
      <c r="P120" s="224"/>
      <c r="Q120" s="224"/>
      <c r="R120" s="224"/>
      <c r="S120" s="224"/>
      <c r="T120" s="225"/>
      <c r="AT120" s="226" t="s">
        <v>299</v>
      </c>
      <c r="AU120" s="226" t="s">
        <v>91</v>
      </c>
      <c r="AV120" s="13" t="s">
        <v>91</v>
      </c>
      <c r="AW120" s="13" t="s">
        <v>42</v>
      </c>
      <c r="AX120" s="13" t="s">
        <v>88</v>
      </c>
      <c r="AY120" s="226" t="s">
        <v>211</v>
      </c>
    </row>
    <row r="121" spans="1:65" s="2" customFormat="1" ht="36">
      <c r="A121" s="37"/>
      <c r="B121" s="38"/>
      <c r="C121" s="195" t="s">
        <v>261</v>
      </c>
      <c r="D121" s="195" t="s">
        <v>214</v>
      </c>
      <c r="E121" s="196" t="s">
        <v>411</v>
      </c>
      <c r="F121" s="197" t="s">
        <v>412</v>
      </c>
      <c r="G121" s="198" t="s">
        <v>295</v>
      </c>
      <c r="H121" s="199">
        <v>2.427</v>
      </c>
      <c r="I121" s="200"/>
      <c r="J121" s="201">
        <f>ROUND(I121*H121,2)</f>
        <v>0</v>
      </c>
      <c r="K121" s="197" t="s">
        <v>224</v>
      </c>
      <c r="L121" s="42"/>
      <c r="M121" s="202" t="s">
        <v>44</v>
      </c>
      <c r="N121" s="203" t="s">
        <v>53</v>
      </c>
      <c r="O121" s="67"/>
      <c r="P121" s="204">
        <f>O121*H121</f>
        <v>0</v>
      </c>
      <c r="Q121" s="204">
        <v>0</v>
      </c>
      <c r="R121" s="204">
        <f>Q121*H121</f>
        <v>0</v>
      </c>
      <c r="S121" s="204">
        <v>0</v>
      </c>
      <c r="T121" s="205">
        <f>S121*H121</f>
        <v>0</v>
      </c>
      <c r="U121" s="37"/>
      <c r="V121" s="37"/>
      <c r="W121" s="37"/>
      <c r="X121" s="37"/>
      <c r="Y121" s="37"/>
      <c r="Z121" s="37"/>
      <c r="AA121" s="37"/>
      <c r="AB121" s="37"/>
      <c r="AC121" s="37"/>
      <c r="AD121" s="37"/>
      <c r="AE121" s="37"/>
      <c r="AR121" s="206" t="s">
        <v>232</v>
      </c>
      <c r="AT121" s="206" t="s">
        <v>214</v>
      </c>
      <c r="AU121" s="206" t="s">
        <v>91</v>
      </c>
      <c r="AY121" s="19" t="s">
        <v>211</v>
      </c>
      <c r="BE121" s="207">
        <f>IF(N121="základní",J121,0)</f>
        <v>0</v>
      </c>
      <c r="BF121" s="207">
        <f>IF(N121="snížená",J121,0)</f>
        <v>0</v>
      </c>
      <c r="BG121" s="207">
        <f>IF(N121="zákl. přenesená",J121,0)</f>
        <v>0</v>
      </c>
      <c r="BH121" s="207">
        <f>IF(N121="sníž. přenesená",J121,0)</f>
        <v>0</v>
      </c>
      <c r="BI121" s="207">
        <f>IF(N121="nulová",J121,0)</f>
        <v>0</v>
      </c>
      <c r="BJ121" s="19" t="s">
        <v>88</v>
      </c>
      <c r="BK121" s="207">
        <f>ROUND(I121*H121,2)</f>
        <v>0</v>
      </c>
      <c r="BL121" s="19" t="s">
        <v>232</v>
      </c>
      <c r="BM121" s="206" t="s">
        <v>2193</v>
      </c>
    </row>
    <row r="122" spans="1:65" s="2" customFormat="1" ht="117">
      <c r="A122" s="37"/>
      <c r="B122" s="38"/>
      <c r="C122" s="39"/>
      <c r="D122" s="208" t="s">
        <v>297</v>
      </c>
      <c r="E122" s="39"/>
      <c r="F122" s="209" t="s">
        <v>414</v>
      </c>
      <c r="G122" s="39"/>
      <c r="H122" s="39"/>
      <c r="I122" s="118"/>
      <c r="J122" s="39"/>
      <c r="K122" s="39"/>
      <c r="L122" s="42"/>
      <c r="M122" s="210"/>
      <c r="N122" s="211"/>
      <c r="O122" s="67"/>
      <c r="P122" s="67"/>
      <c r="Q122" s="67"/>
      <c r="R122" s="67"/>
      <c r="S122" s="67"/>
      <c r="T122" s="68"/>
      <c r="U122" s="37"/>
      <c r="V122" s="37"/>
      <c r="W122" s="37"/>
      <c r="X122" s="37"/>
      <c r="Y122" s="37"/>
      <c r="Z122" s="37"/>
      <c r="AA122" s="37"/>
      <c r="AB122" s="37"/>
      <c r="AC122" s="37"/>
      <c r="AD122" s="37"/>
      <c r="AE122" s="37"/>
      <c r="AT122" s="19" t="s">
        <v>297</v>
      </c>
      <c r="AU122" s="19" t="s">
        <v>91</v>
      </c>
    </row>
    <row r="123" spans="1:65" s="13" customFormat="1">
      <c r="B123" s="216"/>
      <c r="C123" s="217"/>
      <c r="D123" s="208" t="s">
        <v>299</v>
      </c>
      <c r="E123" s="218" t="s">
        <v>44</v>
      </c>
      <c r="F123" s="219" t="s">
        <v>2194</v>
      </c>
      <c r="G123" s="217"/>
      <c r="H123" s="220">
        <v>2.427</v>
      </c>
      <c r="I123" s="221"/>
      <c r="J123" s="217"/>
      <c r="K123" s="217"/>
      <c r="L123" s="222"/>
      <c r="M123" s="223"/>
      <c r="N123" s="224"/>
      <c r="O123" s="224"/>
      <c r="P123" s="224"/>
      <c r="Q123" s="224"/>
      <c r="R123" s="224"/>
      <c r="S123" s="224"/>
      <c r="T123" s="225"/>
      <c r="AT123" s="226" t="s">
        <v>299</v>
      </c>
      <c r="AU123" s="226" t="s">
        <v>91</v>
      </c>
      <c r="AV123" s="13" t="s">
        <v>91</v>
      </c>
      <c r="AW123" s="13" t="s">
        <v>42</v>
      </c>
      <c r="AX123" s="13" t="s">
        <v>88</v>
      </c>
      <c r="AY123" s="226" t="s">
        <v>211</v>
      </c>
    </row>
    <row r="124" spans="1:65" s="2" customFormat="1" ht="36">
      <c r="A124" s="37"/>
      <c r="B124" s="38"/>
      <c r="C124" s="195" t="s">
        <v>265</v>
      </c>
      <c r="D124" s="195" t="s">
        <v>214</v>
      </c>
      <c r="E124" s="196" t="s">
        <v>756</v>
      </c>
      <c r="F124" s="197" t="s">
        <v>757</v>
      </c>
      <c r="G124" s="198" t="s">
        <v>295</v>
      </c>
      <c r="H124" s="199">
        <v>162.12</v>
      </c>
      <c r="I124" s="200"/>
      <c r="J124" s="201">
        <f>ROUND(I124*H124,2)</f>
        <v>0</v>
      </c>
      <c r="K124" s="197" t="s">
        <v>224</v>
      </c>
      <c r="L124" s="42"/>
      <c r="M124" s="202" t="s">
        <v>44</v>
      </c>
      <c r="N124" s="203" t="s">
        <v>53</v>
      </c>
      <c r="O124" s="67"/>
      <c r="P124" s="204">
        <f>O124*H124</f>
        <v>0</v>
      </c>
      <c r="Q124" s="204">
        <v>0</v>
      </c>
      <c r="R124" s="204">
        <f>Q124*H124</f>
        <v>0</v>
      </c>
      <c r="S124" s="204">
        <v>0</v>
      </c>
      <c r="T124" s="205">
        <f>S124*H124</f>
        <v>0</v>
      </c>
      <c r="U124" s="37"/>
      <c r="V124" s="37"/>
      <c r="W124" s="37"/>
      <c r="X124" s="37"/>
      <c r="Y124" s="37"/>
      <c r="Z124" s="37"/>
      <c r="AA124" s="37"/>
      <c r="AB124" s="37"/>
      <c r="AC124" s="37"/>
      <c r="AD124" s="37"/>
      <c r="AE124" s="37"/>
      <c r="AR124" s="206" t="s">
        <v>232</v>
      </c>
      <c r="AT124" s="206" t="s">
        <v>214</v>
      </c>
      <c r="AU124" s="206" t="s">
        <v>91</v>
      </c>
      <c r="AY124" s="19" t="s">
        <v>211</v>
      </c>
      <c r="BE124" s="207">
        <f>IF(N124="základní",J124,0)</f>
        <v>0</v>
      </c>
      <c r="BF124" s="207">
        <f>IF(N124="snížená",J124,0)</f>
        <v>0</v>
      </c>
      <c r="BG124" s="207">
        <f>IF(N124="zákl. přenesená",J124,0)</f>
        <v>0</v>
      </c>
      <c r="BH124" s="207">
        <f>IF(N124="sníž. přenesená",J124,0)</f>
        <v>0</v>
      </c>
      <c r="BI124" s="207">
        <f>IF(N124="nulová",J124,0)</f>
        <v>0</v>
      </c>
      <c r="BJ124" s="19" t="s">
        <v>88</v>
      </c>
      <c r="BK124" s="207">
        <f>ROUND(I124*H124,2)</f>
        <v>0</v>
      </c>
      <c r="BL124" s="19" t="s">
        <v>232</v>
      </c>
      <c r="BM124" s="206" t="s">
        <v>2195</v>
      </c>
    </row>
    <row r="125" spans="1:65" s="2" customFormat="1" ht="58.5">
      <c r="A125" s="37"/>
      <c r="B125" s="38"/>
      <c r="C125" s="39"/>
      <c r="D125" s="208" t="s">
        <v>297</v>
      </c>
      <c r="E125" s="39"/>
      <c r="F125" s="209" t="s">
        <v>421</v>
      </c>
      <c r="G125" s="39"/>
      <c r="H125" s="39"/>
      <c r="I125" s="118"/>
      <c r="J125" s="39"/>
      <c r="K125" s="39"/>
      <c r="L125" s="42"/>
      <c r="M125" s="210"/>
      <c r="N125" s="211"/>
      <c r="O125" s="67"/>
      <c r="P125" s="67"/>
      <c r="Q125" s="67"/>
      <c r="R125" s="67"/>
      <c r="S125" s="67"/>
      <c r="T125" s="68"/>
      <c r="U125" s="37"/>
      <c r="V125" s="37"/>
      <c r="W125" s="37"/>
      <c r="X125" s="37"/>
      <c r="Y125" s="37"/>
      <c r="Z125" s="37"/>
      <c r="AA125" s="37"/>
      <c r="AB125" s="37"/>
      <c r="AC125" s="37"/>
      <c r="AD125" s="37"/>
      <c r="AE125" s="37"/>
      <c r="AT125" s="19" t="s">
        <v>297</v>
      </c>
      <c r="AU125" s="19" t="s">
        <v>91</v>
      </c>
    </row>
    <row r="126" spans="1:65" s="15" customFormat="1" ht="22.5">
      <c r="B126" s="238"/>
      <c r="C126" s="239"/>
      <c r="D126" s="208" t="s">
        <v>299</v>
      </c>
      <c r="E126" s="240" t="s">
        <v>44</v>
      </c>
      <c r="F126" s="241" t="s">
        <v>2196</v>
      </c>
      <c r="G126" s="239"/>
      <c r="H126" s="240" t="s">
        <v>44</v>
      </c>
      <c r="I126" s="242"/>
      <c r="J126" s="239"/>
      <c r="K126" s="239"/>
      <c r="L126" s="243"/>
      <c r="M126" s="244"/>
      <c r="N126" s="245"/>
      <c r="O126" s="245"/>
      <c r="P126" s="245"/>
      <c r="Q126" s="245"/>
      <c r="R126" s="245"/>
      <c r="S126" s="245"/>
      <c r="T126" s="246"/>
      <c r="AT126" s="247" t="s">
        <v>299</v>
      </c>
      <c r="AU126" s="247" t="s">
        <v>91</v>
      </c>
      <c r="AV126" s="15" t="s">
        <v>88</v>
      </c>
      <c r="AW126" s="15" t="s">
        <v>42</v>
      </c>
      <c r="AX126" s="15" t="s">
        <v>82</v>
      </c>
      <c r="AY126" s="247" t="s">
        <v>211</v>
      </c>
    </row>
    <row r="127" spans="1:65" s="13" customFormat="1">
      <c r="B127" s="216"/>
      <c r="C127" s="217"/>
      <c r="D127" s="208" t="s">
        <v>299</v>
      </c>
      <c r="E127" s="218" t="s">
        <v>44</v>
      </c>
      <c r="F127" s="219" t="s">
        <v>2197</v>
      </c>
      <c r="G127" s="217"/>
      <c r="H127" s="220">
        <v>1.28</v>
      </c>
      <c r="I127" s="221"/>
      <c r="J127" s="217"/>
      <c r="K127" s="217"/>
      <c r="L127" s="222"/>
      <c r="M127" s="223"/>
      <c r="N127" s="224"/>
      <c r="O127" s="224"/>
      <c r="P127" s="224"/>
      <c r="Q127" s="224"/>
      <c r="R127" s="224"/>
      <c r="S127" s="224"/>
      <c r="T127" s="225"/>
      <c r="AT127" s="226" t="s">
        <v>299</v>
      </c>
      <c r="AU127" s="226" t="s">
        <v>91</v>
      </c>
      <c r="AV127" s="13" t="s">
        <v>91</v>
      </c>
      <c r="AW127" s="13" t="s">
        <v>42</v>
      </c>
      <c r="AX127" s="13" t="s">
        <v>82</v>
      </c>
      <c r="AY127" s="226" t="s">
        <v>211</v>
      </c>
    </row>
    <row r="128" spans="1:65" s="13" customFormat="1">
      <c r="B128" s="216"/>
      <c r="C128" s="217"/>
      <c r="D128" s="208" t="s">
        <v>299</v>
      </c>
      <c r="E128" s="218" t="s">
        <v>44</v>
      </c>
      <c r="F128" s="219" t="s">
        <v>2198</v>
      </c>
      <c r="G128" s="217"/>
      <c r="H128" s="220">
        <v>1.28</v>
      </c>
      <c r="I128" s="221"/>
      <c r="J128" s="217"/>
      <c r="K128" s="217"/>
      <c r="L128" s="222"/>
      <c r="M128" s="223"/>
      <c r="N128" s="224"/>
      <c r="O128" s="224"/>
      <c r="P128" s="224"/>
      <c r="Q128" s="224"/>
      <c r="R128" s="224"/>
      <c r="S128" s="224"/>
      <c r="T128" s="225"/>
      <c r="AT128" s="226" t="s">
        <v>299</v>
      </c>
      <c r="AU128" s="226" t="s">
        <v>91</v>
      </c>
      <c r="AV128" s="13" t="s">
        <v>91</v>
      </c>
      <c r="AW128" s="13" t="s">
        <v>42</v>
      </c>
      <c r="AX128" s="13" t="s">
        <v>82</v>
      </c>
      <c r="AY128" s="226" t="s">
        <v>211</v>
      </c>
    </row>
    <row r="129" spans="1:65" s="16" customFormat="1">
      <c r="B129" s="248"/>
      <c r="C129" s="249"/>
      <c r="D129" s="208" t="s">
        <v>299</v>
      </c>
      <c r="E129" s="250" t="s">
        <v>44</v>
      </c>
      <c r="F129" s="251" t="s">
        <v>500</v>
      </c>
      <c r="G129" s="249"/>
      <c r="H129" s="252">
        <v>2.56</v>
      </c>
      <c r="I129" s="253"/>
      <c r="J129" s="249"/>
      <c r="K129" s="249"/>
      <c r="L129" s="254"/>
      <c r="M129" s="255"/>
      <c r="N129" s="256"/>
      <c r="O129" s="256"/>
      <c r="P129" s="256"/>
      <c r="Q129" s="256"/>
      <c r="R129" s="256"/>
      <c r="S129" s="256"/>
      <c r="T129" s="257"/>
      <c r="AT129" s="258" t="s">
        <v>299</v>
      </c>
      <c r="AU129" s="258" t="s">
        <v>91</v>
      </c>
      <c r="AV129" s="16" t="s">
        <v>227</v>
      </c>
      <c r="AW129" s="16" t="s">
        <v>42</v>
      </c>
      <c r="AX129" s="16" t="s">
        <v>82</v>
      </c>
      <c r="AY129" s="258" t="s">
        <v>211</v>
      </c>
    </row>
    <row r="130" spans="1:65" s="13" customFormat="1">
      <c r="B130" s="216"/>
      <c r="C130" s="217"/>
      <c r="D130" s="208" t="s">
        <v>299</v>
      </c>
      <c r="E130" s="218" t="s">
        <v>44</v>
      </c>
      <c r="F130" s="219" t="s">
        <v>2199</v>
      </c>
      <c r="G130" s="217"/>
      <c r="H130" s="220">
        <v>75</v>
      </c>
      <c r="I130" s="221"/>
      <c r="J130" s="217"/>
      <c r="K130" s="217"/>
      <c r="L130" s="222"/>
      <c r="M130" s="223"/>
      <c r="N130" s="224"/>
      <c r="O130" s="224"/>
      <c r="P130" s="224"/>
      <c r="Q130" s="224"/>
      <c r="R130" s="224"/>
      <c r="S130" s="224"/>
      <c r="T130" s="225"/>
      <c r="AT130" s="226" t="s">
        <v>299</v>
      </c>
      <c r="AU130" s="226" t="s">
        <v>91</v>
      </c>
      <c r="AV130" s="13" t="s">
        <v>91</v>
      </c>
      <c r="AW130" s="13" t="s">
        <v>42</v>
      </c>
      <c r="AX130" s="13" t="s">
        <v>82</v>
      </c>
      <c r="AY130" s="226" t="s">
        <v>211</v>
      </c>
    </row>
    <row r="131" spans="1:65" s="13" customFormat="1">
      <c r="B131" s="216"/>
      <c r="C131" s="217"/>
      <c r="D131" s="208" t="s">
        <v>299</v>
      </c>
      <c r="E131" s="218" t="s">
        <v>44</v>
      </c>
      <c r="F131" s="219" t="s">
        <v>2200</v>
      </c>
      <c r="G131" s="217"/>
      <c r="H131" s="220">
        <v>75</v>
      </c>
      <c r="I131" s="221"/>
      <c r="J131" s="217"/>
      <c r="K131" s="217"/>
      <c r="L131" s="222"/>
      <c r="M131" s="223"/>
      <c r="N131" s="224"/>
      <c r="O131" s="224"/>
      <c r="P131" s="224"/>
      <c r="Q131" s="224"/>
      <c r="R131" s="224"/>
      <c r="S131" s="224"/>
      <c r="T131" s="225"/>
      <c r="AT131" s="226" t="s">
        <v>299</v>
      </c>
      <c r="AU131" s="226" t="s">
        <v>91</v>
      </c>
      <c r="AV131" s="13" t="s">
        <v>91</v>
      </c>
      <c r="AW131" s="13" t="s">
        <v>42</v>
      </c>
      <c r="AX131" s="13" t="s">
        <v>82</v>
      </c>
      <c r="AY131" s="226" t="s">
        <v>211</v>
      </c>
    </row>
    <row r="132" spans="1:65" s="16" customFormat="1">
      <c r="B132" s="248"/>
      <c r="C132" s="249"/>
      <c r="D132" s="208" t="s">
        <v>299</v>
      </c>
      <c r="E132" s="250" t="s">
        <v>44</v>
      </c>
      <c r="F132" s="251" t="s">
        <v>500</v>
      </c>
      <c r="G132" s="249"/>
      <c r="H132" s="252">
        <v>150</v>
      </c>
      <c r="I132" s="253"/>
      <c r="J132" s="249"/>
      <c r="K132" s="249"/>
      <c r="L132" s="254"/>
      <c r="M132" s="255"/>
      <c r="N132" s="256"/>
      <c r="O132" s="256"/>
      <c r="P132" s="256"/>
      <c r="Q132" s="256"/>
      <c r="R132" s="256"/>
      <c r="S132" s="256"/>
      <c r="T132" s="257"/>
      <c r="AT132" s="258" t="s">
        <v>299</v>
      </c>
      <c r="AU132" s="258" t="s">
        <v>91</v>
      </c>
      <c r="AV132" s="16" t="s">
        <v>227</v>
      </c>
      <c r="AW132" s="16" t="s">
        <v>42</v>
      </c>
      <c r="AX132" s="16" t="s">
        <v>82</v>
      </c>
      <c r="AY132" s="258" t="s">
        <v>211</v>
      </c>
    </row>
    <row r="133" spans="1:65" s="15" customFormat="1">
      <c r="B133" s="238"/>
      <c r="C133" s="239"/>
      <c r="D133" s="208" t="s">
        <v>299</v>
      </c>
      <c r="E133" s="240" t="s">
        <v>44</v>
      </c>
      <c r="F133" s="241" t="s">
        <v>1814</v>
      </c>
      <c r="G133" s="239"/>
      <c r="H133" s="240" t="s">
        <v>44</v>
      </c>
      <c r="I133" s="242"/>
      <c r="J133" s="239"/>
      <c r="K133" s="239"/>
      <c r="L133" s="243"/>
      <c r="M133" s="244"/>
      <c r="N133" s="245"/>
      <c r="O133" s="245"/>
      <c r="P133" s="245"/>
      <c r="Q133" s="245"/>
      <c r="R133" s="245"/>
      <c r="S133" s="245"/>
      <c r="T133" s="246"/>
      <c r="AT133" s="247" t="s">
        <v>299</v>
      </c>
      <c r="AU133" s="247" t="s">
        <v>91</v>
      </c>
      <c r="AV133" s="15" t="s">
        <v>88</v>
      </c>
      <c r="AW133" s="15" t="s">
        <v>42</v>
      </c>
      <c r="AX133" s="15" t="s">
        <v>82</v>
      </c>
      <c r="AY133" s="247" t="s">
        <v>211</v>
      </c>
    </row>
    <row r="134" spans="1:65" s="13" customFormat="1">
      <c r="B134" s="216"/>
      <c r="C134" s="217"/>
      <c r="D134" s="208" t="s">
        <v>299</v>
      </c>
      <c r="E134" s="218" t="s">
        <v>44</v>
      </c>
      <c r="F134" s="219" t="s">
        <v>2201</v>
      </c>
      <c r="G134" s="217"/>
      <c r="H134" s="220">
        <v>0.68</v>
      </c>
      <c r="I134" s="221"/>
      <c r="J134" s="217"/>
      <c r="K134" s="217"/>
      <c r="L134" s="222"/>
      <c r="M134" s="223"/>
      <c r="N134" s="224"/>
      <c r="O134" s="224"/>
      <c r="P134" s="224"/>
      <c r="Q134" s="224"/>
      <c r="R134" s="224"/>
      <c r="S134" s="224"/>
      <c r="T134" s="225"/>
      <c r="AT134" s="226" t="s">
        <v>299</v>
      </c>
      <c r="AU134" s="226" t="s">
        <v>91</v>
      </c>
      <c r="AV134" s="13" t="s">
        <v>91</v>
      </c>
      <c r="AW134" s="13" t="s">
        <v>42</v>
      </c>
      <c r="AX134" s="13" t="s">
        <v>82</v>
      </c>
      <c r="AY134" s="226" t="s">
        <v>211</v>
      </c>
    </row>
    <row r="135" spans="1:65" s="13" customFormat="1">
      <c r="B135" s="216"/>
      <c r="C135" s="217"/>
      <c r="D135" s="208" t="s">
        <v>299</v>
      </c>
      <c r="E135" s="218" t="s">
        <v>44</v>
      </c>
      <c r="F135" s="219" t="s">
        <v>2202</v>
      </c>
      <c r="G135" s="217"/>
      <c r="H135" s="220">
        <v>83.88</v>
      </c>
      <c r="I135" s="221"/>
      <c r="J135" s="217"/>
      <c r="K135" s="217"/>
      <c r="L135" s="222"/>
      <c r="M135" s="223"/>
      <c r="N135" s="224"/>
      <c r="O135" s="224"/>
      <c r="P135" s="224"/>
      <c r="Q135" s="224"/>
      <c r="R135" s="224"/>
      <c r="S135" s="224"/>
      <c r="T135" s="225"/>
      <c r="AT135" s="226" t="s">
        <v>299</v>
      </c>
      <c r="AU135" s="226" t="s">
        <v>91</v>
      </c>
      <c r="AV135" s="13" t="s">
        <v>91</v>
      </c>
      <c r="AW135" s="13" t="s">
        <v>42</v>
      </c>
      <c r="AX135" s="13" t="s">
        <v>82</v>
      </c>
      <c r="AY135" s="226" t="s">
        <v>211</v>
      </c>
    </row>
    <row r="136" spans="1:65" s="13" customFormat="1">
      <c r="B136" s="216"/>
      <c r="C136" s="217"/>
      <c r="D136" s="208" t="s">
        <v>299</v>
      </c>
      <c r="E136" s="218" t="s">
        <v>44</v>
      </c>
      <c r="F136" s="219" t="s">
        <v>2203</v>
      </c>
      <c r="G136" s="217"/>
      <c r="H136" s="220">
        <v>-75</v>
      </c>
      <c r="I136" s="221"/>
      <c r="J136" s="217"/>
      <c r="K136" s="217"/>
      <c r="L136" s="222"/>
      <c r="M136" s="223"/>
      <c r="N136" s="224"/>
      <c r="O136" s="224"/>
      <c r="P136" s="224"/>
      <c r="Q136" s="224"/>
      <c r="R136" s="224"/>
      <c r="S136" s="224"/>
      <c r="T136" s="225"/>
      <c r="AT136" s="226" t="s">
        <v>299</v>
      </c>
      <c r="AU136" s="226" t="s">
        <v>91</v>
      </c>
      <c r="AV136" s="13" t="s">
        <v>91</v>
      </c>
      <c r="AW136" s="13" t="s">
        <v>42</v>
      </c>
      <c r="AX136" s="13" t="s">
        <v>82</v>
      </c>
      <c r="AY136" s="226" t="s">
        <v>211</v>
      </c>
    </row>
    <row r="137" spans="1:65" s="16" customFormat="1">
      <c r="B137" s="248"/>
      <c r="C137" s="249"/>
      <c r="D137" s="208" t="s">
        <v>299</v>
      </c>
      <c r="E137" s="250" t="s">
        <v>44</v>
      </c>
      <c r="F137" s="251" t="s">
        <v>500</v>
      </c>
      <c r="G137" s="249"/>
      <c r="H137" s="252">
        <v>9.5600000000000023</v>
      </c>
      <c r="I137" s="253"/>
      <c r="J137" s="249"/>
      <c r="K137" s="249"/>
      <c r="L137" s="254"/>
      <c r="M137" s="255"/>
      <c r="N137" s="256"/>
      <c r="O137" s="256"/>
      <c r="P137" s="256"/>
      <c r="Q137" s="256"/>
      <c r="R137" s="256"/>
      <c r="S137" s="256"/>
      <c r="T137" s="257"/>
      <c r="AT137" s="258" t="s">
        <v>299</v>
      </c>
      <c r="AU137" s="258" t="s">
        <v>91</v>
      </c>
      <c r="AV137" s="16" t="s">
        <v>227</v>
      </c>
      <c r="AW137" s="16" t="s">
        <v>42</v>
      </c>
      <c r="AX137" s="16" t="s">
        <v>82</v>
      </c>
      <c r="AY137" s="258" t="s">
        <v>211</v>
      </c>
    </row>
    <row r="138" spans="1:65" s="14" customFormat="1">
      <c r="B138" s="227"/>
      <c r="C138" s="228"/>
      <c r="D138" s="208" t="s">
        <v>299</v>
      </c>
      <c r="E138" s="229" t="s">
        <v>44</v>
      </c>
      <c r="F138" s="230" t="s">
        <v>344</v>
      </c>
      <c r="G138" s="228"/>
      <c r="H138" s="231">
        <v>162.12</v>
      </c>
      <c r="I138" s="232"/>
      <c r="J138" s="228"/>
      <c r="K138" s="228"/>
      <c r="L138" s="233"/>
      <c r="M138" s="234"/>
      <c r="N138" s="235"/>
      <c r="O138" s="235"/>
      <c r="P138" s="235"/>
      <c r="Q138" s="235"/>
      <c r="R138" s="235"/>
      <c r="S138" s="235"/>
      <c r="T138" s="236"/>
      <c r="AT138" s="237" t="s">
        <v>299</v>
      </c>
      <c r="AU138" s="237" t="s">
        <v>91</v>
      </c>
      <c r="AV138" s="14" t="s">
        <v>232</v>
      </c>
      <c r="AW138" s="14" t="s">
        <v>42</v>
      </c>
      <c r="AX138" s="14" t="s">
        <v>88</v>
      </c>
      <c r="AY138" s="237" t="s">
        <v>211</v>
      </c>
    </row>
    <row r="139" spans="1:65" s="2" customFormat="1" ht="36">
      <c r="A139" s="37"/>
      <c r="B139" s="38"/>
      <c r="C139" s="195" t="s">
        <v>270</v>
      </c>
      <c r="D139" s="195" t="s">
        <v>214</v>
      </c>
      <c r="E139" s="196" t="s">
        <v>460</v>
      </c>
      <c r="F139" s="197" t="s">
        <v>461</v>
      </c>
      <c r="G139" s="198" t="s">
        <v>295</v>
      </c>
      <c r="H139" s="199">
        <v>2.427</v>
      </c>
      <c r="I139" s="200"/>
      <c r="J139" s="201">
        <f>ROUND(I139*H139,2)</f>
        <v>0</v>
      </c>
      <c r="K139" s="197" t="s">
        <v>224</v>
      </c>
      <c r="L139" s="42"/>
      <c r="M139" s="202" t="s">
        <v>44</v>
      </c>
      <c r="N139" s="203" t="s">
        <v>53</v>
      </c>
      <c r="O139" s="67"/>
      <c r="P139" s="204">
        <f>O139*H139</f>
        <v>0</v>
      </c>
      <c r="Q139" s="204">
        <v>0</v>
      </c>
      <c r="R139" s="204">
        <f>Q139*H139</f>
        <v>0</v>
      </c>
      <c r="S139" s="204">
        <v>0</v>
      </c>
      <c r="T139" s="205">
        <f>S139*H139</f>
        <v>0</v>
      </c>
      <c r="U139" s="37"/>
      <c r="V139" s="37"/>
      <c r="W139" s="37"/>
      <c r="X139" s="37"/>
      <c r="Y139" s="37"/>
      <c r="Z139" s="37"/>
      <c r="AA139" s="37"/>
      <c r="AB139" s="37"/>
      <c r="AC139" s="37"/>
      <c r="AD139" s="37"/>
      <c r="AE139" s="37"/>
      <c r="AR139" s="206" t="s">
        <v>232</v>
      </c>
      <c r="AT139" s="206" t="s">
        <v>214</v>
      </c>
      <c r="AU139" s="206" t="s">
        <v>91</v>
      </c>
      <c r="AY139" s="19" t="s">
        <v>211</v>
      </c>
      <c r="BE139" s="207">
        <f>IF(N139="základní",J139,0)</f>
        <v>0</v>
      </c>
      <c r="BF139" s="207">
        <f>IF(N139="snížená",J139,0)</f>
        <v>0</v>
      </c>
      <c r="BG139" s="207">
        <f>IF(N139="zákl. přenesená",J139,0)</f>
        <v>0</v>
      </c>
      <c r="BH139" s="207">
        <f>IF(N139="sníž. přenesená",J139,0)</f>
        <v>0</v>
      </c>
      <c r="BI139" s="207">
        <f>IF(N139="nulová",J139,0)</f>
        <v>0</v>
      </c>
      <c r="BJ139" s="19" t="s">
        <v>88</v>
      </c>
      <c r="BK139" s="207">
        <f>ROUND(I139*H139,2)</f>
        <v>0</v>
      </c>
      <c r="BL139" s="19" t="s">
        <v>232</v>
      </c>
      <c r="BM139" s="206" t="s">
        <v>2204</v>
      </c>
    </row>
    <row r="140" spans="1:65" s="2" customFormat="1" ht="58.5">
      <c r="A140" s="37"/>
      <c r="B140" s="38"/>
      <c r="C140" s="39"/>
      <c r="D140" s="208" t="s">
        <v>297</v>
      </c>
      <c r="E140" s="39"/>
      <c r="F140" s="209" t="s">
        <v>421</v>
      </c>
      <c r="G140" s="39"/>
      <c r="H140" s="39"/>
      <c r="I140" s="118"/>
      <c r="J140" s="39"/>
      <c r="K140" s="39"/>
      <c r="L140" s="42"/>
      <c r="M140" s="210"/>
      <c r="N140" s="211"/>
      <c r="O140" s="67"/>
      <c r="P140" s="67"/>
      <c r="Q140" s="67"/>
      <c r="R140" s="67"/>
      <c r="S140" s="67"/>
      <c r="T140" s="68"/>
      <c r="U140" s="37"/>
      <c r="V140" s="37"/>
      <c r="W140" s="37"/>
      <c r="X140" s="37"/>
      <c r="Y140" s="37"/>
      <c r="Z140" s="37"/>
      <c r="AA140" s="37"/>
      <c r="AB140" s="37"/>
      <c r="AC140" s="37"/>
      <c r="AD140" s="37"/>
      <c r="AE140" s="37"/>
      <c r="AT140" s="19" t="s">
        <v>297</v>
      </c>
      <c r="AU140" s="19" t="s">
        <v>91</v>
      </c>
    </row>
    <row r="141" spans="1:65" s="2" customFormat="1" ht="19.5">
      <c r="A141" s="37"/>
      <c r="B141" s="38"/>
      <c r="C141" s="39"/>
      <c r="D141" s="208" t="s">
        <v>220</v>
      </c>
      <c r="E141" s="39"/>
      <c r="F141" s="209" t="s">
        <v>463</v>
      </c>
      <c r="G141" s="39"/>
      <c r="H141" s="39"/>
      <c r="I141" s="118"/>
      <c r="J141" s="39"/>
      <c r="K141" s="39"/>
      <c r="L141" s="42"/>
      <c r="M141" s="210"/>
      <c r="N141" s="211"/>
      <c r="O141" s="67"/>
      <c r="P141" s="67"/>
      <c r="Q141" s="67"/>
      <c r="R141" s="67"/>
      <c r="S141" s="67"/>
      <c r="T141" s="68"/>
      <c r="U141" s="37"/>
      <c r="V141" s="37"/>
      <c r="W141" s="37"/>
      <c r="X141" s="37"/>
      <c r="Y141" s="37"/>
      <c r="Z141" s="37"/>
      <c r="AA141" s="37"/>
      <c r="AB141" s="37"/>
      <c r="AC141" s="37"/>
      <c r="AD141" s="37"/>
      <c r="AE141" s="37"/>
      <c r="AT141" s="19" t="s">
        <v>220</v>
      </c>
      <c r="AU141" s="19" t="s">
        <v>91</v>
      </c>
    </row>
    <row r="142" spans="1:65" s="13" customFormat="1">
      <c r="B142" s="216"/>
      <c r="C142" s="217"/>
      <c r="D142" s="208" t="s">
        <v>299</v>
      </c>
      <c r="E142" s="218" t="s">
        <v>44</v>
      </c>
      <c r="F142" s="219" t="s">
        <v>2194</v>
      </c>
      <c r="G142" s="217"/>
      <c r="H142" s="220">
        <v>2.427</v>
      </c>
      <c r="I142" s="221"/>
      <c r="J142" s="217"/>
      <c r="K142" s="217"/>
      <c r="L142" s="222"/>
      <c r="M142" s="223"/>
      <c r="N142" s="224"/>
      <c r="O142" s="224"/>
      <c r="P142" s="224"/>
      <c r="Q142" s="224"/>
      <c r="R142" s="224"/>
      <c r="S142" s="224"/>
      <c r="T142" s="225"/>
      <c r="AT142" s="226" t="s">
        <v>299</v>
      </c>
      <c r="AU142" s="226" t="s">
        <v>91</v>
      </c>
      <c r="AV142" s="13" t="s">
        <v>91</v>
      </c>
      <c r="AW142" s="13" t="s">
        <v>42</v>
      </c>
      <c r="AX142" s="13" t="s">
        <v>88</v>
      </c>
      <c r="AY142" s="226" t="s">
        <v>211</v>
      </c>
    </row>
    <row r="143" spans="1:65" s="2" customFormat="1" ht="24">
      <c r="A143" s="37"/>
      <c r="B143" s="38"/>
      <c r="C143" s="195" t="s">
        <v>277</v>
      </c>
      <c r="D143" s="195" t="s">
        <v>214</v>
      </c>
      <c r="E143" s="196" t="s">
        <v>468</v>
      </c>
      <c r="F143" s="197" t="s">
        <v>469</v>
      </c>
      <c r="G143" s="198" t="s">
        <v>295</v>
      </c>
      <c r="H143" s="199">
        <v>76.28</v>
      </c>
      <c r="I143" s="200"/>
      <c r="J143" s="201">
        <f>ROUND(I143*H143,2)</f>
        <v>0</v>
      </c>
      <c r="K143" s="197" t="s">
        <v>224</v>
      </c>
      <c r="L143" s="42"/>
      <c r="M143" s="202" t="s">
        <v>44</v>
      </c>
      <c r="N143" s="203" t="s">
        <v>53</v>
      </c>
      <c r="O143" s="67"/>
      <c r="P143" s="204">
        <f>O143*H143</f>
        <v>0</v>
      </c>
      <c r="Q143" s="204">
        <v>0</v>
      </c>
      <c r="R143" s="204">
        <f>Q143*H143</f>
        <v>0</v>
      </c>
      <c r="S143" s="204">
        <v>0</v>
      </c>
      <c r="T143" s="205">
        <f>S143*H143</f>
        <v>0</v>
      </c>
      <c r="U143" s="37"/>
      <c r="V143" s="37"/>
      <c r="W143" s="37"/>
      <c r="X143" s="37"/>
      <c r="Y143" s="37"/>
      <c r="Z143" s="37"/>
      <c r="AA143" s="37"/>
      <c r="AB143" s="37"/>
      <c r="AC143" s="37"/>
      <c r="AD143" s="37"/>
      <c r="AE143" s="37"/>
      <c r="AR143" s="206" t="s">
        <v>232</v>
      </c>
      <c r="AT143" s="206" t="s">
        <v>214</v>
      </c>
      <c r="AU143" s="206" t="s">
        <v>91</v>
      </c>
      <c r="AY143" s="19" t="s">
        <v>211</v>
      </c>
      <c r="BE143" s="207">
        <f>IF(N143="základní",J143,0)</f>
        <v>0</v>
      </c>
      <c r="BF143" s="207">
        <f>IF(N143="snížená",J143,0)</f>
        <v>0</v>
      </c>
      <c r="BG143" s="207">
        <f>IF(N143="zákl. přenesená",J143,0)</f>
        <v>0</v>
      </c>
      <c r="BH143" s="207">
        <f>IF(N143="sníž. přenesená",J143,0)</f>
        <v>0</v>
      </c>
      <c r="BI143" s="207">
        <f>IF(N143="nulová",J143,0)</f>
        <v>0</v>
      </c>
      <c r="BJ143" s="19" t="s">
        <v>88</v>
      </c>
      <c r="BK143" s="207">
        <f>ROUND(I143*H143,2)</f>
        <v>0</v>
      </c>
      <c r="BL143" s="19" t="s">
        <v>232</v>
      </c>
      <c r="BM143" s="206" t="s">
        <v>2205</v>
      </c>
    </row>
    <row r="144" spans="1:65" s="2" customFormat="1" ht="97.5">
      <c r="A144" s="37"/>
      <c r="B144" s="38"/>
      <c r="C144" s="39"/>
      <c r="D144" s="208" t="s">
        <v>297</v>
      </c>
      <c r="E144" s="39"/>
      <c r="F144" s="209" t="s">
        <v>471</v>
      </c>
      <c r="G144" s="39"/>
      <c r="H144" s="39"/>
      <c r="I144" s="118"/>
      <c r="J144" s="39"/>
      <c r="K144" s="39"/>
      <c r="L144" s="42"/>
      <c r="M144" s="210"/>
      <c r="N144" s="211"/>
      <c r="O144" s="67"/>
      <c r="P144" s="67"/>
      <c r="Q144" s="67"/>
      <c r="R144" s="67"/>
      <c r="S144" s="67"/>
      <c r="T144" s="68"/>
      <c r="U144" s="37"/>
      <c r="V144" s="37"/>
      <c r="W144" s="37"/>
      <c r="X144" s="37"/>
      <c r="Y144" s="37"/>
      <c r="Z144" s="37"/>
      <c r="AA144" s="37"/>
      <c r="AB144" s="37"/>
      <c r="AC144" s="37"/>
      <c r="AD144" s="37"/>
      <c r="AE144" s="37"/>
      <c r="AT144" s="19" t="s">
        <v>297</v>
      </c>
      <c r="AU144" s="19" t="s">
        <v>91</v>
      </c>
    </row>
    <row r="145" spans="1:65" s="15" customFormat="1">
      <c r="B145" s="238"/>
      <c r="C145" s="239"/>
      <c r="D145" s="208" t="s">
        <v>299</v>
      </c>
      <c r="E145" s="240" t="s">
        <v>44</v>
      </c>
      <c r="F145" s="241" t="s">
        <v>472</v>
      </c>
      <c r="G145" s="239"/>
      <c r="H145" s="240" t="s">
        <v>44</v>
      </c>
      <c r="I145" s="242"/>
      <c r="J145" s="239"/>
      <c r="K145" s="239"/>
      <c r="L145" s="243"/>
      <c r="M145" s="244"/>
      <c r="N145" s="245"/>
      <c r="O145" s="245"/>
      <c r="P145" s="245"/>
      <c r="Q145" s="245"/>
      <c r="R145" s="245"/>
      <c r="S145" s="245"/>
      <c r="T145" s="246"/>
      <c r="AT145" s="247" t="s">
        <v>299</v>
      </c>
      <c r="AU145" s="247" t="s">
        <v>91</v>
      </c>
      <c r="AV145" s="15" t="s">
        <v>88</v>
      </c>
      <c r="AW145" s="15" t="s">
        <v>42</v>
      </c>
      <c r="AX145" s="15" t="s">
        <v>82</v>
      </c>
      <c r="AY145" s="247" t="s">
        <v>211</v>
      </c>
    </row>
    <row r="146" spans="1:65" s="13" customFormat="1">
      <c r="B146" s="216"/>
      <c r="C146" s="217"/>
      <c r="D146" s="208" t="s">
        <v>299</v>
      </c>
      <c r="E146" s="218" t="s">
        <v>44</v>
      </c>
      <c r="F146" s="219" t="s">
        <v>2198</v>
      </c>
      <c r="G146" s="217"/>
      <c r="H146" s="220">
        <v>1.28</v>
      </c>
      <c r="I146" s="221"/>
      <c r="J146" s="217"/>
      <c r="K146" s="217"/>
      <c r="L146" s="222"/>
      <c r="M146" s="223"/>
      <c r="N146" s="224"/>
      <c r="O146" s="224"/>
      <c r="P146" s="224"/>
      <c r="Q146" s="224"/>
      <c r="R146" s="224"/>
      <c r="S146" s="224"/>
      <c r="T146" s="225"/>
      <c r="AT146" s="226" t="s">
        <v>299</v>
      </c>
      <c r="AU146" s="226" t="s">
        <v>91</v>
      </c>
      <c r="AV146" s="13" t="s">
        <v>91</v>
      </c>
      <c r="AW146" s="13" t="s">
        <v>42</v>
      </c>
      <c r="AX146" s="13" t="s">
        <v>82</v>
      </c>
      <c r="AY146" s="226" t="s">
        <v>211</v>
      </c>
    </row>
    <row r="147" spans="1:65" s="13" customFormat="1">
      <c r="B147" s="216"/>
      <c r="C147" s="217"/>
      <c r="D147" s="208" t="s">
        <v>299</v>
      </c>
      <c r="E147" s="218" t="s">
        <v>44</v>
      </c>
      <c r="F147" s="219" t="s">
        <v>2200</v>
      </c>
      <c r="G147" s="217"/>
      <c r="H147" s="220">
        <v>75</v>
      </c>
      <c r="I147" s="221"/>
      <c r="J147" s="217"/>
      <c r="K147" s="217"/>
      <c r="L147" s="222"/>
      <c r="M147" s="223"/>
      <c r="N147" s="224"/>
      <c r="O147" s="224"/>
      <c r="P147" s="224"/>
      <c r="Q147" s="224"/>
      <c r="R147" s="224"/>
      <c r="S147" s="224"/>
      <c r="T147" s="225"/>
      <c r="AT147" s="226" t="s">
        <v>299</v>
      </c>
      <c r="AU147" s="226" t="s">
        <v>91</v>
      </c>
      <c r="AV147" s="13" t="s">
        <v>91</v>
      </c>
      <c r="AW147" s="13" t="s">
        <v>42</v>
      </c>
      <c r="AX147" s="13" t="s">
        <v>82</v>
      </c>
      <c r="AY147" s="226" t="s">
        <v>211</v>
      </c>
    </row>
    <row r="148" spans="1:65" s="14" customFormat="1">
      <c r="B148" s="227"/>
      <c r="C148" s="228"/>
      <c r="D148" s="208" t="s">
        <v>299</v>
      </c>
      <c r="E148" s="229" t="s">
        <v>44</v>
      </c>
      <c r="F148" s="230" t="s">
        <v>344</v>
      </c>
      <c r="G148" s="228"/>
      <c r="H148" s="231">
        <v>76.28</v>
      </c>
      <c r="I148" s="232"/>
      <c r="J148" s="228"/>
      <c r="K148" s="228"/>
      <c r="L148" s="233"/>
      <c r="M148" s="234"/>
      <c r="N148" s="235"/>
      <c r="O148" s="235"/>
      <c r="P148" s="235"/>
      <c r="Q148" s="235"/>
      <c r="R148" s="235"/>
      <c r="S148" s="235"/>
      <c r="T148" s="236"/>
      <c r="AT148" s="237" t="s">
        <v>299</v>
      </c>
      <c r="AU148" s="237" t="s">
        <v>91</v>
      </c>
      <c r="AV148" s="14" t="s">
        <v>232</v>
      </c>
      <c r="AW148" s="14" t="s">
        <v>42</v>
      </c>
      <c r="AX148" s="14" t="s">
        <v>88</v>
      </c>
      <c r="AY148" s="237" t="s">
        <v>211</v>
      </c>
    </row>
    <row r="149" spans="1:65" s="2" customFormat="1" ht="24">
      <c r="A149" s="37"/>
      <c r="B149" s="38"/>
      <c r="C149" s="195" t="s">
        <v>353</v>
      </c>
      <c r="D149" s="195" t="s">
        <v>214</v>
      </c>
      <c r="E149" s="196" t="s">
        <v>494</v>
      </c>
      <c r="F149" s="197" t="s">
        <v>495</v>
      </c>
      <c r="G149" s="198" t="s">
        <v>295</v>
      </c>
      <c r="H149" s="199">
        <v>78.706999999999994</v>
      </c>
      <c r="I149" s="200"/>
      <c r="J149" s="201">
        <f>ROUND(I149*H149,2)</f>
        <v>0</v>
      </c>
      <c r="K149" s="197" t="s">
        <v>224</v>
      </c>
      <c r="L149" s="42"/>
      <c r="M149" s="202" t="s">
        <v>44</v>
      </c>
      <c r="N149" s="203" t="s">
        <v>53</v>
      </c>
      <c r="O149" s="67"/>
      <c r="P149" s="204">
        <f>O149*H149</f>
        <v>0</v>
      </c>
      <c r="Q149" s="204">
        <v>0</v>
      </c>
      <c r="R149" s="204">
        <f>Q149*H149</f>
        <v>0</v>
      </c>
      <c r="S149" s="204">
        <v>0</v>
      </c>
      <c r="T149" s="205">
        <f>S149*H149</f>
        <v>0</v>
      </c>
      <c r="U149" s="37"/>
      <c r="V149" s="37"/>
      <c r="W149" s="37"/>
      <c r="X149" s="37"/>
      <c r="Y149" s="37"/>
      <c r="Z149" s="37"/>
      <c r="AA149" s="37"/>
      <c r="AB149" s="37"/>
      <c r="AC149" s="37"/>
      <c r="AD149" s="37"/>
      <c r="AE149" s="37"/>
      <c r="AR149" s="206" t="s">
        <v>232</v>
      </c>
      <c r="AT149" s="206" t="s">
        <v>214</v>
      </c>
      <c r="AU149" s="206" t="s">
        <v>91</v>
      </c>
      <c r="AY149" s="19" t="s">
        <v>211</v>
      </c>
      <c r="BE149" s="207">
        <f>IF(N149="základní",J149,0)</f>
        <v>0</v>
      </c>
      <c r="BF149" s="207">
        <f>IF(N149="snížená",J149,0)</f>
        <v>0</v>
      </c>
      <c r="BG149" s="207">
        <f>IF(N149="zákl. přenesená",J149,0)</f>
        <v>0</v>
      </c>
      <c r="BH149" s="207">
        <f>IF(N149="sníž. přenesená",J149,0)</f>
        <v>0</v>
      </c>
      <c r="BI149" s="207">
        <f>IF(N149="nulová",J149,0)</f>
        <v>0</v>
      </c>
      <c r="BJ149" s="19" t="s">
        <v>88</v>
      </c>
      <c r="BK149" s="207">
        <f>ROUND(I149*H149,2)</f>
        <v>0</v>
      </c>
      <c r="BL149" s="19" t="s">
        <v>232</v>
      </c>
      <c r="BM149" s="206" t="s">
        <v>2206</v>
      </c>
    </row>
    <row r="150" spans="1:65" s="2" customFormat="1" ht="107.25">
      <c r="A150" s="37"/>
      <c r="B150" s="38"/>
      <c r="C150" s="39"/>
      <c r="D150" s="208" t="s">
        <v>297</v>
      </c>
      <c r="E150" s="39"/>
      <c r="F150" s="209" t="s">
        <v>497</v>
      </c>
      <c r="G150" s="39"/>
      <c r="H150" s="39"/>
      <c r="I150" s="118"/>
      <c r="J150" s="39"/>
      <c r="K150" s="39"/>
      <c r="L150" s="42"/>
      <c r="M150" s="210"/>
      <c r="N150" s="211"/>
      <c r="O150" s="67"/>
      <c r="P150" s="67"/>
      <c r="Q150" s="67"/>
      <c r="R150" s="67"/>
      <c r="S150" s="67"/>
      <c r="T150" s="68"/>
      <c r="U150" s="37"/>
      <c r="V150" s="37"/>
      <c r="W150" s="37"/>
      <c r="X150" s="37"/>
      <c r="Y150" s="37"/>
      <c r="Z150" s="37"/>
      <c r="AA150" s="37"/>
      <c r="AB150" s="37"/>
      <c r="AC150" s="37"/>
      <c r="AD150" s="37"/>
      <c r="AE150" s="37"/>
      <c r="AT150" s="19" t="s">
        <v>297</v>
      </c>
      <c r="AU150" s="19" t="s">
        <v>91</v>
      </c>
    </row>
    <row r="151" spans="1:65" s="15" customFormat="1">
      <c r="B151" s="238"/>
      <c r="C151" s="239"/>
      <c r="D151" s="208" t="s">
        <v>299</v>
      </c>
      <c r="E151" s="240" t="s">
        <v>44</v>
      </c>
      <c r="F151" s="241" t="s">
        <v>464</v>
      </c>
      <c r="G151" s="239"/>
      <c r="H151" s="240" t="s">
        <v>44</v>
      </c>
      <c r="I151" s="242"/>
      <c r="J151" s="239"/>
      <c r="K151" s="239"/>
      <c r="L151" s="243"/>
      <c r="M151" s="244"/>
      <c r="N151" s="245"/>
      <c r="O151" s="245"/>
      <c r="P151" s="245"/>
      <c r="Q151" s="245"/>
      <c r="R151" s="245"/>
      <c r="S151" s="245"/>
      <c r="T151" s="246"/>
      <c r="AT151" s="247" t="s">
        <v>299</v>
      </c>
      <c r="AU151" s="247" t="s">
        <v>91</v>
      </c>
      <c r="AV151" s="15" t="s">
        <v>88</v>
      </c>
      <c r="AW151" s="15" t="s">
        <v>42</v>
      </c>
      <c r="AX151" s="15" t="s">
        <v>82</v>
      </c>
      <c r="AY151" s="247" t="s">
        <v>211</v>
      </c>
    </row>
    <row r="152" spans="1:65" s="13" customFormat="1">
      <c r="B152" s="216"/>
      <c r="C152" s="217"/>
      <c r="D152" s="208" t="s">
        <v>299</v>
      </c>
      <c r="E152" s="218" t="s">
        <v>44</v>
      </c>
      <c r="F152" s="219" t="s">
        <v>2194</v>
      </c>
      <c r="G152" s="217"/>
      <c r="H152" s="220">
        <v>2.427</v>
      </c>
      <c r="I152" s="221"/>
      <c r="J152" s="217"/>
      <c r="K152" s="217"/>
      <c r="L152" s="222"/>
      <c r="M152" s="223"/>
      <c r="N152" s="224"/>
      <c r="O152" s="224"/>
      <c r="P152" s="224"/>
      <c r="Q152" s="224"/>
      <c r="R152" s="224"/>
      <c r="S152" s="224"/>
      <c r="T152" s="225"/>
      <c r="AT152" s="226" t="s">
        <v>299</v>
      </c>
      <c r="AU152" s="226" t="s">
        <v>91</v>
      </c>
      <c r="AV152" s="13" t="s">
        <v>91</v>
      </c>
      <c r="AW152" s="13" t="s">
        <v>42</v>
      </c>
      <c r="AX152" s="13" t="s">
        <v>82</v>
      </c>
      <c r="AY152" s="226" t="s">
        <v>211</v>
      </c>
    </row>
    <row r="153" spans="1:65" s="16" customFormat="1">
      <c r="B153" s="248"/>
      <c r="C153" s="249"/>
      <c r="D153" s="208" t="s">
        <v>299</v>
      </c>
      <c r="E153" s="250" t="s">
        <v>44</v>
      </c>
      <c r="F153" s="251" t="s">
        <v>500</v>
      </c>
      <c r="G153" s="249"/>
      <c r="H153" s="252">
        <v>2.427</v>
      </c>
      <c r="I153" s="253"/>
      <c r="J153" s="249"/>
      <c r="K153" s="249"/>
      <c r="L153" s="254"/>
      <c r="M153" s="255"/>
      <c r="N153" s="256"/>
      <c r="O153" s="256"/>
      <c r="P153" s="256"/>
      <c r="Q153" s="256"/>
      <c r="R153" s="256"/>
      <c r="S153" s="256"/>
      <c r="T153" s="257"/>
      <c r="AT153" s="258" t="s">
        <v>299</v>
      </c>
      <c r="AU153" s="258" t="s">
        <v>91</v>
      </c>
      <c r="AV153" s="16" t="s">
        <v>227</v>
      </c>
      <c r="AW153" s="16" t="s">
        <v>42</v>
      </c>
      <c r="AX153" s="16" t="s">
        <v>82</v>
      </c>
      <c r="AY153" s="258" t="s">
        <v>211</v>
      </c>
    </row>
    <row r="154" spans="1:65" s="13" customFormat="1">
      <c r="B154" s="216"/>
      <c r="C154" s="217"/>
      <c r="D154" s="208" t="s">
        <v>299</v>
      </c>
      <c r="E154" s="218" t="s">
        <v>44</v>
      </c>
      <c r="F154" s="219" t="s">
        <v>2198</v>
      </c>
      <c r="G154" s="217"/>
      <c r="H154" s="220">
        <v>1.28</v>
      </c>
      <c r="I154" s="221"/>
      <c r="J154" s="217"/>
      <c r="K154" s="217"/>
      <c r="L154" s="222"/>
      <c r="M154" s="223"/>
      <c r="N154" s="224"/>
      <c r="O154" s="224"/>
      <c r="P154" s="224"/>
      <c r="Q154" s="224"/>
      <c r="R154" s="224"/>
      <c r="S154" s="224"/>
      <c r="T154" s="225"/>
      <c r="AT154" s="226" t="s">
        <v>299</v>
      </c>
      <c r="AU154" s="226" t="s">
        <v>91</v>
      </c>
      <c r="AV154" s="13" t="s">
        <v>91</v>
      </c>
      <c r="AW154" s="13" t="s">
        <v>42</v>
      </c>
      <c r="AX154" s="13" t="s">
        <v>82</v>
      </c>
      <c r="AY154" s="226" t="s">
        <v>211</v>
      </c>
    </row>
    <row r="155" spans="1:65" s="16" customFormat="1">
      <c r="B155" s="248"/>
      <c r="C155" s="249"/>
      <c r="D155" s="208" t="s">
        <v>299</v>
      </c>
      <c r="E155" s="250" t="s">
        <v>44</v>
      </c>
      <c r="F155" s="251" t="s">
        <v>500</v>
      </c>
      <c r="G155" s="249"/>
      <c r="H155" s="252">
        <v>1.28</v>
      </c>
      <c r="I155" s="253"/>
      <c r="J155" s="249"/>
      <c r="K155" s="249"/>
      <c r="L155" s="254"/>
      <c r="M155" s="255"/>
      <c r="N155" s="256"/>
      <c r="O155" s="256"/>
      <c r="P155" s="256"/>
      <c r="Q155" s="256"/>
      <c r="R155" s="256"/>
      <c r="S155" s="256"/>
      <c r="T155" s="257"/>
      <c r="AT155" s="258" t="s">
        <v>299</v>
      </c>
      <c r="AU155" s="258" t="s">
        <v>91</v>
      </c>
      <c r="AV155" s="16" t="s">
        <v>227</v>
      </c>
      <c r="AW155" s="16" t="s">
        <v>42</v>
      </c>
      <c r="AX155" s="16" t="s">
        <v>82</v>
      </c>
      <c r="AY155" s="258" t="s">
        <v>211</v>
      </c>
    </row>
    <row r="156" spans="1:65" s="13" customFormat="1">
      <c r="B156" s="216"/>
      <c r="C156" s="217"/>
      <c r="D156" s="208" t="s">
        <v>299</v>
      </c>
      <c r="E156" s="218" t="s">
        <v>44</v>
      </c>
      <c r="F156" s="219" t="s">
        <v>2200</v>
      </c>
      <c r="G156" s="217"/>
      <c r="H156" s="220">
        <v>75</v>
      </c>
      <c r="I156" s="221"/>
      <c r="J156" s="217"/>
      <c r="K156" s="217"/>
      <c r="L156" s="222"/>
      <c r="M156" s="223"/>
      <c r="N156" s="224"/>
      <c r="O156" s="224"/>
      <c r="P156" s="224"/>
      <c r="Q156" s="224"/>
      <c r="R156" s="224"/>
      <c r="S156" s="224"/>
      <c r="T156" s="225"/>
      <c r="AT156" s="226" t="s">
        <v>299</v>
      </c>
      <c r="AU156" s="226" t="s">
        <v>91</v>
      </c>
      <c r="AV156" s="13" t="s">
        <v>91</v>
      </c>
      <c r="AW156" s="13" t="s">
        <v>42</v>
      </c>
      <c r="AX156" s="13" t="s">
        <v>82</v>
      </c>
      <c r="AY156" s="226" t="s">
        <v>211</v>
      </c>
    </row>
    <row r="157" spans="1:65" s="16" customFormat="1">
      <c r="B157" s="248"/>
      <c r="C157" s="249"/>
      <c r="D157" s="208" t="s">
        <v>299</v>
      </c>
      <c r="E157" s="250" t="s">
        <v>44</v>
      </c>
      <c r="F157" s="251" t="s">
        <v>500</v>
      </c>
      <c r="G157" s="249"/>
      <c r="H157" s="252">
        <v>75</v>
      </c>
      <c r="I157" s="253"/>
      <c r="J157" s="249"/>
      <c r="K157" s="249"/>
      <c r="L157" s="254"/>
      <c r="M157" s="255"/>
      <c r="N157" s="256"/>
      <c r="O157" s="256"/>
      <c r="P157" s="256"/>
      <c r="Q157" s="256"/>
      <c r="R157" s="256"/>
      <c r="S157" s="256"/>
      <c r="T157" s="257"/>
      <c r="AT157" s="258" t="s">
        <v>299</v>
      </c>
      <c r="AU157" s="258" t="s">
        <v>91</v>
      </c>
      <c r="AV157" s="16" t="s">
        <v>227</v>
      </c>
      <c r="AW157" s="16" t="s">
        <v>42</v>
      </c>
      <c r="AX157" s="16" t="s">
        <v>82</v>
      </c>
      <c r="AY157" s="258" t="s">
        <v>211</v>
      </c>
    </row>
    <row r="158" spans="1:65" s="14" customFormat="1">
      <c r="B158" s="227"/>
      <c r="C158" s="228"/>
      <c r="D158" s="208" t="s">
        <v>299</v>
      </c>
      <c r="E158" s="229" t="s">
        <v>44</v>
      </c>
      <c r="F158" s="230" t="s">
        <v>344</v>
      </c>
      <c r="G158" s="228"/>
      <c r="H158" s="231">
        <v>78.706999999999994</v>
      </c>
      <c r="I158" s="232"/>
      <c r="J158" s="228"/>
      <c r="K158" s="228"/>
      <c r="L158" s="233"/>
      <c r="M158" s="234"/>
      <c r="N158" s="235"/>
      <c r="O158" s="235"/>
      <c r="P158" s="235"/>
      <c r="Q158" s="235"/>
      <c r="R158" s="235"/>
      <c r="S158" s="235"/>
      <c r="T158" s="236"/>
      <c r="AT158" s="237" t="s">
        <v>299</v>
      </c>
      <c r="AU158" s="237" t="s">
        <v>91</v>
      </c>
      <c r="AV158" s="14" t="s">
        <v>232</v>
      </c>
      <c r="AW158" s="14" t="s">
        <v>42</v>
      </c>
      <c r="AX158" s="14" t="s">
        <v>88</v>
      </c>
      <c r="AY158" s="237" t="s">
        <v>211</v>
      </c>
    </row>
    <row r="159" spans="1:65" s="2" customFormat="1" ht="24">
      <c r="A159" s="37"/>
      <c r="B159" s="38"/>
      <c r="C159" s="195" t="s">
        <v>358</v>
      </c>
      <c r="D159" s="195" t="s">
        <v>214</v>
      </c>
      <c r="E159" s="196" t="s">
        <v>827</v>
      </c>
      <c r="F159" s="197" t="s">
        <v>828</v>
      </c>
      <c r="G159" s="198" t="s">
        <v>295</v>
      </c>
      <c r="H159" s="199">
        <v>75</v>
      </c>
      <c r="I159" s="200"/>
      <c r="J159" s="201">
        <f>ROUND(I159*H159,2)</f>
        <v>0</v>
      </c>
      <c r="K159" s="197" t="s">
        <v>224</v>
      </c>
      <c r="L159" s="42"/>
      <c r="M159" s="202" t="s">
        <v>44</v>
      </c>
      <c r="N159" s="203" t="s">
        <v>53</v>
      </c>
      <c r="O159" s="67"/>
      <c r="P159" s="204">
        <f>O159*H159</f>
        <v>0</v>
      </c>
      <c r="Q159" s="204">
        <v>0</v>
      </c>
      <c r="R159" s="204">
        <f>Q159*H159</f>
        <v>0</v>
      </c>
      <c r="S159" s="204">
        <v>0</v>
      </c>
      <c r="T159" s="205">
        <f>S159*H159</f>
        <v>0</v>
      </c>
      <c r="U159" s="37"/>
      <c r="V159" s="37"/>
      <c r="W159" s="37"/>
      <c r="X159" s="37"/>
      <c r="Y159" s="37"/>
      <c r="Z159" s="37"/>
      <c r="AA159" s="37"/>
      <c r="AB159" s="37"/>
      <c r="AC159" s="37"/>
      <c r="AD159" s="37"/>
      <c r="AE159" s="37"/>
      <c r="AR159" s="206" t="s">
        <v>232</v>
      </c>
      <c r="AT159" s="206" t="s">
        <v>214</v>
      </c>
      <c r="AU159" s="206" t="s">
        <v>91</v>
      </c>
      <c r="AY159" s="19" t="s">
        <v>211</v>
      </c>
      <c r="BE159" s="207">
        <f>IF(N159="základní",J159,0)</f>
        <v>0</v>
      </c>
      <c r="BF159" s="207">
        <f>IF(N159="snížená",J159,0)</f>
        <v>0</v>
      </c>
      <c r="BG159" s="207">
        <f>IF(N159="zákl. přenesená",J159,0)</f>
        <v>0</v>
      </c>
      <c r="BH159" s="207">
        <f>IF(N159="sníž. přenesená",J159,0)</f>
        <v>0</v>
      </c>
      <c r="BI159" s="207">
        <f>IF(N159="nulová",J159,0)</f>
        <v>0</v>
      </c>
      <c r="BJ159" s="19" t="s">
        <v>88</v>
      </c>
      <c r="BK159" s="207">
        <f>ROUND(I159*H159,2)</f>
        <v>0</v>
      </c>
      <c r="BL159" s="19" t="s">
        <v>232</v>
      </c>
      <c r="BM159" s="206" t="s">
        <v>2207</v>
      </c>
    </row>
    <row r="160" spans="1:65" s="2" customFormat="1" ht="175.5">
      <c r="A160" s="37"/>
      <c r="B160" s="38"/>
      <c r="C160" s="39"/>
      <c r="D160" s="208" t="s">
        <v>297</v>
      </c>
      <c r="E160" s="39"/>
      <c r="F160" s="209" t="s">
        <v>830</v>
      </c>
      <c r="G160" s="39"/>
      <c r="H160" s="39"/>
      <c r="I160" s="118"/>
      <c r="J160" s="39"/>
      <c r="K160" s="39"/>
      <c r="L160" s="42"/>
      <c r="M160" s="210"/>
      <c r="N160" s="211"/>
      <c r="O160" s="67"/>
      <c r="P160" s="67"/>
      <c r="Q160" s="67"/>
      <c r="R160" s="67"/>
      <c r="S160" s="67"/>
      <c r="T160" s="68"/>
      <c r="U160" s="37"/>
      <c r="V160" s="37"/>
      <c r="W160" s="37"/>
      <c r="X160" s="37"/>
      <c r="Y160" s="37"/>
      <c r="Z160" s="37"/>
      <c r="AA160" s="37"/>
      <c r="AB160" s="37"/>
      <c r="AC160" s="37"/>
      <c r="AD160" s="37"/>
      <c r="AE160" s="37"/>
      <c r="AT160" s="19" t="s">
        <v>297</v>
      </c>
      <c r="AU160" s="19" t="s">
        <v>91</v>
      </c>
    </row>
    <row r="161" spans="1:65" s="13" customFormat="1">
      <c r="B161" s="216"/>
      <c r="C161" s="217"/>
      <c r="D161" s="208" t="s">
        <v>299</v>
      </c>
      <c r="E161" s="218" t="s">
        <v>44</v>
      </c>
      <c r="F161" s="219" t="s">
        <v>2208</v>
      </c>
      <c r="G161" s="217"/>
      <c r="H161" s="220">
        <v>75</v>
      </c>
      <c r="I161" s="221"/>
      <c r="J161" s="217"/>
      <c r="K161" s="217"/>
      <c r="L161" s="222"/>
      <c r="M161" s="223"/>
      <c r="N161" s="224"/>
      <c r="O161" s="224"/>
      <c r="P161" s="224"/>
      <c r="Q161" s="224"/>
      <c r="R161" s="224"/>
      <c r="S161" s="224"/>
      <c r="T161" s="225"/>
      <c r="AT161" s="226" t="s">
        <v>299</v>
      </c>
      <c r="AU161" s="226" t="s">
        <v>91</v>
      </c>
      <c r="AV161" s="13" t="s">
        <v>91</v>
      </c>
      <c r="AW161" s="13" t="s">
        <v>42</v>
      </c>
      <c r="AX161" s="13" t="s">
        <v>88</v>
      </c>
      <c r="AY161" s="226" t="s">
        <v>211</v>
      </c>
    </row>
    <row r="162" spans="1:65" s="2" customFormat="1" ht="12">
      <c r="A162" s="37"/>
      <c r="B162" s="38"/>
      <c r="C162" s="195" t="s">
        <v>8</v>
      </c>
      <c r="D162" s="195" t="s">
        <v>214</v>
      </c>
      <c r="E162" s="196" t="s">
        <v>517</v>
      </c>
      <c r="F162" s="197" t="s">
        <v>518</v>
      </c>
      <c r="G162" s="198" t="s">
        <v>519</v>
      </c>
      <c r="H162" s="199">
        <v>12.8</v>
      </c>
      <c r="I162" s="200"/>
      <c r="J162" s="201">
        <f>ROUND(I162*H162,2)</f>
        <v>0</v>
      </c>
      <c r="K162" s="197" t="s">
        <v>224</v>
      </c>
      <c r="L162" s="42"/>
      <c r="M162" s="202" t="s">
        <v>44</v>
      </c>
      <c r="N162" s="203" t="s">
        <v>53</v>
      </c>
      <c r="O162" s="67"/>
      <c r="P162" s="204">
        <f>O162*H162</f>
        <v>0</v>
      </c>
      <c r="Q162" s="204">
        <v>0</v>
      </c>
      <c r="R162" s="204">
        <f>Q162*H162</f>
        <v>0</v>
      </c>
      <c r="S162" s="204">
        <v>0</v>
      </c>
      <c r="T162" s="205">
        <f>S162*H162</f>
        <v>0</v>
      </c>
      <c r="U162" s="37"/>
      <c r="V162" s="37"/>
      <c r="W162" s="37"/>
      <c r="X162" s="37"/>
      <c r="Y162" s="37"/>
      <c r="Z162" s="37"/>
      <c r="AA162" s="37"/>
      <c r="AB162" s="37"/>
      <c r="AC162" s="37"/>
      <c r="AD162" s="37"/>
      <c r="AE162" s="37"/>
      <c r="AR162" s="206" t="s">
        <v>232</v>
      </c>
      <c r="AT162" s="206" t="s">
        <v>214</v>
      </c>
      <c r="AU162" s="206" t="s">
        <v>91</v>
      </c>
      <c r="AY162" s="19" t="s">
        <v>211</v>
      </c>
      <c r="BE162" s="207">
        <f>IF(N162="základní",J162,0)</f>
        <v>0</v>
      </c>
      <c r="BF162" s="207">
        <f>IF(N162="snížená",J162,0)</f>
        <v>0</v>
      </c>
      <c r="BG162" s="207">
        <f>IF(N162="zákl. přenesená",J162,0)</f>
        <v>0</v>
      </c>
      <c r="BH162" s="207">
        <f>IF(N162="sníž. přenesená",J162,0)</f>
        <v>0</v>
      </c>
      <c r="BI162" s="207">
        <f>IF(N162="nulová",J162,0)</f>
        <v>0</v>
      </c>
      <c r="BJ162" s="19" t="s">
        <v>88</v>
      </c>
      <c r="BK162" s="207">
        <f>ROUND(I162*H162,2)</f>
        <v>0</v>
      </c>
      <c r="BL162" s="19" t="s">
        <v>232</v>
      </c>
      <c r="BM162" s="206" t="s">
        <v>2209</v>
      </c>
    </row>
    <row r="163" spans="1:65" s="13" customFormat="1">
      <c r="B163" s="216"/>
      <c r="C163" s="217"/>
      <c r="D163" s="208" t="s">
        <v>299</v>
      </c>
      <c r="E163" s="218" t="s">
        <v>44</v>
      </c>
      <c r="F163" s="219" t="s">
        <v>2210</v>
      </c>
      <c r="G163" s="217"/>
      <c r="H163" s="220">
        <v>12.8</v>
      </c>
      <c r="I163" s="221"/>
      <c r="J163" s="217"/>
      <c r="K163" s="217"/>
      <c r="L163" s="222"/>
      <c r="M163" s="223"/>
      <c r="N163" s="224"/>
      <c r="O163" s="224"/>
      <c r="P163" s="224"/>
      <c r="Q163" s="224"/>
      <c r="R163" s="224"/>
      <c r="S163" s="224"/>
      <c r="T163" s="225"/>
      <c r="AT163" s="226" t="s">
        <v>299</v>
      </c>
      <c r="AU163" s="226" t="s">
        <v>91</v>
      </c>
      <c r="AV163" s="13" t="s">
        <v>91</v>
      </c>
      <c r="AW163" s="13" t="s">
        <v>42</v>
      </c>
      <c r="AX163" s="13" t="s">
        <v>88</v>
      </c>
      <c r="AY163" s="226" t="s">
        <v>211</v>
      </c>
    </row>
    <row r="164" spans="1:65" s="2" customFormat="1" ht="24">
      <c r="A164" s="37"/>
      <c r="B164" s="38"/>
      <c r="C164" s="195" t="s">
        <v>368</v>
      </c>
      <c r="D164" s="195" t="s">
        <v>214</v>
      </c>
      <c r="E164" s="196" t="s">
        <v>523</v>
      </c>
      <c r="F164" s="197" t="s">
        <v>524</v>
      </c>
      <c r="G164" s="198" t="s">
        <v>519</v>
      </c>
      <c r="H164" s="199">
        <v>12.8</v>
      </c>
      <c r="I164" s="200"/>
      <c r="J164" s="201">
        <f>ROUND(I164*H164,2)</f>
        <v>0</v>
      </c>
      <c r="K164" s="197" t="s">
        <v>224</v>
      </c>
      <c r="L164" s="42"/>
      <c r="M164" s="202" t="s">
        <v>44</v>
      </c>
      <c r="N164" s="203" t="s">
        <v>53</v>
      </c>
      <c r="O164" s="67"/>
      <c r="P164" s="204">
        <f>O164*H164</f>
        <v>0</v>
      </c>
      <c r="Q164" s="204">
        <v>0</v>
      </c>
      <c r="R164" s="204">
        <f>Q164*H164</f>
        <v>0</v>
      </c>
      <c r="S164" s="204">
        <v>0</v>
      </c>
      <c r="T164" s="205">
        <f>S164*H164</f>
        <v>0</v>
      </c>
      <c r="U164" s="37"/>
      <c r="V164" s="37"/>
      <c r="W164" s="37"/>
      <c r="X164" s="37"/>
      <c r="Y164" s="37"/>
      <c r="Z164" s="37"/>
      <c r="AA164" s="37"/>
      <c r="AB164" s="37"/>
      <c r="AC164" s="37"/>
      <c r="AD164" s="37"/>
      <c r="AE164" s="37"/>
      <c r="AR164" s="206" t="s">
        <v>232</v>
      </c>
      <c r="AT164" s="206" t="s">
        <v>214</v>
      </c>
      <c r="AU164" s="206" t="s">
        <v>91</v>
      </c>
      <c r="AY164" s="19" t="s">
        <v>211</v>
      </c>
      <c r="BE164" s="207">
        <f>IF(N164="základní",J164,0)</f>
        <v>0</v>
      </c>
      <c r="BF164" s="207">
        <f>IF(N164="snížená",J164,0)</f>
        <v>0</v>
      </c>
      <c r="BG164" s="207">
        <f>IF(N164="zákl. přenesená",J164,0)</f>
        <v>0</v>
      </c>
      <c r="BH164" s="207">
        <f>IF(N164="sníž. přenesená",J164,0)</f>
        <v>0</v>
      </c>
      <c r="BI164" s="207">
        <f>IF(N164="nulová",J164,0)</f>
        <v>0</v>
      </c>
      <c r="BJ164" s="19" t="s">
        <v>88</v>
      </c>
      <c r="BK164" s="207">
        <f>ROUND(I164*H164,2)</f>
        <v>0</v>
      </c>
      <c r="BL164" s="19" t="s">
        <v>232</v>
      </c>
      <c r="BM164" s="206" t="s">
        <v>2211</v>
      </c>
    </row>
    <row r="165" spans="1:65" s="2" customFormat="1" ht="117">
      <c r="A165" s="37"/>
      <c r="B165" s="38"/>
      <c r="C165" s="39"/>
      <c r="D165" s="208" t="s">
        <v>297</v>
      </c>
      <c r="E165" s="39"/>
      <c r="F165" s="209" t="s">
        <v>526</v>
      </c>
      <c r="G165" s="39"/>
      <c r="H165" s="39"/>
      <c r="I165" s="118"/>
      <c r="J165" s="39"/>
      <c r="K165" s="39"/>
      <c r="L165" s="42"/>
      <c r="M165" s="210"/>
      <c r="N165" s="211"/>
      <c r="O165" s="67"/>
      <c r="P165" s="67"/>
      <c r="Q165" s="67"/>
      <c r="R165" s="67"/>
      <c r="S165" s="67"/>
      <c r="T165" s="68"/>
      <c r="U165" s="37"/>
      <c r="V165" s="37"/>
      <c r="W165" s="37"/>
      <c r="X165" s="37"/>
      <c r="Y165" s="37"/>
      <c r="Z165" s="37"/>
      <c r="AA165" s="37"/>
      <c r="AB165" s="37"/>
      <c r="AC165" s="37"/>
      <c r="AD165" s="37"/>
      <c r="AE165" s="37"/>
      <c r="AT165" s="19" t="s">
        <v>297</v>
      </c>
      <c r="AU165" s="19" t="s">
        <v>91</v>
      </c>
    </row>
    <row r="166" spans="1:65" s="13" customFormat="1">
      <c r="B166" s="216"/>
      <c r="C166" s="217"/>
      <c r="D166" s="208" t="s">
        <v>299</v>
      </c>
      <c r="E166" s="218" t="s">
        <v>44</v>
      </c>
      <c r="F166" s="219" t="s">
        <v>2212</v>
      </c>
      <c r="G166" s="217"/>
      <c r="H166" s="220">
        <v>12.8</v>
      </c>
      <c r="I166" s="221"/>
      <c r="J166" s="217"/>
      <c r="K166" s="217"/>
      <c r="L166" s="222"/>
      <c r="M166" s="223"/>
      <c r="N166" s="224"/>
      <c r="O166" s="224"/>
      <c r="P166" s="224"/>
      <c r="Q166" s="224"/>
      <c r="R166" s="224"/>
      <c r="S166" s="224"/>
      <c r="T166" s="225"/>
      <c r="AT166" s="226" t="s">
        <v>299</v>
      </c>
      <c r="AU166" s="226" t="s">
        <v>91</v>
      </c>
      <c r="AV166" s="13" t="s">
        <v>91</v>
      </c>
      <c r="AW166" s="13" t="s">
        <v>42</v>
      </c>
      <c r="AX166" s="13" t="s">
        <v>88</v>
      </c>
      <c r="AY166" s="226" t="s">
        <v>211</v>
      </c>
    </row>
    <row r="167" spans="1:65" s="2" customFormat="1" ht="12">
      <c r="A167" s="37"/>
      <c r="B167" s="38"/>
      <c r="C167" s="259" t="s">
        <v>373</v>
      </c>
      <c r="D167" s="259" t="s">
        <v>507</v>
      </c>
      <c r="E167" s="260" t="s">
        <v>529</v>
      </c>
      <c r="F167" s="261" t="s">
        <v>530</v>
      </c>
      <c r="G167" s="262" t="s">
        <v>531</v>
      </c>
      <c r="H167" s="263">
        <v>0.32</v>
      </c>
      <c r="I167" s="264"/>
      <c r="J167" s="265">
        <f>ROUND(I167*H167,2)</f>
        <v>0</v>
      </c>
      <c r="K167" s="261" t="s">
        <v>224</v>
      </c>
      <c r="L167" s="266"/>
      <c r="M167" s="267" t="s">
        <v>44</v>
      </c>
      <c r="N167" s="268" t="s">
        <v>53</v>
      </c>
      <c r="O167" s="67"/>
      <c r="P167" s="204">
        <f>O167*H167</f>
        <v>0</v>
      </c>
      <c r="Q167" s="204">
        <v>1E-3</v>
      </c>
      <c r="R167" s="204">
        <f>Q167*H167</f>
        <v>3.2000000000000003E-4</v>
      </c>
      <c r="S167" s="204">
        <v>0</v>
      </c>
      <c r="T167" s="205">
        <f>S167*H167</f>
        <v>0</v>
      </c>
      <c r="U167" s="37"/>
      <c r="V167" s="37"/>
      <c r="W167" s="37"/>
      <c r="X167" s="37"/>
      <c r="Y167" s="37"/>
      <c r="Z167" s="37"/>
      <c r="AA167" s="37"/>
      <c r="AB167" s="37"/>
      <c r="AC167" s="37"/>
      <c r="AD167" s="37"/>
      <c r="AE167" s="37"/>
      <c r="AR167" s="206" t="s">
        <v>256</v>
      </c>
      <c r="AT167" s="206" t="s">
        <v>507</v>
      </c>
      <c r="AU167" s="206" t="s">
        <v>91</v>
      </c>
      <c r="AY167" s="19" t="s">
        <v>211</v>
      </c>
      <c r="BE167" s="207">
        <f>IF(N167="základní",J167,0)</f>
        <v>0</v>
      </c>
      <c r="BF167" s="207">
        <f>IF(N167="snížená",J167,0)</f>
        <v>0</v>
      </c>
      <c r="BG167" s="207">
        <f>IF(N167="zákl. přenesená",J167,0)</f>
        <v>0</v>
      </c>
      <c r="BH167" s="207">
        <f>IF(N167="sníž. přenesená",J167,0)</f>
        <v>0</v>
      </c>
      <c r="BI167" s="207">
        <f>IF(N167="nulová",J167,0)</f>
        <v>0</v>
      </c>
      <c r="BJ167" s="19" t="s">
        <v>88</v>
      </c>
      <c r="BK167" s="207">
        <f>ROUND(I167*H167,2)</f>
        <v>0</v>
      </c>
      <c r="BL167" s="19" t="s">
        <v>232</v>
      </c>
      <c r="BM167" s="206" t="s">
        <v>2213</v>
      </c>
    </row>
    <row r="168" spans="1:65" s="2" customFormat="1" ht="19.5">
      <c r="A168" s="37"/>
      <c r="B168" s="38"/>
      <c r="C168" s="39"/>
      <c r="D168" s="208" t="s">
        <v>220</v>
      </c>
      <c r="E168" s="39"/>
      <c r="F168" s="209" t="s">
        <v>533</v>
      </c>
      <c r="G168" s="39"/>
      <c r="H168" s="39"/>
      <c r="I168" s="118"/>
      <c r="J168" s="39"/>
      <c r="K168" s="39"/>
      <c r="L168" s="42"/>
      <c r="M168" s="210"/>
      <c r="N168" s="211"/>
      <c r="O168" s="67"/>
      <c r="P168" s="67"/>
      <c r="Q168" s="67"/>
      <c r="R168" s="67"/>
      <c r="S168" s="67"/>
      <c r="T168" s="68"/>
      <c r="U168" s="37"/>
      <c r="V168" s="37"/>
      <c r="W168" s="37"/>
      <c r="X168" s="37"/>
      <c r="Y168" s="37"/>
      <c r="Z168" s="37"/>
      <c r="AA168" s="37"/>
      <c r="AB168" s="37"/>
      <c r="AC168" s="37"/>
      <c r="AD168" s="37"/>
      <c r="AE168" s="37"/>
      <c r="AT168" s="19" t="s">
        <v>220</v>
      </c>
      <c r="AU168" s="19" t="s">
        <v>91</v>
      </c>
    </row>
    <row r="169" spans="1:65" s="13" customFormat="1">
      <c r="B169" s="216"/>
      <c r="C169" s="217"/>
      <c r="D169" s="208" t="s">
        <v>299</v>
      </c>
      <c r="E169" s="218" t="s">
        <v>44</v>
      </c>
      <c r="F169" s="219" t="s">
        <v>2214</v>
      </c>
      <c r="G169" s="217"/>
      <c r="H169" s="220">
        <v>0.32</v>
      </c>
      <c r="I169" s="221"/>
      <c r="J169" s="217"/>
      <c r="K169" s="217"/>
      <c r="L169" s="222"/>
      <c r="M169" s="223"/>
      <c r="N169" s="224"/>
      <c r="O169" s="224"/>
      <c r="P169" s="224"/>
      <c r="Q169" s="224"/>
      <c r="R169" s="224"/>
      <c r="S169" s="224"/>
      <c r="T169" s="225"/>
      <c r="AT169" s="226" t="s">
        <v>299</v>
      </c>
      <c r="AU169" s="226" t="s">
        <v>91</v>
      </c>
      <c r="AV169" s="13" t="s">
        <v>91</v>
      </c>
      <c r="AW169" s="13" t="s">
        <v>42</v>
      </c>
      <c r="AX169" s="13" t="s">
        <v>88</v>
      </c>
      <c r="AY169" s="226" t="s">
        <v>211</v>
      </c>
    </row>
    <row r="170" spans="1:65" s="2" customFormat="1" ht="24">
      <c r="A170" s="37"/>
      <c r="B170" s="38"/>
      <c r="C170" s="195" t="s">
        <v>379</v>
      </c>
      <c r="D170" s="195" t="s">
        <v>214</v>
      </c>
      <c r="E170" s="196" t="s">
        <v>536</v>
      </c>
      <c r="F170" s="197" t="s">
        <v>537</v>
      </c>
      <c r="G170" s="198" t="s">
        <v>519</v>
      </c>
      <c r="H170" s="199">
        <v>10.7</v>
      </c>
      <c r="I170" s="200"/>
      <c r="J170" s="201">
        <f>ROUND(I170*H170,2)</f>
        <v>0</v>
      </c>
      <c r="K170" s="197" t="s">
        <v>224</v>
      </c>
      <c r="L170" s="42"/>
      <c r="M170" s="202" t="s">
        <v>44</v>
      </c>
      <c r="N170" s="203" t="s">
        <v>53</v>
      </c>
      <c r="O170" s="67"/>
      <c r="P170" s="204">
        <f>O170*H170</f>
        <v>0</v>
      </c>
      <c r="Q170" s="204">
        <v>0</v>
      </c>
      <c r="R170" s="204">
        <f>Q170*H170</f>
        <v>0</v>
      </c>
      <c r="S170" s="204">
        <v>0</v>
      </c>
      <c r="T170" s="205">
        <f>S170*H170</f>
        <v>0</v>
      </c>
      <c r="U170" s="37"/>
      <c r="V170" s="37"/>
      <c r="W170" s="37"/>
      <c r="X170" s="37"/>
      <c r="Y170" s="37"/>
      <c r="Z170" s="37"/>
      <c r="AA170" s="37"/>
      <c r="AB170" s="37"/>
      <c r="AC170" s="37"/>
      <c r="AD170" s="37"/>
      <c r="AE170" s="37"/>
      <c r="AR170" s="206" t="s">
        <v>232</v>
      </c>
      <c r="AT170" s="206" t="s">
        <v>214</v>
      </c>
      <c r="AU170" s="206" t="s">
        <v>91</v>
      </c>
      <c r="AY170" s="19" t="s">
        <v>211</v>
      </c>
      <c r="BE170" s="207">
        <f>IF(N170="základní",J170,0)</f>
        <v>0</v>
      </c>
      <c r="BF170" s="207">
        <f>IF(N170="snížená",J170,0)</f>
        <v>0</v>
      </c>
      <c r="BG170" s="207">
        <f>IF(N170="zákl. přenesená",J170,0)</f>
        <v>0</v>
      </c>
      <c r="BH170" s="207">
        <f>IF(N170="sníž. přenesená",J170,0)</f>
        <v>0</v>
      </c>
      <c r="BI170" s="207">
        <f>IF(N170="nulová",J170,0)</f>
        <v>0</v>
      </c>
      <c r="BJ170" s="19" t="s">
        <v>88</v>
      </c>
      <c r="BK170" s="207">
        <f>ROUND(I170*H170,2)</f>
        <v>0</v>
      </c>
      <c r="BL170" s="19" t="s">
        <v>232</v>
      </c>
      <c r="BM170" s="206" t="s">
        <v>2215</v>
      </c>
    </row>
    <row r="171" spans="1:65" s="2" customFormat="1" ht="97.5">
      <c r="A171" s="37"/>
      <c r="B171" s="38"/>
      <c r="C171" s="39"/>
      <c r="D171" s="208" t="s">
        <v>297</v>
      </c>
      <c r="E171" s="39"/>
      <c r="F171" s="209" t="s">
        <v>539</v>
      </c>
      <c r="G171" s="39"/>
      <c r="H171" s="39"/>
      <c r="I171" s="118"/>
      <c r="J171" s="39"/>
      <c r="K171" s="39"/>
      <c r="L171" s="42"/>
      <c r="M171" s="210"/>
      <c r="N171" s="211"/>
      <c r="O171" s="67"/>
      <c r="P171" s="67"/>
      <c r="Q171" s="67"/>
      <c r="R171" s="67"/>
      <c r="S171" s="67"/>
      <c r="T171" s="68"/>
      <c r="U171" s="37"/>
      <c r="V171" s="37"/>
      <c r="W171" s="37"/>
      <c r="X171" s="37"/>
      <c r="Y171" s="37"/>
      <c r="Z171" s="37"/>
      <c r="AA171" s="37"/>
      <c r="AB171" s="37"/>
      <c r="AC171" s="37"/>
      <c r="AD171" s="37"/>
      <c r="AE171" s="37"/>
      <c r="AT171" s="19" t="s">
        <v>297</v>
      </c>
      <c r="AU171" s="19" t="s">
        <v>91</v>
      </c>
    </row>
    <row r="172" spans="1:65" s="13" customFormat="1">
      <c r="B172" s="216"/>
      <c r="C172" s="217"/>
      <c r="D172" s="208" t="s">
        <v>299</v>
      </c>
      <c r="E172" s="218" t="s">
        <v>44</v>
      </c>
      <c r="F172" s="219" t="s">
        <v>2216</v>
      </c>
      <c r="G172" s="217"/>
      <c r="H172" s="220">
        <v>10.7</v>
      </c>
      <c r="I172" s="221"/>
      <c r="J172" s="217"/>
      <c r="K172" s="217"/>
      <c r="L172" s="222"/>
      <c r="M172" s="223"/>
      <c r="N172" s="224"/>
      <c r="O172" s="224"/>
      <c r="P172" s="224"/>
      <c r="Q172" s="224"/>
      <c r="R172" s="224"/>
      <c r="S172" s="224"/>
      <c r="T172" s="225"/>
      <c r="AT172" s="226" t="s">
        <v>299</v>
      </c>
      <c r="AU172" s="226" t="s">
        <v>91</v>
      </c>
      <c r="AV172" s="13" t="s">
        <v>91</v>
      </c>
      <c r="AW172" s="13" t="s">
        <v>42</v>
      </c>
      <c r="AX172" s="13" t="s">
        <v>88</v>
      </c>
      <c r="AY172" s="226" t="s">
        <v>211</v>
      </c>
    </row>
    <row r="173" spans="1:65" s="2" customFormat="1" ht="24">
      <c r="A173" s="37"/>
      <c r="B173" s="38"/>
      <c r="C173" s="195" t="s">
        <v>384</v>
      </c>
      <c r="D173" s="195" t="s">
        <v>214</v>
      </c>
      <c r="E173" s="196" t="s">
        <v>542</v>
      </c>
      <c r="F173" s="197" t="s">
        <v>543</v>
      </c>
      <c r="G173" s="198" t="s">
        <v>519</v>
      </c>
      <c r="H173" s="199">
        <v>99</v>
      </c>
      <c r="I173" s="200"/>
      <c r="J173" s="201">
        <f>ROUND(I173*H173,2)</f>
        <v>0</v>
      </c>
      <c r="K173" s="197" t="s">
        <v>224</v>
      </c>
      <c r="L173" s="42"/>
      <c r="M173" s="202" t="s">
        <v>44</v>
      </c>
      <c r="N173" s="203" t="s">
        <v>53</v>
      </c>
      <c r="O173" s="67"/>
      <c r="P173" s="204">
        <f>O173*H173</f>
        <v>0</v>
      </c>
      <c r="Q173" s="204">
        <v>0</v>
      </c>
      <c r="R173" s="204">
        <f>Q173*H173</f>
        <v>0</v>
      </c>
      <c r="S173" s="204">
        <v>0</v>
      </c>
      <c r="T173" s="205">
        <f>S173*H173</f>
        <v>0</v>
      </c>
      <c r="U173" s="37"/>
      <c r="V173" s="37"/>
      <c r="W173" s="37"/>
      <c r="X173" s="37"/>
      <c r="Y173" s="37"/>
      <c r="Z173" s="37"/>
      <c r="AA173" s="37"/>
      <c r="AB173" s="37"/>
      <c r="AC173" s="37"/>
      <c r="AD173" s="37"/>
      <c r="AE173" s="37"/>
      <c r="AR173" s="206" t="s">
        <v>232</v>
      </c>
      <c r="AT173" s="206" t="s">
        <v>214</v>
      </c>
      <c r="AU173" s="206" t="s">
        <v>91</v>
      </c>
      <c r="AY173" s="19" t="s">
        <v>211</v>
      </c>
      <c r="BE173" s="207">
        <f>IF(N173="základní",J173,0)</f>
        <v>0</v>
      </c>
      <c r="BF173" s="207">
        <f>IF(N173="snížená",J173,0)</f>
        <v>0</v>
      </c>
      <c r="BG173" s="207">
        <f>IF(N173="zákl. přenesená",J173,0)</f>
        <v>0</v>
      </c>
      <c r="BH173" s="207">
        <f>IF(N173="sníž. přenesená",J173,0)</f>
        <v>0</v>
      </c>
      <c r="BI173" s="207">
        <f>IF(N173="nulová",J173,0)</f>
        <v>0</v>
      </c>
      <c r="BJ173" s="19" t="s">
        <v>88</v>
      </c>
      <c r="BK173" s="207">
        <f>ROUND(I173*H173,2)</f>
        <v>0</v>
      </c>
      <c r="BL173" s="19" t="s">
        <v>232</v>
      </c>
      <c r="BM173" s="206" t="s">
        <v>2217</v>
      </c>
    </row>
    <row r="174" spans="1:65" s="2" customFormat="1" ht="48.75">
      <c r="A174" s="37"/>
      <c r="B174" s="38"/>
      <c r="C174" s="39"/>
      <c r="D174" s="208" t="s">
        <v>297</v>
      </c>
      <c r="E174" s="39"/>
      <c r="F174" s="209" t="s">
        <v>545</v>
      </c>
      <c r="G174" s="39"/>
      <c r="H174" s="39"/>
      <c r="I174" s="118"/>
      <c r="J174" s="39"/>
      <c r="K174" s="39"/>
      <c r="L174" s="42"/>
      <c r="M174" s="210"/>
      <c r="N174" s="211"/>
      <c r="O174" s="67"/>
      <c r="P174" s="67"/>
      <c r="Q174" s="67"/>
      <c r="R174" s="67"/>
      <c r="S174" s="67"/>
      <c r="T174" s="68"/>
      <c r="U174" s="37"/>
      <c r="V174" s="37"/>
      <c r="W174" s="37"/>
      <c r="X174" s="37"/>
      <c r="Y174" s="37"/>
      <c r="Z174" s="37"/>
      <c r="AA174" s="37"/>
      <c r="AB174" s="37"/>
      <c r="AC174" s="37"/>
      <c r="AD174" s="37"/>
      <c r="AE174" s="37"/>
      <c r="AT174" s="19" t="s">
        <v>297</v>
      </c>
      <c r="AU174" s="19" t="s">
        <v>91</v>
      </c>
    </row>
    <row r="175" spans="1:65" s="13" customFormat="1">
      <c r="B175" s="216"/>
      <c r="C175" s="217"/>
      <c r="D175" s="208" t="s">
        <v>299</v>
      </c>
      <c r="E175" s="218" t="s">
        <v>44</v>
      </c>
      <c r="F175" s="219" t="s">
        <v>2218</v>
      </c>
      <c r="G175" s="217"/>
      <c r="H175" s="220">
        <v>99</v>
      </c>
      <c r="I175" s="221"/>
      <c r="J175" s="217"/>
      <c r="K175" s="217"/>
      <c r="L175" s="222"/>
      <c r="M175" s="223"/>
      <c r="N175" s="224"/>
      <c r="O175" s="224"/>
      <c r="P175" s="224"/>
      <c r="Q175" s="224"/>
      <c r="R175" s="224"/>
      <c r="S175" s="224"/>
      <c r="T175" s="225"/>
      <c r="AT175" s="226" t="s">
        <v>299</v>
      </c>
      <c r="AU175" s="226" t="s">
        <v>91</v>
      </c>
      <c r="AV175" s="13" t="s">
        <v>91</v>
      </c>
      <c r="AW175" s="13" t="s">
        <v>42</v>
      </c>
      <c r="AX175" s="13" t="s">
        <v>88</v>
      </c>
      <c r="AY175" s="226" t="s">
        <v>211</v>
      </c>
    </row>
    <row r="176" spans="1:65" s="12" customFormat="1" ht="12.75">
      <c r="B176" s="179"/>
      <c r="C176" s="180"/>
      <c r="D176" s="181" t="s">
        <v>81</v>
      </c>
      <c r="E176" s="193" t="s">
        <v>227</v>
      </c>
      <c r="F176" s="193" t="s">
        <v>988</v>
      </c>
      <c r="G176" s="180"/>
      <c r="H176" s="180"/>
      <c r="I176" s="183"/>
      <c r="J176" s="194">
        <f>BK176</f>
        <v>0</v>
      </c>
      <c r="K176" s="180"/>
      <c r="L176" s="185"/>
      <c r="M176" s="186"/>
      <c r="N176" s="187"/>
      <c r="O176" s="187"/>
      <c r="P176" s="188">
        <f>SUM(P177:P185)</f>
        <v>0</v>
      </c>
      <c r="Q176" s="187"/>
      <c r="R176" s="188">
        <f>SUM(R177:R185)</f>
        <v>5.1804999999999997E-2</v>
      </c>
      <c r="S176" s="187"/>
      <c r="T176" s="189">
        <f>SUM(T177:T185)</f>
        <v>0</v>
      </c>
      <c r="AR176" s="190" t="s">
        <v>88</v>
      </c>
      <c r="AT176" s="191" t="s">
        <v>81</v>
      </c>
      <c r="AU176" s="191" t="s">
        <v>88</v>
      </c>
      <c r="AY176" s="190" t="s">
        <v>211</v>
      </c>
      <c r="BK176" s="192">
        <f>SUM(BK177:BK185)</f>
        <v>0</v>
      </c>
    </row>
    <row r="177" spans="1:65" s="2" customFormat="1" ht="12">
      <c r="A177" s="37"/>
      <c r="B177" s="38"/>
      <c r="C177" s="195" t="s">
        <v>389</v>
      </c>
      <c r="D177" s="195" t="s">
        <v>214</v>
      </c>
      <c r="E177" s="196" t="s">
        <v>2219</v>
      </c>
      <c r="F177" s="197" t="s">
        <v>2220</v>
      </c>
      <c r="G177" s="198" t="s">
        <v>315</v>
      </c>
      <c r="H177" s="199">
        <v>0.25</v>
      </c>
      <c r="I177" s="200"/>
      <c r="J177" s="201">
        <f>ROUND(I177*H177,2)</f>
        <v>0</v>
      </c>
      <c r="K177" s="197" t="s">
        <v>224</v>
      </c>
      <c r="L177" s="42"/>
      <c r="M177" s="202" t="s">
        <v>44</v>
      </c>
      <c r="N177" s="203" t="s">
        <v>53</v>
      </c>
      <c r="O177" s="67"/>
      <c r="P177" s="204">
        <f>O177*H177</f>
        <v>0</v>
      </c>
      <c r="Q177" s="204">
        <v>0.11019</v>
      </c>
      <c r="R177" s="204">
        <f>Q177*H177</f>
        <v>2.7547499999999999E-2</v>
      </c>
      <c r="S177" s="204">
        <v>0</v>
      </c>
      <c r="T177" s="205">
        <f>S177*H177</f>
        <v>0</v>
      </c>
      <c r="U177" s="37"/>
      <c r="V177" s="37"/>
      <c r="W177" s="37"/>
      <c r="X177" s="37"/>
      <c r="Y177" s="37"/>
      <c r="Z177" s="37"/>
      <c r="AA177" s="37"/>
      <c r="AB177" s="37"/>
      <c r="AC177" s="37"/>
      <c r="AD177" s="37"/>
      <c r="AE177" s="37"/>
      <c r="AR177" s="206" t="s">
        <v>232</v>
      </c>
      <c r="AT177" s="206" t="s">
        <v>214</v>
      </c>
      <c r="AU177" s="206" t="s">
        <v>91</v>
      </c>
      <c r="AY177" s="19" t="s">
        <v>211</v>
      </c>
      <c r="BE177" s="207">
        <f>IF(N177="základní",J177,0)</f>
        <v>0</v>
      </c>
      <c r="BF177" s="207">
        <f>IF(N177="snížená",J177,0)</f>
        <v>0</v>
      </c>
      <c r="BG177" s="207">
        <f>IF(N177="zákl. přenesená",J177,0)</f>
        <v>0</v>
      </c>
      <c r="BH177" s="207">
        <f>IF(N177="sníž. přenesená",J177,0)</f>
        <v>0</v>
      </c>
      <c r="BI177" s="207">
        <f>IF(N177="nulová",J177,0)</f>
        <v>0</v>
      </c>
      <c r="BJ177" s="19" t="s">
        <v>88</v>
      </c>
      <c r="BK177" s="207">
        <f>ROUND(I177*H177,2)</f>
        <v>0</v>
      </c>
      <c r="BL177" s="19" t="s">
        <v>232</v>
      </c>
      <c r="BM177" s="206" t="s">
        <v>2221</v>
      </c>
    </row>
    <row r="178" spans="1:65" s="2" customFormat="1" ht="39">
      <c r="A178" s="37"/>
      <c r="B178" s="38"/>
      <c r="C178" s="39"/>
      <c r="D178" s="208" t="s">
        <v>297</v>
      </c>
      <c r="E178" s="39"/>
      <c r="F178" s="209" t="s">
        <v>2222</v>
      </c>
      <c r="G178" s="39"/>
      <c r="H178" s="39"/>
      <c r="I178" s="118"/>
      <c r="J178" s="39"/>
      <c r="K178" s="39"/>
      <c r="L178" s="42"/>
      <c r="M178" s="210"/>
      <c r="N178" s="211"/>
      <c r="O178" s="67"/>
      <c r="P178" s="67"/>
      <c r="Q178" s="67"/>
      <c r="R178" s="67"/>
      <c r="S178" s="67"/>
      <c r="T178" s="68"/>
      <c r="U178" s="37"/>
      <c r="V178" s="37"/>
      <c r="W178" s="37"/>
      <c r="X178" s="37"/>
      <c r="Y178" s="37"/>
      <c r="Z178" s="37"/>
      <c r="AA178" s="37"/>
      <c r="AB178" s="37"/>
      <c r="AC178" s="37"/>
      <c r="AD178" s="37"/>
      <c r="AE178" s="37"/>
      <c r="AT178" s="19" t="s">
        <v>297</v>
      </c>
      <c r="AU178" s="19" t="s">
        <v>91</v>
      </c>
    </row>
    <row r="179" spans="1:65" s="13" customFormat="1">
      <c r="B179" s="216"/>
      <c r="C179" s="217"/>
      <c r="D179" s="208" t="s">
        <v>299</v>
      </c>
      <c r="E179" s="218" t="s">
        <v>44</v>
      </c>
      <c r="F179" s="219" t="s">
        <v>2223</v>
      </c>
      <c r="G179" s="217"/>
      <c r="H179" s="220">
        <v>0.25</v>
      </c>
      <c r="I179" s="221"/>
      <c r="J179" s="217"/>
      <c r="K179" s="217"/>
      <c r="L179" s="222"/>
      <c r="M179" s="223"/>
      <c r="N179" s="224"/>
      <c r="O179" s="224"/>
      <c r="P179" s="224"/>
      <c r="Q179" s="224"/>
      <c r="R179" s="224"/>
      <c r="S179" s="224"/>
      <c r="T179" s="225"/>
      <c r="AT179" s="226" t="s">
        <v>299</v>
      </c>
      <c r="AU179" s="226" t="s">
        <v>91</v>
      </c>
      <c r="AV179" s="13" t="s">
        <v>91</v>
      </c>
      <c r="AW179" s="13" t="s">
        <v>42</v>
      </c>
      <c r="AX179" s="13" t="s">
        <v>88</v>
      </c>
      <c r="AY179" s="226" t="s">
        <v>211</v>
      </c>
    </row>
    <row r="180" spans="1:65" s="2" customFormat="1" ht="12">
      <c r="A180" s="37"/>
      <c r="B180" s="38"/>
      <c r="C180" s="195" t="s">
        <v>7</v>
      </c>
      <c r="D180" s="195" t="s">
        <v>214</v>
      </c>
      <c r="E180" s="196" t="s">
        <v>1063</v>
      </c>
      <c r="F180" s="197" t="s">
        <v>1064</v>
      </c>
      <c r="G180" s="198" t="s">
        <v>315</v>
      </c>
      <c r="H180" s="199">
        <v>0.5</v>
      </c>
      <c r="I180" s="200"/>
      <c r="J180" s="201">
        <f>ROUND(I180*H180,2)</f>
        <v>0</v>
      </c>
      <c r="K180" s="197" t="s">
        <v>224</v>
      </c>
      <c r="L180" s="42"/>
      <c r="M180" s="202" t="s">
        <v>44</v>
      </c>
      <c r="N180" s="203" t="s">
        <v>53</v>
      </c>
      <c r="O180" s="67"/>
      <c r="P180" s="204">
        <f>O180*H180</f>
        <v>0</v>
      </c>
      <c r="Q180" s="204">
        <v>1.3310000000000001E-2</v>
      </c>
      <c r="R180" s="204">
        <f>Q180*H180</f>
        <v>6.6550000000000003E-3</v>
      </c>
      <c r="S180" s="204">
        <v>0</v>
      </c>
      <c r="T180" s="205">
        <f>S180*H180</f>
        <v>0</v>
      </c>
      <c r="U180" s="37"/>
      <c r="V180" s="37"/>
      <c r="W180" s="37"/>
      <c r="X180" s="37"/>
      <c r="Y180" s="37"/>
      <c r="Z180" s="37"/>
      <c r="AA180" s="37"/>
      <c r="AB180" s="37"/>
      <c r="AC180" s="37"/>
      <c r="AD180" s="37"/>
      <c r="AE180" s="37"/>
      <c r="AR180" s="206" t="s">
        <v>232</v>
      </c>
      <c r="AT180" s="206" t="s">
        <v>214</v>
      </c>
      <c r="AU180" s="206" t="s">
        <v>91</v>
      </c>
      <c r="AY180" s="19" t="s">
        <v>211</v>
      </c>
      <c r="BE180" s="207">
        <f>IF(N180="základní",J180,0)</f>
        <v>0</v>
      </c>
      <c r="BF180" s="207">
        <f>IF(N180="snížená",J180,0)</f>
        <v>0</v>
      </c>
      <c r="BG180" s="207">
        <f>IF(N180="zákl. přenesená",J180,0)</f>
        <v>0</v>
      </c>
      <c r="BH180" s="207">
        <f>IF(N180="sníž. přenesená",J180,0)</f>
        <v>0</v>
      </c>
      <c r="BI180" s="207">
        <f>IF(N180="nulová",J180,0)</f>
        <v>0</v>
      </c>
      <c r="BJ180" s="19" t="s">
        <v>88</v>
      </c>
      <c r="BK180" s="207">
        <f>ROUND(I180*H180,2)</f>
        <v>0</v>
      </c>
      <c r="BL180" s="19" t="s">
        <v>232</v>
      </c>
      <c r="BM180" s="206" t="s">
        <v>2224</v>
      </c>
    </row>
    <row r="181" spans="1:65" s="2" customFormat="1" ht="39">
      <c r="A181" s="37"/>
      <c r="B181" s="38"/>
      <c r="C181" s="39"/>
      <c r="D181" s="208" t="s">
        <v>297</v>
      </c>
      <c r="E181" s="39"/>
      <c r="F181" s="209" t="s">
        <v>1066</v>
      </c>
      <c r="G181" s="39"/>
      <c r="H181" s="39"/>
      <c r="I181" s="118"/>
      <c r="J181" s="39"/>
      <c r="K181" s="39"/>
      <c r="L181" s="42"/>
      <c r="M181" s="210"/>
      <c r="N181" s="211"/>
      <c r="O181" s="67"/>
      <c r="P181" s="67"/>
      <c r="Q181" s="67"/>
      <c r="R181" s="67"/>
      <c r="S181" s="67"/>
      <c r="T181" s="68"/>
      <c r="U181" s="37"/>
      <c r="V181" s="37"/>
      <c r="W181" s="37"/>
      <c r="X181" s="37"/>
      <c r="Y181" s="37"/>
      <c r="Z181" s="37"/>
      <c r="AA181" s="37"/>
      <c r="AB181" s="37"/>
      <c r="AC181" s="37"/>
      <c r="AD181" s="37"/>
      <c r="AE181" s="37"/>
      <c r="AT181" s="19" t="s">
        <v>297</v>
      </c>
      <c r="AU181" s="19" t="s">
        <v>91</v>
      </c>
    </row>
    <row r="182" spans="1:65" s="13" customFormat="1">
      <c r="B182" s="216"/>
      <c r="C182" s="217"/>
      <c r="D182" s="208" t="s">
        <v>299</v>
      </c>
      <c r="E182" s="218" t="s">
        <v>44</v>
      </c>
      <c r="F182" s="219" t="s">
        <v>2225</v>
      </c>
      <c r="G182" s="217"/>
      <c r="H182" s="220">
        <v>0.5</v>
      </c>
      <c r="I182" s="221"/>
      <c r="J182" s="217"/>
      <c r="K182" s="217"/>
      <c r="L182" s="222"/>
      <c r="M182" s="223"/>
      <c r="N182" s="224"/>
      <c r="O182" s="224"/>
      <c r="P182" s="224"/>
      <c r="Q182" s="224"/>
      <c r="R182" s="224"/>
      <c r="S182" s="224"/>
      <c r="T182" s="225"/>
      <c r="AT182" s="226" t="s">
        <v>299</v>
      </c>
      <c r="AU182" s="226" t="s">
        <v>91</v>
      </c>
      <c r="AV182" s="13" t="s">
        <v>91</v>
      </c>
      <c r="AW182" s="13" t="s">
        <v>42</v>
      </c>
      <c r="AX182" s="13" t="s">
        <v>88</v>
      </c>
      <c r="AY182" s="226" t="s">
        <v>211</v>
      </c>
    </row>
    <row r="183" spans="1:65" s="2" customFormat="1" ht="12">
      <c r="A183" s="37"/>
      <c r="B183" s="38"/>
      <c r="C183" s="195" t="s">
        <v>399</v>
      </c>
      <c r="D183" s="195" t="s">
        <v>214</v>
      </c>
      <c r="E183" s="196" t="s">
        <v>2226</v>
      </c>
      <c r="F183" s="197" t="s">
        <v>2227</v>
      </c>
      <c r="G183" s="198" t="s">
        <v>315</v>
      </c>
      <c r="H183" s="199">
        <v>0.75</v>
      </c>
      <c r="I183" s="200"/>
      <c r="J183" s="201">
        <f>ROUND(I183*H183,2)</f>
        <v>0</v>
      </c>
      <c r="K183" s="197" t="s">
        <v>224</v>
      </c>
      <c r="L183" s="42"/>
      <c r="M183" s="202" t="s">
        <v>44</v>
      </c>
      <c r="N183" s="203" t="s">
        <v>53</v>
      </c>
      <c r="O183" s="67"/>
      <c r="P183" s="204">
        <f>O183*H183</f>
        <v>0</v>
      </c>
      <c r="Q183" s="204">
        <v>2.3470000000000001E-2</v>
      </c>
      <c r="R183" s="204">
        <f>Q183*H183</f>
        <v>1.76025E-2</v>
      </c>
      <c r="S183" s="204">
        <v>0</v>
      </c>
      <c r="T183" s="205">
        <f>S183*H183</f>
        <v>0</v>
      </c>
      <c r="U183" s="37"/>
      <c r="V183" s="37"/>
      <c r="W183" s="37"/>
      <c r="X183" s="37"/>
      <c r="Y183" s="37"/>
      <c r="Z183" s="37"/>
      <c r="AA183" s="37"/>
      <c r="AB183" s="37"/>
      <c r="AC183" s="37"/>
      <c r="AD183" s="37"/>
      <c r="AE183" s="37"/>
      <c r="AR183" s="206" t="s">
        <v>232</v>
      </c>
      <c r="AT183" s="206" t="s">
        <v>214</v>
      </c>
      <c r="AU183" s="206" t="s">
        <v>91</v>
      </c>
      <c r="AY183" s="19" t="s">
        <v>211</v>
      </c>
      <c r="BE183" s="207">
        <f>IF(N183="základní",J183,0)</f>
        <v>0</v>
      </c>
      <c r="BF183" s="207">
        <f>IF(N183="snížená",J183,0)</f>
        <v>0</v>
      </c>
      <c r="BG183" s="207">
        <f>IF(N183="zákl. přenesená",J183,0)</f>
        <v>0</v>
      </c>
      <c r="BH183" s="207">
        <f>IF(N183="sníž. přenesená",J183,0)</f>
        <v>0</v>
      </c>
      <c r="BI183" s="207">
        <f>IF(N183="nulová",J183,0)</f>
        <v>0</v>
      </c>
      <c r="BJ183" s="19" t="s">
        <v>88</v>
      </c>
      <c r="BK183" s="207">
        <f>ROUND(I183*H183,2)</f>
        <v>0</v>
      </c>
      <c r="BL183" s="19" t="s">
        <v>232</v>
      </c>
      <c r="BM183" s="206" t="s">
        <v>2228</v>
      </c>
    </row>
    <row r="184" spans="1:65" s="2" customFormat="1" ht="39">
      <c r="A184" s="37"/>
      <c r="B184" s="38"/>
      <c r="C184" s="39"/>
      <c r="D184" s="208" t="s">
        <v>297</v>
      </c>
      <c r="E184" s="39"/>
      <c r="F184" s="209" t="s">
        <v>1066</v>
      </c>
      <c r="G184" s="39"/>
      <c r="H184" s="39"/>
      <c r="I184" s="118"/>
      <c r="J184" s="39"/>
      <c r="K184" s="39"/>
      <c r="L184" s="42"/>
      <c r="M184" s="210"/>
      <c r="N184" s="211"/>
      <c r="O184" s="67"/>
      <c r="P184" s="67"/>
      <c r="Q184" s="67"/>
      <c r="R184" s="67"/>
      <c r="S184" s="67"/>
      <c r="T184" s="68"/>
      <c r="U184" s="37"/>
      <c r="V184" s="37"/>
      <c r="W184" s="37"/>
      <c r="X184" s="37"/>
      <c r="Y184" s="37"/>
      <c r="Z184" s="37"/>
      <c r="AA184" s="37"/>
      <c r="AB184" s="37"/>
      <c r="AC184" s="37"/>
      <c r="AD184" s="37"/>
      <c r="AE184" s="37"/>
      <c r="AT184" s="19" t="s">
        <v>297</v>
      </c>
      <c r="AU184" s="19" t="s">
        <v>91</v>
      </c>
    </row>
    <row r="185" spans="1:65" s="13" customFormat="1">
      <c r="B185" s="216"/>
      <c r="C185" s="217"/>
      <c r="D185" s="208" t="s">
        <v>299</v>
      </c>
      <c r="E185" s="218" t="s">
        <v>44</v>
      </c>
      <c r="F185" s="219" t="s">
        <v>2229</v>
      </c>
      <c r="G185" s="217"/>
      <c r="H185" s="220">
        <v>0.75</v>
      </c>
      <c r="I185" s="221"/>
      <c r="J185" s="217"/>
      <c r="K185" s="217"/>
      <c r="L185" s="222"/>
      <c r="M185" s="223"/>
      <c r="N185" s="224"/>
      <c r="O185" s="224"/>
      <c r="P185" s="224"/>
      <c r="Q185" s="224"/>
      <c r="R185" s="224"/>
      <c r="S185" s="224"/>
      <c r="T185" s="225"/>
      <c r="AT185" s="226" t="s">
        <v>299</v>
      </c>
      <c r="AU185" s="226" t="s">
        <v>91</v>
      </c>
      <c r="AV185" s="13" t="s">
        <v>91</v>
      </c>
      <c r="AW185" s="13" t="s">
        <v>42</v>
      </c>
      <c r="AX185" s="13" t="s">
        <v>88</v>
      </c>
      <c r="AY185" s="226" t="s">
        <v>211</v>
      </c>
    </row>
    <row r="186" spans="1:65" s="12" customFormat="1" ht="12.75">
      <c r="B186" s="179"/>
      <c r="C186" s="180"/>
      <c r="D186" s="181" t="s">
        <v>81</v>
      </c>
      <c r="E186" s="193" t="s">
        <v>232</v>
      </c>
      <c r="F186" s="193" t="s">
        <v>557</v>
      </c>
      <c r="G186" s="180"/>
      <c r="H186" s="180"/>
      <c r="I186" s="183"/>
      <c r="J186" s="194">
        <f>BK186</f>
        <v>0</v>
      </c>
      <c r="K186" s="180"/>
      <c r="L186" s="185"/>
      <c r="M186" s="186"/>
      <c r="N186" s="187"/>
      <c r="O186" s="187"/>
      <c r="P186" s="188">
        <f>SUM(P187:P198)</f>
        <v>0</v>
      </c>
      <c r="Q186" s="187"/>
      <c r="R186" s="188">
        <f>SUM(R187:R198)</f>
        <v>8.2392010999999989</v>
      </c>
      <c r="S186" s="187"/>
      <c r="T186" s="189">
        <f>SUM(T187:T198)</f>
        <v>0</v>
      </c>
      <c r="AR186" s="190" t="s">
        <v>88</v>
      </c>
      <c r="AT186" s="191" t="s">
        <v>81</v>
      </c>
      <c r="AU186" s="191" t="s">
        <v>88</v>
      </c>
      <c r="AY186" s="190" t="s">
        <v>211</v>
      </c>
      <c r="BK186" s="192">
        <f>SUM(BK187:BK198)</f>
        <v>0</v>
      </c>
    </row>
    <row r="187" spans="1:65" s="2" customFormat="1" ht="24">
      <c r="A187" s="37"/>
      <c r="B187" s="38"/>
      <c r="C187" s="195" t="s">
        <v>405</v>
      </c>
      <c r="D187" s="195" t="s">
        <v>214</v>
      </c>
      <c r="E187" s="196" t="s">
        <v>1099</v>
      </c>
      <c r="F187" s="197" t="s">
        <v>1100</v>
      </c>
      <c r="G187" s="198" t="s">
        <v>295</v>
      </c>
      <c r="H187" s="199">
        <v>0.48</v>
      </c>
      <c r="I187" s="200"/>
      <c r="J187" s="201">
        <f>ROUND(I187*H187,2)</f>
        <v>0</v>
      </c>
      <c r="K187" s="197" t="s">
        <v>224</v>
      </c>
      <c r="L187" s="42"/>
      <c r="M187" s="202" t="s">
        <v>44</v>
      </c>
      <c r="N187" s="203" t="s">
        <v>53</v>
      </c>
      <c r="O187" s="67"/>
      <c r="P187" s="204">
        <f>O187*H187</f>
        <v>0</v>
      </c>
      <c r="Q187" s="204">
        <v>1.8907700000000001</v>
      </c>
      <c r="R187" s="204">
        <f>Q187*H187</f>
        <v>0.90756959999999998</v>
      </c>
      <c r="S187" s="204">
        <v>0</v>
      </c>
      <c r="T187" s="205">
        <f>S187*H187</f>
        <v>0</v>
      </c>
      <c r="U187" s="37"/>
      <c r="V187" s="37"/>
      <c r="W187" s="37"/>
      <c r="X187" s="37"/>
      <c r="Y187" s="37"/>
      <c r="Z187" s="37"/>
      <c r="AA187" s="37"/>
      <c r="AB187" s="37"/>
      <c r="AC187" s="37"/>
      <c r="AD187" s="37"/>
      <c r="AE187" s="37"/>
      <c r="AR187" s="206" t="s">
        <v>232</v>
      </c>
      <c r="AT187" s="206" t="s">
        <v>214</v>
      </c>
      <c r="AU187" s="206" t="s">
        <v>91</v>
      </c>
      <c r="AY187" s="19" t="s">
        <v>211</v>
      </c>
      <c r="BE187" s="207">
        <f>IF(N187="základní",J187,0)</f>
        <v>0</v>
      </c>
      <c r="BF187" s="207">
        <f>IF(N187="snížená",J187,0)</f>
        <v>0</v>
      </c>
      <c r="BG187" s="207">
        <f>IF(N187="zákl. přenesená",J187,0)</f>
        <v>0</v>
      </c>
      <c r="BH187" s="207">
        <f>IF(N187="sníž. přenesená",J187,0)</f>
        <v>0</v>
      </c>
      <c r="BI187" s="207">
        <f>IF(N187="nulová",J187,0)</f>
        <v>0</v>
      </c>
      <c r="BJ187" s="19" t="s">
        <v>88</v>
      </c>
      <c r="BK187" s="207">
        <f>ROUND(I187*H187,2)</f>
        <v>0</v>
      </c>
      <c r="BL187" s="19" t="s">
        <v>232</v>
      </c>
      <c r="BM187" s="206" t="s">
        <v>2230</v>
      </c>
    </row>
    <row r="188" spans="1:65" s="2" customFormat="1" ht="39">
      <c r="A188" s="37"/>
      <c r="B188" s="38"/>
      <c r="C188" s="39"/>
      <c r="D188" s="208" t="s">
        <v>297</v>
      </c>
      <c r="E188" s="39"/>
      <c r="F188" s="209" t="s">
        <v>1102</v>
      </c>
      <c r="G188" s="39"/>
      <c r="H188" s="39"/>
      <c r="I188" s="118"/>
      <c r="J188" s="39"/>
      <c r="K188" s="39"/>
      <c r="L188" s="42"/>
      <c r="M188" s="210"/>
      <c r="N188" s="211"/>
      <c r="O188" s="67"/>
      <c r="P188" s="67"/>
      <c r="Q188" s="67"/>
      <c r="R188" s="67"/>
      <c r="S188" s="67"/>
      <c r="T188" s="68"/>
      <c r="U188" s="37"/>
      <c r="V188" s="37"/>
      <c r="W188" s="37"/>
      <c r="X188" s="37"/>
      <c r="Y188" s="37"/>
      <c r="Z188" s="37"/>
      <c r="AA188" s="37"/>
      <c r="AB188" s="37"/>
      <c r="AC188" s="37"/>
      <c r="AD188" s="37"/>
      <c r="AE188" s="37"/>
      <c r="AT188" s="19" t="s">
        <v>297</v>
      </c>
      <c r="AU188" s="19" t="s">
        <v>91</v>
      </c>
    </row>
    <row r="189" spans="1:65" s="13" customFormat="1">
      <c r="B189" s="216"/>
      <c r="C189" s="217"/>
      <c r="D189" s="208" t="s">
        <v>299</v>
      </c>
      <c r="E189" s="218" t="s">
        <v>44</v>
      </c>
      <c r="F189" s="219" t="s">
        <v>2231</v>
      </c>
      <c r="G189" s="217"/>
      <c r="H189" s="220">
        <v>0.48</v>
      </c>
      <c r="I189" s="221"/>
      <c r="J189" s="217"/>
      <c r="K189" s="217"/>
      <c r="L189" s="222"/>
      <c r="M189" s="223"/>
      <c r="N189" s="224"/>
      <c r="O189" s="224"/>
      <c r="P189" s="224"/>
      <c r="Q189" s="224"/>
      <c r="R189" s="224"/>
      <c r="S189" s="224"/>
      <c r="T189" s="225"/>
      <c r="AT189" s="226" t="s">
        <v>299</v>
      </c>
      <c r="AU189" s="226" t="s">
        <v>91</v>
      </c>
      <c r="AV189" s="13" t="s">
        <v>91</v>
      </c>
      <c r="AW189" s="13" t="s">
        <v>42</v>
      </c>
      <c r="AX189" s="13" t="s">
        <v>88</v>
      </c>
      <c r="AY189" s="226" t="s">
        <v>211</v>
      </c>
    </row>
    <row r="190" spans="1:65" s="2" customFormat="1" ht="24">
      <c r="A190" s="37"/>
      <c r="B190" s="38"/>
      <c r="C190" s="195" t="s">
        <v>410</v>
      </c>
      <c r="D190" s="195" t="s">
        <v>214</v>
      </c>
      <c r="E190" s="196" t="s">
        <v>2232</v>
      </c>
      <c r="F190" s="197" t="s">
        <v>2233</v>
      </c>
      <c r="G190" s="198" t="s">
        <v>622</v>
      </c>
      <c r="H190" s="199">
        <v>1</v>
      </c>
      <c r="I190" s="200"/>
      <c r="J190" s="201">
        <f>ROUND(I190*H190,2)</f>
        <v>0</v>
      </c>
      <c r="K190" s="197" t="s">
        <v>224</v>
      </c>
      <c r="L190" s="42"/>
      <c r="M190" s="202" t="s">
        <v>44</v>
      </c>
      <c r="N190" s="203" t="s">
        <v>53</v>
      </c>
      <c r="O190" s="67"/>
      <c r="P190" s="204">
        <f>O190*H190</f>
        <v>0</v>
      </c>
      <c r="Q190" s="204">
        <v>0.26495999999999997</v>
      </c>
      <c r="R190" s="204">
        <f>Q190*H190</f>
        <v>0.26495999999999997</v>
      </c>
      <c r="S190" s="204">
        <v>0</v>
      </c>
      <c r="T190" s="205">
        <f>S190*H190</f>
        <v>0</v>
      </c>
      <c r="U190" s="37"/>
      <c r="V190" s="37"/>
      <c r="W190" s="37"/>
      <c r="X190" s="37"/>
      <c r="Y190" s="37"/>
      <c r="Z190" s="37"/>
      <c r="AA190" s="37"/>
      <c r="AB190" s="37"/>
      <c r="AC190" s="37"/>
      <c r="AD190" s="37"/>
      <c r="AE190" s="37"/>
      <c r="AR190" s="206" t="s">
        <v>232</v>
      </c>
      <c r="AT190" s="206" t="s">
        <v>214</v>
      </c>
      <c r="AU190" s="206" t="s">
        <v>91</v>
      </c>
      <c r="AY190" s="19" t="s">
        <v>211</v>
      </c>
      <c r="BE190" s="207">
        <f>IF(N190="základní",J190,0)</f>
        <v>0</v>
      </c>
      <c r="BF190" s="207">
        <f>IF(N190="snížená",J190,0)</f>
        <v>0</v>
      </c>
      <c r="BG190" s="207">
        <f>IF(N190="zákl. přenesená",J190,0)</f>
        <v>0</v>
      </c>
      <c r="BH190" s="207">
        <f>IF(N190="sníž. přenesená",J190,0)</f>
        <v>0</v>
      </c>
      <c r="BI190" s="207">
        <f>IF(N190="nulová",J190,0)</f>
        <v>0</v>
      </c>
      <c r="BJ190" s="19" t="s">
        <v>88</v>
      </c>
      <c r="BK190" s="207">
        <f>ROUND(I190*H190,2)</f>
        <v>0</v>
      </c>
      <c r="BL190" s="19" t="s">
        <v>232</v>
      </c>
      <c r="BM190" s="206" t="s">
        <v>2234</v>
      </c>
    </row>
    <row r="191" spans="1:65" s="2" customFormat="1" ht="58.5">
      <c r="A191" s="37"/>
      <c r="B191" s="38"/>
      <c r="C191" s="39"/>
      <c r="D191" s="208" t="s">
        <v>297</v>
      </c>
      <c r="E191" s="39"/>
      <c r="F191" s="209" t="s">
        <v>1181</v>
      </c>
      <c r="G191" s="39"/>
      <c r="H191" s="39"/>
      <c r="I191" s="118"/>
      <c r="J191" s="39"/>
      <c r="K191" s="39"/>
      <c r="L191" s="42"/>
      <c r="M191" s="210"/>
      <c r="N191" s="211"/>
      <c r="O191" s="67"/>
      <c r="P191" s="67"/>
      <c r="Q191" s="67"/>
      <c r="R191" s="67"/>
      <c r="S191" s="67"/>
      <c r="T191" s="68"/>
      <c r="U191" s="37"/>
      <c r="V191" s="37"/>
      <c r="W191" s="37"/>
      <c r="X191" s="37"/>
      <c r="Y191" s="37"/>
      <c r="Z191" s="37"/>
      <c r="AA191" s="37"/>
      <c r="AB191" s="37"/>
      <c r="AC191" s="37"/>
      <c r="AD191" s="37"/>
      <c r="AE191" s="37"/>
      <c r="AT191" s="19" t="s">
        <v>297</v>
      </c>
      <c r="AU191" s="19" t="s">
        <v>91</v>
      </c>
    </row>
    <row r="192" spans="1:65" s="2" customFormat="1" ht="19.5">
      <c r="A192" s="37"/>
      <c r="B192" s="38"/>
      <c r="C192" s="39"/>
      <c r="D192" s="208" t="s">
        <v>220</v>
      </c>
      <c r="E192" s="39"/>
      <c r="F192" s="209" t="s">
        <v>2235</v>
      </c>
      <c r="G192" s="39"/>
      <c r="H192" s="39"/>
      <c r="I192" s="118"/>
      <c r="J192" s="39"/>
      <c r="K192" s="39"/>
      <c r="L192" s="42"/>
      <c r="M192" s="210"/>
      <c r="N192" s="211"/>
      <c r="O192" s="67"/>
      <c r="P192" s="67"/>
      <c r="Q192" s="67"/>
      <c r="R192" s="67"/>
      <c r="S192" s="67"/>
      <c r="T192" s="68"/>
      <c r="U192" s="37"/>
      <c r="V192" s="37"/>
      <c r="W192" s="37"/>
      <c r="X192" s="37"/>
      <c r="Y192" s="37"/>
      <c r="Z192" s="37"/>
      <c r="AA192" s="37"/>
      <c r="AB192" s="37"/>
      <c r="AC192" s="37"/>
      <c r="AD192" s="37"/>
      <c r="AE192" s="37"/>
      <c r="AT192" s="19" t="s">
        <v>220</v>
      </c>
      <c r="AU192" s="19" t="s">
        <v>91</v>
      </c>
    </row>
    <row r="193" spans="1:65" s="2" customFormat="1" ht="12">
      <c r="A193" s="37"/>
      <c r="B193" s="38"/>
      <c r="C193" s="195" t="s">
        <v>417</v>
      </c>
      <c r="D193" s="195" t="s">
        <v>214</v>
      </c>
      <c r="E193" s="196" t="s">
        <v>2236</v>
      </c>
      <c r="F193" s="197" t="s">
        <v>2237</v>
      </c>
      <c r="G193" s="198" t="s">
        <v>295</v>
      </c>
      <c r="H193" s="199">
        <v>0.42499999999999999</v>
      </c>
      <c r="I193" s="200"/>
      <c r="J193" s="201">
        <f>ROUND(I193*H193,2)</f>
        <v>0</v>
      </c>
      <c r="K193" s="197" t="s">
        <v>224</v>
      </c>
      <c r="L193" s="42"/>
      <c r="M193" s="202" t="s">
        <v>44</v>
      </c>
      <c r="N193" s="203" t="s">
        <v>53</v>
      </c>
      <c r="O193" s="67"/>
      <c r="P193" s="204">
        <f>O193*H193</f>
        <v>0</v>
      </c>
      <c r="Q193" s="204">
        <v>2.4815800000000001</v>
      </c>
      <c r="R193" s="204">
        <f>Q193*H193</f>
        <v>1.0546715</v>
      </c>
      <c r="S193" s="204">
        <v>0</v>
      </c>
      <c r="T193" s="205">
        <f>S193*H193</f>
        <v>0</v>
      </c>
      <c r="U193" s="37"/>
      <c r="V193" s="37"/>
      <c r="W193" s="37"/>
      <c r="X193" s="37"/>
      <c r="Y193" s="37"/>
      <c r="Z193" s="37"/>
      <c r="AA193" s="37"/>
      <c r="AB193" s="37"/>
      <c r="AC193" s="37"/>
      <c r="AD193" s="37"/>
      <c r="AE193" s="37"/>
      <c r="AR193" s="206" t="s">
        <v>232</v>
      </c>
      <c r="AT193" s="206" t="s">
        <v>214</v>
      </c>
      <c r="AU193" s="206" t="s">
        <v>91</v>
      </c>
      <c r="AY193" s="19" t="s">
        <v>211</v>
      </c>
      <c r="BE193" s="207">
        <f>IF(N193="základní",J193,0)</f>
        <v>0</v>
      </c>
      <c r="BF193" s="207">
        <f>IF(N193="snížená",J193,0)</f>
        <v>0</v>
      </c>
      <c r="BG193" s="207">
        <f>IF(N193="zákl. přenesená",J193,0)</f>
        <v>0</v>
      </c>
      <c r="BH193" s="207">
        <f>IF(N193="sníž. přenesená",J193,0)</f>
        <v>0</v>
      </c>
      <c r="BI193" s="207">
        <f>IF(N193="nulová",J193,0)</f>
        <v>0</v>
      </c>
      <c r="BJ193" s="19" t="s">
        <v>88</v>
      </c>
      <c r="BK193" s="207">
        <f>ROUND(I193*H193,2)</f>
        <v>0</v>
      </c>
      <c r="BL193" s="19" t="s">
        <v>232</v>
      </c>
      <c r="BM193" s="206" t="s">
        <v>2238</v>
      </c>
    </row>
    <row r="194" spans="1:65" s="2" customFormat="1" ht="146.25">
      <c r="A194" s="37"/>
      <c r="B194" s="38"/>
      <c r="C194" s="39"/>
      <c r="D194" s="208" t="s">
        <v>297</v>
      </c>
      <c r="E194" s="39"/>
      <c r="F194" s="209" t="s">
        <v>1108</v>
      </c>
      <c r="G194" s="39"/>
      <c r="H194" s="39"/>
      <c r="I194" s="118"/>
      <c r="J194" s="39"/>
      <c r="K194" s="39"/>
      <c r="L194" s="42"/>
      <c r="M194" s="210"/>
      <c r="N194" s="211"/>
      <c r="O194" s="67"/>
      <c r="P194" s="67"/>
      <c r="Q194" s="67"/>
      <c r="R194" s="67"/>
      <c r="S194" s="67"/>
      <c r="T194" s="68"/>
      <c r="U194" s="37"/>
      <c r="V194" s="37"/>
      <c r="W194" s="37"/>
      <c r="X194" s="37"/>
      <c r="Y194" s="37"/>
      <c r="Z194" s="37"/>
      <c r="AA194" s="37"/>
      <c r="AB194" s="37"/>
      <c r="AC194" s="37"/>
      <c r="AD194" s="37"/>
      <c r="AE194" s="37"/>
      <c r="AT194" s="19" t="s">
        <v>297</v>
      </c>
      <c r="AU194" s="19" t="s">
        <v>91</v>
      </c>
    </row>
    <row r="195" spans="1:65" s="13" customFormat="1">
      <c r="B195" s="216"/>
      <c r="C195" s="217"/>
      <c r="D195" s="208" t="s">
        <v>299</v>
      </c>
      <c r="E195" s="218" t="s">
        <v>44</v>
      </c>
      <c r="F195" s="219" t="s">
        <v>2239</v>
      </c>
      <c r="G195" s="217"/>
      <c r="H195" s="220">
        <v>0.42499999999999999</v>
      </c>
      <c r="I195" s="221"/>
      <c r="J195" s="217"/>
      <c r="K195" s="217"/>
      <c r="L195" s="222"/>
      <c r="M195" s="223"/>
      <c r="N195" s="224"/>
      <c r="O195" s="224"/>
      <c r="P195" s="224"/>
      <c r="Q195" s="224"/>
      <c r="R195" s="224"/>
      <c r="S195" s="224"/>
      <c r="T195" s="225"/>
      <c r="AT195" s="226" t="s">
        <v>299</v>
      </c>
      <c r="AU195" s="226" t="s">
        <v>91</v>
      </c>
      <c r="AV195" s="13" t="s">
        <v>91</v>
      </c>
      <c r="AW195" s="13" t="s">
        <v>42</v>
      </c>
      <c r="AX195" s="13" t="s">
        <v>88</v>
      </c>
      <c r="AY195" s="226" t="s">
        <v>211</v>
      </c>
    </row>
    <row r="196" spans="1:65" s="2" customFormat="1" ht="24">
      <c r="A196" s="37"/>
      <c r="B196" s="38"/>
      <c r="C196" s="195" t="s">
        <v>425</v>
      </c>
      <c r="D196" s="195" t="s">
        <v>214</v>
      </c>
      <c r="E196" s="196" t="s">
        <v>559</v>
      </c>
      <c r="F196" s="197" t="s">
        <v>560</v>
      </c>
      <c r="G196" s="198" t="s">
        <v>295</v>
      </c>
      <c r="H196" s="199">
        <v>2.88</v>
      </c>
      <c r="I196" s="200"/>
      <c r="J196" s="201">
        <f>ROUND(I196*H196,2)</f>
        <v>0</v>
      </c>
      <c r="K196" s="197" t="s">
        <v>224</v>
      </c>
      <c r="L196" s="42"/>
      <c r="M196" s="202" t="s">
        <v>44</v>
      </c>
      <c r="N196" s="203" t="s">
        <v>53</v>
      </c>
      <c r="O196" s="67"/>
      <c r="P196" s="204">
        <f>O196*H196</f>
        <v>0</v>
      </c>
      <c r="Q196" s="204">
        <v>2.0874999999999999</v>
      </c>
      <c r="R196" s="204">
        <f>Q196*H196</f>
        <v>6.0119999999999996</v>
      </c>
      <c r="S196" s="204">
        <v>0</v>
      </c>
      <c r="T196" s="205">
        <f>S196*H196</f>
        <v>0</v>
      </c>
      <c r="U196" s="37"/>
      <c r="V196" s="37"/>
      <c r="W196" s="37"/>
      <c r="X196" s="37"/>
      <c r="Y196" s="37"/>
      <c r="Z196" s="37"/>
      <c r="AA196" s="37"/>
      <c r="AB196" s="37"/>
      <c r="AC196" s="37"/>
      <c r="AD196" s="37"/>
      <c r="AE196" s="37"/>
      <c r="AR196" s="206" t="s">
        <v>232</v>
      </c>
      <c r="AT196" s="206" t="s">
        <v>214</v>
      </c>
      <c r="AU196" s="206" t="s">
        <v>91</v>
      </c>
      <c r="AY196" s="19" t="s">
        <v>211</v>
      </c>
      <c r="BE196" s="207">
        <f>IF(N196="základní",J196,0)</f>
        <v>0</v>
      </c>
      <c r="BF196" s="207">
        <f>IF(N196="snížená",J196,0)</f>
        <v>0</v>
      </c>
      <c r="BG196" s="207">
        <f>IF(N196="zákl. přenesená",J196,0)</f>
        <v>0</v>
      </c>
      <c r="BH196" s="207">
        <f>IF(N196="sníž. přenesená",J196,0)</f>
        <v>0</v>
      </c>
      <c r="BI196" s="207">
        <f>IF(N196="nulová",J196,0)</f>
        <v>0</v>
      </c>
      <c r="BJ196" s="19" t="s">
        <v>88</v>
      </c>
      <c r="BK196" s="207">
        <f>ROUND(I196*H196,2)</f>
        <v>0</v>
      </c>
      <c r="BL196" s="19" t="s">
        <v>232</v>
      </c>
      <c r="BM196" s="206" t="s">
        <v>2240</v>
      </c>
    </row>
    <row r="197" spans="1:65" s="2" customFormat="1" ht="87.75">
      <c r="A197" s="37"/>
      <c r="B197" s="38"/>
      <c r="C197" s="39"/>
      <c r="D197" s="208" t="s">
        <v>297</v>
      </c>
      <c r="E197" s="39"/>
      <c r="F197" s="209" t="s">
        <v>562</v>
      </c>
      <c r="G197" s="39"/>
      <c r="H197" s="39"/>
      <c r="I197" s="118"/>
      <c r="J197" s="39"/>
      <c r="K197" s="39"/>
      <c r="L197" s="42"/>
      <c r="M197" s="210"/>
      <c r="N197" s="211"/>
      <c r="O197" s="67"/>
      <c r="P197" s="67"/>
      <c r="Q197" s="67"/>
      <c r="R197" s="67"/>
      <c r="S197" s="67"/>
      <c r="T197" s="68"/>
      <c r="U197" s="37"/>
      <c r="V197" s="37"/>
      <c r="W197" s="37"/>
      <c r="X197" s="37"/>
      <c r="Y197" s="37"/>
      <c r="Z197" s="37"/>
      <c r="AA197" s="37"/>
      <c r="AB197" s="37"/>
      <c r="AC197" s="37"/>
      <c r="AD197" s="37"/>
      <c r="AE197" s="37"/>
      <c r="AT197" s="19" t="s">
        <v>297</v>
      </c>
      <c r="AU197" s="19" t="s">
        <v>91</v>
      </c>
    </row>
    <row r="198" spans="1:65" s="13" customFormat="1">
      <c r="B198" s="216"/>
      <c r="C198" s="217"/>
      <c r="D198" s="208" t="s">
        <v>299</v>
      </c>
      <c r="E198" s="218" t="s">
        <v>44</v>
      </c>
      <c r="F198" s="219" t="s">
        <v>2241</v>
      </c>
      <c r="G198" s="217"/>
      <c r="H198" s="220">
        <v>2.88</v>
      </c>
      <c r="I198" s="221"/>
      <c r="J198" s="217"/>
      <c r="K198" s="217"/>
      <c r="L198" s="222"/>
      <c r="M198" s="223"/>
      <c r="N198" s="224"/>
      <c r="O198" s="224"/>
      <c r="P198" s="224"/>
      <c r="Q198" s="224"/>
      <c r="R198" s="224"/>
      <c r="S198" s="224"/>
      <c r="T198" s="225"/>
      <c r="AT198" s="226" t="s">
        <v>299</v>
      </c>
      <c r="AU198" s="226" t="s">
        <v>91</v>
      </c>
      <c r="AV198" s="13" t="s">
        <v>91</v>
      </c>
      <c r="AW198" s="13" t="s">
        <v>42</v>
      </c>
      <c r="AX198" s="13" t="s">
        <v>88</v>
      </c>
      <c r="AY198" s="226" t="s">
        <v>211</v>
      </c>
    </row>
    <row r="199" spans="1:65" s="12" customFormat="1" ht="12.75">
      <c r="B199" s="179"/>
      <c r="C199" s="180"/>
      <c r="D199" s="181" t="s">
        <v>81</v>
      </c>
      <c r="E199" s="193" t="s">
        <v>243</v>
      </c>
      <c r="F199" s="193" t="s">
        <v>2242</v>
      </c>
      <c r="G199" s="180"/>
      <c r="H199" s="180"/>
      <c r="I199" s="183"/>
      <c r="J199" s="194">
        <f>BK199</f>
        <v>0</v>
      </c>
      <c r="K199" s="180"/>
      <c r="L199" s="185"/>
      <c r="M199" s="186"/>
      <c r="N199" s="187"/>
      <c r="O199" s="187"/>
      <c r="P199" s="188">
        <f>SUM(P200:P205)</f>
        <v>0</v>
      </c>
      <c r="Q199" s="187"/>
      <c r="R199" s="188">
        <f>SUM(R200:R205)</f>
        <v>1.9260000000000003E-2</v>
      </c>
      <c r="S199" s="187"/>
      <c r="T199" s="189">
        <f>SUM(T200:T205)</f>
        <v>0</v>
      </c>
      <c r="AR199" s="190" t="s">
        <v>88</v>
      </c>
      <c r="AT199" s="191" t="s">
        <v>81</v>
      </c>
      <c r="AU199" s="191" t="s">
        <v>88</v>
      </c>
      <c r="AY199" s="190" t="s">
        <v>211</v>
      </c>
      <c r="BK199" s="192">
        <f>SUM(BK200:BK205)</f>
        <v>0</v>
      </c>
    </row>
    <row r="200" spans="1:65" s="2" customFormat="1" ht="24">
      <c r="A200" s="37"/>
      <c r="B200" s="38"/>
      <c r="C200" s="195" t="s">
        <v>434</v>
      </c>
      <c r="D200" s="195" t="s">
        <v>214</v>
      </c>
      <c r="E200" s="196" t="s">
        <v>2243</v>
      </c>
      <c r="F200" s="197" t="s">
        <v>2244</v>
      </c>
      <c r="G200" s="198" t="s">
        <v>519</v>
      </c>
      <c r="H200" s="199">
        <v>1.8</v>
      </c>
      <c r="I200" s="200"/>
      <c r="J200" s="201">
        <f>ROUND(I200*H200,2)</f>
        <v>0</v>
      </c>
      <c r="K200" s="197" t="s">
        <v>224</v>
      </c>
      <c r="L200" s="42"/>
      <c r="M200" s="202" t="s">
        <v>44</v>
      </c>
      <c r="N200" s="203" t="s">
        <v>53</v>
      </c>
      <c r="O200" s="67"/>
      <c r="P200" s="204">
        <f>O200*H200</f>
        <v>0</v>
      </c>
      <c r="Q200" s="204">
        <v>8.0000000000000002E-3</v>
      </c>
      <c r="R200" s="204">
        <f>Q200*H200</f>
        <v>1.4400000000000001E-2</v>
      </c>
      <c r="S200" s="204">
        <v>0</v>
      </c>
      <c r="T200" s="205">
        <f>S200*H200</f>
        <v>0</v>
      </c>
      <c r="U200" s="37"/>
      <c r="V200" s="37"/>
      <c r="W200" s="37"/>
      <c r="X200" s="37"/>
      <c r="Y200" s="37"/>
      <c r="Z200" s="37"/>
      <c r="AA200" s="37"/>
      <c r="AB200" s="37"/>
      <c r="AC200" s="37"/>
      <c r="AD200" s="37"/>
      <c r="AE200" s="37"/>
      <c r="AR200" s="206" t="s">
        <v>232</v>
      </c>
      <c r="AT200" s="206" t="s">
        <v>214</v>
      </c>
      <c r="AU200" s="206" t="s">
        <v>91</v>
      </c>
      <c r="AY200" s="19" t="s">
        <v>211</v>
      </c>
      <c r="BE200" s="207">
        <f>IF(N200="základní",J200,0)</f>
        <v>0</v>
      </c>
      <c r="BF200" s="207">
        <f>IF(N200="snížená",J200,0)</f>
        <v>0</v>
      </c>
      <c r="BG200" s="207">
        <f>IF(N200="zákl. přenesená",J200,0)</f>
        <v>0</v>
      </c>
      <c r="BH200" s="207">
        <f>IF(N200="sníž. přenesená",J200,0)</f>
        <v>0</v>
      </c>
      <c r="BI200" s="207">
        <f>IF(N200="nulová",J200,0)</f>
        <v>0</v>
      </c>
      <c r="BJ200" s="19" t="s">
        <v>88</v>
      </c>
      <c r="BK200" s="207">
        <f>ROUND(I200*H200,2)</f>
        <v>0</v>
      </c>
      <c r="BL200" s="19" t="s">
        <v>232</v>
      </c>
      <c r="BM200" s="206" t="s">
        <v>2245</v>
      </c>
    </row>
    <row r="201" spans="1:65" s="2" customFormat="1" ht="39">
      <c r="A201" s="37"/>
      <c r="B201" s="38"/>
      <c r="C201" s="39"/>
      <c r="D201" s="208" t="s">
        <v>297</v>
      </c>
      <c r="E201" s="39"/>
      <c r="F201" s="209" t="s">
        <v>2246</v>
      </c>
      <c r="G201" s="39"/>
      <c r="H201" s="39"/>
      <c r="I201" s="118"/>
      <c r="J201" s="39"/>
      <c r="K201" s="39"/>
      <c r="L201" s="42"/>
      <c r="M201" s="210"/>
      <c r="N201" s="211"/>
      <c r="O201" s="67"/>
      <c r="P201" s="67"/>
      <c r="Q201" s="67"/>
      <c r="R201" s="67"/>
      <c r="S201" s="67"/>
      <c r="T201" s="68"/>
      <c r="U201" s="37"/>
      <c r="V201" s="37"/>
      <c r="W201" s="37"/>
      <c r="X201" s="37"/>
      <c r="Y201" s="37"/>
      <c r="Z201" s="37"/>
      <c r="AA201" s="37"/>
      <c r="AB201" s="37"/>
      <c r="AC201" s="37"/>
      <c r="AD201" s="37"/>
      <c r="AE201" s="37"/>
      <c r="AT201" s="19" t="s">
        <v>297</v>
      </c>
      <c r="AU201" s="19" t="s">
        <v>91</v>
      </c>
    </row>
    <row r="202" spans="1:65" s="13" customFormat="1">
      <c r="B202" s="216"/>
      <c r="C202" s="217"/>
      <c r="D202" s="208" t="s">
        <v>299</v>
      </c>
      <c r="E202" s="218" t="s">
        <v>44</v>
      </c>
      <c r="F202" s="219" t="s">
        <v>2247</v>
      </c>
      <c r="G202" s="217"/>
      <c r="H202" s="220">
        <v>1.8</v>
      </c>
      <c r="I202" s="221"/>
      <c r="J202" s="217"/>
      <c r="K202" s="217"/>
      <c r="L202" s="222"/>
      <c r="M202" s="223"/>
      <c r="N202" s="224"/>
      <c r="O202" s="224"/>
      <c r="P202" s="224"/>
      <c r="Q202" s="224"/>
      <c r="R202" s="224"/>
      <c r="S202" s="224"/>
      <c r="T202" s="225"/>
      <c r="AT202" s="226" t="s">
        <v>299</v>
      </c>
      <c r="AU202" s="226" t="s">
        <v>91</v>
      </c>
      <c r="AV202" s="13" t="s">
        <v>91</v>
      </c>
      <c r="AW202" s="13" t="s">
        <v>42</v>
      </c>
      <c r="AX202" s="13" t="s">
        <v>88</v>
      </c>
      <c r="AY202" s="226" t="s">
        <v>211</v>
      </c>
    </row>
    <row r="203" spans="1:65" s="2" customFormat="1" ht="24">
      <c r="A203" s="37"/>
      <c r="B203" s="38"/>
      <c r="C203" s="195" t="s">
        <v>439</v>
      </c>
      <c r="D203" s="195" t="s">
        <v>214</v>
      </c>
      <c r="E203" s="196" t="s">
        <v>2248</v>
      </c>
      <c r="F203" s="197" t="s">
        <v>2249</v>
      </c>
      <c r="G203" s="198" t="s">
        <v>519</v>
      </c>
      <c r="H203" s="199">
        <v>1.8</v>
      </c>
      <c r="I203" s="200"/>
      <c r="J203" s="201">
        <f>ROUND(I203*H203,2)</f>
        <v>0</v>
      </c>
      <c r="K203" s="197" t="s">
        <v>224</v>
      </c>
      <c r="L203" s="42"/>
      <c r="M203" s="202" t="s">
        <v>44</v>
      </c>
      <c r="N203" s="203" t="s">
        <v>53</v>
      </c>
      <c r="O203" s="67"/>
      <c r="P203" s="204">
        <f>O203*H203</f>
        <v>0</v>
      </c>
      <c r="Q203" s="204">
        <v>2.7000000000000001E-3</v>
      </c>
      <c r="R203" s="204">
        <f>Q203*H203</f>
        <v>4.8600000000000006E-3</v>
      </c>
      <c r="S203" s="204">
        <v>0</v>
      </c>
      <c r="T203" s="205">
        <f>S203*H203</f>
        <v>0</v>
      </c>
      <c r="U203" s="37"/>
      <c r="V203" s="37"/>
      <c r="W203" s="37"/>
      <c r="X203" s="37"/>
      <c r="Y203" s="37"/>
      <c r="Z203" s="37"/>
      <c r="AA203" s="37"/>
      <c r="AB203" s="37"/>
      <c r="AC203" s="37"/>
      <c r="AD203" s="37"/>
      <c r="AE203" s="37"/>
      <c r="AR203" s="206" t="s">
        <v>232</v>
      </c>
      <c r="AT203" s="206" t="s">
        <v>214</v>
      </c>
      <c r="AU203" s="206" t="s">
        <v>91</v>
      </c>
      <c r="AY203" s="19" t="s">
        <v>211</v>
      </c>
      <c r="BE203" s="207">
        <f>IF(N203="základní",J203,0)</f>
        <v>0</v>
      </c>
      <c r="BF203" s="207">
        <f>IF(N203="snížená",J203,0)</f>
        <v>0</v>
      </c>
      <c r="BG203" s="207">
        <f>IF(N203="zákl. přenesená",J203,0)</f>
        <v>0</v>
      </c>
      <c r="BH203" s="207">
        <f>IF(N203="sníž. přenesená",J203,0)</f>
        <v>0</v>
      </c>
      <c r="BI203" s="207">
        <f>IF(N203="nulová",J203,0)</f>
        <v>0</v>
      </c>
      <c r="BJ203" s="19" t="s">
        <v>88</v>
      </c>
      <c r="BK203" s="207">
        <f>ROUND(I203*H203,2)</f>
        <v>0</v>
      </c>
      <c r="BL203" s="19" t="s">
        <v>232</v>
      </c>
      <c r="BM203" s="206" t="s">
        <v>2250</v>
      </c>
    </row>
    <row r="204" spans="1:65" s="2" customFormat="1" ht="39">
      <c r="A204" s="37"/>
      <c r="B204" s="38"/>
      <c r="C204" s="39"/>
      <c r="D204" s="208" t="s">
        <v>297</v>
      </c>
      <c r="E204" s="39"/>
      <c r="F204" s="209" t="s">
        <v>2246</v>
      </c>
      <c r="G204" s="39"/>
      <c r="H204" s="39"/>
      <c r="I204" s="118"/>
      <c r="J204" s="39"/>
      <c r="K204" s="39"/>
      <c r="L204" s="42"/>
      <c r="M204" s="210"/>
      <c r="N204" s="211"/>
      <c r="O204" s="67"/>
      <c r="P204" s="67"/>
      <c r="Q204" s="67"/>
      <c r="R204" s="67"/>
      <c r="S204" s="67"/>
      <c r="T204" s="68"/>
      <c r="U204" s="37"/>
      <c r="V204" s="37"/>
      <c r="W204" s="37"/>
      <c r="X204" s="37"/>
      <c r="Y204" s="37"/>
      <c r="Z204" s="37"/>
      <c r="AA204" s="37"/>
      <c r="AB204" s="37"/>
      <c r="AC204" s="37"/>
      <c r="AD204" s="37"/>
      <c r="AE204" s="37"/>
      <c r="AT204" s="19" t="s">
        <v>297</v>
      </c>
      <c r="AU204" s="19" t="s">
        <v>91</v>
      </c>
    </row>
    <row r="205" spans="1:65" s="13" customFormat="1">
      <c r="B205" s="216"/>
      <c r="C205" s="217"/>
      <c r="D205" s="208" t="s">
        <v>299</v>
      </c>
      <c r="E205" s="218" t="s">
        <v>44</v>
      </c>
      <c r="F205" s="219" t="s">
        <v>2251</v>
      </c>
      <c r="G205" s="217"/>
      <c r="H205" s="220">
        <v>1.8</v>
      </c>
      <c r="I205" s="221"/>
      <c r="J205" s="217"/>
      <c r="K205" s="217"/>
      <c r="L205" s="222"/>
      <c r="M205" s="223"/>
      <c r="N205" s="224"/>
      <c r="O205" s="224"/>
      <c r="P205" s="224"/>
      <c r="Q205" s="224"/>
      <c r="R205" s="224"/>
      <c r="S205" s="224"/>
      <c r="T205" s="225"/>
      <c r="AT205" s="226" t="s">
        <v>299</v>
      </c>
      <c r="AU205" s="226" t="s">
        <v>91</v>
      </c>
      <c r="AV205" s="13" t="s">
        <v>91</v>
      </c>
      <c r="AW205" s="13" t="s">
        <v>42</v>
      </c>
      <c r="AX205" s="13" t="s">
        <v>88</v>
      </c>
      <c r="AY205" s="226" t="s">
        <v>211</v>
      </c>
    </row>
    <row r="206" spans="1:65" s="12" customFormat="1" ht="12.75">
      <c r="B206" s="179"/>
      <c r="C206" s="180"/>
      <c r="D206" s="181" t="s">
        <v>81</v>
      </c>
      <c r="E206" s="193" t="s">
        <v>256</v>
      </c>
      <c r="F206" s="193" t="s">
        <v>619</v>
      </c>
      <c r="G206" s="180"/>
      <c r="H206" s="180"/>
      <c r="I206" s="183"/>
      <c r="J206" s="194">
        <f>BK206</f>
        <v>0</v>
      </c>
      <c r="K206" s="180"/>
      <c r="L206" s="185"/>
      <c r="M206" s="186"/>
      <c r="N206" s="187"/>
      <c r="O206" s="187"/>
      <c r="P206" s="188">
        <f>SUM(P207:P283)</f>
        <v>0</v>
      </c>
      <c r="Q206" s="187"/>
      <c r="R206" s="188">
        <f>SUM(R207:R283)</f>
        <v>3.2886800000000003</v>
      </c>
      <c r="S206" s="187"/>
      <c r="T206" s="189">
        <f>SUM(T207:T283)</f>
        <v>1.5062</v>
      </c>
      <c r="AR206" s="190" t="s">
        <v>88</v>
      </c>
      <c r="AT206" s="191" t="s">
        <v>81</v>
      </c>
      <c r="AU206" s="191" t="s">
        <v>88</v>
      </c>
      <c r="AY206" s="190" t="s">
        <v>211</v>
      </c>
      <c r="BK206" s="192">
        <f>SUM(BK207:BK283)</f>
        <v>0</v>
      </c>
    </row>
    <row r="207" spans="1:65" s="2" customFormat="1" ht="12">
      <c r="A207" s="37"/>
      <c r="B207" s="38"/>
      <c r="C207" s="195" t="s">
        <v>454</v>
      </c>
      <c r="D207" s="195" t="s">
        <v>214</v>
      </c>
      <c r="E207" s="196" t="s">
        <v>2252</v>
      </c>
      <c r="F207" s="197" t="s">
        <v>2253</v>
      </c>
      <c r="G207" s="198" t="s">
        <v>622</v>
      </c>
      <c r="H207" s="199">
        <v>4</v>
      </c>
      <c r="I207" s="200"/>
      <c r="J207" s="201">
        <f>ROUND(I207*H207,2)</f>
        <v>0</v>
      </c>
      <c r="K207" s="197" t="s">
        <v>44</v>
      </c>
      <c r="L207" s="42"/>
      <c r="M207" s="202" t="s">
        <v>44</v>
      </c>
      <c r="N207" s="203" t="s">
        <v>53</v>
      </c>
      <c r="O207" s="67"/>
      <c r="P207" s="204">
        <f>O207*H207</f>
        <v>0</v>
      </c>
      <c r="Q207" s="204">
        <v>4.2209999999999998E-2</v>
      </c>
      <c r="R207" s="204">
        <f>Q207*H207</f>
        <v>0.16883999999999999</v>
      </c>
      <c r="S207" s="204">
        <v>0</v>
      </c>
      <c r="T207" s="205">
        <f>S207*H207</f>
        <v>0</v>
      </c>
      <c r="U207" s="37"/>
      <c r="V207" s="37"/>
      <c r="W207" s="37"/>
      <c r="X207" s="37"/>
      <c r="Y207" s="37"/>
      <c r="Z207" s="37"/>
      <c r="AA207" s="37"/>
      <c r="AB207" s="37"/>
      <c r="AC207" s="37"/>
      <c r="AD207" s="37"/>
      <c r="AE207" s="37"/>
      <c r="AR207" s="206" t="s">
        <v>232</v>
      </c>
      <c r="AT207" s="206" t="s">
        <v>214</v>
      </c>
      <c r="AU207" s="206" t="s">
        <v>91</v>
      </c>
      <c r="AY207" s="19" t="s">
        <v>211</v>
      </c>
      <c r="BE207" s="207">
        <f>IF(N207="základní",J207,0)</f>
        <v>0</v>
      </c>
      <c r="BF207" s="207">
        <f>IF(N207="snížená",J207,0)</f>
        <v>0</v>
      </c>
      <c r="BG207" s="207">
        <f>IF(N207="zákl. přenesená",J207,0)</f>
        <v>0</v>
      </c>
      <c r="BH207" s="207">
        <f>IF(N207="sníž. přenesená",J207,0)</f>
        <v>0</v>
      </c>
      <c r="BI207" s="207">
        <f>IF(N207="nulová",J207,0)</f>
        <v>0</v>
      </c>
      <c r="BJ207" s="19" t="s">
        <v>88</v>
      </c>
      <c r="BK207" s="207">
        <f>ROUND(I207*H207,2)</f>
        <v>0</v>
      </c>
      <c r="BL207" s="19" t="s">
        <v>232</v>
      </c>
      <c r="BM207" s="206" t="s">
        <v>2254</v>
      </c>
    </row>
    <row r="208" spans="1:65" s="13" customFormat="1">
      <c r="B208" s="216"/>
      <c r="C208" s="217"/>
      <c r="D208" s="208" t="s">
        <v>299</v>
      </c>
      <c r="E208" s="218" t="s">
        <v>44</v>
      </c>
      <c r="F208" s="219" t="s">
        <v>2255</v>
      </c>
      <c r="G208" s="217"/>
      <c r="H208" s="220">
        <v>4</v>
      </c>
      <c r="I208" s="221"/>
      <c r="J208" s="217"/>
      <c r="K208" s="217"/>
      <c r="L208" s="222"/>
      <c r="M208" s="223"/>
      <c r="N208" s="224"/>
      <c r="O208" s="224"/>
      <c r="P208" s="224"/>
      <c r="Q208" s="224"/>
      <c r="R208" s="224"/>
      <c r="S208" s="224"/>
      <c r="T208" s="225"/>
      <c r="AT208" s="226" t="s">
        <v>299</v>
      </c>
      <c r="AU208" s="226" t="s">
        <v>91</v>
      </c>
      <c r="AV208" s="13" t="s">
        <v>91</v>
      </c>
      <c r="AW208" s="13" t="s">
        <v>42</v>
      </c>
      <c r="AX208" s="13" t="s">
        <v>88</v>
      </c>
      <c r="AY208" s="226" t="s">
        <v>211</v>
      </c>
    </row>
    <row r="209" spans="1:65" s="2" customFormat="1" ht="12">
      <c r="A209" s="37"/>
      <c r="B209" s="38"/>
      <c r="C209" s="195" t="s">
        <v>459</v>
      </c>
      <c r="D209" s="195" t="s">
        <v>214</v>
      </c>
      <c r="E209" s="196" t="s">
        <v>2256</v>
      </c>
      <c r="F209" s="197" t="s">
        <v>2257</v>
      </c>
      <c r="G209" s="198" t="s">
        <v>622</v>
      </c>
      <c r="H209" s="199">
        <v>2</v>
      </c>
      <c r="I209" s="200"/>
      <c r="J209" s="201">
        <f>ROUND(I209*H209,2)</f>
        <v>0</v>
      </c>
      <c r="K209" s="197" t="s">
        <v>44</v>
      </c>
      <c r="L209" s="42"/>
      <c r="M209" s="202" t="s">
        <v>44</v>
      </c>
      <c r="N209" s="203" t="s">
        <v>53</v>
      </c>
      <c r="O209" s="67"/>
      <c r="P209" s="204">
        <f>O209*H209</f>
        <v>0</v>
      </c>
      <c r="Q209" s="204">
        <v>0.10702</v>
      </c>
      <c r="R209" s="204">
        <f>Q209*H209</f>
        <v>0.21404000000000001</v>
      </c>
      <c r="S209" s="204">
        <v>0</v>
      </c>
      <c r="T209" s="205">
        <f>S209*H209</f>
        <v>0</v>
      </c>
      <c r="U209" s="37"/>
      <c r="V209" s="37"/>
      <c r="W209" s="37"/>
      <c r="X209" s="37"/>
      <c r="Y209" s="37"/>
      <c r="Z209" s="37"/>
      <c r="AA209" s="37"/>
      <c r="AB209" s="37"/>
      <c r="AC209" s="37"/>
      <c r="AD209" s="37"/>
      <c r="AE209" s="37"/>
      <c r="AR209" s="206" t="s">
        <v>232</v>
      </c>
      <c r="AT209" s="206" t="s">
        <v>214</v>
      </c>
      <c r="AU209" s="206" t="s">
        <v>91</v>
      </c>
      <c r="AY209" s="19" t="s">
        <v>211</v>
      </c>
      <c r="BE209" s="207">
        <f>IF(N209="základní",J209,0)</f>
        <v>0</v>
      </c>
      <c r="BF209" s="207">
        <f>IF(N209="snížená",J209,0)</f>
        <v>0</v>
      </c>
      <c r="BG209" s="207">
        <f>IF(N209="zákl. přenesená",J209,0)</f>
        <v>0</v>
      </c>
      <c r="BH209" s="207">
        <f>IF(N209="sníž. přenesená",J209,0)</f>
        <v>0</v>
      </c>
      <c r="BI209" s="207">
        <f>IF(N209="nulová",J209,0)</f>
        <v>0</v>
      </c>
      <c r="BJ209" s="19" t="s">
        <v>88</v>
      </c>
      <c r="BK209" s="207">
        <f>ROUND(I209*H209,2)</f>
        <v>0</v>
      </c>
      <c r="BL209" s="19" t="s">
        <v>232</v>
      </c>
      <c r="BM209" s="206" t="s">
        <v>2258</v>
      </c>
    </row>
    <row r="210" spans="1:65" s="13" customFormat="1">
      <c r="B210" s="216"/>
      <c r="C210" s="217"/>
      <c r="D210" s="208" t="s">
        <v>299</v>
      </c>
      <c r="E210" s="218" t="s">
        <v>44</v>
      </c>
      <c r="F210" s="219" t="s">
        <v>2259</v>
      </c>
      <c r="G210" s="217"/>
      <c r="H210" s="220">
        <v>2</v>
      </c>
      <c r="I210" s="221"/>
      <c r="J210" s="217"/>
      <c r="K210" s="217"/>
      <c r="L210" s="222"/>
      <c r="M210" s="223"/>
      <c r="N210" s="224"/>
      <c r="O210" s="224"/>
      <c r="P210" s="224"/>
      <c r="Q210" s="224"/>
      <c r="R210" s="224"/>
      <c r="S210" s="224"/>
      <c r="T210" s="225"/>
      <c r="AT210" s="226" t="s">
        <v>299</v>
      </c>
      <c r="AU210" s="226" t="s">
        <v>91</v>
      </c>
      <c r="AV210" s="13" t="s">
        <v>91</v>
      </c>
      <c r="AW210" s="13" t="s">
        <v>42</v>
      </c>
      <c r="AX210" s="13" t="s">
        <v>88</v>
      </c>
      <c r="AY210" s="226" t="s">
        <v>211</v>
      </c>
    </row>
    <row r="211" spans="1:65" s="2" customFormat="1" ht="12">
      <c r="A211" s="37"/>
      <c r="B211" s="38"/>
      <c r="C211" s="195" t="s">
        <v>467</v>
      </c>
      <c r="D211" s="195" t="s">
        <v>214</v>
      </c>
      <c r="E211" s="196" t="s">
        <v>2260</v>
      </c>
      <c r="F211" s="197" t="s">
        <v>2261</v>
      </c>
      <c r="G211" s="198" t="s">
        <v>622</v>
      </c>
      <c r="H211" s="199">
        <v>5</v>
      </c>
      <c r="I211" s="200"/>
      <c r="J211" s="201">
        <f>ROUND(I211*H211,2)</f>
        <v>0</v>
      </c>
      <c r="K211" s="197" t="s">
        <v>44</v>
      </c>
      <c r="L211" s="42"/>
      <c r="M211" s="202" t="s">
        <v>44</v>
      </c>
      <c r="N211" s="203" t="s">
        <v>53</v>
      </c>
      <c r="O211" s="67"/>
      <c r="P211" s="204">
        <f>O211*H211</f>
        <v>0</v>
      </c>
      <c r="Q211" s="204">
        <v>0.10904</v>
      </c>
      <c r="R211" s="204">
        <f>Q211*H211</f>
        <v>0.54520000000000002</v>
      </c>
      <c r="S211" s="204">
        <v>0</v>
      </c>
      <c r="T211" s="205">
        <f>S211*H211</f>
        <v>0</v>
      </c>
      <c r="U211" s="37"/>
      <c r="V211" s="37"/>
      <c r="W211" s="37"/>
      <c r="X211" s="37"/>
      <c r="Y211" s="37"/>
      <c r="Z211" s="37"/>
      <c r="AA211" s="37"/>
      <c r="AB211" s="37"/>
      <c r="AC211" s="37"/>
      <c r="AD211" s="37"/>
      <c r="AE211" s="37"/>
      <c r="AR211" s="206" t="s">
        <v>232</v>
      </c>
      <c r="AT211" s="206" t="s">
        <v>214</v>
      </c>
      <c r="AU211" s="206" t="s">
        <v>91</v>
      </c>
      <c r="AY211" s="19" t="s">
        <v>211</v>
      </c>
      <c r="BE211" s="207">
        <f>IF(N211="základní",J211,0)</f>
        <v>0</v>
      </c>
      <c r="BF211" s="207">
        <f>IF(N211="snížená",J211,0)</f>
        <v>0</v>
      </c>
      <c r="BG211" s="207">
        <f>IF(N211="zákl. přenesená",J211,0)</f>
        <v>0</v>
      </c>
      <c r="BH211" s="207">
        <f>IF(N211="sníž. přenesená",J211,0)</f>
        <v>0</v>
      </c>
      <c r="BI211" s="207">
        <f>IF(N211="nulová",J211,0)</f>
        <v>0</v>
      </c>
      <c r="BJ211" s="19" t="s">
        <v>88</v>
      </c>
      <c r="BK211" s="207">
        <f>ROUND(I211*H211,2)</f>
        <v>0</v>
      </c>
      <c r="BL211" s="19" t="s">
        <v>232</v>
      </c>
      <c r="BM211" s="206" t="s">
        <v>2262</v>
      </c>
    </row>
    <row r="212" spans="1:65" s="13" customFormat="1">
      <c r="B212" s="216"/>
      <c r="C212" s="217"/>
      <c r="D212" s="208" t="s">
        <v>299</v>
      </c>
      <c r="E212" s="218" t="s">
        <v>44</v>
      </c>
      <c r="F212" s="219" t="s">
        <v>2263</v>
      </c>
      <c r="G212" s="217"/>
      <c r="H212" s="220">
        <v>5</v>
      </c>
      <c r="I212" s="221"/>
      <c r="J212" s="217"/>
      <c r="K212" s="217"/>
      <c r="L212" s="222"/>
      <c r="M212" s="223"/>
      <c r="N212" s="224"/>
      <c r="O212" s="224"/>
      <c r="P212" s="224"/>
      <c r="Q212" s="224"/>
      <c r="R212" s="224"/>
      <c r="S212" s="224"/>
      <c r="T212" s="225"/>
      <c r="AT212" s="226" t="s">
        <v>299</v>
      </c>
      <c r="AU212" s="226" t="s">
        <v>91</v>
      </c>
      <c r="AV212" s="13" t="s">
        <v>91</v>
      </c>
      <c r="AW212" s="13" t="s">
        <v>42</v>
      </c>
      <c r="AX212" s="13" t="s">
        <v>88</v>
      </c>
      <c r="AY212" s="226" t="s">
        <v>211</v>
      </c>
    </row>
    <row r="213" spans="1:65" s="2" customFormat="1" ht="24">
      <c r="A213" s="37"/>
      <c r="B213" s="38"/>
      <c r="C213" s="195" t="s">
        <v>474</v>
      </c>
      <c r="D213" s="195" t="s">
        <v>214</v>
      </c>
      <c r="E213" s="196" t="s">
        <v>2264</v>
      </c>
      <c r="F213" s="197" t="s">
        <v>2265</v>
      </c>
      <c r="G213" s="198" t="s">
        <v>315</v>
      </c>
      <c r="H213" s="199">
        <v>1</v>
      </c>
      <c r="I213" s="200"/>
      <c r="J213" s="201">
        <f>ROUND(I213*H213,2)</f>
        <v>0</v>
      </c>
      <c r="K213" s="197" t="s">
        <v>224</v>
      </c>
      <c r="L213" s="42"/>
      <c r="M213" s="202" t="s">
        <v>44</v>
      </c>
      <c r="N213" s="203" t="s">
        <v>53</v>
      </c>
      <c r="O213" s="67"/>
      <c r="P213" s="204">
        <f>O213*H213</f>
        <v>0</v>
      </c>
      <c r="Q213" s="204">
        <v>8.0000000000000007E-5</v>
      </c>
      <c r="R213" s="204">
        <f>Q213*H213</f>
        <v>8.0000000000000007E-5</v>
      </c>
      <c r="S213" s="204">
        <v>0</v>
      </c>
      <c r="T213" s="205">
        <f>S213*H213</f>
        <v>0</v>
      </c>
      <c r="U213" s="37"/>
      <c r="V213" s="37"/>
      <c r="W213" s="37"/>
      <c r="X213" s="37"/>
      <c r="Y213" s="37"/>
      <c r="Z213" s="37"/>
      <c r="AA213" s="37"/>
      <c r="AB213" s="37"/>
      <c r="AC213" s="37"/>
      <c r="AD213" s="37"/>
      <c r="AE213" s="37"/>
      <c r="AR213" s="206" t="s">
        <v>232</v>
      </c>
      <c r="AT213" s="206" t="s">
        <v>214</v>
      </c>
      <c r="AU213" s="206" t="s">
        <v>91</v>
      </c>
      <c r="AY213" s="19" t="s">
        <v>211</v>
      </c>
      <c r="BE213" s="207">
        <f>IF(N213="základní",J213,0)</f>
        <v>0</v>
      </c>
      <c r="BF213" s="207">
        <f>IF(N213="snížená",J213,0)</f>
        <v>0</v>
      </c>
      <c r="BG213" s="207">
        <f>IF(N213="zákl. přenesená",J213,0)</f>
        <v>0</v>
      </c>
      <c r="BH213" s="207">
        <f>IF(N213="sníž. přenesená",J213,0)</f>
        <v>0</v>
      </c>
      <c r="BI213" s="207">
        <f>IF(N213="nulová",J213,0)</f>
        <v>0</v>
      </c>
      <c r="BJ213" s="19" t="s">
        <v>88</v>
      </c>
      <c r="BK213" s="207">
        <f>ROUND(I213*H213,2)</f>
        <v>0</v>
      </c>
      <c r="BL213" s="19" t="s">
        <v>232</v>
      </c>
      <c r="BM213" s="206" t="s">
        <v>2266</v>
      </c>
    </row>
    <row r="214" spans="1:65" s="2" customFormat="1" ht="78">
      <c r="A214" s="37"/>
      <c r="B214" s="38"/>
      <c r="C214" s="39"/>
      <c r="D214" s="208" t="s">
        <v>297</v>
      </c>
      <c r="E214" s="39"/>
      <c r="F214" s="209" t="s">
        <v>2267</v>
      </c>
      <c r="G214" s="39"/>
      <c r="H214" s="39"/>
      <c r="I214" s="118"/>
      <c r="J214" s="39"/>
      <c r="K214" s="39"/>
      <c r="L214" s="42"/>
      <c r="M214" s="210"/>
      <c r="N214" s="211"/>
      <c r="O214" s="67"/>
      <c r="P214" s="67"/>
      <c r="Q214" s="67"/>
      <c r="R214" s="67"/>
      <c r="S214" s="67"/>
      <c r="T214" s="68"/>
      <c r="U214" s="37"/>
      <c r="V214" s="37"/>
      <c r="W214" s="37"/>
      <c r="X214" s="37"/>
      <c r="Y214" s="37"/>
      <c r="Z214" s="37"/>
      <c r="AA214" s="37"/>
      <c r="AB214" s="37"/>
      <c r="AC214" s="37"/>
      <c r="AD214" s="37"/>
      <c r="AE214" s="37"/>
      <c r="AT214" s="19" t="s">
        <v>297</v>
      </c>
      <c r="AU214" s="19" t="s">
        <v>91</v>
      </c>
    </row>
    <row r="215" spans="1:65" s="2" customFormat="1" ht="19.5">
      <c r="A215" s="37"/>
      <c r="B215" s="38"/>
      <c r="C215" s="39"/>
      <c r="D215" s="208" t="s">
        <v>220</v>
      </c>
      <c r="E215" s="39"/>
      <c r="F215" s="209" t="s">
        <v>1192</v>
      </c>
      <c r="G215" s="39"/>
      <c r="H215" s="39"/>
      <c r="I215" s="118"/>
      <c r="J215" s="39"/>
      <c r="K215" s="39"/>
      <c r="L215" s="42"/>
      <c r="M215" s="210"/>
      <c r="N215" s="211"/>
      <c r="O215" s="67"/>
      <c r="P215" s="67"/>
      <c r="Q215" s="67"/>
      <c r="R215" s="67"/>
      <c r="S215" s="67"/>
      <c r="T215" s="68"/>
      <c r="U215" s="37"/>
      <c r="V215" s="37"/>
      <c r="W215" s="37"/>
      <c r="X215" s="37"/>
      <c r="Y215" s="37"/>
      <c r="Z215" s="37"/>
      <c r="AA215" s="37"/>
      <c r="AB215" s="37"/>
      <c r="AC215" s="37"/>
      <c r="AD215" s="37"/>
      <c r="AE215" s="37"/>
      <c r="AT215" s="19" t="s">
        <v>220</v>
      </c>
      <c r="AU215" s="19" t="s">
        <v>91</v>
      </c>
    </row>
    <row r="216" spans="1:65" s="13" customFormat="1">
      <c r="B216" s="216"/>
      <c r="C216" s="217"/>
      <c r="D216" s="208" t="s">
        <v>299</v>
      </c>
      <c r="E216" s="218" t="s">
        <v>44</v>
      </c>
      <c r="F216" s="219" t="s">
        <v>2268</v>
      </c>
      <c r="G216" s="217"/>
      <c r="H216" s="220">
        <v>1</v>
      </c>
      <c r="I216" s="221"/>
      <c r="J216" s="217"/>
      <c r="K216" s="217"/>
      <c r="L216" s="222"/>
      <c r="M216" s="223"/>
      <c r="N216" s="224"/>
      <c r="O216" s="224"/>
      <c r="P216" s="224"/>
      <c r="Q216" s="224"/>
      <c r="R216" s="224"/>
      <c r="S216" s="224"/>
      <c r="T216" s="225"/>
      <c r="AT216" s="226" t="s">
        <v>299</v>
      </c>
      <c r="AU216" s="226" t="s">
        <v>91</v>
      </c>
      <c r="AV216" s="13" t="s">
        <v>91</v>
      </c>
      <c r="AW216" s="13" t="s">
        <v>42</v>
      </c>
      <c r="AX216" s="13" t="s">
        <v>88</v>
      </c>
      <c r="AY216" s="226" t="s">
        <v>211</v>
      </c>
    </row>
    <row r="217" spans="1:65" s="2" customFormat="1" ht="12">
      <c r="A217" s="37"/>
      <c r="B217" s="38"/>
      <c r="C217" s="259" t="s">
        <v>479</v>
      </c>
      <c r="D217" s="259" t="s">
        <v>507</v>
      </c>
      <c r="E217" s="260" t="s">
        <v>2269</v>
      </c>
      <c r="F217" s="261" t="s">
        <v>2270</v>
      </c>
      <c r="G217" s="262" t="s">
        <v>315</v>
      </c>
      <c r="H217" s="263">
        <v>2.5</v>
      </c>
      <c r="I217" s="264"/>
      <c r="J217" s="265">
        <f>ROUND(I217*H217,2)</f>
        <v>0</v>
      </c>
      <c r="K217" s="261" t="s">
        <v>224</v>
      </c>
      <c r="L217" s="266"/>
      <c r="M217" s="267" t="s">
        <v>44</v>
      </c>
      <c r="N217" s="268" t="s">
        <v>53</v>
      </c>
      <c r="O217" s="67"/>
      <c r="P217" s="204">
        <f>O217*H217</f>
        <v>0</v>
      </c>
      <c r="Q217" s="204">
        <v>0.1</v>
      </c>
      <c r="R217" s="204">
        <f>Q217*H217</f>
        <v>0.25</v>
      </c>
      <c r="S217" s="204">
        <v>0</v>
      </c>
      <c r="T217" s="205">
        <f>S217*H217</f>
        <v>0</v>
      </c>
      <c r="U217" s="37"/>
      <c r="V217" s="37"/>
      <c r="W217" s="37"/>
      <c r="X217" s="37"/>
      <c r="Y217" s="37"/>
      <c r="Z217" s="37"/>
      <c r="AA217" s="37"/>
      <c r="AB217" s="37"/>
      <c r="AC217" s="37"/>
      <c r="AD217" s="37"/>
      <c r="AE217" s="37"/>
      <c r="AR217" s="206" t="s">
        <v>256</v>
      </c>
      <c r="AT217" s="206" t="s">
        <v>507</v>
      </c>
      <c r="AU217" s="206" t="s">
        <v>91</v>
      </c>
      <c r="AY217" s="19" t="s">
        <v>211</v>
      </c>
      <c r="BE217" s="207">
        <f>IF(N217="základní",J217,0)</f>
        <v>0</v>
      </c>
      <c r="BF217" s="207">
        <f>IF(N217="snížená",J217,0)</f>
        <v>0</v>
      </c>
      <c r="BG217" s="207">
        <f>IF(N217="zákl. přenesená",J217,0)</f>
        <v>0</v>
      </c>
      <c r="BH217" s="207">
        <f>IF(N217="sníž. přenesená",J217,0)</f>
        <v>0</v>
      </c>
      <c r="BI217" s="207">
        <f>IF(N217="nulová",J217,0)</f>
        <v>0</v>
      </c>
      <c r="BJ217" s="19" t="s">
        <v>88</v>
      </c>
      <c r="BK217" s="207">
        <f>ROUND(I217*H217,2)</f>
        <v>0</v>
      </c>
      <c r="BL217" s="19" t="s">
        <v>232</v>
      </c>
      <c r="BM217" s="206" t="s">
        <v>2271</v>
      </c>
    </row>
    <row r="218" spans="1:65" s="2" customFormat="1" ht="19.5">
      <c r="A218" s="37"/>
      <c r="B218" s="38"/>
      <c r="C218" s="39"/>
      <c r="D218" s="208" t="s">
        <v>220</v>
      </c>
      <c r="E218" s="39"/>
      <c r="F218" s="209" t="s">
        <v>2272</v>
      </c>
      <c r="G218" s="39"/>
      <c r="H218" s="39"/>
      <c r="I218" s="118"/>
      <c r="J218" s="39"/>
      <c r="K218" s="39"/>
      <c r="L218" s="42"/>
      <c r="M218" s="210"/>
      <c r="N218" s="211"/>
      <c r="O218" s="67"/>
      <c r="P218" s="67"/>
      <c r="Q218" s="67"/>
      <c r="R218" s="67"/>
      <c r="S218" s="67"/>
      <c r="T218" s="68"/>
      <c r="U218" s="37"/>
      <c r="V218" s="37"/>
      <c r="W218" s="37"/>
      <c r="X218" s="37"/>
      <c r="Y218" s="37"/>
      <c r="Z218" s="37"/>
      <c r="AA218" s="37"/>
      <c r="AB218" s="37"/>
      <c r="AC218" s="37"/>
      <c r="AD218" s="37"/>
      <c r="AE218" s="37"/>
      <c r="AT218" s="19" t="s">
        <v>220</v>
      </c>
      <c r="AU218" s="19" t="s">
        <v>91</v>
      </c>
    </row>
    <row r="219" spans="1:65" s="2" customFormat="1" ht="36">
      <c r="A219" s="37"/>
      <c r="B219" s="38"/>
      <c r="C219" s="195" t="s">
        <v>485</v>
      </c>
      <c r="D219" s="195" t="s">
        <v>214</v>
      </c>
      <c r="E219" s="196" t="s">
        <v>2273</v>
      </c>
      <c r="F219" s="197" t="s">
        <v>2274</v>
      </c>
      <c r="G219" s="198" t="s">
        <v>622</v>
      </c>
      <c r="H219" s="199">
        <v>1</v>
      </c>
      <c r="I219" s="200"/>
      <c r="J219" s="201">
        <f>ROUND(I219*H219,2)</f>
        <v>0</v>
      </c>
      <c r="K219" s="197" t="s">
        <v>224</v>
      </c>
      <c r="L219" s="42"/>
      <c r="M219" s="202" t="s">
        <v>44</v>
      </c>
      <c r="N219" s="203" t="s">
        <v>53</v>
      </c>
      <c r="O219" s="67"/>
      <c r="P219" s="204">
        <f>O219*H219</f>
        <v>0</v>
      </c>
      <c r="Q219" s="204">
        <v>1.6999999999999999E-3</v>
      </c>
      <c r="R219" s="204">
        <f>Q219*H219</f>
        <v>1.6999999999999999E-3</v>
      </c>
      <c r="S219" s="204">
        <v>0</v>
      </c>
      <c r="T219" s="205">
        <f>S219*H219</f>
        <v>0</v>
      </c>
      <c r="U219" s="37"/>
      <c r="V219" s="37"/>
      <c r="W219" s="37"/>
      <c r="X219" s="37"/>
      <c r="Y219" s="37"/>
      <c r="Z219" s="37"/>
      <c r="AA219" s="37"/>
      <c r="AB219" s="37"/>
      <c r="AC219" s="37"/>
      <c r="AD219" s="37"/>
      <c r="AE219" s="37"/>
      <c r="AR219" s="206" t="s">
        <v>232</v>
      </c>
      <c r="AT219" s="206" t="s">
        <v>214</v>
      </c>
      <c r="AU219" s="206" t="s">
        <v>91</v>
      </c>
      <c r="AY219" s="19" t="s">
        <v>211</v>
      </c>
      <c r="BE219" s="207">
        <f>IF(N219="základní",J219,0)</f>
        <v>0</v>
      </c>
      <c r="BF219" s="207">
        <f>IF(N219="snížená",J219,0)</f>
        <v>0</v>
      </c>
      <c r="BG219" s="207">
        <f>IF(N219="zákl. přenesená",J219,0)</f>
        <v>0</v>
      </c>
      <c r="BH219" s="207">
        <f>IF(N219="sníž. přenesená",J219,0)</f>
        <v>0</v>
      </c>
      <c r="BI219" s="207">
        <f>IF(N219="nulová",J219,0)</f>
        <v>0</v>
      </c>
      <c r="BJ219" s="19" t="s">
        <v>88</v>
      </c>
      <c r="BK219" s="207">
        <f>ROUND(I219*H219,2)</f>
        <v>0</v>
      </c>
      <c r="BL219" s="19" t="s">
        <v>232</v>
      </c>
      <c r="BM219" s="206" t="s">
        <v>2275</v>
      </c>
    </row>
    <row r="220" spans="1:65" s="2" customFormat="1" ht="78">
      <c r="A220" s="37"/>
      <c r="B220" s="38"/>
      <c r="C220" s="39"/>
      <c r="D220" s="208" t="s">
        <v>297</v>
      </c>
      <c r="E220" s="39"/>
      <c r="F220" s="209" t="s">
        <v>2267</v>
      </c>
      <c r="G220" s="39"/>
      <c r="H220" s="39"/>
      <c r="I220" s="118"/>
      <c r="J220" s="39"/>
      <c r="K220" s="39"/>
      <c r="L220" s="42"/>
      <c r="M220" s="210"/>
      <c r="N220" s="211"/>
      <c r="O220" s="67"/>
      <c r="P220" s="67"/>
      <c r="Q220" s="67"/>
      <c r="R220" s="67"/>
      <c r="S220" s="67"/>
      <c r="T220" s="68"/>
      <c r="U220" s="37"/>
      <c r="V220" s="37"/>
      <c r="W220" s="37"/>
      <c r="X220" s="37"/>
      <c r="Y220" s="37"/>
      <c r="Z220" s="37"/>
      <c r="AA220" s="37"/>
      <c r="AB220" s="37"/>
      <c r="AC220" s="37"/>
      <c r="AD220" s="37"/>
      <c r="AE220" s="37"/>
      <c r="AT220" s="19" t="s">
        <v>297</v>
      </c>
      <c r="AU220" s="19" t="s">
        <v>91</v>
      </c>
    </row>
    <row r="221" spans="1:65" s="2" customFormat="1" ht="19.5">
      <c r="A221" s="37"/>
      <c r="B221" s="38"/>
      <c r="C221" s="39"/>
      <c r="D221" s="208" t="s">
        <v>220</v>
      </c>
      <c r="E221" s="39"/>
      <c r="F221" s="209" t="s">
        <v>2276</v>
      </c>
      <c r="G221" s="39"/>
      <c r="H221" s="39"/>
      <c r="I221" s="118"/>
      <c r="J221" s="39"/>
      <c r="K221" s="39"/>
      <c r="L221" s="42"/>
      <c r="M221" s="210"/>
      <c r="N221" s="211"/>
      <c r="O221" s="67"/>
      <c r="P221" s="67"/>
      <c r="Q221" s="67"/>
      <c r="R221" s="67"/>
      <c r="S221" s="67"/>
      <c r="T221" s="68"/>
      <c r="U221" s="37"/>
      <c r="V221" s="37"/>
      <c r="W221" s="37"/>
      <c r="X221" s="37"/>
      <c r="Y221" s="37"/>
      <c r="Z221" s="37"/>
      <c r="AA221" s="37"/>
      <c r="AB221" s="37"/>
      <c r="AC221" s="37"/>
      <c r="AD221" s="37"/>
      <c r="AE221" s="37"/>
      <c r="AT221" s="19" t="s">
        <v>220</v>
      </c>
      <c r="AU221" s="19" t="s">
        <v>91</v>
      </c>
    </row>
    <row r="222" spans="1:65" s="2" customFormat="1" ht="24">
      <c r="A222" s="37"/>
      <c r="B222" s="38"/>
      <c r="C222" s="195" t="s">
        <v>493</v>
      </c>
      <c r="D222" s="195" t="s">
        <v>214</v>
      </c>
      <c r="E222" s="196" t="s">
        <v>2277</v>
      </c>
      <c r="F222" s="197" t="s">
        <v>2278</v>
      </c>
      <c r="G222" s="198" t="s">
        <v>315</v>
      </c>
      <c r="H222" s="199">
        <v>2</v>
      </c>
      <c r="I222" s="200"/>
      <c r="J222" s="201">
        <f>ROUND(I222*H222,2)</f>
        <v>0</v>
      </c>
      <c r="K222" s="197" t="s">
        <v>224</v>
      </c>
      <c r="L222" s="42"/>
      <c r="M222" s="202" t="s">
        <v>44</v>
      </c>
      <c r="N222" s="203" t="s">
        <v>53</v>
      </c>
      <c r="O222" s="67"/>
      <c r="P222" s="204">
        <f>O222*H222</f>
        <v>0</v>
      </c>
      <c r="Q222" s="204">
        <v>1.0000000000000001E-5</v>
      </c>
      <c r="R222" s="204">
        <f>Q222*H222</f>
        <v>2.0000000000000002E-5</v>
      </c>
      <c r="S222" s="204">
        <v>0</v>
      </c>
      <c r="T222" s="205">
        <f>S222*H222</f>
        <v>0</v>
      </c>
      <c r="U222" s="37"/>
      <c r="V222" s="37"/>
      <c r="W222" s="37"/>
      <c r="X222" s="37"/>
      <c r="Y222" s="37"/>
      <c r="Z222" s="37"/>
      <c r="AA222" s="37"/>
      <c r="AB222" s="37"/>
      <c r="AC222" s="37"/>
      <c r="AD222" s="37"/>
      <c r="AE222" s="37"/>
      <c r="AR222" s="206" t="s">
        <v>232</v>
      </c>
      <c r="AT222" s="206" t="s">
        <v>214</v>
      </c>
      <c r="AU222" s="206" t="s">
        <v>91</v>
      </c>
      <c r="AY222" s="19" t="s">
        <v>211</v>
      </c>
      <c r="BE222" s="207">
        <f>IF(N222="základní",J222,0)</f>
        <v>0</v>
      </c>
      <c r="BF222" s="207">
        <f>IF(N222="snížená",J222,0)</f>
        <v>0</v>
      </c>
      <c r="BG222" s="207">
        <f>IF(N222="zákl. přenesená",J222,0)</f>
        <v>0</v>
      </c>
      <c r="BH222" s="207">
        <f>IF(N222="sníž. přenesená",J222,0)</f>
        <v>0</v>
      </c>
      <c r="BI222" s="207">
        <f>IF(N222="nulová",J222,0)</f>
        <v>0</v>
      </c>
      <c r="BJ222" s="19" t="s">
        <v>88</v>
      </c>
      <c r="BK222" s="207">
        <f>ROUND(I222*H222,2)</f>
        <v>0</v>
      </c>
      <c r="BL222" s="19" t="s">
        <v>232</v>
      </c>
      <c r="BM222" s="206" t="s">
        <v>2279</v>
      </c>
    </row>
    <row r="223" spans="1:65" s="2" customFormat="1" ht="87.75">
      <c r="A223" s="37"/>
      <c r="B223" s="38"/>
      <c r="C223" s="39"/>
      <c r="D223" s="208" t="s">
        <v>297</v>
      </c>
      <c r="E223" s="39"/>
      <c r="F223" s="209" t="s">
        <v>1191</v>
      </c>
      <c r="G223" s="39"/>
      <c r="H223" s="39"/>
      <c r="I223" s="118"/>
      <c r="J223" s="39"/>
      <c r="K223" s="39"/>
      <c r="L223" s="42"/>
      <c r="M223" s="210"/>
      <c r="N223" s="211"/>
      <c r="O223" s="67"/>
      <c r="P223" s="67"/>
      <c r="Q223" s="67"/>
      <c r="R223" s="67"/>
      <c r="S223" s="67"/>
      <c r="T223" s="68"/>
      <c r="U223" s="37"/>
      <c r="V223" s="37"/>
      <c r="W223" s="37"/>
      <c r="X223" s="37"/>
      <c r="Y223" s="37"/>
      <c r="Z223" s="37"/>
      <c r="AA223" s="37"/>
      <c r="AB223" s="37"/>
      <c r="AC223" s="37"/>
      <c r="AD223" s="37"/>
      <c r="AE223" s="37"/>
      <c r="AT223" s="19" t="s">
        <v>297</v>
      </c>
      <c r="AU223" s="19" t="s">
        <v>91</v>
      </c>
    </row>
    <row r="224" spans="1:65" s="2" customFormat="1" ht="19.5">
      <c r="A224" s="37"/>
      <c r="B224" s="38"/>
      <c r="C224" s="39"/>
      <c r="D224" s="208" t="s">
        <v>220</v>
      </c>
      <c r="E224" s="39"/>
      <c r="F224" s="209" t="s">
        <v>1192</v>
      </c>
      <c r="G224" s="39"/>
      <c r="H224" s="39"/>
      <c r="I224" s="118"/>
      <c r="J224" s="39"/>
      <c r="K224" s="39"/>
      <c r="L224" s="42"/>
      <c r="M224" s="210"/>
      <c r="N224" s="211"/>
      <c r="O224" s="67"/>
      <c r="P224" s="67"/>
      <c r="Q224" s="67"/>
      <c r="R224" s="67"/>
      <c r="S224" s="67"/>
      <c r="T224" s="68"/>
      <c r="U224" s="37"/>
      <c r="V224" s="37"/>
      <c r="W224" s="37"/>
      <c r="X224" s="37"/>
      <c r="Y224" s="37"/>
      <c r="Z224" s="37"/>
      <c r="AA224" s="37"/>
      <c r="AB224" s="37"/>
      <c r="AC224" s="37"/>
      <c r="AD224" s="37"/>
      <c r="AE224" s="37"/>
      <c r="AT224" s="19" t="s">
        <v>220</v>
      </c>
      <c r="AU224" s="19" t="s">
        <v>91</v>
      </c>
    </row>
    <row r="225" spans="1:65" s="13" customFormat="1">
      <c r="B225" s="216"/>
      <c r="C225" s="217"/>
      <c r="D225" s="208" t="s">
        <v>299</v>
      </c>
      <c r="E225" s="218" t="s">
        <v>44</v>
      </c>
      <c r="F225" s="219" t="s">
        <v>2280</v>
      </c>
      <c r="G225" s="217"/>
      <c r="H225" s="220">
        <v>2</v>
      </c>
      <c r="I225" s="221"/>
      <c r="J225" s="217"/>
      <c r="K225" s="217"/>
      <c r="L225" s="222"/>
      <c r="M225" s="223"/>
      <c r="N225" s="224"/>
      <c r="O225" s="224"/>
      <c r="P225" s="224"/>
      <c r="Q225" s="224"/>
      <c r="R225" s="224"/>
      <c r="S225" s="224"/>
      <c r="T225" s="225"/>
      <c r="AT225" s="226" t="s">
        <v>299</v>
      </c>
      <c r="AU225" s="226" t="s">
        <v>91</v>
      </c>
      <c r="AV225" s="13" t="s">
        <v>91</v>
      </c>
      <c r="AW225" s="13" t="s">
        <v>42</v>
      </c>
      <c r="AX225" s="13" t="s">
        <v>88</v>
      </c>
      <c r="AY225" s="226" t="s">
        <v>211</v>
      </c>
    </row>
    <row r="226" spans="1:65" s="2" customFormat="1" ht="12">
      <c r="A226" s="37"/>
      <c r="B226" s="38"/>
      <c r="C226" s="259" t="s">
        <v>506</v>
      </c>
      <c r="D226" s="259" t="s">
        <v>507</v>
      </c>
      <c r="E226" s="260" t="s">
        <v>2281</v>
      </c>
      <c r="F226" s="261" t="s">
        <v>2282</v>
      </c>
      <c r="G226" s="262" t="s">
        <v>315</v>
      </c>
      <c r="H226" s="263">
        <v>6</v>
      </c>
      <c r="I226" s="264"/>
      <c r="J226" s="265">
        <f>ROUND(I226*H226,2)</f>
        <v>0</v>
      </c>
      <c r="K226" s="261" t="s">
        <v>224</v>
      </c>
      <c r="L226" s="266"/>
      <c r="M226" s="267" t="s">
        <v>44</v>
      </c>
      <c r="N226" s="268" t="s">
        <v>53</v>
      </c>
      <c r="O226" s="67"/>
      <c r="P226" s="204">
        <f>O226*H226</f>
        <v>0</v>
      </c>
      <c r="Q226" s="204">
        <v>3.65E-3</v>
      </c>
      <c r="R226" s="204">
        <f>Q226*H226</f>
        <v>2.1899999999999999E-2</v>
      </c>
      <c r="S226" s="204">
        <v>0</v>
      </c>
      <c r="T226" s="205">
        <f>S226*H226</f>
        <v>0</v>
      </c>
      <c r="U226" s="37"/>
      <c r="V226" s="37"/>
      <c r="W226" s="37"/>
      <c r="X226" s="37"/>
      <c r="Y226" s="37"/>
      <c r="Z226" s="37"/>
      <c r="AA226" s="37"/>
      <c r="AB226" s="37"/>
      <c r="AC226" s="37"/>
      <c r="AD226" s="37"/>
      <c r="AE226" s="37"/>
      <c r="AR226" s="206" t="s">
        <v>256</v>
      </c>
      <c r="AT226" s="206" t="s">
        <v>507</v>
      </c>
      <c r="AU226" s="206" t="s">
        <v>91</v>
      </c>
      <c r="AY226" s="19" t="s">
        <v>211</v>
      </c>
      <c r="BE226" s="207">
        <f>IF(N226="základní",J226,0)</f>
        <v>0</v>
      </c>
      <c r="BF226" s="207">
        <f>IF(N226="snížená",J226,0)</f>
        <v>0</v>
      </c>
      <c r="BG226" s="207">
        <f>IF(N226="zákl. přenesená",J226,0)</f>
        <v>0</v>
      </c>
      <c r="BH226" s="207">
        <f>IF(N226="sníž. přenesená",J226,0)</f>
        <v>0</v>
      </c>
      <c r="BI226" s="207">
        <f>IF(N226="nulová",J226,0)</f>
        <v>0</v>
      </c>
      <c r="BJ226" s="19" t="s">
        <v>88</v>
      </c>
      <c r="BK226" s="207">
        <f>ROUND(I226*H226,2)</f>
        <v>0</v>
      </c>
      <c r="BL226" s="19" t="s">
        <v>232</v>
      </c>
      <c r="BM226" s="206" t="s">
        <v>2283</v>
      </c>
    </row>
    <row r="227" spans="1:65" s="2" customFormat="1" ht="19.5">
      <c r="A227" s="37"/>
      <c r="B227" s="38"/>
      <c r="C227" s="39"/>
      <c r="D227" s="208" t="s">
        <v>220</v>
      </c>
      <c r="E227" s="39"/>
      <c r="F227" s="209" t="s">
        <v>2284</v>
      </c>
      <c r="G227" s="39"/>
      <c r="H227" s="39"/>
      <c r="I227" s="118"/>
      <c r="J227" s="39"/>
      <c r="K227" s="39"/>
      <c r="L227" s="42"/>
      <c r="M227" s="210"/>
      <c r="N227" s="211"/>
      <c r="O227" s="67"/>
      <c r="P227" s="67"/>
      <c r="Q227" s="67"/>
      <c r="R227" s="67"/>
      <c r="S227" s="67"/>
      <c r="T227" s="68"/>
      <c r="U227" s="37"/>
      <c r="V227" s="37"/>
      <c r="W227" s="37"/>
      <c r="X227" s="37"/>
      <c r="Y227" s="37"/>
      <c r="Z227" s="37"/>
      <c r="AA227" s="37"/>
      <c r="AB227" s="37"/>
      <c r="AC227" s="37"/>
      <c r="AD227" s="37"/>
      <c r="AE227" s="37"/>
      <c r="AT227" s="19" t="s">
        <v>220</v>
      </c>
      <c r="AU227" s="19" t="s">
        <v>91</v>
      </c>
    </row>
    <row r="228" spans="1:65" s="2" customFormat="1" ht="24">
      <c r="A228" s="37"/>
      <c r="B228" s="38"/>
      <c r="C228" s="195" t="s">
        <v>516</v>
      </c>
      <c r="D228" s="195" t="s">
        <v>214</v>
      </c>
      <c r="E228" s="196" t="s">
        <v>2285</v>
      </c>
      <c r="F228" s="197" t="s">
        <v>2286</v>
      </c>
      <c r="G228" s="198" t="s">
        <v>315</v>
      </c>
      <c r="H228" s="199">
        <v>6</v>
      </c>
      <c r="I228" s="200"/>
      <c r="J228" s="201">
        <f>ROUND(I228*H228,2)</f>
        <v>0</v>
      </c>
      <c r="K228" s="197" t="s">
        <v>224</v>
      </c>
      <c r="L228" s="42"/>
      <c r="M228" s="202" t="s">
        <v>44</v>
      </c>
      <c r="N228" s="203" t="s">
        <v>53</v>
      </c>
      <c r="O228" s="67"/>
      <c r="P228" s="204">
        <f>O228*H228</f>
        <v>0</v>
      </c>
      <c r="Q228" s="204">
        <v>3.0000000000000001E-5</v>
      </c>
      <c r="R228" s="204">
        <f>Q228*H228</f>
        <v>1.8000000000000001E-4</v>
      </c>
      <c r="S228" s="204">
        <v>0</v>
      </c>
      <c r="T228" s="205">
        <f>S228*H228</f>
        <v>0</v>
      </c>
      <c r="U228" s="37"/>
      <c r="V228" s="37"/>
      <c r="W228" s="37"/>
      <c r="X228" s="37"/>
      <c r="Y228" s="37"/>
      <c r="Z228" s="37"/>
      <c r="AA228" s="37"/>
      <c r="AB228" s="37"/>
      <c r="AC228" s="37"/>
      <c r="AD228" s="37"/>
      <c r="AE228" s="37"/>
      <c r="AR228" s="206" t="s">
        <v>232</v>
      </c>
      <c r="AT228" s="206" t="s">
        <v>214</v>
      </c>
      <c r="AU228" s="206" t="s">
        <v>91</v>
      </c>
      <c r="AY228" s="19" t="s">
        <v>211</v>
      </c>
      <c r="BE228" s="207">
        <f>IF(N228="základní",J228,0)</f>
        <v>0</v>
      </c>
      <c r="BF228" s="207">
        <f>IF(N228="snížená",J228,0)</f>
        <v>0</v>
      </c>
      <c r="BG228" s="207">
        <f>IF(N228="zákl. přenesená",J228,0)</f>
        <v>0</v>
      </c>
      <c r="BH228" s="207">
        <f>IF(N228="sníž. přenesená",J228,0)</f>
        <v>0</v>
      </c>
      <c r="BI228" s="207">
        <f>IF(N228="nulová",J228,0)</f>
        <v>0</v>
      </c>
      <c r="BJ228" s="19" t="s">
        <v>88</v>
      </c>
      <c r="BK228" s="207">
        <f>ROUND(I228*H228,2)</f>
        <v>0</v>
      </c>
      <c r="BL228" s="19" t="s">
        <v>232</v>
      </c>
      <c r="BM228" s="206" t="s">
        <v>2287</v>
      </c>
    </row>
    <row r="229" spans="1:65" s="2" customFormat="1" ht="87.75">
      <c r="A229" s="37"/>
      <c r="B229" s="38"/>
      <c r="C229" s="39"/>
      <c r="D229" s="208" t="s">
        <v>297</v>
      </c>
      <c r="E229" s="39"/>
      <c r="F229" s="209" t="s">
        <v>1191</v>
      </c>
      <c r="G229" s="39"/>
      <c r="H229" s="39"/>
      <c r="I229" s="118"/>
      <c r="J229" s="39"/>
      <c r="K229" s="39"/>
      <c r="L229" s="42"/>
      <c r="M229" s="210"/>
      <c r="N229" s="211"/>
      <c r="O229" s="67"/>
      <c r="P229" s="67"/>
      <c r="Q229" s="67"/>
      <c r="R229" s="67"/>
      <c r="S229" s="67"/>
      <c r="T229" s="68"/>
      <c r="U229" s="37"/>
      <c r="V229" s="37"/>
      <c r="W229" s="37"/>
      <c r="X229" s="37"/>
      <c r="Y229" s="37"/>
      <c r="Z229" s="37"/>
      <c r="AA229" s="37"/>
      <c r="AB229" s="37"/>
      <c r="AC229" s="37"/>
      <c r="AD229" s="37"/>
      <c r="AE229" s="37"/>
      <c r="AT229" s="19" t="s">
        <v>297</v>
      </c>
      <c r="AU229" s="19" t="s">
        <v>91</v>
      </c>
    </row>
    <row r="230" spans="1:65" s="2" customFormat="1" ht="19.5">
      <c r="A230" s="37"/>
      <c r="B230" s="38"/>
      <c r="C230" s="39"/>
      <c r="D230" s="208" t="s">
        <v>220</v>
      </c>
      <c r="E230" s="39"/>
      <c r="F230" s="209" t="s">
        <v>1192</v>
      </c>
      <c r="G230" s="39"/>
      <c r="H230" s="39"/>
      <c r="I230" s="118"/>
      <c r="J230" s="39"/>
      <c r="K230" s="39"/>
      <c r="L230" s="42"/>
      <c r="M230" s="210"/>
      <c r="N230" s="211"/>
      <c r="O230" s="67"/>
      <c r="P230" s="67"/>
      <c r="Q230" s="67"/>
      <c r="R230" s="67"/>
      <c r="S230" s="67"/>
      <c r="T230" s="68"/>
      <c r="U230" s="37"/>
      <c r="V230" s="37"/>
      <c r="W230" s="37"/>
      <c r="X230" s="37"/>
      <c r="Y230" s="37"/>
      <c r="Z230" s="37"/>
      <c r="AA230" s="37"/>
      <c r="AB230" s="37"/>
      <c r="AC230" s="37"/>
      <c r="AD230" s="37"/>
      <c r="AE230" s="37"/>
      <c r="AT230" s="19" t="s">
        <v>220</v>
      </c>
      <c r="AU230" s="19" t="s">
        <v>91</v>
      </c>
    </row>
    <row r="231" spans="1:65" s="13" customFormat="1">
      <c r="B231" s="216"/>
      <c r="C231" s="217"/>
      <c r="D231" s="208" t="s">
        <v>299</v>
      </c>
      <c r="E231" s="218" t="s">
        <v>44</v>
      </c>
      <c r="F231" s="219" t="s">
        <v>2288</v>
      </c>
      <c r="G231" s="217"/>
      <c r="H231" s="220">
        <v>6</v>
      </c>
      <c r="I231" s="221"/>
      <c r="J231" s="217"/>
      <c r="K231" s="217"/>
      <c r="L231" s="222"/>
      <c r="M231" s="223"/>
      <c r="N231" s="224"/>
      <c r="O231" s="224"/>
      <c r="P231" s="224"/>
      <c r="Q231" s="224"/>
      <c r="R231" s="224"/>
      <c r="S231" s="224"/>
      <c r="T231" s="225"/>
      <c r="AT231" s="226" t="s">
        <v>299</v>
      </c>
      <c r="AU231" s="226" t="s">
        <v>91</v>
      </c>
      <c r="AV231" s="13" t="s">
        <v>91</v>
      </c>
      <c r="AW231" s="13" t="s">
        <v>42</v>
      </c>
      <c r="AX231" s="13" t="s">
        <v>88</v>
      </c>
      <c r="AY231" s="226" t="s">
        <v>211</v>
      </c>
    </row>
    <row r="232" spans="1:65" s="2" customFormat="1" ht="12">
      <c r="A232" s="37"/>
      <c r="B232" s="38"/>
      <c r="C232" s="259" t="s">
        <v>522</v>
      </c>
      <c r="D232" s="259" t="s">
        <v>507</v>
      </c>
      <c r="E232" s="260" t="s">
        <v>2289</v>
      </c>
      <c r="F232" s="261" t="s">
        <v>2290</v>
      </c>
      <c r="G232" s="262" t="s">
        <v>315</v>
      </c>
      <c r="H232" s="263">
        <v>6</v>
      </c>
      <c r="I232" s="264"/>
      <c r="J232" s="265">
        <f>ROUND(I232*H232,2)</f>
        <v>0</v>
      </c>
      <c r="K232" s="261" t="s">
        <v>224</v>
      </c>
      <c r="L232" s="266"/>
      <c r="M232" s="267" t="s">
        <v>44</v>
      </c>
      <c r="N232" s="268" t="s">
        <v>53</v>
      </c>
      <c r="O232" s="67"/>
      <c r="P232" s="204">
        <f>O232*H232</f>
        <v>0</v>
      </c>
      <c r="Q232" s="204">
        <v>2.043E-2</v>
      </c>
      <c r="R232" s="204">
        <f>Q232*H232</f>
        <v>0.12257999999999999</v>
      </c>
      <c r="S232" s="204">
        <v>0</v>
      </c>
      <c r="T232" s="205">
        <f>S232*H232</f>
        <v>0</v>
      </c>
      <c r="U232" s="37"/>
      <c r="V232" s="37"/>
      <c r="W232" s="37"/>
      <c r="X232" s="37"/>
      <c r="Y232" s="37"/>
      <c r="Z232" s="37"/>
      <c r="AA232" s="37"/>
      <c r="AB232" s="37"/>
      <c r="AC232" s="37"/>
      <c r="AD232" s="37"/>
      <c r="AE232" s="37"/>
      <c r="AR232" s="206" t="s">
        <v>256</v>
      </c>
      <c r="AT232" s="206" t="s">
        <v>507</v>
      </c>
      <c r="AU232" s="206" t="s">
        <v>91</v>
      </c>
      <c r="AY232" s="19" t="s">
        <v>211</v>
      </c>
      <c r="BE232" s="207">
        <f>IF(N232="základní",J232,0)</f>
        <v>0</v>
      </c>
      <c r="BF232" s="207">
        <f>IF(N232="snížená",J232,0)</f>
        <v>0</v>
      </c>
      <c r="BG232" s="207">
        <f>IF(N232="zákl. přenesená",J232,0)</f>
        <v>0</v>
      </c>
      <c r="BH232" s="207">
        <f>IF(N232="sníž. přenesená",J232,0)</f>
        <v>0</v>
      </c>
      <c r="BI232" s="207">
        <f>IF(N232="nulová",J232,0)</f>
        <v>0</v>
      </c>
      <c r="BJ232" s="19" t="s">
        <v>88</v>
      </c>
      <c r="BK232" s="207">
        <f>ROUND(I232*H232,2)</f>
        <v>0</v>
      </c>
      <c r="BL232" s="19" t="s">
        <v>232</v>
      </c>
      <c r="BM232" s="206" t="s">
        <v>2291</v>
      </c>
    </row>
    <row r="233" spans="1:65" s="2" customFormat="1" ht="19.5">
      <c r="A233" s="37"/>
      <c r="B233" s="38"/>
      <c r="C233" s="39"/>
      <c r="D233" s="208" t="s">
        <v>220</v>
      </c>
      <c r="E233" s="39"/>
      <c r="F233" s="209" t="s">
        <v>2284</v>
      </c>
      <c r="G233" s="39"/>
      <c r="H233" s="39"/>
      <c r="I233" s="118"/>
      <c r="J233" s="39"/>
      <c r="K233" s="39"/>
      <c r="L233" s="42"/>
      <c r="M233" s="210"/>
      <c r="N233" s="211"/>
      <c r="O233" s="67"/>
      <c r="P233" s="67"/>
      <c r="Q233" s="67"/>
      <c r="R233" s="67"/>
      <c r="S233" s="67"/>
      <c r="T233" s="68"/>
      <c r="U233" s="37"/>
      <c r="V233" s="37"/>
      <c r="W233" s="37"/>
      <c r="X233" s="37"/>
      <c r="Y233" s="37"/>
      <c r="Z233" s="37"/>
      <c r="AA233" s="37"/>
      <c r="AB233" s="37"/>
      <c r="AC233" s="37"/>
      <c r="AD233" s="37"/>
      <c r="AE233" s="37"/>
      <c r="AT233" s="19" t="s">
        <v>220</v>
      </c>
      <c r="AU233" s="19" t="s">
        <v>91</v>
      </c>
    </row>
    <row r="234" spans="1:65" s="2" customFormat="1" ht="24">
      <c r="A234" s="37"/>
      <c r="B234" s="38"/>
      <c r="C234" s="195" t="s">
        <v>528</v>
      </c>
      <c r="D234" s="195" t="s">
        <v>214</v>
      </c>
      <c r="E234" s="196" t="s">
        <v>2292</v>
      </c>
      <c r="F234" s="197" t="s">
        <v>2293</v>
      </c>
      <c r="G234" s="198" t="s">
        <v>622</v>
      </c>
      <c r="H234" s="199">
        <v>1</v>
      </c>
      <c r="I234" s="200"/>
      <c r="J234" s="201">
        <f>ROUND(I234*H234,2)</f>
        <v>0</v>
      </c>
      <c r="K234" s="197" t="s">
        <v>224</v>
      </c>
      <c r="L234" s="42"/>
      <c r="M234" s="202" t="s">
        <v>44</v>
      </c>
      <c r="N234" s="203" t="s">
        <v>53</v>
      </c>
      <c r="O234" s="67"/>
      <c r="P234" s="204">
        <f>O234*H234</f>
        <v>0</v>
      </c>
      <c r="Q234" s="204">
        <v>0</v>
      </c>
      <c r="R234" s="204">
        <f>Q234*H234</f>
        <v>0</v>
      </c>
      <c r="S234" s="204">
        <v>0</v>
      </c>
      <c r="T234" s="205">
        <f>S234*H234</f>
        <v>0</v>
      </c>
      <c r="U234" s="37"/>
      <c r="V234" s="37"/>
      <c r="W234" s="37"/>
      <c r="X234" s="37"/>
      <c r="Y234" s="37"/>
      <c r="Z234" s="37"/>
      <c r="AA234" s="37"/>
      <c r="AB234" s="37"/>
      <c r="AC234" s="37"/>
      <c r="AD234" s="37"/>
      <c r="AE234" s="37"/>
      <c r="AR234" s="206" t="s">
        <v>232</v>
      </c>
      <c r="AT234" s="206" t="s">
        <v>214</v>
      </c>
      <c r="AU234" s="206" t="s">
        <v>91</v>
      </c>
      <c r="AY234" s="19" t="s">
        <v>211</v>
      </c>
      <c r="BE234" s="207">
        <f>IF(N234="základní",J234,0)</f>
        <v>0</v>
      </c>
      <c r="BF234" s="207">
        <f>IF(N234="snížená",J234,0)</f>
        <v>0</v>
      </c>
      <c r="BG234" s="207">
        <f>IF(N234="zákl. přenesená",J234,0)</f>
        <v>0</v>
      </c>
      <c r="BH234" s="207">
        <f>IF(N234="sníž. přenesená",J234,0)</f>
        <v>0</v>
      </c>
      <c r="BI234" s="207">
        <f>IF(N234="nulová",J234,0)</f>
        <v>0</v>
      </c>
      <c r="BJ234" s="19" t="s">
        <v>88</v>
      </c>
      <c r="BK234" s="207">
        <f>ROUND(I234*H234,2)</f>
        <v>0</v>
      </c>
      <c r="BL234" s="19" t="s">
        <v>232</v>
      </c>
      <c r="BM234" s="206" t="s">
        <v>2294</v>
      </c>
    </row>
    <row r="235" spans="1:65" s="2" customFormat="1" ht="48.75">
      <c r="A235" s="37"/>
      <c r="B235" s="38"/>
      <c r="C235" s="39"/>
      <c r="D235" s="208" t="s">
        <v>297</v>
      </c>
      <c r="E235" s="39"/>
      <c r="F235" s="209" t="s">
        <v>1186</v>
      </c>
      <c r="G235" s="39"/>
      <c r="H235" s="39"/>
      <c r="I235" s="118"/>
      <c r="J235" s="39"/>
      <c r="K235" s="39"/>
      <c r="L235" s="42"/>
      <c r="M235" s="210"/>
      <c r="N235" s="211"/>
      <c r="O235" s="67"/>
      <c r="P235" s="67"/>
      <c r="Q235" s="67"/>
      <c r="R235" s="67"/>
      <c r="S235" s="67"/>
      <c r="T235" s="68"/>
      <c r="U235" s="37"/>
      <c r="V235" s="37"/>
      <c r="W235" s="37"/>
      <c r="X235" s="37"/>
      <c r="Y235" s="37"/>
      <c r="Z235" s="37"/>
      <c r="AA235" s="37"/>
      <c r="AB235" s="37"/>
      <c r="AC235" s="37"/>
      <c r="AD235" s="37"/>
      <c r="AE235" s="37"/>
      <c r="AT235" s="19" t="s">
        <v>297</v>
      </c>
      <c r="AU235" s="19" t="s">
        <v>91</v>
      </c>
    </row>
    <row r="236" spans="1:65" s="2" customFormat="1" ht="12">
      <c r="A236" s="37"/>
      <c r="B236" s="38"/>
      <c r="C236" s="259" t="s">
        <v>535</v>
      </c>
      <c r="D236" s="259" t="s">
        <v>507</v>
      </c>
      <c r="E236" s="260" t="s">
        <v>2295</v>
      </c>
      <c r="F236" s="261" t="s">
        <v>2296</v>
      </c>
      <c r="G236" s="262" t="s">
        <v>622</v>
      </c>
      <c r="H236" s="263">
        <v>1</v>
      </c>
      <c r="I236" s="264"/>
      <c r="J236" s="265">
        <f>ROUND(I236*H236,2)</f>
        <v>0</v>
      </c>
      <c r="K236" s="261" t="s">
        <v>224</v>
      </c>
      <c r="L236" s="266"/>
      <c r="M236" s="267" t="s">
        <v>44</v>
      </c>
      <c r="N236" s="268" t="s">
        <v>53</v>
      </c>
      <c r="O236" s="67"/>
      <c r="P236" s="204">
        <f>O236*H236</f>
        <v>0</v>
      </c>
      <c r="Q236" s="204">
        <v>7.4999999999999997E-3</v>
      </c>
      <c r="R236" s="204">
        <f>Q236*H236</f>
        <v>7.4999999999999997E-3</v>
      </c>
      <c r="S236" s="204">
        <v>0</v>
      </c>
      <c r="T236" s="205">
        <f>S236*H236</f>
        <v>0</v>
      </c>
      <c r="U236" s="37"/>
      <c r="V236" s="37"/>
      <c r="W236" s="37"/>
      <c r="X236" s="37"/>
      <c r="Y236" s="37"/>
      <c r="Z236" s="37"/>
      <c r="AA236" s="37"/>
      <c r="AB236" s="37"/>
      <c r="AC236" s="37"/>
      <c r="AD236" s="37"/>
      <c r="AE236" s="37"/>
      <c r="AR236" s="206" t="s">
        <v>256</v>
      </c>
      <c r="AT236" s="206" t="s">
        <v>507</v>
      </c>
      <c r="AU236" s="206" t="s">
        <v>91</v>
      </c>
      <c r="AY236" s="19" t="s">
        <v>211</v>
      </c>
      <c r="BE236" s="207">
        <f>IF(N236="základní",J236,0)</f>
        <v>0</v>
      </c>
      <c r="BF236" s="207">
        <f>IF(N236="snížená",J236,0)</f>
        <v>0</v>
      </c>
      <c r="BG236" s="207">
        <f>IF(N236="zákl. přenesená",J236,0)</f>
        <v>0</v>
      </c>
      <c r="BH236" s="207">
        <f>IF(N236="sníž. přenesená",J236,0)</f>
        <v>0</v>
      </c>
      <c r="BI236" s="207">
        <f>IF(N236="nulová",J236,0)</f>
        <v>0</v>
      </c>
      <c r="BJ236" s="19" t="s">
        <v>88</v>
      </c>
      <c r="BK236" s="207">
        <f>ROUND(I236*H236,2)</f>
        <v>0</v>
      </c>
      <c r="BL236" s="19" t="s">
        <v>232</v>
      </c>
      <c r="BM236" s="206" t="s">
        <v>2297</v>
      </c>
    </row>
    <row r="237" spans="1:65" s="2" customFormat="1" ht="24">
      <c r="A237" s="37"/>
      <c r="B237" s="38"/>
      <c r="C237" s="195" t="s">
        <v>541</v>
      </c>
      <c r="D237" s="195" t="s">
        <v>214</v>
      </c>
      <c r="E237" s="196" t="s">
        <v>2298</v>
      </c>
      <c r="F237" s="197" t="s">
        <v>2299</v>
      </c>
      <c r="G237" s="198" t="s">
        <v>295</v>
      </c>
      <c r="H237" s="199">
        <v>2.427</v>
      </c>
      <c r="I237" s="200"/>
      <c r="J237" s="201">
        <f>ROUND(I237*H237,2)</f>
        <v>0</v>
      </c>
      <c r="K237" s="197" t="s">
        <v>224</v>
      </c>
      <c r="L237" s="42"/>
      <c r="M237" s="202" t="s">
        <v>44</v>
      </c>
      <c r="N237" s="203" t="s">
        <v>53</v>
      </c>
      <c r="O237" s="67"/>
      <c r="P237" s="204">
        <f>O237*H237</f>
        <v>0</v>
      </c>
      <c r="Q237" s="204">
        <v>0</v>
      </c>
      <c r="R237" s="204">
        <f>Q237*H237</f>
        <v>0</v>
      </c>
      <c r="S237" s="204">
        <v>0.6</v>
      </c>
      <c r="T237" s="205">
        <f>S237*H237</f>
        <v>1.4561999999999999</v>
      </c>
      <c r="U237" s="37"/>
      <c r="V237" s="37"/>
      <c r="W237" s="37"/>
      <c r="X237" s="37"/>
      <c r="Y237" s="37"/>
      <c r="Z237" s="37"/>
      <c r="AA237" s="37"/>
      <c r="AB237" s="37"/>
      <c r="AC237" s="37"/>
      <c r="AD237" s="37"/>
      <c r="AE237" s="37"/>
      <c r="AR237" s="206" t="s">
        <v>232</v>
      </c>
      <c r="AT237" s="206" t="s">
        <v>214</v>
      </c>
      <c r="AU237" s="206" t="s">
        <v>91</v>
      </c>
      <c r="AY237" s="19" t="s">
        <v>211</v>
      </c>
      <c r="BE237" s="207">
        <f>IF(N237="základní",J237,0)</f>
        <v>0</v>
      </c>
      <c r="BF237" s="207">
        <f>IF(N237="snížená",J237,0)</f>
        <v>0</v>
      </c>
      <c r="BG237" s="207">
        <f>IF(N237="zákl. přenesená",J237,0)</f>
        <v>0</v>
      </c>
      <c r="BH237" s="207">
        <f>IF(N237="sníž. přenesená",J237,0)</f>
        <v>0</v>
      </c>
      <c r="BI237" s="207">
        <f>IF(N237="nulová",J237,0)</f>
        <v>0</v>
      </c>
      <c r="BJ237" s="19" t="s">
        <v>88</v>
      </c>
      <c r="BK237" s="207">
        <f>ROUND(I237*H237,2)</f>
        <v>0</v>
      </c>
      <c r="BL237" s="19" t="s">
        <v>232</v>
      </c>
      <c r="BM237" s="206" t="s">
        <v>2300</v>
      </c>
    </row>
    <row r="238" spans="1:65" s="2" customFormat="1" ht="48.75">
      <c r="A238" s="37"/>
      <c r="B238" s="38"/>
      <c r="C238" s="39"/>
      <c r="D238" s="208" t="s">
        <v>297</v>
      </c>
      <c r="E238" s="39"/>
      <c r="F238" s="209" t="s">
        <v>2301</v>
      </c>
      <c r="G238" s="39"/>
      <c r="H238" s="39"/>
      <c r="I238" s="118"/>
      <c r="J238" s="39"/>
      <c r="K238" s="39"/>
      <c r="L238" s="42"/>
      <c r="M238" s="210"/>
      <c r="N238" s="211"/>
      <c r="O238" s="67"/>
      <c r="P238" s="67"/>
      <c r="Q238" s="67"/>
      <c r="R238" s="67"/>
      <c r="S238" s="67"/>
      <c r="T238" s="68"/>
      <c r="U238" s="37"/>
      <c r="V238" s="37"/>
      <c r="W238" s="37"/>
      <c r="X238" s="37"/>
      <c r="Y238" s="37"/>
      <c r="Z238" s="37"/>
      <c r="AA238" s="37"/>
      <c r="AB238" s="37"/>
      <c r="AC238" s="37"/>
      <c r="AD238" s="37"/>
      <c r="AE238" s="37"/>
      <c r="AT238" s="19" t="s">
        <v>297</v>
      </c>
      <c r="AU238" s="19" t="s">
        <v>91</v>
      </c>
    </row>
    <row r="239" spans="1:65" s="15" customFormat="1">
      <c r="B239" s="238"/>
      <c r="C239" s="239"/>
      <c r="D239" s="208" t="s">
        <v>299</v>
      </c>
      <c r="E239" s="240" t="s">
        <v>44</v>
      </c>
      <c r="F239" s="241" t="s">
        <v>2302</v>
      </c>
      <c r="G239" s="239"/>
      <c r="H239" s="240" t="s">
        <v>44</v>
      </c>
      <c r="I239" s="242"/>
      <c r="J239" s="239"/>
      <c r="K239" s="239"/>
      <c r="L239" s="243"/>
      <c r="M239" s="244"/>
      <c r="N239" s="245"/>
      <c r="O239" s="245"/>
      <c r="P239" s="245"/>
      <c r="Q239" s="245"/>
      <c r="R239" s="245"/>
      <c r="S239" s="245"/>
      <c r="T239" s="246"/>
      <c r="AT239" s="247" t="s">
        <v>299</v>
      </c>
      <c r="AU239" s="247" t="s">
        <v>91</v>
      </c>
      <c r="AV239" s="15" t="s">
        <v>88</v>
      </c>
      <c r="AW239" s="15" t="s">
        <v>42</v>
      </c>
      <c r="AX239" s="15" t="s">
        <v>82</v>
      </c>
      <c r="AY239" s="247" t="s">
        <v>211</v>
      </c>
    </row>
    <row r="240" spans="1:65" s="13" customFormat="1">
      <c r="B240" s="216"/>
      <c r="C240" s="217"/>
      <c r="D240" s="208" t="s">
        <v>299</v>
      </c>
      <c r="E240" s="218" t="s">
        <v>44</v>
      </c>
      <c r="F240" s="219" t="s">
        <v>2303</v>
      </c>
      <c r="G240" s="217"/>
      <c r="H240" s="220">
        <v>1.897</v>
      </c>
      <c r="I240" s="221"/>
      <c r="J240" s="217"/>
      <c r="K240" s="217"/>
      <c r="L240" s="222"/>
      <c r="M240" s="223"/>
      <c r="N240" s="224"/>
      <c r="O240" s="224"/>
      <c r="P240" s="224"/>
      <c r="Q240" s="224"/>
      <c r="R240" s="224"/>
      <c r="S240" s="224"/>
      <c r="T240" s="225"/>
      <c r="AT240" s="226" t="s">
        <v>299</v>
      </c>
      <c r="AU240" s="226" t="s">
        <v>91</v>
      </c>
      <c r="AV240" s="13" t="s">
        <v>91</v>
      </c>
      <c r="AW240" s="13" t="s">
        <v>42</v>
      </c>
      <c r="AX240" s="13" t="s">
        <v>82</v>
      </c>
      <c r="AY240" s="226" t="s">
        <v>211</v>
      </c>
    </row>
    <row r="241" spans="1:65" s="13" customFormat="1">
      <c r="B241" s="216"/>
      <c r="C241" s="217"/>
      <c r="D241" s="208" t="s">
        <v>299</v>
      </c>
      <c r="E241" s="218" t="s">
        <v>44</v>
      </c>
      <c r="F241" s="219" t="s">
        <v>2304</v>
      </c>
      <c r="G241" s="217"/>
      <c r="H241" s="220">
        <v>0.53</v>
      </c>
      <c r="I241" s="221"/>
      <c r="J241" s="217"/>
      <c r="K241" s="217"/>
      <c r="L241" s="222"/>
      <c r="M241" s="223"/>
      <c r="N241" s="224"/>
      <c r="O241" s="224"/>
      <c r="P241" s="224"/>
      <c r="Q241" s="224"/>
      <c r="R241" s="224"/>
      <c r="S241" s="224"/>
      <c r="T241" s="225"/>
      <c r="AT241" s="226" t="s">
        <v>299</v>
      </c>
      <c r="AU241" s="226" t="s">
        <v>91</v>
      </c>
      <c r="AV241" s="13" t="s">
        <v>91</v>
      </c>
      <c r="AW241" s="13" t="s">
        <v>42</v>
      </c>
      <c r="AX241" s="13" t="s">
        <v>82</v>
      </c>
      <c r="AY241" s="226" t="s">
        <v>211</v>
      </c>
    </row>
    <row r="242" spans="1:65" s="14" customFormat="1">
      <c r="B242" s="227"/>
      <c r="C242" s="228"/>
      <c r="D242" s="208" t="s">
        <v>299</v>
      </c>
      <c r="E242" s="229" t="s">
        <v>44</v>
      </c>
      <c r="F242" s="230" t="s">
        <v>344</v>
      </c>
      <c r="G242" s="228"/>
      <c r="H242" s="231">
        <v>2.427</v>
      </c>
      <c r="I242" s="232"/>
      <c r="J242" s="228"/>
      <c r="K242" s="228"/>
      <c r="L242" s="233"/>
      <c r="M242" s="234"/>
      <c r="N242" s="235"/>
      <c r="O242" s="235"/>
      <c r="P242" s="235"/>
      <c r="Q242" s="235"/>
      <c r="R242" s="235"/>
      <c r="S242" s="235"/>
      <c r="T242" s="236"/>
      <c r="AT242" s="237" t="s">
        <v>299</v>
      </c>
      <c r="AU242" s="237" t="s">
        <v>91</v>
      </c>
      <c r="AV242" s="14" t="s">
        <v>232</v>
      </c>
      <c r="AW242" s="14" t="s">
        <v>42</v>
      </c>
      <c r="AX242" s="14" t="s">
        <v>88</v>
      </c>
      <c r="AY242" s="237" t="s">
        <v>211</v>
      </c>
    </row>
    <row r="243" spans="1:65" s="2" customFormat="1" ht="24">
      <c r="A243" s="37"/>
      <c r="B243" s="38"/>
      <c r="C243" s="195" t="s">
        <v>547</v>
      </c>
      <c r="D243" s="195" t="s">
        <v>214</v>
      </c>
      <c r="E243" s="196" t="s">
        <v>2305</v>
      </c>
      <c r="F243" s="197" t="s">
        <v>2306</v>
      </c>
      <c r="G243" s="198" t="s">
        <v>622</v>
      </c>
      <c r="H243" s="199">
        <v>2</v>
      </c>
      <c r="I243" s="200"/>
      <c r="J243" s="201">
        <f>ROUND(I243*H243,2)</f>
        <v>0</v>
      </c>
      <c r="K243" s="197" t="s">
        <v>224</v>
      </c>
      <c r="L243" s="42"/>
      <c r="M243" s="202" t="s">
        <v>44</v>
      </c>
      <c r="N243" s="203" t="s">
        <v>53</v>
      </c>
      <c r="O243" s="67"/>
      <c r="P243" s="204">
        <f>O243*H243</f>
        <v>0</v>
      </c>
      <c r="Q243" s="204">
        <v>2.96E-3</v>
      </c>
      <c r="R243" s="204">
        <f>Q243*H243</f>
        <v>5.9199999999999999E-3</v>
      </c>
      <c r="S243" s="204">
        <v>0</v>
      </c>
      <c r="T243" s="205">
        <f>S243*H243</f>
        <v>0</v>
      </c>
      <c r="U243" s="37"/>
      <c r="V243" s="37"/>
      <c r="W243" s="37"/>
      <c r="X243" s="37"/>
      <c r="Y243" s="37"/>
      <c r="Z243" s="37"/>
      <c r="AA243" s="37"/>
      <c r="AB243" s="37"/>
      <c r="AC243" s="37"/>
      <c r="AD243" s="37"/>
      <c r="AE243" s="37"/>
      <c r="AR243" s="206" t="s">
        <v>232</v>
      </c>
      <c r="AT243" s="206" t="s">
        <v>214</v>
      </c>
      <c r="AU243" s="206" t="s">
        <v>91</v>
      </c>
      <c r="AY243" s="19" t="s">
        <v>211</v>
      </c>
      <c r="BE243" s="207">
        <f>IF(N243="základní",J243,0)</f>
        <v>0</v>
      </c>
      <c r="BF243" s="207">
        <f>IF(N243="snížená",J243,0)</f>
        <v>0</v>
      </c>
      <c r="BG243" s="207">
        <f>IF(N243="zákl. přenesená",J243,0)</f>
        <v>0</v>
      </c>
      <c r="BH243" s="207">
        <f>IF(N243="sníž. přenesená",J243,0)</f>
        <v>0</v>
      </c>
      <c r="BI243" s="207">
        <f>IF(N243="nulová",J243,0)</f>
        <v>0</v>
      </c>
      <c r="BJ243" s="19" t="s">
        <v>88</v>
      </c>
      <c r="BK243" s="207">
        <f>ROUND(I243*H243,2)</f>
        <v>0</v>
      </c>
      <c r="BL243" s="19" t="s">
        <v>232</v>
      </c>
      <c r="BM243" s="206" t="s">
        <v>2307</v>
      </c>
    </row>
    <row r="244" spans="1:65" s="2" customFormat="1" ht="126.75">
      <c r="A244" s="37"/>
      <c r="B244" s="38"/>
      <c r="C244" s="39"/>
      <c r="D244" s="208" t="s">
        <v>297</v>
      </c>
      <c r="E244" s="39"/>
      <c r="F244" s="209" t="s">
        <v>2308</v>
      </c>
      <c r="G244" s="39"/>
      <c r="H244" s="39"/>
      <c r="I244" s="118"/>
      <c r="J244" s="39"/>
      <c r="K244" s="39"/>
      <c r="L244" s="42"/>
      <c r="M244" s="210"/>
      <c r="N244" s="211"/>
      <c r="O244" s="67"/>
      <c r="P244" s="67"/>
      <c r="Q244" s="67"/>
      <c r="R244" s="67"/>
      <c r="S244" s="67"/>
      <c r="T244" s="68"/>
      <c r="U244" s="37"/>
      <c r="V244" s="37"/>
      <c r="W244" s="37"/>
      <c r="X244" s="37"/>
      <c r="Y244" s="37"/>
      <c r="Z244" s="37"/>
      <c r="AA244" s="37"/>
      <c r="AB244" s="37"/>
      <c r="AC244" s="37"/>
      <c r="AD244" s="37"/>
      <c r="AE244" s="37"/>
      <c r="AT244" s="19" t="s">
        <v>297</v>
      </c>
      <c r="AU244" s="19" t="s">
        <v>91</v>
      </c>
    </row>
    <row r="245" spans="1:65" s="13" customFormat="1">
      <c r="B245" s="216"/>
      <c r="C245" s="217"/>
      <c r="D245" s="208" t="s">
        <v>299</v>
      </c>
      <c r="E245" s="218" t="s">
        <v>44</v>
      </c>
      <c r="F245" s="219" t="s">
        <v>2309</v>
      </c>
      <c r="G245" s="217"/>
      <c r="H245" s="220">
        <v>2</v>
      </c>
      <c r="I245" s="221"/>
      <c r="J245" s="217"/>
      <c r="K245" s="217"/>
      <c r="L245" s="222"/>
      <c r="M245" s="223"/>
      <c r="N245" s="224"/>
      <c r="O245" s="224"/>
      <c r="P245" s="224"/>
      <c r="Q245" s="224"/>
      <c r="R245" s="224"/>
      <c r="S245" s="224"/>
      <c r="T245" s="225"/>
      <c r="AT245" s="226" t="s">
        <v>299</v>
      </c>
      <c r="AU245" s="226" t="s">
        <v>91</v>
      </c>
      <c r="AV245" s="13" t="s">
        <v>91</v>
      </c>
      <c r="AW245" s="13" t="s">
        <v>42</v>
      </c>
      <c r="AX245" s="13" t="s">
        <v>88</v>
      </c>
      <c r="AY245" s="226" t="s">
        <v>211</v>
      </c>
    </row>
    <row r="246" spans="1:65" s="2" customFormat="1" ht="12">
      <c r="A246" s="37"/>
      <c r="B246" s="38"/>
      <c r="C246" s="259" t="s">
        <v>552</v>
      </c>
      <c r="D246" s="259" t="s">
        <v>507</v>
      </c>
      <c r="E246" s="260" t="s">
        <v>2310</v>
      </c>
      <c r="F246" s="261" t="s">
        <v>2311</v>
      </c>
      <c r="G246" s="262" t="s">
        <v>622</v>
      </c>
      <c r="H246" s="263">
        <v>2</v>
      </c>
      <c r="I246" s="264"/>
      <c r="J246" s="265">
        <f>ROUND(I246*H246,2)</f>
        <v>0</v>
      </c>
      <c r="K246" s="261" t="s">
        <v>44</v>
      </c>
      <c r="L246" s="266"/>
      <c r="M246" s="267" t="s">
        <v>44</v>
      </c>
      <c r="N246" s="268" t="s">
        <v>53</v>
      </c>
      <c r="O246" s="67"/>
      <c r="P246" s="204">
        <f>O246*H246</f>
        <v>0</v>
      </c>
      <c r="Q246" s="204">
        <v>3.5999999999999997E-2</v>
      </c>
      <c r="R246" s="204">
        <f>Q246*H246</f>
        <v>7.1999999999999995E-2</v>
      </c>
      <c r="S246" s="204">
        <v>0</v>
      </c>
      <c r="T246" s="205">
        <f>S246*H246</f>
        <v>0</v>
      </c>
      <c r="U246" s="37"/>
      <c r="V246" s="37"/>
      <c r="W246" s="37"/>
      <c r="X246" s="37"/>
      <c r="Y246" s="37"/>
      <c r="Z246" s="37"/>
      <c r="AA246" s="37"/>
      <c r="AB246" s="37"/>
      <c r="AC246" s="37"/>
      <c r="AD246" s="37"/>
      <c r="AE246" s="37"/>
      <c r="AR246" s="206" t="s">
        <v>256</v>
      </c>
      <c r="AT246" s="206" t="s">
        <v>507</v>
      </c>
      <c r="AU246" s="206" t="s">
        <v>91</v>
      </c>
      <c r="AY246" s="19" t="s">
        <v>211</v>
      </c>
      <c r="BE246" s="207">
        <f>IF(N246="základní",J246,0)</f>
        <v>0</v>
      </c>
      <c r="BF246" s="207">
        <f>IF(N246="snížená",J246,0)</f>
        <v>0</v>
      </c>
      <c r="BG246" s="207">
        <f>IF(N246="zákl. přenesená",J246,0)</f>
        <v>0</v>
      </c>
      <c r="BH246" s="207">
        <f>IF(N246="sníž. přenesená",J246,0)</f>
        <v>0</v>
      </c>
      <c r="BI246" s="207">
        <f>IF(N246="nulová",J246,0)</f>
        <v>0</v>
      </c>
      <c r="BJ246" s="19" t="s">
        <v>88</v>
      </c>
      <c r="BK246" s="207">
        <f>ROUND(I246*H246,2)</f>
        <v>0</v>
      </c>
      <c r="BL246" s="19" t="s">
        <v>232</v>
      </c>
      <c r="BM246" s="206" t="s">
        <v>2312</v>
      </c>
    </row>
    <row r="247" spans="1:65" s="2" customFormat="1" ht="24">
      <c r="A247" s="37"/>
      <c r="B247" s="38"/>
      <c r="C247" s="195" t="s">
        <v>558</v>
      </c>
      <c r="D247" s="195" t="s">
        <v>214</v>
      </c>
      <c r="E247" s="196" t="s">
        <v>2313</v>
      </c>
      <c r="F247" s="197" t="s">
        <v>2314</v>
      </c>
      <c r="G247" s="198" t="s">
        <v>622</v>
      </c>
      <c r="H247" s="199">
        <v>2</v>
      </c>
      <c r="I247" s="200"/>
      <c r="J247" s="201">
        <f>ROUND(I247*H247,2)</f>
        <v>0</v>
      </c>
      <c r="K247" s="197" t="s">
        <v>224</v>
      </c>
      <c r="L247" s="42"/>
      <c r="M247" s="202" t="s">
        <v>44</v>
      </c>
      <c r="N247" s="203" t="s">
        <v>53</v>
      </c>
      <c r="O247" s="67"/>
      <c r="P247" s="204">
        <f>O247*H247</f>
        <v>0</v>
      </c>
      <c r="Q247" s="204">
        <v>0</v>
      </c>
      <c r="R247" s="204">
        <f>Q247*H247</f>
        <v>0</v>
      </c>
      <c r="S247" s="204">
        <v>0</v>
      </c>
      <c r="T247" s="205">
        <f>S247*H247</f>
        <v>0</v>
      </c>
      <c r="U247" s="37"/>
      <c r="V247" s="37"/>
      <c r="W247" s="37"/>
      <c r="X247" s="37"/>
      <c r="Y247" s="37"/>
      <c r="Z247" s="37"/>
      <c r="AA247" s="37"/>
      <c r="AB247" s="37"/>
      <c r="AC247" s="37"/>
      <c r="AD247" s="37"/>
      <c r="AE247" s="37"/>
      <c r="AR247" s="206" t="s">
        <v>232</v>
      </c>
      <c r="AT247" s="206" t="s">
        <v>214</v>
      </c>
      <c r="AU247" s="206" t="s">
        <v>91</v>
      </c>
      <c r="AY247" s="19" t="s">
        <v>211</v>
      </c>
      <c r="BE247" s="207">
        <f>IF(N247="základní",J247,0)</f>
        <v>0</v>
      </c>
      <c r="BF247" s="207">
        <f>IF(N247="snížená",J247,0)</f>
        <v>0</v>
      </c>
      <c r="BG247" s="207">
        <f>IF(N247="zákl. přenesená",J247,0)</f>
        <v>0</v>
      </c>
      <c r="BH247" s="207">
        <f>IF(N247="sníž. přenesená",J247,0)</f>
        <v>0</v>
      </c>
      <c r="BI247" s="207">
        <f>IF(N247="nulová",J247,0)</f>
        <v>0</v>
      </c>
      <c r="BJ247" s="19" t="s">
        <v>88</v>
      </c>
      <c r="BK247" s="207">
        <f>ROUND(I247*H247,2)</f>
        <v>0</v>
      </c>
      <c r="BL247" s="19" t="s">
        <v>232</v>
      </c>
      <c r="BM247" s="206" t="s">
        <v>2315</v>
      </c>
    </row>
    <row r="248" spans="1:65" s="2" customFormat="1" ht="87.75">
      <c r="A248" s="37"/>
      <c r="B248" s="38"/>
      <c r="C248" s="39"/>
      <c r="D248" s="208" t="s">
        <v>297</v>
      </c>
      <c r="E248" s="39"/>
      <c r="F248" s="209" t="s">
        <v>2316</v>
      </c>
      <c r="G248" s="39"/>
      <c r="H248" s="39"/>
      <c r="I248" s="118"/>
      <c r="J248" s="39"/>
      <c r="K248" s="39"/>
      <c r="L248" s="42"/>
      <c r="M248" s="210"/>
      <c r="N248" s="211"/>
      <c r="O248" s="67"/>
      <c r="P248" s="67"/>
      <c r="Q248" s="67"/>
      <c r="R248" s="67"/>
      <c r="S248" s="67"/>
      <c r="T248" s="68"/>
      <c r="U248" s="37"/>
      <c r="V248" s="37"/>
      <c r="W248" s="37"/>
      <c r="X248" s="37"/>
      <c r="Y248" s="37"/>
      <c r="Z248" s="37"/>
      <c r="AA248" s="37"/>
      <c r="AB248" s="37"/>
      <c r="AC248" s="37"/>
      <c r="AD248" s="37"/>
      <c r="AE248" s="37"/>
      <c r="AT248" s="19" t="s">
        <v>297</v>
      </c>
      <c r="AU248" s="19" t="s">
        <v>91</v>
      </c>
    </row>
    <row r="249" spans="1:65" s="13" customFormat="1">
      <c r="B249" s="216"/>
      <c r="C249" s="217"/>
      <c r="D249" s="208" t="s">
        <v>299</v>
      </c>
      <c r="E249" s="218" t="s">
        <v>44</v>
      </c>
      <c r="F249" s="219" t="s">
        <v>2317</v>
      </c>
      <c r="G249" s="217"/>
      <c r="H249" s="220">
        <v>2</v>
      </c>
      <c r="I249" s="221"/>
      <c r="J249" s="217"/>
      <c r="K249" s="217"/>
      <c r="L249" s="222"/>
      <c r="M249" s="223"/>
      <c r="N249" s="224"/>
      <c r="O249" s="224"/>
      <c r="P249" s="224"/>
      <c r="Q249" s="224"/>
      <c r="R249" s="224"/>
      <c r="S249" s="224"/>
      <c r="T249" s="225"/>
      <c r="AT249" s="226" t="s">
        <v>299</v>
      </c>
      <c r="AU249" s="226" t="s">
        <v>91</v>
      </c>
      <c r="AV249" s="13" t="s">
        <v>91</v>
      </c>
      <c r="AW249" s="13" t="s">
        <v>42</v>
      </c>
      <c r="AX249" s="13" t="s">
        <v>88</v>
      </c>
      <c r="AY249" s="226" t="s">
        <v>211</v>
      </c>
    </row>
    <row r="250" spans="1:65" s="2" customFormat="1" ht="12">
      <c r="A250" s="37"/>
      <c r="B250" s="38"/>
      <c r="C250" s="259" t="s">
        <v>564</v>
      </c>
      <c r="D250" s="259" t="s">
        <v>507</v>
      </c>
      <c r="E250" s="260" t="s">
        <v>2318</v>
      </c>
      <c r="F250" s="261" t="s">
        <v>2319</v>
      </c>
      <c r="G250" s="262" t="s">
        <v>622</v>
      </c>
      <c r="H250" s="263">
        <v>2</v>
      </c>
      <c r="I250" s="264"/>
      <c r="J250" s="265">
        <f>ROUND(I250*H250,2)</f>
        <v>0</v>
      </c>
      <c r="K250" s="261" t="s">
        <v>224</v>
      </c>
      <c r="L250" s="266"/>
      <c r="M250" s="267" t="s">
        <v>44</v>
      </c>
      <c r="N250" s="268" t="s">
        <v>53</v>
      </c>
      <c r="O250" s="67"/>
      <c r="P250" s="204">
        <f>O250*H250</f>
        <v>0</v>
      </c>
      <c r="Q250" s="204">
        <v>3.8E-3</v>
      </c>
      <c r="R250" s="204">
        <f>Q250*H250</f>
        <v>7.6E-3</v>
      </c>
      <c r="S250" s="204">
        <v>0</v>
      </c>
      <c r="T250" s="205">
        <f>S250*H250</f>
        <v>0</v>
      </c>
      <c r="U250" s="37"/>
      <c r="V250" s="37"/>
      <c r="W250" s="37"/>
      <c r="X250" s="37"/>
      <c r="Y250" s="37"/>
      <c r="Z250" s="37"/>
      <c r="AA250" s="37"/>
      <c r="AB250" s="37"/>
      <c r="AC250" s="37"/>
      <c r="AD250" s="37"/>
      <c r="AE250" s="37"/>
      <c r="AR250" s="206" t="s">
        <v>256</v>
      </c>
      <c r="AT250" s="206" t="s">
        <v>507</v>
      </c>
      <c r="AU250" s="206" t="s">
        <v>91</v>
      </c>
      <c r="AY250" s="19" t="s">
        <v>211</v>
      </c>
      <c r="BE250" s="207">
        <f>IF(N250="základní",J250,0)</f>
        <v>0</v>
      </c>
      <c r="BF250" s="207">
        <f>IF(N250="snížená",J250,0)</f>
        <v>0</v>
      </c>
      <c r="BG250" s="207">
        <f>IF(N250="zákl. přenesená",J250,0)</f>
        <v>0</v>
      </c>
      <c r="BH250" s="207">
        <f>IF(N250="sníž. přenesená",J250,0)</f>
        <v>0</v>
      </c>
      <c r="BI250" s="207">
        <f>IF(N250="nulová",J250,0)</f>
        <v>0</v>
      </c>
      <c r="BJ250" s="19" t="s">
        <v>88</v>
      </c>
      <c r="BK250" s="207">
        <f>ROUND(I250*H250,2)</f>
        <v>0</v>
      </c>
      <c r="BL250" s="19" t="s">
        <v>232</v>
      </c>
      <c r="BM250" s="206" t="s">
        <v>2320</v>
      </c>
    </row>
    <row r="251" spans="1:65" s="2" customFormat="1" ht="24">
      <c r="A251" s="37"/>
      <c r="B251" s="38"/>
      <c r="C251" s="195" t="s">
        <v>571</v>
      </c>
      <c r="D251" s="195" t="s">
        <v>214</v>
      </c>
      <c r="E251" s="196" t="s">
        <v>2321</v>
      </c>
      <c r="F251" s="197" t="s">
        <v>2322</v>
      </c>
      <c r="G251" s="198" t="s">
        <v>622</v>
      </c>
      <c r="H251" s="199">
        <v>1</v>
      </c>
      <c r="I251" s="200"/>
      <c r="J251" s="201">
        <f>ROUND(I251*H251,2)</f>
        <v>0</v>
      </c>
      <c r="K251" s="197" t="s">
        <v>224</v>
      </c>
      <c r="L251" s="42"/>
      <c r="M251" s="202" t="s">
        <v>44</v>
      </c>
      <c r="N251" s="203" t="s">
        <v>53</v>
      </c>
      <c r="O251" s="67"/>
      <c r="P251" s="204">
        <f>O251*H251</f>
        <v>0</v>
      </c>
      <c r="Q251" s="204">
        <v>1.299E-2</v>
      </c>
      <c r="R251" s="204">
        <f>Q251*H251</f>
        <v>1.299E-2</v>
      </c>
      <c r="S251" s="204">
        <v>0</v>
      </c>
      <c r="T251" s="205">
        <f>S251*H251</f>
        <v>0</v>
      </c>
      <c r="U251" s="37"/>
      <c r="V251" s="37"/>
      <c r="W251" s="37"/>
      <c r="X251" s="37"/>
      <c r="Y251" s="37"/>
      <c r="Z251" s="37"/>
      <c r="AA251" s="37"/>
      <c r="AB251" s="37"/>
      <c r="AC251" s="37"/>
      <c r="AD251" s="37"/>
      <c r="AE251" s="37"/>
      <c r="AR251" s="206" t="s">
        <v>232</v>
      </c>
      <c r="AT251" s="206" t="s">
        <v>214</v>
      </c>
      <c r="AU251" s="206" t="s">
        <v>91</v>
      </c>
      <c r="AY251" s="19" t="s">
        <v>211</v>
      </c>
      <c r="BE251" s="207">
        <f>IF(N251="základní",J251,0)</f>
        <v>0</v>
      </c>
      <c r="BF251" s="207">
        <f>IF(N251="snížená",J251,0)</f>
        <v>0</v>
      </c>
      <c r="BG251" s="207">
        <f>IF(N251="zákl. přenesená",J251,0)</f>
        <v>0</v>
      </c>
      <c r="BH251" s="207">
        <f>IF(N251="sníž. přenesená",J251,0)</f>
        <v>0</v>
      </c>
      <c r="BI251" s="207">
        <f>IF(N251="nulová",J251,0)</f>
        <v>0</v>
      </c>
      <c r="BJ251" s="19" t="s">
        <v>88</v>
      </c>
      <c r="BK251" s="207">
        <f>ROUND(I251*H251,2)</f>
        <v>0</v>
      </c>
      <c r="BL251" s="19" t="s">
        <v>232</v>
      </c>
      <c r="BM251" s="206" t="s">
        <v>2323</v>
      </c>
    </row>
    <row r="252" spans="1:65" s="2" customFormat="1" ht="126.75">
      <c r="A252" s="37"/>
      <c r="B252" s="38"/>
      <c r="C252" s="39"/>
      <c r="D252" s="208" t="s">
        <v>297</v>
      </c>
      <c r="E252" s="39"/>
      <c r="F252" s="209" t="s">
        <v>2308</v>
      </c>
      <c r="G252" s="39"/>
      <c r="H252" s="39"/>
      <c r="I252" s="118"/>
      <c r="J252" s="39"/>
      <c r="K252" s="39"/>
      <c r="L252" s="42"/>
      <c r="M252" s="210"/>
      <c r="N252" s="211"/>
      <c r="O252" s="67"/>
      <c r="P252" s="67"/>
      <c r="Q252" s="67"/>
      <c r="R252" s="67"/>
      <c r="S252" s="67"/>
      <c r="T252" s="68"/>
      <c r="U252" s="37"/>
      <c r="V252" s="37"/>
      <c r="W252" s="37"/>
      <c r="X252" s="37"/>
      <c r="Y252" s="37"/>
      <c r="Z252" s="37"/>
      <c r="AA252" s="37"/>
      <c r="AB252" s="37"/>
      <c r="AC252" s="37"/>
      <c r="AD252" s="37"/>
      <c r="AE252" s="37"/>
      <c r="AT252" s="19" t="s">
        <v>297</v>
      </c>
      <c r="AU252" s="19" t="s">
        <v>91</v>
      </c>
    </row>
    <row r="253" spans="1:65" s="13" customFormat="1">
      <c r="B253" s="216"/>
      <c r="C253" s="217"/>
      <c r="D253" s="208" t="s">
        <v>299</v>
      </c>
      <c r="E253" s="218" t="s">
        <v>44</v>
      </c>
      <c r="F253" s="219" t="s">
        <v>2324</v>
      </c>
      <c r="G253" s="217"/>
      <c r="H253" s="220">
        <v>1</v>
      </c>
      <c r="I253" s="221"/>
      <c r="J253" s="217"/>
      <c r="K253" s="217"/>
      <c r="L253" s="222"/>
      <c r="M253" s="223"/>
      <c r="N253" s="224"/>
      <c r="O253" s="224"/>
      <c r="P253" s="224"/>
      <c r="Q253" s="224"/>
      <c r="R253" s="224"/>
      <c r="S253" s="224"/>
      <c r="T253" s="225"/>
      <c r="AT253" s="226" t="s">
        <v>299</v>
      </c>
      <c r="AU253" s="226" t="s">
        <v>91</v>
      </c>
      <c r="AV253" s="13" t="s">
        <v>91</v>
      </c>
      <c r="AW253" s="13" t="s">
        <v>42</v>
      </c>
      <c r="AX253" s="13" t="s">
        <v>88</v>
      </c>
      <c r="AY253" s="226" t="s">
        <v>211</v>
      </c>
    </row>
    <row r="254" spans="1:65" s="2" customFormat="1" ht="12">
      <c r="A254" s="37"/>
      <c r="B254" s="38"/>
      <c r="C254" s="259" t="s">
        <v>576</v>
      </c>
      <c r="D254" s="259" t="s">
        <v>507</v>
      </c>
      <c r="E254" s="260" t="s">
        <v>2325</v>
      </c>
      <c r="F254" s="261" t="s">
        <v>2326</v>
      </c>
      <c r="G254" s="262" t="s">
        <v>622</v>
      </c>
      <c r="H254" s="263">
        <v>1</v>
      </c>
      <c r="I254" s="264"/>
      <c r="J254" s="265">
        <f>ROUND(I254*H254,2)</f>
        <v>0</v>
      </c>
      <c r="K254" s="261" t="s">
        <v>44</v>
      </c>
      <c r="L254" s="266"/>
      <c r="M254" s="267" t="s">
        <v>44</v>
      </c>
      <c r="N254" s="268" t="s">
        <v>53</v>
      </c>
      <c r="O254" s="67"/>
      <c r="P254" s="204">
        <f>O254*H254</f>
        <v>0</v>
      </c>
      <c r="Q254" s="204">
        <v>0.24</v>
      </c>
      <c r="R254" s="204">
        <f>Q254*H254</f>
        <v>0.24</v>
      </c>
      <c r="S254" s="204">
        <v>0</v>
      </c>
      <c r="T254" s="205">
        <f>S254*H254</f>
        <v>0</v>
      </c>
      <c r="U254" s="37"/>
      <c r="V254" s="37"/>
      <c r="W254" s="37"/>
      <c r="X254" s="37"/>
      <c r="Y254" s="37"/>
      <c r="Z254" s="37"/>
      <c r="AA254" s="37"/>
      <c r="AB254" s="37"/>
      <c r="AC254" s="37"/>
      <c r="AD254" s="37"/>
      <c r="AE254" s="37"/>
      <c r="AR254" s="206" t="s">
        <v>256</v>
      </c>
      <c r="AT254" s="206" t="s">
        <v>507</v>
      </c>
      <c r="AU254" s="206" t="s">
        <v>91</v>
      </c>
      <c r="AY254" s="19" t="s">
        <v>211</v>
      </c>
      <c r="BE254" s="207">
        <f>IF(N254="základní",J254,0)</f>
        <v>0</v>
      </c>
      <c r="BF254" s="207">
        <f>IF(N254="snížená",J254,0)</f>
        <v>0</v>
      </c>
      <c r="BG254" s="207">
        <f>IF(N254="zákl. přenesená",J254,0)</f>
        <v>0</v>
      </c>
      <c r="BH254" s="207">
        <f>IF(N254="sníž. přenesená",J254,0)</f>
        <v>0</v>
      </c>
      <c r="BI254" s="207">
        <f>IF(N254="nulová",J254,0)</f>
        <v>0</v>
      </c>
      <c r="BJ254" s="19" t="s">
        <v>88</v>
      </c>
      <c r="BK254" s="207">
        <f>ROUND(I254*H254,2)</f>
        <v>0</v>
      </c>
      <c r="BL254" s="19" t="s">
        <v>232</v>
      </c>
      <c r="BM254" s="206" t="s">
        <v>2327</v>
      </c>
    </row>
    <row r="255" spans="1:65" s="2" customFormat="1" ht="19.5">
      <c r="A255" s="37"/>
      <c r="B255" s="38"/>
      <c r="C255" s="39"/>
      <c r="D255" s="208" t="s">
        <v>220</v>
      </c>
      <c r="E255" s="39"/>
      <c r="F255" s="209" t="s">
        <v>2328</v>
      </c>
      <c r="G255" s="39"/>
      <c r="H255" s="39"/>
      <c r="I255" s="118"/>
      <c r="J255" s="39"/>
      <c r="K255" s="39"/>
      <c r="L255" s="42"/>
      <c r="M255" s="210"/>
      <c r="N255" s="211"/>
      <c r="O255" s="67"/>
      <c r="P255" s="67"/>
      <c r="Q255" s="67"/>
      <c r="R255" s="67"/>
      <c r="S255" s="67"/>
      <c r="T255" s="68"/>
      <c r="U255" s="37"/>
      <c r="V255" s="37"/>
      <c r="W255" s="37"/>
      <c r="X255" s="37"/>
      <c r="Y255" s="37"/>
      <c r="Z255" s="37"/>
      <c r="AA255" s="37"/>
      <c r="AB255" s="37"/>
      <c r="AC255" s="37"/>
      <c r="AD255" s="37"/>
      <c r="AE255" s="37"/>
      <c r="AT255" s="19" t="s">
        <v>220</v>
      </c>
      <c r="AU255" s="19" t="s">
        <v>91</v>
      </c>
    </row>
    <row r="256" spans="1:65" s="2" customFormat="1" ht="24">
      <c r="A256" s="37"/>
      <c r="B256" s="38"/>
      <c r="C256" s="195" t="s">
        <v>581</v>
      </c>
      <c r="D256" s="195" t="s">
        <v>214</v>
      </c>
      <c r="E256" s="196" t="s">
        <v>2329</v>
      </c>
      <c r="F256" s="197" t="s">
        <v>2330</v>
      </c>
      <c r="G256" s="198" t="s">
        <v>622</v>
      </c>
      <c r="H256" s="199">
        <v>1</v>
      </c>
      <c r="I256" s="200"/>
      <c r="J256" s="201">
        <f>ROUND(I256*H256,2)</f>
        <v>0</v>
      </c>
      <c r="K256" s="197" t="s">
        <v>224</v>
      </c>
      <c r="L256" s="42"/>
      <c r="M256" s="202" t="s">
        <v>44</v>
      </c>
      <c r="N256" s="203" t="s">
        <v>53</v>
      </c>
      <c r="O256" s="67"/>
      <c r="P256" s="204">
        <f>O256*H256</f>
        <v>0</v>
      </c>
      <c r="Q256" s="204">
        <v>1.299E-2</v>
      </c>
      <c r="R256" s="204">
        <f>Q256*H256</f>
        <v>1.299E-2</v>
      </c>
      <c r="S256" s="204">
        <v>0</v>
      </c>
      <c r="T256" s="205">
        <f>S256*H256</f>
        <v>0</v>
      </c>
      <c r="U256" s="37"/>
      <c r="V256" s="37"/>
      <c r="W256" s="37"/>
      <c r="X256" s="37"/>
      <c r="Y256" s="37"/>
      <c r="Z256" s="37"/>
      <c r="AA256" s="37"/>
      <c r="AB256" s="37"/>
      <c r="AC256" s="37"/>
      <c r="AD256" s="37"/>
      <c r="AE256" s="37"/>
      <c r="AR256" s="206" t="s">
        <v>232</v>
      </c>
      <c r="AT256" s="206" t="s">
        <v>214</v>
      </c>
      <c r="AU256" s="206" t="s">
        <v>91</v>
      </c>
      <c r="AY256" s="19" t="s">
        <v>211</v>
      </c>
      <c r="BE256" s="207">
        <f>IF(N256="základní",J256,0)</f>
        <v>0</v>
      </c>
      <c r="BF256" s="207">
        <f>IF(N256="snížená",J256,0)</f>
        <v>0</v>
      </c>
      <c r="BG256" s="207">
        <f>IF(N256="zákl. přenesená",J256,0)</f>
        <v>0</v>
      </c>
      <c r="BH256" s="207">
        <f>IF(N256="sníž. přenesená",J256,0)</f>
        <v>0</v>
      </c>
      <c r="BI256" s="207">
        <f>IF(N256="nulová",J256,0)</f>
        <v>0</v>
      </c>
      <c r="BJ256" s="19" t="s">
        <v>88</v>
      </c>
      <c r="BK256" s="207">
        <f>ROUND(I256*H256,2)</f>
        <v>0</v>
      </c>
      <c r="BL256" s="19" t="s">
        <v>232</v>
      </c>
      <c r="BM256" s="206" t="s">
        <v>2331</v>
      </c>
    </row>
    <row r="257" spans="1:65" s="2" customFormat="1" ht="126.75">
      <c r="A257" s="37"/>
      <c r="B257" s="38"/>
      <c r="C257" s="39"/>
      <c r="D257" s="208" t="s">
        <v>297</v>
      </c>
      <c r="E257" s="39"/>
      <c r="F257" s="209" t="s">
        <v>2308</v>
      </c>
      <c r="G257" s="39"/>
      <c r="H257" s="39"/>
      <c r="I257" s="118"/>
      <c r="J257" s="39"/>
      <c r="K257" s="39"/>
      <c r="L257" s="42"/>
      <c r="M257" s="210"/>
      <c r="N257" s="211"/>
      <c r="O257" s="67"/>
      <c r="P257" s="67"/>
      <c r="Q257" s="67"/>
      <c r="R257" s="67"/>
      <c r="S257" s="67"/>
      <c r="T257" s="68"/>
      <c r="U257" s="37"/>
      <c r="V257" s="37"/>
      <c r="W257" s="37"/>
      <c r="X257" s="37"/>
      <c r="Y257" s="37"/>
      <c r="Z257" s="37"/>
      <c r="AA257" s="37"/>
      <c r="AB257" s="37"/>
      <c r="AC257" s="37"/>
      <c r="AD257" s="37"/>
      <c r="AE257" s="37"/>
      <c r="AT257" s="19" t="s">
        <v>297</v>
      </c>
      <c r="AU257" s="19" t="s">
        <v>91</v>
      </c>
    </row>
    <row r="258" spans="1:65" s="2" customFormat="1" ht="19.5">
      <c r="A258" s="37"/>
      <c r="B258" s="38"/>
      <c r="C258" s="39"/>
      <c r="D258" s="208" t="s">
        <v>220</v>
      </c>
      <c r="E258" s="39"/>
      <c r="F258" s="209" t="s">
        <v>2332</v>
      </c>
      <c r="G258" s="39"/>
      <c r="H258" s="39"/>
      <c r="I258" s="118"/>
      <c r="J258" s="39"/>
      <c r="K258" s="39"/>
      <c r="L258" s="42"/>
      <c r="M258" s="210"/>
      <c r="N258" s="211"/>
      <c r="O258" s="67"/>
      <c r="P258" s="67"/>
      <c r="Q258" s="67"/>
      <c r="R258" s="67"/>
      <c r="S258" s="67"/>
      <c r="T258" s="68"/>
      <c r="U258" s="37"/>
      <c r="V258" s="37"/>
      <c r="W258" s="37"/>
      <c r="X258" s="37"/>
      <c r="Y258" s="37"/>
      <c r="Z258" s="37"/>
      <c r="AA258" s="37"/>
      <c r="AB258" s="37"/>
      <c r="AC258" s="37"/>
      <c r="AD258" s="37"/>
      <c r="AE258" s="37"/>
      <c r="AT258" s="19" t="s">
        <v>220</v>
      </c>
      <c r="AU258" s="19" t="s">
        <v>91</v>
      </c>
    </row>
    <row r="259" spans="1:65" s="13" customFormat="1">
      <c r="B259" s="216"/>
      <c r="C259" s="217"/>
      <c r="D259" s="208" t="s">
        <v>299</v>
      </c>
      <c r="E259" s="218" t="s">
        <v>44</v>
      </c>
      <c r="F259" s="219" t="s">
        <v>2333</v>
      </c>
      <c r="G259" s="217"/>
      <c r="H259" s="220">
        <v>1</v>
      </c>
      <c r="I259" s="221"/>
      <c r="J259" s="217"/>
      <c r="K259" s="217"/>
      <c r="L259" s="222"/>
      <c r="M259" s="223"/>
      <c r="N259" s="224"/>
      <c r="O259" s="224"/>
      <c r="P259" s="224"/>
      <c r="Q259" s="224"/>
      <c r="R259" s="224"/>
      <c r="S259" s="224"/>
      <c r="T259" s="225"/>
      <c r="AT259" s="226" t="s">
        <v>299</v>
      </c>
      <c r="AU259" s="226" t="s">
        <v>91</v>
      </c>
      <c r="AV259" s="13" t="s">
        <v>91</v>
      </c>
      <c r="AW259" s="13" t="s">
        <v>42</v>
      </c>
      <c r="AX259" s="13" t="s">
        <v>88</v>
      </c>
      <c r="AY259" s="226" t="s">
        <v>211</v>
      </c>
    </row>
    <row r="260" spans="1:65" s="2" customFormat="1" ht="12">
      <c r="A260" s="37"/>
      <c r="B260" s="38"/>
      <c r="C260" s="259" t="s">
        <v>586</v>
      </c>
      <c r="D260" s="259" t="s">
        <v>507</v>
      </c>
      <c r="E260" s="260" t="s">
        <v>2334</v>
      </c>
      <c r="F260" s="261" t="s">
        <v>2335</v>
      </c>
      <c r="G260" s="262" t="s">
        <v>622</v>
      </c>
      <c r="H260" s="263">
        <v>1</v>
      </c>
      <c r="I260" s="264"/>
      <c r="J260" s="265">
        <f>ROUND(I260*H260,2)</f>
        <v>0</v>
      </c>
      <c r="K260" s="261" t="s">
        <v>44</v>
      </c>
      <c r="L260" s="266"/>
      <c r="M260" s="267" t="s">
        <v>44</v>
      </c>
      <c r="N260" s="268" t="s">
        <v>53</v>
      </c>
      <c r="O260" s="67"/>
      <c r="P260" s="204">
        <f>O260*H260</f>
        <v>0</v>
      </c>
      <c r="Q260" s="204">
        <v>0.24</v>
      </c>
      <c r="R260" s="204">
        <f>Q260*H260</f>
        <v>0.24</v>
      </c>
      <c r="S260" s="204">
        <v>0</v>
      </c>
      <c r="T260" s="205">
        <f>S260*H260</f>
        <v>0</v>
      </c>
      <c r="U260" s="37"/>
      <c r="V260" s="37"/>
      <c r="W260" s="37"/>
      <c r="X260" s="37"/>
      <c r="Y260" s="37"/>
      <c r="Z260" s="37"/>
      <c r="AA260" s="37"/>
      <c r="AB260" s="37"/>
      <c r="AC260" s="37"/>
      <c r="AD260" s="37"/>
      <c r="AE260" s="37"/>
      <c r="AR260" s="206" t="s">
        <v>256</v>
      </c>
      <c r="AT260" s="206" t="s">
        <v>507</v>
      </c>
      <c r="AU260" s="206" t="s">
        <v>91</v>
      </c>
      <c r="AY260" s="19" t="s">
        <v>211</v>
      </c>
      <c r="BE260" s="207">
        <f>IF(N260="základní",J260,0)</f>
        <v>0</v>
      </c>
      <c r="BF260" s="207">
        <f>IF(N260="snížená",J260,0)</f>
        <v>0</v>
      </c>
      <c r="BG260" s="207">
        <f>IF(N260="zákl. přenesená",J260,0)</f>
        <v>0</v>
      </c>
      <c r="BH260" s="207">
        <f>IF(N260="sníž. přenesená",J260,0)</f>
        <v>0</v>
      </c>
      <c r="BI260" s="207">
        <f>IF(N260="nulová",J260,0)</f>
        <v>0</v>
      </c>
      <c r="BJ260" s="19" t="s">
        <v>88</v>
      </c>
      <c r="BK260" s="207">
        <f>ROUND(I260*H260,2)</f>
        <v>0</v>
      </c>
      <c r="BL260" s="19" t="s">
        <v>232</v>
      </c>
      <c r="BM260" s="206" t="s">
        <v>2336</v>
      </c>
    </row>
    <row r="261" spans="1:65" s="2" customFormat="1" ht="19.5">
      <c r="A261" s="37"/>
      <c r="B261" s="38"/>
      <c r="C261" s="39"/>
      <c r="D261" s="208" t="s">
        <v>220</v>
      </c>
      <c r="E261" s="39"/>
      <c r="F261" s="209" t="s">
        <v>2337</v>
      </c>
      <c r="G261" s="39"/>
      <c r="H261" s="39"/>
      <c r="I261" s="118"/>
      <c r="J261" s="39"/>
      <c r="K261" s="39"/>
      <c r="L261" s="42"/>
      <c r="M261" s="210"/>
      <c r="N261" s="211"/>
      <c r="O261" s="67"/>
      <c r="P261" s="67"/>
      <c r="Q261" s="67"/>
      <c r="R261" s="67"/>
      <c r="S261" s="67"/>
      <c r="T261" s="68"/>
      <c r="U261" s="37"/>
      <c r="V261" s="37"/>
      <c r="W261" s="37"/>
      <c r="X261" s="37"/>
      <c r="Y261" s="37"/>
      <c r="Z261" s="37"/>
      <c r="AA261" s="37"/>
      <c r="AB261" s="37"/>
      <c r="AC261" s="37"/>
      <c r="AD261" s="37"/>
      <c r="AE261" s="37"/>
      <c r="AT261" s="19" t="s">
        <v>220</v>
      </c>
      <c r="AU261" s="19" t="s">
        <v>91</v>
      </c>
    </row>
    <row r="262" spans="1:65" s="2" customFormat="1" ht="12">
      <c r="A262" s="37"/>
      <c r="B262" s="38"/>
      <c r="C262" s="259" t="s">
        <v>596</v>
      </c>
      <c r="D262" s="259" t="s">
        <v>507</v>
      </c>
      <c r="E262" s="260" t="s">
        <v>2338</v>
      </c>
      <c r="F262" s="261" t="s">
        <v>2339</v>
      </c>
      <c r="G262" s="262" t="s">
        <v>622</v>
      </c>
      <c r="H262" s="263">
        <v>2</v>
      </c>
      <c r="I262" s="264"/>
      <c r="J262" s="265">
        <f>ROUND(I262*H262,2)</f>
        <v>0</v>
      </c>
      <c r="K262" s="261" t="s">
        <v>44</v>
      </c>
      <c r="L262" s="266"/>
      <c r="M262" s="267" t="s">
        <v>44</v>
      </c>
      <c r="N262" s="268" t="s">
        <v>53</v>
      </c>
      <c r="O262" s="67"/>
      <c r="P262" s="204">
        <f>O262*H262</f>
        <v>0</v>
      </c>
      <c r="Q262" s="204">
        <v>5.0000000000000001E-3</v>
      </c>
      <c r="R262" s="204">
        <f>Q262*H262</f>
        <v>0.01</v>
      </c>
      <c r="S262" s="204">
        <v>0</v>
      </c>
      <c r="T262" s="205">
        <f>S262*H262</f>
        <v>0</v>
      </c>
      <c r="U262" s="37"/>
      <c r="V262" s="37"/>
      <c r="W262" s="37"/>
      <c r="X262" s="37"/>
      <c r="Y262" s="37"/>
      <c r="Z262" s="37"/>
      <c r="AA262" s="37"/>
      <c r="AB262" s="37"/>
      <c r="AC262" s="37"/>
      <c r="AD262" s="37"/>
      <c r="AE262" s="37"/>
      <c r="AR262" s="206" t="s">
        <v>256</v>
      </c>
      <c r="AT262" s="206" t="s">
        <v>507</v>
      </c>
      <c r="AU262" s="206" t="s">
        <v>91</v>
      </c>
      <c r="AY262" s="19" t="s">
        <v>211</v>
      </c>
      <c r="BE262" s="207">
        <f>IF(N262="základní",J262,0)</f>
        <v>0</v>
      </c>
      <c r="BF262" s="207">
        <f>IF(N262="snížená",J262,0)</f>
        <v>0</v>
      </c>
      <c r="BG262" s="207">
        <f>IF(N262="zákl. přenesená",J262,0)</f>
        <v>0</v>
      </c>
      <c r="BH262" s="207">
        <f>IF(N262="sníž. přenesená",J262,0)</f>
        <v>0</v>
      </c>
      <c r="BI262" s="207">
        <f>IF(N262="nulová",J262,0)</f>
        <v>0</v>
      </c>
      <c r="BJ262" s="19" t="s">
        <v>88</v>
      </c>
      <c r="BK262" s="207">
        <f>ROUND(I262*H262,2)</f>
        <v>0</v>
      </c>
      <c r="BL262" s="19" t="s">
        <v>232</v>
      </c>
      <c r="BM262" s="206" t="s">
        <v>2340</v>
      </c>
    </row>
    <row r="263" spans="1:65" s="13" customFormat="1">
      <c r="B263" s="216"/>
      <c r="C263" s="217"/>
      <c r="D263" s="208" t="s">
        <v>299</v>
      </c>
      <c r="E263" s="218" t="s">
        <v>44</v>
      </c>
      <c r="F263" s="219" t="s">
        <v>2341</v>
      </c>
      <c r="G263" s="217"/>
      <c r="H263" s="220">
        <v>2</v>
      </c>
      <c r="I263" s="221"/>
      <c r="J263" s="217"/>
      <c r="K263" s="217"/>
      <c r="L263" s="222"/>
      <c r="M263" s="223"/>
      <c r="N263" s="224"/>
      <c r="O263" s="224"/>
      <c r="P263" s="224"/>
      <c r="Q263" s="224"/>
      <c r="R263" s="224"/>
      <c r="S263" s="224"/>
      <c r="T263" s="225"/>
      <c r="AT263" s="226" t="s">
        <v>299</v>
      </c>
      <c r="AU263" s="226" t="s">
        <v>91</v>
      </c>
      <c r="AV263" s="13" t="s">
        <v>91</v>
      </c>
      <c r="AW263" s="13" t="s">
        <v>42</v>
      </c>
      <c r="AX263" s="13" t="s">
        <v>88</v>
      </c>
      <c r="AY263" s="226" t="s">
        <v>211</v>
      </c>
    </row>
    <row r="264" spans="1:65" s="2" customFormat="1" ht="12">
      <c r="A264" s="37"/>
      <c r="B264" s="38"/>
      <c r="C264" s="259" t="s">
        <v>601</v>
      </c>
      <c r="D264" s="259" t="s">
        <v>507</v>
      </c>
      <c r="E264" s="260" t="s">
        <v>2342</v>
      </c>
      <c r="F264" s="261" t="s">
        <v>2343</v>
      </c>
      <c r="G264" s="262" t="s">
        <v>622</v>
      </c>
      <c r="H264" s="263">
        <v>2</v>
      </c>
      <c r="I264" s="264"/>
      <c r="J264" s="265">
        <f>ROUND(I264*H264,2)</f>
        <v>0</v>
      </c>
      <c r="K264" s="261" t="s">
        <v>224</v>
      </c>
      <c r="L264" s="266"/>
      <c r="M264" s="267" t="s">
        <v>44</v>
      </c>
      <c r="N264" s="268" t="s">
        <v>53</v>
      </c>
      <c r="O264" s="67"/>
      <c r="P264" s="204">
        <f>O264*H264</f>
        <v>0</v>
      </c>
      <c r="Q264" s="204">
        <v>4.0000000000000001E-3</v>
      </c>
      <c r="R264" s="204">
        <f>Q264*H264</f>
        <v>8.0000000000000002E-3</v>
      </c>
      <c r="S264" s="204">
        <v>0</v>
      </c>
      <c r="T264" s="205">
        <f>S264*H264</f>
        <v>0</v>
      </c>
      <c r="U264" s="37"/>
      <c r="V264" s="37"/>
      <c r="W264" s="37"/>
      <c r="X264" s="37"/>
      <c r="Y264" s="37"/>
      <c r="Z264" s="37"/>
      <c r="AA264" s="37"/>
      <c r="AB264" s="37"/>
      <c r="AC264" s="37"/>
      <c r="AD264" s="37"/>
      <c r="AE264" s="37"/>
      <c r="AR264" s="206" t="s">
        <v>256</v>
      </c>
      <c r="AT264" s="206" t="s">
        <v>507</v>
      </c>
      <c r="AU264" s="206" t="s">
        <v>91</v>
      </c>
      <c r="AY264" s="19" t="s">
        <v>211</v>
      </c>
      <c r="BE264" s="207">
        <f>IF(N264="základní",J264,0)</f>
        <v>0</v>
      </c>
      <c r="BF264" s="207">
        <f>IF(N264="snížená",J264,0)</f>
        <v>0</v>
      </c>
      <c r="BG264" s="207">
        <f>IF(N264="zákl. přenesená",J264,0)</f>
        <v>0</v>
      </c>
      <c r="BH264" s="207">
        <f>IF(N264="sníž. přenesená",J264,0)</f>
        <v>0</v>
      </c>
      <c r="BI264" s="207">
        <f>IF(N264="nulová",J264,0)</f>
        <v>0</v>
      </c>
      <c r="BJ264" s="19" t="s">
        <v>88</v>
      </c>
      <c r="BK264" s="207">
        <f>ROUND(I264*H264,2)</f>
        <v>0</v>
      </c>
      <c r="BL264" s="19" t="s">
        <v>232</v>
      </c>
      <c r="BM264" s="206" t="s">
        <v>2344</v>
      </c>
    </row>
    <row r="265" spans="1:65" s="2" customFormat="1" ht="19.5">
      <c r="A265" s="37"/>
      <c r="B265" s="38"/>
      <c r="C265" s="39"/>
      <c r="D265" s="208" t="s">
        <v>220</v>
      </c>
      <c r="E265" s="39"/>
      <c r="F265" s="209" t="s">
        <v>2345</v>
      </c>
      <c r="G265" s="39"/>
      <c r="H265" s="39"/>
      <c r="I265" s="118"/>
      <c r="J265" s="39"/>
      <c r="K265" s="39"/>
      <c r="L265" s="42"/>
      <c r="M265" s="210"/>
      <c r="N265" s="211"/>
      <c r="O265" s="67"/>
      <c r="P265" s="67"/>
      <c r="Q265" s="67"/>
      <c r="R265" s="67"/>
      <c r="S265" s="67"/>
      <c r="T265" s="68"/>
      <c r="U265" s="37"/>
      <c r="V265" s="37"/>
      <c r="W265" s="37"/>
      <c r="X265" s="37"/>
      <c r="Y265" s="37"/>
      <c r="Z265" s="37"/>
      <c r="AA265" s="37"/>
      <c r="AB265" s="37"/>
      <c r="AC265" s="37"/>
      <c r="AD265" s="37"/>
      <c r="AE265" s="37"/>
      <c r="AT265" s="19" t="s">
        <v>220</v>
      </c>
      <c r="AU265" s="19" t="s">
        <v>91</v>
      </c>
    </row>
    <row r="266" spans="1:65" s="2" customFormat="1" ht="12">
      <c r="A266" s="37"/>
      <c r="B266" s="38"/>
      <c r="C266" s="259" t="s">
        <v>608</v>
      </c>
      <c r="D266" s="259" t="s">
        <v>507</v>
      </c>
      <c r="E266" s="260" t="s">
        <v>2346</v>
      </c>
      <c r="F266" s="261" t="s">
        <v>2347</v>
      </c>
      <c r="G266" s="262" t="s">
        <v>622</v>
      </c>
      <c r="H266" s="263">
        <v>1</v>
      </c>
      <c r="I266" s="264"/>
      <c r="J266" s="265">
        <f>ROUND(I266*H266,2)</f>
        <v>0</v>
      </c>
      <c r="K266" s="261" t="s">
        <v>44</v>
      </c>
      <c r="L266" s="266"/>
      <c r="M266" s="267" t="s">
        <v>44</v>
      </c>
      <c r="N266" s="268" t="s">
        <v>53</v>
      </c>
      <c r="O266" s="67"/>
      <c r="P266" s="204">
        <f>O266*H266</f>
        <v>0</v>
      </c>
      <c r="Q266" s="204">
        <v>4.0000000000000001E-3</v>
      </c>
      <c r="R266" s="204">
        <f>Q266*H266</f>
        <v>4.0000000000000001E-3</v>
      </c>
      <c r="S266" s="204">
        <v>0</v>
      </c>
      <c r="T266" s="205">
        <f>S266*H266</f>
        <v>0</v>
      </c>
      <c r="U266" s="37"/>
      <c r="V266" s="37"/>
      <c r="W266" s="37"/>
      <c r="X266" s="37"/>
      <c r="Y266" s="37"/>
      <c r="Z266" s="37"/>
      <c r="AA266" s="37"/>
      <c r="AB266" s="37"/>
      <c r="AC266" s="37"/>
      <c r="AD266" s="37"/>
      <c r="AE266" s="37"/>
      <c r="AR266" s="206" t="s">
        <v>256</v>
      </c>
      <c r="AT266" s="206" t="s">
        <v>507</v>
      </c>
      <c r="AU266" s="206" t="s">
        <v>91</v>
      </c>
      <c r="AY266" s="19" t="s">
        <v>211</v>
      </c>
      <c r="BE266" s="207">
        <f>IF(N266="základní",J266,0)</f>
        <v>0</v>
      </c>
      <c r="BF266" s="207">
        <f>IF(N266="snížená",J266,0)</f>
        <v>0</v>
      </c>
      <c r="BG266" s="207">
        <f>IF(N266="zákl. přenesená",J266,0)</f>
        <v>0</v>
      </c>
      <c r="BH266" s="207">
        <f>IF(N266="sníž. přenesená",J266,0)</f>
        <v>0</v>
      </c>
      <c r="BI266" s="207">
        <f>IF(N266="nulová",J266,0)</f>
        <v>0</v>
      </c>
      <c r="BJ266" s="19" t="s">
        <v>88</v>
      </c>
      <c r="BK266" s="207">
        <f>ROUND(I266*H266,2)</f>
        <v>0</v>
      </c>
      <c r="BL266" s="19" t="s">
        <v>232</v>
      </c>
      <c r="BM266" s="206" t="s">
        <v>2348</v>
      </c>
    </row>
    <row r="267" spans="1:65" s="2" customFormat="1" ht="24">
      <c r="A267" s="37"/>
      <c r="B267" s="38"/>
      <c r="C267" s="195" t="s">
        <v>613</v>
      </c>
      <c r="D267" s="195" t="s">
        <v>214</v>
      </c>
      <c r="E267" s="196" t="s">
        <v>2349</v>
      </c>
      <c r="F267" s="197" t="s">
        <v>2350</v>
      </c>
      <c r="G267" s="198" t="s">
        <v>622</v>
      </c>
      <c r="H267" s="199">
        <v>2</v>
      </c>
      <c r="I267" s="200"/>
      <c r="J267" s="201">
        <f>ROUND(I267*H267,2)</f>
        <v>0</v>
      </c>
      <c r="K267" s="197" t="s">
        <v>224</v>
      </c>
      <c r="L267" s="42"/>
      <c r="M267" s="202" t="s">
        <v>44</v>
      </c>
      <c r="N267" s="203" t="s">
        <v>53</v>
      </c>
      <c r="O267" s="67"/>
      <c r="P267" s="204">
        <f>O267*H267</f>
        <v>0</v>
      </c>
      <c r="Q267" s="204">
        <v>0</v>
      </c>
      <c r="R267" s="204">
        <f>Q267*H267</f>
        <v>0</v>
      </c>
      <c r="S267" s="204">
        <v>0</v>
      </c>
      <c r="T267" s="205">
        <f>S267*H267</f>
        <v>0</v>
      </c>
      <c r="U267" s="37"/>
      <c r="V267" s="37"/>
      <c r="W267" s="37"/>
      <c r="X267" s="37"/>
      <c r="Y267" s="37"/>
      <c r="Z267" s="37"/>
      <c r="AA267" s="37"/>
      <c r="AB267" s="37"/>
      <c r="AC267" s="37"/>
      <c r="AD267" s="37"/>
      <c r="AE267" s="37"/>
      <c r="AR267" s="206" t="s">
        <v>232</v>
      </c>
      <c r="AT267" s="206" t="s">
        <v>214</v>
      </c>
      <c r="AU267" s="206" t="s">
        <v>91</v>
      </c>
      <c r="AY267" s="19" t="s">
        <v>211</v>
      </c>
      <c r="BE267" s="207">
        <f>IF(N267="základní",J267,0)</f>
        <v>0</v>
      </c>
      <c r="BF267" s="207">
        <f>IF(N267="snížená",J267,0)</f>
        <v>0</v>
      </c>
      <c r="BG267" s="207">
        <f>IF(N267="zákl. přenesená",J267,0)</f>
        <v>0</v>
      </c>
      <c r="BH267" s="207">
        <f>IF(N267="sníž. přenesená",J267,0)</f>
        <v>0</v>
      </c>
      <c r="BI267" s="207">
        <f>IF(N267="nulová",J267,0)</f>
        <v>0</v>
      </c>
      <c r="BJ267" s="19" t="s">
        <v>88</v>
      </c>
      <c r="BK267" s="207">
        <f>ROUND(I267*H267,2)</f>
        <v>0</v>
      </c>
      <c r="BL267" s="19" t="s">
        <v>232</v>
      </c>
      <c r="BM267" s="206" t="s">
        <v>2351</v>
      </c>
    </row>
    <row r="268" spans="1:65" s="2" customFormat="1" ht="87.75">
      <c r="A268" s="37"/>
      <c r="B268" s="38"/>
      <c r="C268" s="39"/>
      <c r="D268" s="208" t="s">
        <v>297</v>
      </c>
      <c r="E268" s="39"/>
      <c r="F268" s="209" t="s">
        <v>2316</v>
      </c>
      <c r="G268" s="39"/>
      <c r="H268" s="39"/>
      <c r="I268" s="118"/>
      <c r="J268" s="39"/>
      <c r="K268" s="39"/>
      <c r="L268" s="42"/>
      <c r="M268" s="210"/>
      <c r="N268" s="211"/>
      <c r="O268" s="67"/>
      <c r="P268" s="67"/>
      <c r="Q268" s="67"/>
      <c r="R268" s="67"/>
      <c r="S268" s="67"/>
      <c r="T268" s="68"/>
      <c r="U268" s="37"/>
      <c r="V268" s="37"/>
      <c r="W268" s="37"/>
      <c r="X268" s="37"/>
      <c r="Y268" s="37"/>
      <c r="Z268" s="37"/>
      <c r="AA268" s="37"/>
      <c r="AB268" s="37"/>
      <c r="AC268" s="37"/>
      <c r="AD268" s="37"/>
      <c r="AE268" s="37"/>
      <c r="AT268" s="19" t="s">
        <v>297</v>
      </c>
      <c r="AU268" s="19" t="s">
        <v>91</v>
      </c>
    </row>
    <row r="269" spans="1:65" s="13" customFormat="1">
      <c r="B269" s="216"/>
      <c r="C269" s="217"/>
      <c r="D269" s="208" t="s">
        <v>299</v>
      </c>
      <c r="E269" s="218" t="s">
        <v>44</v>
      </c>
      <c r="F269" s="219" t="s">
        <v>2352</v>
      </c>
      <c r="G269" s="217"/>
      <c r="H269" s="220">
        <v>2</v>
      </c>
      <c r="I269" s="221"/>
      <c r="J269" s="217"/>
      <c r="K269" s="217"/>
      <c r="L269" s="222"/>
      <c r="M269" s="223"/>
      <c r="N269" s="224"/>
      <c r="O269" s="224"/>
      <c r="P269" s="224"/>
      <c r="Q269" s="224"/>
      <c r="R269" s="224"/>
      <c r="S269" s="224"/>
      <c r="T269" s="225"/>
      <c r="AT269" s="226" t="s">
        <v>299</v>
      </c>
      <c r="AU269" s="226" t="s">
        <v>91</v>
      </c>
      <c r="AV269" s="13" t="s">
        <v>91</v>
      </c>
      <c r="AW269" s="13" t="s">
        <v>42</v>
      </c>
      <c r="AX269" s="13" t="s">
        <v>88</v>
      </c>
      <c r="AY269" s="226" t="s">
        <v>211</v>
      </c>
    </row>
    <row r="270" spans="1:65" s="2" customFormat="1" ht="12">
      <c r="A270" s="37"/>
      <c r="B270" s="38"/>
      <c r="C270" s="259" t="s">
        <v>856</v>
      </c>
      <c r="D270" s="259" t="s">
        <v>507</v>
      </c>
      <c r="E270" s="260" t="s">
        <v>2353</v>
      </c>
      <c r="F270" s="261" t="s">
        <v>2354</v>
      </c>
      <c r="G270" s="262" t="s">
        <v>622</v>
      </c>
      <c r="H270" s="263">
        <v>2</v>
      </c>
      <c r="I270" s="264"/>
      <c r="J270" s="265">
        <f>ROUND(I270*H270,2)</f>
        <v>0</v>
      </c>
      <c r="K270" s="261" t="s">
        <v>44</v>
      </c>
      <c r="L270" s="266"/>
      <c r="M270" s="267" t="s">
        <v>44</v>
      </c>
      <c r="N270" s="268" t="s">
        <v>53</v>
      </c>
      <c r="O270" s="67"/>
      <c r="P270" s="204">
        <f>O270*H270</f>
        <v>0</v>
      </c>
      <c r="Q270" s="204">
        <v>5.0000000000000001E-3</v>
      </c>
      <c r="R270" s="204">
        <f>Q270*H270</f>
        <v>0.01</v>
      </c>
      <c r="S270" s="204">
        <v>0</v>
      </c>
      <c r="T270" s="205">
        <f>S270*H270</f>
        <v>0</v>
      </c>
      <c r="U270" s="37"/>
      <c r="V270" s="37"/>
      <c r="W270" s="37"/>
      <c r="X270" s="37"/>
      <c r="Y270" s="37"/>
      <c r="Z270" s="37"/>
      <c r="AA270" s="37"/>
      <c r="AB270" s="37"/>
      <c r="AC270" s="37"/>
      <c r="AD270" s="37"/>
      <c r="AE270" s="37"/>
      <c r="AR270" s="206" t="s">
        <v>256</v>
      </c>
      <c r="AT270" s="206" t="s">
        <v>507</v>
      </c>
      <c r="AU270" s="206" t="s">
        <v>91</v>
      </c>
      <c r="AY270" s="19" t="s">
        <v>211</v>
      </c>
      <c r="BE270" s="207">
        <f>IF(N270="základní",J270,0)</f>
        <v>0</v>
      </c>
      <c r="BF270" s="207">
        <f>IF(N270="snížená",J270,0)</f>
        <v>0</v>
      </c>
      <c r="BG270" s="207">
        <f>IF(N270="zákl. přenesená",J270,0)</f>
        <v>0</v>
      </c>
      <c r="BH270" s="207">
        <f>IF(N270="sníž. přenesená",J270,0)</f>
        <v>0</v>
      </c>
      <c r="BI270" s="207">
        <f>IF(N270="nulová",J270,0)</f>
        <v>0</v>
      </c>
      <c r="BJ270" s="19" t="s">
        <v>88</v>
      </c>
      <c r="BK270" s="207">
        <f>ROUND(I270*H270,2)</f>
        <v>0</v>
      </c>
      <c r="BL270" s="19" t="s">
        <v>232</v>
      </c>
      <c r="BM270" s="206" t="s">
        <v>2355</v>
      </c>
    </row>
    <row r="271" spans="1:65" s="2" customFormat="1" ht="19.5">
      <c r="A271" s="37"/>
      <c r="B271" s="38"/>
      <c r="C271" s="39"/>
      <c r="D271" s="208" t="s">
        <v>220</v>
      </c>
      <c r="E271" s="39"/>
      <c r="F271" s="209" t="s">
        <v>2356</v>
      </c>
      <c r="G271" s="39"/>
      <c r="H271" s="39"/>
      <c r="I271" s="118"/>
      <c r="J271" s="39"/>
      <c r="K271" s="39"/>
      <c r="L271" s="42"/>
      <c r="M271" s="210"/>
      <c r="N271" s="211"/>
      <c r="O271" s="67"/>
      <c r="P271" s="67"/>
      <c r="Q271" s="67"/>
      <c r="R271" s="67"/>
      <c r="S271" s="67"/>
      <c r="T271" s="68"/>
      <c r="U271" s="37"/>
      <c r="V271" s="37"/>
      <c r="W271" s="37"/>
      <c r="X271" s="37"/>
      <c r="Y271" s="37"/>
      <c r="Z271" s="37"/>
      <c r="AA271" s="37"/>
      <c r="AB271" s="37"/>
      <c r="AC271" s="37"/>
      <c r="AD271" s="37"/>
      <c r="AE271" s="37"/>
      <c r="AT271" s="19" t="s">
        <v>220</v>
      </c>
      <c r="AU271" s="19" t="s">
        <v>91</v>
      </c>
    </row>
    <row r="272" spans="1:65" s="2" customFormat="1" ht="12">
      <c r="A272" s="37"/>
      <c r="B272" s="38"/>
      <c r="C272" s="195" t="s">
        <v>859</v>
      </c>
      <c r="D272" s="195" t="s">
        <v>214</v>
      </c>
      <c r="E272" s="196" t="s">
        <v>2357</v>
      </c>
      <c r="F272" s="197" t="s">
        <v>2358</v>
      </c>
      <c r="G272" s="198" t="s">
        <v>622</v>
      </c>
      <c r="H272" s="199">
        <v>1</v>
      </c>
      <c r="I272" s="200"/>
      <c r="J272" s="201">
        <f>ROUND(I272*H272,2)</f>
        <v>0</v>
      </c>
      <c r="K272" s="197" t="s">
        <v>224</v>
      </c>
      <c r="L272" s="42"/>
      <c r="M272" s="202" t="s">
        <v>44</v>
      </c>
      <c r="N272" s="203" t="s">
        <v>53</v>
      </c>
      <c r="O272" s="67"/>
      <c r="P272" s="204">
        <f>O272*H272</f>
        <v>0</v>
      </c>
      <c r="Q272" s="204">
        <v>1.248E-2</v>
      </c>
      <c r="R272" s="204">
        <f>Q272*H272</f>
        <v>1.248E-2</v>
      </c>
      <c r="S272" s="204">
        <v>0</v>
      </c>
      <c r="T272" s="205">
        <f>S272*H272</f>
        <v>0</v>
      </c>
      <c r="U272" s="37"/>
      <c r="V272" s="37"/>
      <c r="W272" s="37"/>
      <c r="X272" s="37"/>
      <c r="Y272" s="37"/>
      <c r="Z272" s="37"/>
      <c r="AA272" s="37"/>
      <c r="AB272" s="37"/>
      <c r="AC272" s="37"/>
      <c r="AD272" s="37"/>
      <c r="AE272" s="37"/>
      <c r="AR272" s="206" t="s">
        <v>232</v>
      </c>
      <c r="AT272" s="206" t="s">
        <v>214</v>
      </c>
      <c r="AU272" s="206" t="s">
        <v>91</v>
      </c>
      <c r="AY272" s="19" t="s">
        <v>211</v>
      </c>
      <c r="BE272" s="207">
        <f>IF(N272="základní",J272,0)</f>
        <v>0</v>
      </c>
      <c r="BF272" s="207">
        <f>IF(N272="snížená",J272,0)</f>
        <v>0</v>
      </c>
      <c r="BG272" s="207">
        <f>IF(N272="zákl. přenesená",J272,0)</f>
        <v>0</v>
      </c>
      <c r="BH272" s="207">
        <f>IF(N272="sníž. přenesená",J272,0)</f>
        <v>0</v>
      </c>
      <c r="BI272" s="207">
        <f>IF(N272="nulová",J272,0)</f>
        <v>0</v>
      </c>
      <c r="BJ272" s="19" t="s">
        <v>88</v>
      </c>
      <c r="BK272" s="207">
        <f>ROUND(I272*H272,2)</f>
        <v>0</v>
      </c>
      <c r="BL272" s="19" t="s">
        <v>232</v>
      </c>
      <c r="BM272" s="206" t="s">
        <v>2359</v>
      </c>
    </row>
    <row r="273" spans="1:65" s="2" customFormat="1" ht="39">
      <c r="A273" s="37"/>
      <c r="B273" s="38"/>
      <c r="C273" s="39"/>
      <c r="D273" s="208" t="s">
        <v>297</v>
      </c>
      <c r="E273" s="39"/>
      <c r="F273" s="209" t="s">
        <v>2360</v>
      </c>
      <c r="G273" s="39"/>
      <c r="H273" s="39"/>
      <c r="I273" s="118"/>
      <c r="J273" s="39"/>
      <c r="K273" s="39"/>
      <c r="L273" s="42"/>
      <c r="M273" s="210"/>
      <c r="N273" s="211"/>
      <c r="O273" s="67"/>
      <c r="P273" s="67"/>
      <c r="Q273" s="67"/>
      <c r="R273" s="67"/>
      <c r="S273" s="67"/>
      <c r="T273" s="68"/>
      <c r="U273" s="37"/>
      <c r="V273" s="37"/>
      <c r="W273" s="37"/>
      <c r="X273" s="37"/>
      <c r="Y273" s="37"/>
      <c r="Z273" s="37"/>
      <c r="AA273" s="37"/>
      <c r="AB273" s="37"/>
      <c r="AC273" s="37"/>
      <c r="AD273" s="37"/>
      <c r="AE273" s="37"/>
      <c r="AT273" s="19" t="s">
        <v>297</v>
      </c>
      <c r="AU273" s="19" t="s">
        <v>91</v>
      </c>
    </row>
    <row r="274" spans="1:65" s="2" customFormat="1" ht="12">
      <c r="A274" s="37"/>
      <c r="B274" s="38"/>
      <c r="C274" s="259" t="s">
        <v>866</v>
      </c>
      <c r="D274" s="259" t="s">
        <v>507</v>
      </c>
      <c r="E274" s="260" t="s">
        <v>2361</v>
      </c>
      <c r="F274" s="261" t="s">
        <v>2362</v>
      </c>
      <c r="G274" s="262" t="s">
        <v>622</v>
      </c>
      <c r="H274" s="263">
        <v>1</v>
      </c>
      <c r="I274" s="264"/>
      <c r="J274" s="265">
        <f>ROUND(I274*H274,2)</f>
        <v>0</v>
      </c>
      <c r="K274" s="261" t="s">
        <v>224</v>
      </c>
      <c r="L274" s="266"/>
      <c r="M274" s="267" t="s">
        <v>44</v>
      </c>
      <c r="N274" s="268" t="s">
        <v>53</v>
      </c>
      <c r="O274" s="67"/>
      <c r="P274" s="204">
        <f>O274*H274</f>
        <v>0</v>
      </c>
      <c r="Q274" s="204">
        <v>0.39600000000000002</v>
      </c>
      <c r="R274" s="204">
        <f>Q274*H274</f>
        <v>0.39600000000000002</v>
      </c>
      <c r="S274" s="204">
        <v>0</v>
      </c>
      <c r="T274" s="205">
        <f>S274*H274</f>
        <v>0</v>
      </c>
      <c r="U274" s="37"/>
      <c r="V274" s="37"/>
      <c r="W274" s="37"/>
      <c r="X274" s="37"/>
      <c r="Y274" s="37"/>
      <c r="Z274" s="37"/>
      <c r="AA274" s="37"/>
      <c r="AB274" s="37"/>
      <c r="AC274" s="37"/>
      <c r="AD274" s="37"/>
      <c r="AE274" s="37"/>
      <c r="AR274" s="206" t="s">
        <v>256</v>
      </c>
      <c r="AT274" s="206" t="s">
        <v>507</v>
      </c>
      <c r="AU274" s="206" t="s">
        <v>91</v>
      </c>
      <c r="AY274" s="19" t="s">
        <v>211</v>
      </c>
      <c r="BE274" s="207">
        <f>IF(N274="základní",J274,0)</f>
        <v>0</v>
      </c>
      <c r="BF274" s="207">
        <f>IF(N274="snížená",J274,0)</f>
        <v>0</v>
      </c>
      <c r="BG274" s="207">
        <f>IF(N274="zákl. přenesená",J274,0)</f>
        <v>0</v>
      </c>
      <c r="BH274" s="207">
        <f>IF(N274="sníž. přenesená",J274,0)</f>
        <v>0</v>
      </c>
      <c r="BI274" s="207">
        <f>IF(N274="nulová",J274,0)</f>
        <v>0</v>
      </c>
      <c r="BJ274" s="19" t="s">
        <v>88</v>
      </c>
      <c r="BK274" s="207">
        <f>ROUND(I274*H274,2)</f>
        <v>0</v>
      </c>
      <c r="BL274" s="19" t="s">
        <v>232</v>
      </c>
      <c r="BM274" s="206" t="s">
        <v>2363</v>
      </c>
    </row>
    <row r="275" spans="1:65" s="2" customFormat="1" ht="12">
      <c r="A275" s="37"/>
      <c r="B275" s="38"/>
      <c r="C275" s="195" t="s">
        <v>871</v>
      </c>
      <c r="D275" s="195" t="s">
        <v>214</v>
      </c>
      <c r="E275" s="196" t="s">
        <v>2364</v>
      </c>
      <c r="F275" s="197" t="s">
        <v>2365</v>
      </c>
      <c r="G275" s="198" t="s">
        <v>622</v>
      </c>
      <c r="H275" s="199">
        <v>1</v>
      </c>
      <c r="I275" s="200"/>
      <c r="J275" s="201">
        <f>ROUND(I275*H275,2)</f>
        <v>0</v>
      </c>
      <c r="K275" s="197" t="s">
        <v>224</v>
      </c>
      <c r="L275" s="42"/>
      <c r="M275" s="202" t="s">
        <v>44</v>
      </c>
      <c r="N275" s="203" t="s">
        <v>53</v>
      </c>
      <c r="O275" s="67"/>
      <c r="P275" s="204">
        <f>O275*H275</f>
        <v>0</v>
      </c>
      <c r="Q275" s="204">
        <v>0</v>
      </c>
      <c r="R275" s="204">
        <f>Q275*H275</f>
        <v>0</v>
      </c>
      <c r="S275" s="204">
        <v>0.05</v>
      </c>
      <c r="T275" s="205">
        <f>S275*H275</f>
        <v>0.05</v>
      </c>
      <c r="U275" s="37"/>
      <c r="V275" s="37"/>
      <c r="W275" s="37"/>
      <c r="X275" s="37"/>
      <c r="Y275" s="37"/>
      <c r="Z275" s="37"/>
      <c r="AA275" s="37"/>
      <c r="AB275" s="37"/>
      <c r="AC275" s="37"/>
      <c r="AD275" s="37"/>
      <c r="AE275" s="37"/>
      <c r="AR275" s="206" t="s">
        <v>232</v>
      </c>
      <c r="AT275" s="206" t="s">
        <v>214</v>
      </c>
      <c r="AU275" s="206" t="s">
        <v>91</v>
      </c>
      <c r="AY275" s="19" t="s">
        <v>211</v>
      </c>
      <c r="BE275" s="207">
        <f>IF(N275="základní",J275,0)</f>
        <v>0</v>
      </c>
      <c r="BF275" s="207">
        <f>IF(N275="snížená",J275,0)</f>
        <v>0</v>
      </c>
      <c r="BG275" s="207">
        <f>IF(N275="zákl. přenesená",J275,0)</f>
        <v>0</v>
      </c>
      <c r="BH275" s="207">
        <f>IF(N275="sníž. přenesená",J275,0)</f>
        <v>0</v>
      </c>
      <c r="BI275" s="207">
        <f>IF(N275="nulová",J275,0)</f>
        <v>0</v>
      </c>
      <c r="BJ275" s="19" t="s">
        <v>88</v>
      </c>
      <c r="BK275" s="207">
        <f>ROUND(I275*H275,2)</f>
        <v>0</v>
      </c>
      <c r="BL275" s="19" t="s">
        <v>232</v>
      </c>
      <c r="BM275" s="206" t="s">
        <v>2366</v>
      </c>
    </row>
    <row r="276" spans="1:65" s="2" customFormat="1" ht="19.5">
      <c r="A276" s="37"/>
      <c r="B276" s="38"/>
      <c r="C276" s="39"/>
      <c r="D276" s="208" t="s">
        <v>220</v>
      </c>
      <c r="E276" s="39"/>
      <c r="F276" s="209" t="s">
        <v>2367</v>
      </c>
      <c r="G276" s="39"/>
      <c r="H276" s="39"/>
      <c r="I276" s="118"/>
      <c r="J276" s="39"/>
      <c r="K276" s="39"/>
      <c r="L276" s="42"/>
      <c r="M276" s="210"/>
      <c r="N276" s="211"/>
      <c r="O276" s="67"/>
      <c r="P276" s="67"/>
      <c r="Q276" s="67"/>
      <c r="R276" s="67"/>
      <c r="S276" s="67"/>
      <c r="T276" s="68"/>
      <c r="U276" s="37"/>
      <c r="V276" s="37"/>
      <c r="W276" s="37"/>
      <c r="X276" s="37"/>
      <c r="Y276" s="37"/>
      <c r="Z276" s="37"/>
      <c r="AA276" s="37"/>
      <c r="AB276" s="37"/>
      <c r="AC276" s="37"/>
      <c r="AD276" s="37"/>
      <c r="AE276" s="37"/>
      <c r="AT276" s="19" t="s">
        <v>220</v>
      </c>
      <c r="AU276" s="19" t="s">
        <v>91</v>
      </c>
    </row>
    <row r="277" spans="1:65" s="2" customFormat="1" ht="12">
      <c r="A277" s="37"/>
      <c r="B277" s="38"/>
      <c r="C277" s="195" t="s">
        <v>876</v>
      </c>
      <c r="D277" s="195" t="s">
        <v>214</v>
      </c>
      <c r="E277" s="196" t="s">
        <v>2368</v>
      </c>
      <c r="F277" s="197" t="s">
        <v>2369</v>
      </c>
      <c r="G277" s="198" t="s">
        <v>622</v>
      </c>
      <c r="H277" s="199">
        <v>1</v>
      </c>
      <c r="I277" s="200"/>
      <c r="J277" s="201">
        <f>ROUND(I277*H277,2)</f>
        <v>0</v>
      </c>
      <c r="K277" s="197" t="s">
        <v>44</v>
      </c>
      <c r="L277" s="42"/>
      <c r="M277" s="202" t="s">
        <v>44</v>
      </c>
      <c r="N277" s="203" t="s">
        <v>53</v>
      </c>
      <c r="O277" s="67"/>
      <c r="P277" s="204">
        <f>O277*H277</f>
        <v>0</v>
      </c>
      <c r="Q277" s="204">
        <v>0.21734000000000001</v>
      </c>
      <c r="R277" s="204">
        <f>Q277*H277</f>
        <v>0.21734000000000001</v>
      </c>
      <c r="S277" s="204">
        <v>0</v>
      </c>
      <c r="T277" s="205">
        <f>S277*H277</f>
        <v>0</v>
      </c>
      <c r="U277" s="37"/>
      <c r="V277" s="37"/>
      <c r="W277" s="37"/>
      <c r="X277" s="37"/>
      <c r="Y277" s="37"/>
      <c r="Z277" s="37"/>
      <c r="AA277" s="37"/>
      <c r="AB277" s="37"/>
      <c r="AC277" s="37"/>
      <c r="AD277" s="37"/>
      <c r="AE277" s="37"/>
      <c r="AR277" s="206" t="s">
        <v>232</v>
      </c>
      <c r="AT277" s="206" t="s">
        <v>214</v>
      </c>
      <c r="AU277" s="206" t="s">
        <v>91</v>
      </c>
      <c r="AY277" s="19" t="s">
        <v>211</v>
      </c>
      <c r="BE277" s="207">
        <f>IF(N277="základní",J277,0)</f>
        <v>0</v>
      </c>
      <c r="BF277" s="207">
        <f>IF(N277="snížená",J277,0)</f>
        <v>0</v>
      </c>
      <c r="BG277" s="207">
        <f>IF(N277="zákl. přenesená",J277,0)</f>
        <v>0</v>
      </c>
      <c r="BH277" s="207">
        <f>IF(N277="sníž. přenesená",J277,0)</f>
        <v>0</v>
      </c>
      <c r="BI277" s="207">
        <f>IF(N277="nulová",J277,0)</f>
        <v>0</v>
      </c>
      <c r="BJ277" s="19" t="s">
        <v>88</v>
      </c>
      <c r="BK277" s="207">
        <f>ROUND(I277*H277,2)</f>
        <v>0</v>
      </c>
      <c r="BL277" s="19" t="s">
        <v>232</v>
      </c>
      <c r="BM277" s="206" t="s">
        <v>2370</v>
      </c>
    </row>
    <row r="278" spans="1:65" s="2" customFormat="1" ht="12">
      <c r="A278" s="37"/>
      <c r="B278" s="38"/>
      <c r="C278" s="259" t="s">
        <v>881</v>
      </c>
      <c r="D278" s="259" t="s">
        <v>507</v>
      </c>
      <c r="E278" s="260" t="s">
        <v>2371</v>
      </c>
      <c r="F278" s="261" t="s">
        <v>2372</v>
      </c>
      <c r="G278" s="262" t="s">
        <v>622</v>
      </c>
      <c r="H278" s="263">
        <v>1</v>
      </c>
      <c r="I278" s="264"/>
      <c r="J278" s="265">
        <f>ROUND(I278*H278,2)</f>
        <v>0</v>
      </c>
      <c r="K278" s="261" t="s">
        <v>44</v>
      </c>
      <c r="L278" s="266"/>
      <c r="M278" s="267" t="s">
        <v>44</v>
      </c>
      <c r="N278" s="268" t="s">
        <v>53</v>
      </c>
      <c r="O278" s="67"/>
      <c r="P278" s="204">
        <f>O278*H278</f>
        <v>0</v>
      </c>
      <c r="Q278" s="204">
        <v>0.16200000000000001</v>
      </c>
      <c r="R278" s="204">
        <f>Q278*H278</f>
        <v>0.16200000000000001</v>
      </c>
      <c r="S278" s="204">
        <v>0</v>
      </c>
      <c r="T278" s="205">
        <f>S278*H278</f>
        <v>0</v>
      </c>
      <c r="U278" s="37"/>
      <c r="V278" s="37"/>
      <c r="W278" s="37"/>
      <c r="X278" s="37"/>
      <c r="Y278" s="37"/>
      <c r="Z278" s="37"/>
      <c r="AA278" s="37"/>
      <c r="AB278" s="37"/>
      <c r="AC278" s="37"/>
      <c r="AD278" s="37"/>
      <c r="AE278" s="37"/>
      <c r="AR278" s="206" t="s">
        <v>256</v>
      </c>
      <c r="AT278" s="206" t="s">
        <v>507</v>
      </c>
      <c r="AU278" s="206" t="s">
        <v>91</v>
      </c>
      <c r="AY278" s="19" t="s">
        <v>211</v>
      </c>
      <c r="BE278" s="207">
        <f>IF(N278="základní",J278,0)</f>
        <v>0</v>
      </c>
      <c r="BF278" s="207">
        <f>IF(N278="snížená",J278,0)</f>
        <v>0</v>
      </c>
      <c r="BG278" s="207">
        <f>IF(N278="zákl. přenesená",J278,0)</f>
        <v>0</v>
      </c>
      <c r="BH278" s="207">
        <f>IF(N278="sníž. přenesená",J278,0)</f>
        <v>0</v>
      </c>
      <c r="BI278" s="207">
        <f>IF(N278="nulová",J278,0)</f>
        <v>0</v>
      </c>
      <c r="BJ278" s="19" t="s">
        <v>88</v>
      </c>
      <c r="BK278" s="207">
        <f>ROUND(I278*H278,2)</f>
        <v>0</v>
      </c>
      <c r="BL278" s="19" t="s">
        <v>232</v>
      </c>
      <c r="BM278" s="206" t="s">
        <v>2373</v>
      </c>
    </row>
    <row r="279" spans="1:65" s="2" customFormat="1" ht="19.5">
      <c r="A279" s="37"/>
      <c r="B279" s="38"/>
      <c r="C279" s="39"/>
      <c r="D279" s="208" t="s">
        <v>220</v>
      </c>
      <c r="E279" s="39"/>
      <c r="F279" s="209" t="s">
        <v>2374</v>
      </c>
      <c r="G279" s="39"/>
      <c r="H279" s="39"/>
      <c r="I279" s="118"/>
      <c r="J279" s="39"/>
      <c r="K279" s="39"/>
      <c r="L279" s="42"/>
      <c r="M279" s="210"/>
      <c r="N279" s="211"/>
      <c r="O279" s="67"/>
      <c r="P279" s="67"/>
      <c r="Q279" s="67"/>
      <c r="R279" s="67"/>
      <c r="S279" s="67"/>
      <c r="T279" s="68"/>
      <c r="U279" s="37"/>
      <c r="V279" s="37"/>
      <c r="W279" s="37"/>
      <c r="X279" s="37"/>
      <c r="Y279" s="37"/>
      <c r="Z279" s="37"/>
      <c r="AA279" s="37"/>
      <c r="AB279" s="37"/>
      <c r="AC279" s="37"/>
      <c r="AD279" s="37"/>
      <c r="AE279" s="37"/>
      <c r="AT279" s="19" t="s">
        <v>220</v>
      </c>
      <c r="AU279" s="19" t="s">
        <v>91</v>
      </c>
    </row>
    <row r="280" spans="1:65" s="2" customFormat="1" ht="12">
      <c r="A280" s="37"/>
      <c r="B280" s="38"/>
      <c r="C280" s="195" t="s">
        <v>886</v>
      </c>
      <c r="D280" s="195" t="s">
        <v>214</v>
      </c>
      <c r="E280" s="196" t="s">
        <v>2375</v>
      </c>
      <c r="F280" s="197" t="s">
        <v>2376</v>
      </c>
      <c r="G280" s="198" t="s">
        <v>622</v>
      </c>
      <c r="H280" s="199">
        <v>4</v>
      </c>
      <c r="I280" s="200"/>
      <c r="J280" s="201">
        <f>ROUND(I280*H280,2)</f>
        <v>0</v>
      </c>
      <c r="K280" s="197" t="s">
        <v>224</v>
      </c>
      <c r="L280" s="42"/>
      <c r="M280" s="202" t="s">
        <v>44</v>
      </c>
      <c r="N280" s="203" t="s">
        <v>53</v>
      </c>
      <c r="O280" s="67"/>
      <c r="P280" s="204">
        <f>O280*H280</f>
        <v>0</v>
      </c>
      <c r="Q280" s="204">
        <v>0.12303</v>
      </c>
      <c r="R280" s="204">
        <f>Q280*H280</f>
        <v>0.49212</v>
      </c>
      <c r="S280" s="204">
        <v>0</v>
      </c>
      <c r="T280" s="205">
        <f>S280*H280</f>
        <v>0</v>
      </c>
      <c r="U280" s="37"/>
      <c r="V280" s="37"/>
      <c r="W280" s="37"/>
      <c r="X280" s="37"/>
      <c r="Y280" s="37"/>
      <c r="Z280" s="37"/>
      <c r="AA280" s="37"/>
      <c r="AB280" s="37"/>
      <c r="AC280" s="37"/>
      <c r="AD280" s="37"/>
      <c r="AE280" s="37"/>
      <c r="AR280" s="206" t="s">
        <v>232</v>
      </c>
      <c r="AT280" s="206" t="s">
        <v>214</v>
      </c>
      <c r="AU280" s="206" t="s">
        <v>91</v>
      </c>
      <c r="AY280" s="19" t="s">
        <v>211</v>
      </c>
      <c r="BE280" s="207">
        <f>IF(N280="základní",J280,0)</f>
        <v>0</v>
      </c>
      <c r="BF280" s="207">
        <f>IF(N280="snížená",J280,0)</f>
        <v>0</v>
      </c>
      <c r="BG280" s="207">
        <f>IF(N280="zákl. přenesená",J280,0)</f>
        <v>0</v>
      </c>
      <c r="BH280" s="207">
        <f>IF(N280="sníž. přenesená",J280,0)</f>
        <v>0</v>
      </c>
      <c r="BI280" s="207">
        <f>IF(N280="nulová",J280,0)</f>
        <v>0</v>
      </c>
      <c r="BJ280" s="19" t="s">
        <v>88</v>
      </c>
      <c r="BK280" s="207">
        <f>ROUND(I280*H280,2)</f>
        <v>0</v>
      </c>
      <c r="BL280" s="19" t="s">
        <v>232</v>
      </c>
      <c r="BM280" s="206" t="s">
        <v>2377</v>
      </c>
    </row>
    <row r="281" spans="1:65" s="2" customFormat="1" ht="39">
      <c r="A281" s="37"/>
      <c r="B281" s="38"/>
      <c r="C281" s="39"/>
      <c r="D281" s="208" t="s">
        <v>297</v>
      </c>
      <c r="E281" s="39"/>
      <c r="F281" s="209" t="s">
        <v>2378</v>
      </c>
      <c r="G281" s="39"/>
      <c r="H281" s="39"/>
      <c r="I281" s="118"/>
      <c r="J281" s="39"/>
      <c r="K281" s="39"/>
      <c r="L281" s="42"/>
      <c r="M281" s="210"/>
      <c r="N281" s="211"/>
      <c r="O281" s="67"/>
      <c r="P281" s="67"/>
      <c r="Q281" s="67"/>
      <c r="R281" s="67"/>
      <c r="S281" s="67"/>
      <c r="T281" s="68"/>
      <c r="U281" s="37"/>
      <c r="V281" s="37"/>
      <c r="W281" s="37"/>
      <c r="X281" s="37"/>
      <c r="Y281" s="37"/>
      <c r="Z281" s="37"/>
      <c r="AA281" s="37"/>
      <c r="AB281" s="37"/>
      <c r="AC281" s="37"/>
      <c r="AD281" s="37"/>
      <c r="AE281" s="37"/>
      <c r="AT281" s="19" t="s">
        <v>297</v>
      </c>
      <c r="AU281" s="19" t="s">
        <v>91</v>
      </c>
    </row>
    <row r="282" spans="1:65" s="13" customFormat="1">
      <c r="B282" s="216"/>
      <c r="C282" s="217"/>
      <c r="D282" s="208" t="s">
        <v>299</v>
      </c>
      <c r="E282" s="218" t="s">
        <v>44</v>
      </c>
      <c r="F282" s="219" t="s">
        <v>2379</v>
      </c>
      <c r="G282" s="217"/>
      <c r="H282" s="220">
        <v>4</v>
      </c>
      <c r="I282" s="221"/>
      <c r="J282" s="217"/>
      <c r="K282" s="217"/>
      <c r="L282" s="222"/>
      <c r="M282" s="223"/>
      <c r="N282" s="224"/>
      <c r="O282" s="224"/>
      <c r="P282" s="224"/>
      <c r="Q282" s="224"/>
      <c r="R282" s="224"/>
      <c r="S282" s="224"/>
      <c r="T282" s="225"/>
      <c r="AT282" s="226" t="s">
        <v>299</v>
      </c>
      <c r="AU282" s="226" t="s">
        <v>91</v>
      </c>
      <c r="AV282" s="13" t="s">
        <v>91</v>
      </c>
      <c r="AW282" s="13" t="s">
        <v>42</v>
      </c>
      <c r="AX282" s="13" t="s">
        <v>88</v>
      </c>
      <c r="AY282" s="226" t="s">
        <v>211</v>
      </c>
    </row>
    <row r="283" spans="1:65" s="2" customFormat="1" ht="12">
      <c r="A283" s="37"/>
      <c r="B283" s="38"/>
      <c r="C283" s="259" t="s">
        <v>900</v>
      </c>
      <c r="D283" s="259" t="s">
        <v>507</v>
      </c>
      <c r="E283" s="260" t="s">
        <v>2380</v>
      </c>
      <c r="F283" s="261" t="s">
        <v>2381</v>
      </c>
      <c r="G283" s="262" t="s">
        <v>622</v>
      </c>
      <c r="H283" s="263">
        <v>4</v>
      </c>
      <c r="I283" s="264"/>
      <c r="J283" s="265">
        <f>ROUND(I283*H283,2)</f>
        <v>0</v>
      </c>
      <c r="K283" s="261" t="s">
        <v>224</v>
      </c>
      <c r="L283" s="266"/>
      <c r="M283" s="267" t="s">
        <v>44</v>
      </c>
      <c r="N283" s="268" t="s">
        <v>53</v>
      </c>
      <c r="O283" s="67"/>
      <c r="P283" s="204">
        <f>O283*H283</f>
        <v>0</v>
      </c>
      <c r="Q283" s="204">
        <v>1.3299999999999999E-2</v>
      </c>
      <c r="R283" s="204">
        <f>Q283*H283</f>
        <v>5.3199999999999997E-2</v>
      </c>
      <c r="S283" s="204">
        <v>0</v>
      </c>
      <c r="T283" s="205">
        <f>S283*H283</f>
        <v>0</v>
      </c>
      <c r="U283" s="37"/>
      <c r="V283" s="37"/>
      <c r="W283" s="37"/>
      <c r="X283" s="37"/>
      <c r="Y283" s="37"/>
      <c r="Z283" s="37"/>
      <c r="AA283" s="37"/>
      <c r="AB283" s="37"/>
      <c r="AC283" s="37"/>
      <c r="AD283" s="37"/>
      <c r="AE283" s="37"/>
      <c r="AR283" s="206" t="s">
        <v>256</v>
      </c>
      <c r="AT283" s="206" t="s">
        <v>507</v>
      </c>
      <c r="AU283" s="206" t="s">
        <v>91</v>
      </c>
      <c r="AY283" s="19" t="s">
        <v>211</v>
      </c>
      <c r="BE283" s="207">
        <f>IF(N283="základní",J283,0)</f>
        <v>0</v>
      </c>
      <c r="BF283" s="207">
        <f>IF(N283="snížená",J283,0)</f>
        <v>0</v>
      </c>
      <c r="BG283" s="207">
        <f>IF(N283="zákl. přenesená",J283,0)</f>
        <v>0</v>
      </c>
      <c r="BH283" s="207">
        <f>IF(N283="sníž. přenesená",J283,0)</f>
        <v>0</v>
      </c>
      <c r="BI283" s="207">
        <f>IF(N283="nulová",J283,0)</f>
        <v>0</v>
      </c>
      <c r="BJ283" s="19" t="s">
        <v>88</v>
      </c>
      <c r="BK283" s="207">
        <f>ROUND(I283*H283,2)</f>
        <v>0</v>
      </c>
      <c r="BL283" s="19" t="s">
        <v>232</v>
      </c>
      <c r="BM283" s="206" t="s">
        <v>2382</v>
      </c>
    </row>
    <row r="284" spans="1:65" s="12" customFormat="1" ht="12.75">
      <c r="B284" s="179"/>
      <c r="C284" s="180"/>
      <c r="D284" s="181" t="s">
        <v>81</v>
      </c>
      <c r="E284" s="193" t="s">
        <v>594</v>
      </c>
      <c r="F284" s="193" t="s">
        <v>595</v>
      </c>
      <c r="G284" s="180"/>
      <c r="H284" s="180"/>
      <c r="I284" s="183"/>
      <c r="J284" s="194">
        <f>BK284</f>
        <v>0</v>
      </c>
      <c r="K284" s="180"/>
      <c r="L284" s="185"/>
      <c r="M284" s="186"/>
      <c r="N284" s="187"/>
      <c r="O284" s="187"/>
      <c r="P284" s="188">
        <f>SUM(P285:P286)</f>
        <v>0</v>
      </c>
      <c r="Q284" s="187"/>
      <c r="R284" s="188">
        <f>SUM(R285:R286)</f>
        <v>0</v>
      </c>
      <c r="S284" s="187"/>
      <c r="T284" s="189">
        <f>SUM(T285:T286)</f>
        <v>0</v>
      </c>
      <c r="AR284" s="190" t="s">
        <v>88</v>
      </c>
      <c r="AT284" s="191" t="s">
        <v>81</v>
      </c>
      <c r="AU284" s="191" t="s">
        <v>88</v>
      </c>
      <c r="AY284" s="190" t="s">
        <v>211</v>
      </c>
      <c r="BK284" s="192">
        <f>SUM(BK285:BK286)</f>
        <v>0</v>
      </c>
    </row>
    <row r="285" spans="1:65" s="2" customFormat="1" ht="24">
      <c r="A285" s="37"/>
      <c r="B285" s="38"/>
      <c r="C285" s="259" t="s">
        <v>905</v>
      </c>
      <c r="D285" s="259" t="s">
        <v>507</v>
      </c>
      <c r="E285" s="260" t="s">
        <v>1720</v>
      </c>
      <c r="F285" s="261" t="s">
        <v>1721</v>
      </c>
      <c r="G285" s="262" t="s">
        <v>510</v>
      </c>
      <c r="H285" s="263">
        <v>6.0679999999999996</v>
      </c>
      <c r="I285" s="264"/>
      <c r="J285" s="265">
        <f>ROUND(I285*H285,2)</f>
        <v>0</v>
      </c>
      <c r="K285" s="261" t="s">
        <v>224</v>
      </c>
      <c r="L285" s="266"/>
      <c r="M285" s="267" t="s">
        <v>44</v>
      </c>
      <c r="N285" s="268" t="s">
        <v>53</v>
      </c>
      <c r="O285" s="67"/>
      <c r="P285" s="204">
        <f>O285*H285</f>
        <v>0</v>
      </c>
      <c r="Q285" s="204">
        <v>0</v>
      </c>
      <c r="R285" s="204">
        <f>Q285*H285</f>
        <v>0</v>
      </c>
      <c r="S285" s="204">
        <v>0</v>
      </c>
      <c r="T285" s="205">
        <f>S285*H285</f>
        <v>0</v>
      </c>
      <c r="U285" s="37"/>
      <c r="V285" s="37"/>
      <c r="W285" s="37"/>
      <c r="X285" s="37"/>
      <c r="Y285" s="37"/>
      <c r="Z285" s="37"/>
      <c r="AA285" s="37"/>
      <c r="AB285" s="37"/>
      <c r="AC285" s="37"/>
      <c r="AD285" s="37"/>
      <c r="AE285" s="37"/>
      <c r="AR285" s="206" t="s">
        <v>256</v>
      </c>
      <c r="AT285" s="206" t="s">
        <v>507</v>
      </c>
      <c r="AU285" s="206" t="s">
        <v>91</v>
      </c>
      <c r="AY285" s="19" t="s">
        <v>211</v>
      </c>
      <c r="BE285" s="207">
        <f>IF(N285="základní",J285,0)</f>
        <v>0</v>
      </c>
      <c r="BF285" s="207">
        <f>IF(N285="snížená",J285,0)</f>
        <v>0</v>
      </c>
      <c r="BG285" s="207">
        <f>IF(N285="zákl. přenesená",J285,0)</f>
        <v>0</v>
      </c>
      <c r="BH285" s="207">
        <f>IF(N285="sníž. přenesená",J285,0)</f>
        <v>0</v>
      </c>
      <c r="BI285" s="207">
        <f>IF(N285="nulová",J285,0)</f>
        <v>0</v>
      </c>
      <c r="BJ285" s="19" t="s">
        <v>88</v>
      </c>
      <c r="BK285" s="207">
        <f>ROUND(I285*H285,2)</f>
        <v>0</v>
      </c>
      <c r="BL285" s="19" t="s">
        <v>232</v>
      </c>
      <c r="BM285" s="206" t="s">
        <v>2383</v>
      </c>
    </row>
    <row r="286" spans="1:65" s="13" customFormat="1">
      <c r="B286" s="216"/>
      <c r="C286" s="217"/>
      <c r="D286" s="208" t="s">
        <v>299</v>
      </c>
      <c r="E286" s="218" t="s">
        <v>44</v>
      </c>
      <c r="F286" s="219" t="s">
        <v>2384</v>
      </c>
      <c r="G286" s="217"/>
      <c r="H286" s="220">
        <v>6.0679999999999996</v>
      </c>
      <c r="I286" s="221"/>
      <c r="J286" s="217"/>
      <c r="K286" s="217"/>
      <c r="L286" s="222"/>
      <c r="M286" s="223"/>
      <c r="N286" s="224"/>
      <c r="O286" s="224"/>
      <c r="P286" s="224"/>
      <c r="Q286" s="224"/>
      <c r="R286" s="224"/>
      <c r="S286" s="224"/>
      <c r="T286" s="225"/>
      <c r="AT286" s="226" t="s">
        <v>299</v>
      </c>
      <c r="AU286" s="226" t="s">
        <v>91</v>
      </c>
      <c r="AV286" s="13" t="s">
        <v>91</v>
      </c>
      <c r="AW286" s="13" t="s">
        <v>42</v>
      </c>
      <c r="AX286" s="13" t="s">
        <v>88</v>
      </c>
      <c r="AY286" s="226" t="s">
        <v>211</v>
      </c>
    </row>
    <row r="287" spans="1:65" s="12" customFormat="1" ht="12.75">
      <c r="B287" s="179"/>
      <c r="C287" s="180"/>
      <c r="D287" s="181" t="s">
        <v>81</v>
      </c>
      <c r="E287" s="193" t="s">
        <v>606</v>
      </c>
      <c r="F287" s="193" t="s">
        <v>607</v>
      </c>
      <c r="G287" s="180"/>
      <c r="H287" s="180"/>
      <c r="I287" s="183"/>
      <c r="J287" s="194">
        <f>BK287</f>
        <v>0</v>
      </c>
      <c r="K287" s="180"/>
      <c r="L287" s="185"/>
      <c r="M287" s="186"/>
      <c r="N287" s="187"/>
      <c r="O287" s="187"/>
      <c r="P287" s="188">
        <f>SUM(P288:P289)</f>
        <v>0</v>
      </c>
      <c r="Q287" s="187"/>
      <c r="R287" s="188">
        <f>SUM(R288:R289)</f>
        <v>0</v>
      </c>
      <c r="S287" s="187"/>
      <c r="T287" s="189">
        <f>SUM(T288:T289)</f>
        <v>0</v>
      </c>
      <c r="AR287" s="190" t="s">
        <v>88</v>
      </c>
      <c r="AT287" s="191" t="s">
        <v>81</v>
      </c>
      <c r="AU287" s="191" t="s">
        <v>88</v>
      </c>
      <c r="AY287" s="190" t="s">
        <v>211</v>
      </c>
      <c r="BK287" s="192">
        <f>SUM(BK288:BK289)</f>
        <v>0</v>
      </c>
    </row>
    <row r="288" spans="1:65" s="2" customFormat="1" ht="24">
      <c r="A288" s="37"/>
      <c r="B288" s="38"/>
      <c r="C288" s="195" t="s">
        <v>910</v>
      </c>
      <c r="D288" s="195" t="s">
        <v>214</v>
      </c>
      <c r="E288" s="196" t="s">
        <v>2385</v>
      </c>
      <c r="F288" s="197" t="s">
        <v>2386</v>
      </c>
      <c r="G288" s="198" t="s">
        <v>510</v>
      </c>
      <c r="H288" s="199">
        <v>11.603</v>
      </c>
      <c r="I288" s="200"/>
      <c r="J288" s="201">
        <f>ROUND(I288*H288,2)</f>
        <v>0</v>
      </c>
      <c r="K288" s="197" t="s">
        <v>224</v>
      </c>
      <c r="L288" s="42"/>
      <c r="M288" s="202" t="s">
        <v>44</v>
      </c>
      <c r="N288" s="203" t="s">
        <v>53</v>
      </c>
      <c r="O288" s="67"/>
      <c r="P288" s="204">
        <f>O288*H288</f>
        <v>0</v>
      </c>
      <c r="Q288" s="204">
        <v>0</v>
      </c>
      <c r="R288" s="204">
        <f>Q288*H288</f>
        <v>0</v>
      </c>
      <c r="S288" s="204">
        <v>0</v>
      </c>
      <c r="T288" s="205">
        <f>S288*H288</f>
        <v>0</v>
      </c>
      <c r="U288" s="37"/>
      <c r="V288" s="37"/>
      <c r="W288" s="37"/>
      <c r="X288" s="37"/>
      <c r="Y288" s="37"/>
      <c r="Z288" s="37"/>
      <c r="AA288" s="37"/>
      <c r="AB288" s="37"/>
      <c r="AC288" s="37"/>
      <c r="AD288" s="37"/>
      <c r="AE288" s="37"/>
      <c r="AR288" s="206" t="s">
        <v>232</v>
      </c>
      <c r="AT288" s="206" t="s">
        <v>214</v>
      </c>
      <c r="AU288" s="206" t="s">
        <v>91</v>
      </c>
      <c r="AY288" s="19" t="s">
        <v>211</v>
      </c>
      <c r="BE288" s="207">
        <f>IF(N288="základní",J288,0)</f>
        <v>0</v>
      </c>
      <c r="BF288" s="207">
        <f>IF(N288="snížená",J288,0)</f>
        <v>0</v>
      </c>
      <c r="BG288" s="207">
        <f>IF(N288="zákl. přenesená",J288,0)</f>
        <v>0</v>
      </c>
      <c r="BH288" s="207">
        <f>IF(N288="sníž. přenesená",J288,0)</f>
        <v>0</v>
      </c>
      <c r="BI288" s="207">
        <f>IF(N288="nulová",J288,0)</f>
        <v>0</v>
      </c>
      <c r="BJ288" s="19" t="s">
        <v>88</v>
      </c>
      <c r="BK288" s="207">
        <f>ROUND(I288*H288,2)</f>
        <v>0</v>
      </c>
      <c r="BL288" s="19" t="s">
        <v>232</v>
      </c>
      <c r="BM288" s="206" t="s">
        <v>2387</v>
      </c>
    </row>
    <row r="289" spans="1:65" s="2" customFormat="1" ht="36">
      <c r="A289" s="37"/>
      <c r="B289" s="38"/>
      <c r="C289" s="195" t="s">
        <v>915</v>
      </c>
      <c r="D289" s="195" t="s">
        <v>214</v>
      </c>
      <c r="E289" s="196" t="s">
        <v>2388</v>
      </c>
      <c r="F289" s="197" t="s">
        <v>2389</v>
      </c>
      <c r="G289" s="198" t="s">
        <v>510</v>
      </c>
      <c r="H289" s="199">
        <v>11.603</v>
      </c>
      <c r="I289" s="200"/>
      <c r="J289" s="201">
        <f>ROUND(I289*H289,2)</f>
        <v>0</v>
      </c>
      <c r="K289" s="197" t="s">
        <v>224</v>
      </c>
      <c r="L289" s="42"/>
      <c r="M289" s="202" t="s">
        <v>44</v>
      </c>
      <c r="N289" s="203" t="s">
        <v>53</v>
      </c>
      <c r="O289" s="67"/>
      <c r="P289" s="204">
        <f>O289*H289</f>
        <v>0</v>
      </c>
      <c r="Q289" s="204">
        <v>0</v>
      </c>
      <c r="R289" s="204">
        <f>Q289*H289</f>
        <v>0</v>
      </c>
      <c r="S289" s="204">
        <v>0</v>
      </c>
      <c r="T289" s="205">
        <f>S289*H289</f>
        <v>0</v>
      </c>
      <c r="U289" s="37"/>
      <c r="V289" s="37"/>
      <c r="W289" s="37"/>
      <c r="X289" s="37"/>
      <c r="Y289" s="37"/>
      <c r="Z289" s="37"/>
      <c r="AA289" s="37"/>
      <c r="AB289" s="37"/>
      <c r="AC289" s="37"/>
      <c r="AD289" s="37"/>
      <c r="AE289" s="37"/>
      <c r="AR289" s="206" t="s">
        <v>232</v>
      </c>
      <c r="AT289" s="206" t="s">
        <v>214</v>
      </c>
      <c r="AU289" s="206" t="s">
        <v>91</v>
      </c>
      <c r="AY289" s="19" t="s">
        <v>211</v>
      </c>
      <c r="BE289" s="207">
        <f>IF(N289="základní",J289,0)</f>
        <v>0</v>
      </c>
      <c r="BF289" s="207">
        <f>IF(N289="snížená",J289,0)</f>
        <v>0</v>
      </c>
      <c r="BG289" s="207">
        <f>IF(N289="zákl. přenesená",J289,0)</f>
        <v>0</v>
      </c>
      <c r="BH289" s="207">
        <f>IF(N289="sníž. přenesená",J289,0)</f>
        <v>0</v>
      </c>
      <c r="BI289" s="207">
        <f>IF(N289="nulová",J289,0)</f>
        <v>0</v>
      </c>
      <c r="BJ289" s="19" t="s">
        <v>88</v>
      </c>
      <c r="BK289" s="207">
        <f>ROUND(I289*H289,2)</f>
        <v>0</v>
      </c>
      <c r="BL289" s="19" t="s">
        <v>232</v>
      </c>
      <c r="BM289" s="206" t="s">
        <v>2390</v>
      </c>
    </row>
    <row r="290" spans="1:65" s="12" customFormat="1" ht="15">
      <c r="B290" s="179"/>
      <c r="C290" s="180"/>
      <c r="D290" s="181" t="s">
        <v>81</v>
      </c>
      <c r="E290" s="182" t="s">
        <v>1400</v>
      </c>
      <c r="F290" s="182" t="s">
        <v>1401</v>
      </c>
      <c r="G290" s="180"/>
      <c r="H290" s="180"/>
      <c r="I290" s="183"/>
      <c r="J290" s="184">
        <f>BK290</f>
        <v>0</v>
      </c>
      <c r="K290" s="180"/>
      <c r="L290" s="185"/>
      <c r="M290" s="186"/>
      <c r="N290" s="187"/>
      <c r="O290" s="187"/>
      <c r="P290" s="188">
        <f>P291</f>
        <v>0</v>
      </c>
      <c r="Q290" s="187"/>
      <c r="R290" s="188">
        <f>R291</f>
        <v>1.7999999999999999E-2</v>
      </c>
      <c r="S290" s="187"/>
      <c r="T290" s="189">
        <f>T291</f>
        <v>0</v>
      </c>
      <c r="AR290" s="190" t="s">
        <v>91</v>
      </c>
      <c r="AT290" s="191" t="s">
        <v>81</v>
      </c>
      <c r="AU290" s="191" t="s">
        <v>82</v>
      </c>
      <c r="AY290" s="190" t="s">
        <v>211</v>
      </c>
      <c r="BK290" s="192">
        <f>BK291</f>
        <v>0</v>
      </c>
    </row>
    <row r="291" spans="1:65" s="12" customFormat="1" ht="12.75">
      <c r="B291" s="179"/>
      <c r="C291" s="180"/>
      <c r="D291" s="181" t="s">
        <v>81</v>
      </c>
      <c r="E291" s="193" t="s">
        <v>1402</v>
      </c>
      <c r="F291" s="193" t="s">
        <v>1403</v>
      </c>
      <c r="G291" s="180"/>
      <c r="H291" s="180"/>
      <c r="I291" s="183"/>
      <c r="J291" s="194">
        <f>BK291</f>
        <v>0</v>
      </c>
      <c r="K291" s="180"/>
      <c r="L291" s="185"/>
      <c r="M291" s="186"/>
      <c r="N291" s="187"/>
      <c r="O291" s="187"/>
      <c r="P291" s="188">
        <f>SUM(P292:P305)</f>
        <v>0</v>
      </c>
      <c r="Q291" s="187"/>
      <c r="R291" s="188">
        <f>SUM(R292:R305)</f>
        <v>1.7999999999999999E-2</v>
      </c>
      <c r="S291" s="187"/>
      <c r="T291" s="189">
        <f>SUM(T292:T305)</f>
        <v>0</v>
      </c>
      <c r="AR291" s="190" t="s">
        <v>91</v>
      </c>
      <c r="AT291" s="191" t="s">
        <v>81</v>
      </c>
      <c r="AU291" s="191" t="s">
        <v>88</v>
      </c>
      <c r="AY291" s="190" t="s">
        <v>211</v>
      </c>
      <c r="BK291" s="192">
        <f>SUM(BK292:BK305)</f>
        <v>0</v>
      </c>
    </row>
    <row r="292" spans="1:65" s="2" customFormat="1" ht="24">
      <c r="A292" s="37"/>
      <c r="B292" s="38"/>
      <c r="C292" s="195" t="s">
        <v>920</v>
      </c>
      <c r="D292" s="195" t="s">
        <v>214</v>
      </c>
      <c r="E292" s="196" t="s">
        <v>1405</v>
      </c>
      <c r="F292" s="197" t="s">
        <v>1406</v>
      </c>
      <c r="G292" s="198" t="s">
        <v>519</v>
      </c>
      <c r="H292" s="199">
        <v>51.898000000000003</v>
      </c>
      <c r="I292" s="200"/>
      <c r="J292" s="201">
        <f>ROUND(I292*H292,2)</f>
        <v>0</v>
      </c>
      <c r="K292" s="197" t="s">
        <v>224</v>
      </c>
      <c r="L292" s="42"/>
      <c r="M292" s="202" t="s">
        <v>44</v>
      </c>
      <c r="N292" s="203" t="s">
        <v>53</v>
      </c>
      <c r="O292" s="67"/>
      <c r="P292" s="204">
        <f>O292*H292</f>
        <v>0</v>
      </c>
      <c r="Q292" s="204">
        <v>0</v>
      </c>
      <c r="R292" s="204">
        <f>Q292*H292</f>
        <v>0</v>
      </c>
      <c r="S292" s="204">
        <v>0</v>
      </c>
      <c r="T292" s="205">
        <f>S292*H292</f>
        <v>0</v>
      </c>
      <c r="U292" s="37"/>
      <c r="V292" s="37"/>
      <c r="W292" s="37"/>
      <c r="X292" s="37"/>
      <c r="Y292" s="37"/>
      <c r="Z292" s="37"/>
      <c r="AA292" s="37"/>
      <c r="AB292" s="37"/>
      <c r="AC292" s="37"/>
      <c r="AD292" s="37"/>
      <c r="AE292" s="37"/>
      <c r="AR292" s="206" t="s">
        <v>368</v>
      </c>
      <c r="AT292" s="206" t="s">
        <v>214</v>
      </c>
      <c r="AU292" s="206" t="s">
        <v>91</v>
      </c>
      <c r="AY292" s="19" t="s">
        <v>211</v>
      </c>
      <c r="BE292" s="207">
        <f>IF(N292="základní",J292,0)</f>
        <v>0</v>
      </c>
      <c r="BF292" s="207">
        <f>IF(N292="snížená",J292,0)</f>
        <v>0</v>
      </c>
      <c r="BG292" s="207">
        <f>IF(N292="zákl. přenesená",J292,0)</f>
        <v>0</v>
      </c>
      <c r="BH292" s="207">
        <f>IF(N292="sníž. přenesená",J292,0)</f>
        <v>0</v>
      </c>
      <c r="BI292" s="207">
        <f>IF(N292="nulová",J292,0)</f>
        <v>0</v>
      </c>
      <c r="BJ292" s="19" t="s">
        <v>88</v>
      </c>
      <c r="BK292" s="207">
        <f>ROUND(I292*H292,2)</f>
        <v>0</v>
      </c>
      <c r="BL292" s="19" t="s">
        <v>368</v>
      </c>
      <c r="BM292" s="206" t="s">
        <v>2391</v>
      </c>
    </row>
    <row r="293" spans="1:65" s="2" customFormat="1" ht="39">
      <c r="A293" s="37"/>
      <c r="B293" s="38"/>
      <c r="C293" s="39"/>
      <c r="D293" s="208" t="s">
        <v>297</v>
      </c>
      <c r="E293" s="39"/>
      <c r="F293" s="209" t="s">
        <v>1408</v>
      </c>
      <c r="G293" s="39"/>
      <c r="H293" s="39"/>
      <c r="I293" s="118"/>
      <c r="J293" s="39"/>
      <c r="K293" s="39"/>
      <c r="L293" s="42"/>
      <c r="M293" s="210"/>
      <c r="N293" s="211"/>
      <c r="O293" s="67"/>
      <c r="P293" s="67"/>
      <c r="Q293" s="67"/>
      <c r="R293" s="67"/>
      <c r="S293" s="67"/>
      <c r="T293" s="68"/>
      <c r="U293" s="37"/>
      <c r="V293" s="37"/>
      <c r="W293" s="37"/>
      <c r="X293" s="37"/>
      <c r="Y293" s="37"/>
      <c r="Z293" s="37"/>
      <c r="AA293" s="37"/>
      <c r="AB293" s="37"/>
      <c r="AC293" s="37"/>
      <c r="AD293" s="37"/>
      <c r="AE293" s="37"/>
      <c r="AT293" s="19" t="s">
        <v>297</v>
      </c>
      <c r="AU293" s="19" t="s">
        <v>91</v>
      </c>
    </row>
    <row r="294" spans="1:65" s="15" customFormat="1">
      <c r="B294" s="238"/>
      <c r="C294" s="239"/>
      <c r="D294" s="208" t="s">
        <v>299</v>
      </c>
      <c r="E294" s="240" t="s">
        <v>44</v>
      </c>
      <c r="F294" s="241" t="s">
        <v>2392</v>
      </c>
      <c r="G294" s="239"/>
      <c r="H294" s="240" t="s">
        <v>44</v>
      </c>
      <c r="I294" s="242"/>
      <c r="J294" s="239"/>
      <c r="K294" s="239"/>
      <c r="L294" s="243"/>
      <c r="M294" s="244"/>
      <c r="N294" s="245"/>
      <c r="O294" s="245"/>
      <c r="P294" s="245"/>
      <c r="Q294" s="245"/>
      <c r="R294" s="245"/>
      <c r="S294" s="245"/>
      <c r="T294" s="246"/>
      <c r="AT294" s="247" t="s">
        <v>299</v>
      </c>
      <c r="AU294" s="247" t="s">
        <v>91</v>
      </c>
      <c r="AV294" s="15" t="s">
        <v>88</v>
      </c>
      <c r="AW294" s="15" t="s">
        <v>42</v>
      </c>
      <c r="AX294" s="15" t="s">
        <v>82</v>
      </c>
      <c r="AY294" s="247" t="s">
        <v>211</v>
      </c>
    </row>
    <row r="295" spans="1:65" s="13" customFormat="1">
      <c r="B295" s="216"/>
      <c r="C295" s="217"/>
      <c r="D295" s="208" t="s">
        <v>299</v>
      </c>
      <c r="E295" s="218" t="s">
        <v>44</v>
      </c>
      <c r="F295" s="219" t="s">
        <v>2393</v>
      </c>
      <c r="G295" s="217"/>
      <c r="H295" s="220">
        <v>41.04</v>
      </c>
      <c r="I295" s="221"/>
      <c r="J295" s="217"/>
      <c r="K295" s="217"/>
      <c r="L295" s="222"/>
      <c r="M295" s="223"/>
      <c r="N295" s="224"/>
      <c r="O295" s="224"/>
      <c r="P295" s="224"/>
      <c r="Q295" s="224"/>
      <c r="R295" s="224"/>
      <c r="S295" s="224"/>
      <c r="T295" s="225"/>
      <c r="AT295" s="226" t="s">
        <v>299</v>
      </c>
      <c r="AU295" s="226" t="s">
        <v>91</v>
      </c>
      <c r="AV295" s="13" t="s">
        <v>91</v>
      </c>
      <c r="AW295" s="13" t="s">
        <v>42</v>
      </c>
      <c r="AX295" s="13" t="s">
        <v>82</v>
      </c>
      <c r="AY295" s="226" t="s">
        <v>211</v>
      </c>
    </row>
    <row r="296" spans="1:65" s="13" customFormat="1">
      <c r="B296" s="216"/>
      <c r="C296" s="217"/>
      <c r="D296" s="208" t="s">
        <v>299</v>
      </c>
      <c r="E296" s="218" t="s">
        <v>44</v>
      </c>
      <c r="F296" s="219" t="s">
        <v>2394</v>
      </c>
      <c r="G296" s="217"/>
      <c r="H296" s="220">
        <v>6.9</v>
      </c>
      <c r="I296" s="221"/>
      <c r="J296" s="217"/>
      <c r="K296" s="217"/>
      <c r="L296" s="222"/>
      <c r="M296" s="223"/>
      <c r="N296" s="224"/>
      <c r="O296" s="224"/>
      <c r="P296" s="224"/>
      <c r="Q296" s="224"/>
      <c r="R296" s="224"/>
      <c r="S296" s="224"/>
      <c r="T296" s="225"/>
      <c r="AT296" s="226" t="s">
        <v>299</v>
      </c>
      <c r="AU296" s="226" t="s">
        <v>91</v>
      </c>
      <c r="AV296" s="13" t="s">
        <v>91</v>
      </c>
      <c r="AW296" s="13" t="s">
        <v>42</v>
      </c>
      <c r="AX296" s="13" t="s">
        <v>82</v>
      </c>
      <c r="AY296" s="226" t="s">
        <v>211</v>
      </c>
    </row>
    <row r="297" spans="1:65" s="13" customFormat="1">
      <c r="B297" s="216"/>
      <c r="C297" s="217"/>
      <c r="D297" s="208" t="s">
        <v>299</v>
      </c>
      <c r="E297" s="218" t="s">
        <v>44</v>
      </c>
      <c r="F297" s="219" t="s">
        <v>2395</v>
      </c>
      <c r="G297" s="217"/>
      <c r="H297" s="220">
        <v>3.9580000000000002</v>
      </c>
      <c r="I297" s="221"/>
      <c r="J297" s="217"/>
      <c r="K297" s="217"/>
      <c r="L297" s="222"/>
      <c r="M297" s="223"/>
      <c r="N297" s="224"/>
      <c r="O297" s="224"/>
      <c r="P297" s="224"/>
      <c r="Q297" s="224"/>
      <c r="R297" s="224"/>
      <c r="S297" s="224"/>
      <c r="T297" s="225"/>
      <c r="AT297" s="226" t="s">
        <v>299</v>
      </c>
      <c r="AU297" s="226" t="s">
        <v>91</v>
      </c>
      <c r="AV297" s="13" t="s">
        <v>91</v>
      </c>
      <c r="AW297" s="13" t="s">
        <v>42</v>
      </c>
      <c r="AX297" s="13" t="s">
        <v>82</v>
      </c>
      <c r="AY297" s="226" t="s">
        <v>211</v>
      </c>
    </row>
    <row r="298" spans="1:65" s="14" customFormat="1">
      <c r="B298" s="227"/>
      <c r="C298" s="228"/>
      <c r="D298" s="208" t="s">
        <v>299</v>
      </c>
      <c r="E298" s="229" t="s">
        <v>44</v>
      </c>
      <c r="F298" s="230" t="s">
        <v>344</v>
      </c>
      <c r="G298" s="228"/>
      <c r="H298" s="231">
        <v>51.897999999999996</v>
      </c>
      <c r="I298" s="232"/>
      <c r="J298" s="228"/>
      <c r="K298" s="228"/>
      <c r="L298" s="233"/>
      <c r="M298" s="234"/>
      <c r="N298" s="235"/>
      <c r="O298" s="235"/>
      <c r="P298" s="235"/>
      <c r="Q298" s="235"/>
      <c r="R298" s="235"/>
      <c r="S298" s="235"/>
      <c r="T298" s="236"/>
      <c r="AT298" s="237" t="s">
        <v>299</v>
      </c>
      <c r="AU298" s="237" t="s">
        <v>91</v>
      </c>
      <c r="AV298" s="14" t="s">
        <v>232</v>
      </c>
      <c r="AW298" s="14" t="s">
        <v>42</v>
      </c>
      <c r="AX298" s="14" t="s">
        <v>88</v>
      </c>
      <c r="AY298" s="237" t="s">
        <v>211</v>
      </c>
    </row>
    <row r="299" spans="1:65" s="2" customFormat="1" ht="12">
      <c r="A299" s="37"/>
      <c r="B299" s="38"/>
      <c r="C299" s="259" t="s">
        <v>933</v>
      </c>
      <c r="D299" s="259" t="s">
        <v>507</v>
      </c>
      <c r="E299" s="260" t="s">
        <v>1413</v>
      </c>
      <c r="F299" s="261" t="s">
        <v>1414</v>
      </c>
      <c r="G299" s="262" t="s">
        <v>510</v>
      </c>
      <c r="H299" s="263">
        <v>1.7999999999999999E-2</v>
      </c>
      <c r="I299" s="264"/>
      <c r="J299" s="265">
        <f>ROUND(I299*H299,2)</f>
        <v>0</v>
      </c>
      <c r="K299" s="261" t="s">
        <v>224</v>
      </c>
      <c r="L299" s="266"/>
      <c r="M299" s="267" t="s">
        <v>44</v>
      </c>
      <c r="N299" s="268" t="s">
        <v>53</v>
      </c>
      <c r="O299" s="67"/>
      <c r="P299" s="204">
        <f>O299*H299</f>
        <v>0</v>
      </c>
      <c r="Q299" s="204">
        <v>1</v>
      </c>
      <c r="R299" s="204">
        <f>Q299*H299</f>
        <v>1.7999999999999999E-2</v>
      </c>
      <c r="S299" s="204">
        <v>0</v>
      </c>
      <c r="T299" s="205">
        <f>S299*H299</f>
        <v>0</v>
      </c>
      <c r="U299" s="37"/>
      <c r="V299" s="37"/>
      <c r="W299" s="37"/>
      <c r="X299" s="37"/>
      <c r="Y299" s="37"/>
      <c r="Z299" s="37"/>
      <c r="AA299" s="37"/>
      <c r="AB299" s="37"/>
      <c r="AC299" s="37"/>
      <c r="AD299" s="37"/>
      <c r="AE299" s="37"/>
      <c r="AR299" s="206" t="s">
        <v>474</v>
      </c>
      <c r="AT299" s="206" t="s">
        <v>507</v>
      </c>
      <c r="AU299" s="206" t="s">
        <v>91</v>
      </c>
      <c r="AY299" s="19" t="s">
        <v>211</v>
      </c>
      <c r="BE299" s="207">
        <f>IF(N299="základní",J299,0)</f>
        <v>0</v>
      </c>
      <c r="BF299" s="207">
        <f>IF(N299="snížená",J299,0)</f>
        <v>0</v>
      </c>
      <c r="BG299" s="207">
        <f>IF(N299="zákl. přenesená",J299,0)</f>
        <v>0</v>
      </c>
      <c r="BH299" s="207">
        <f>IF(N299="sníž. přenesená",J299,0)</f>
        <v>0</v>
      </c>
      <c r="BI299" s="207">
        <f>IF(N299="nulová",J299,0)</f>
        <v>0</v>
      </c>
      <c r="BJ299" s="19" t="s">
        <v>88</v>
      </c>
      <c r="BK299" s="207">
        <f>ROUND(I299*H299,2)</f>
        <v>0</v>
      </c>
      <c r="BL299" s="19" t="s">
        <v>368</v>
      </c>
      <c r="BM299" s="206" t="s">
        <v>2396</v>
      </c>
    </row>
    <row r="300" spans="1:65" s="2" customFormat="1" ht="19.5">
      <c r="A300" s="37"/>
      <c r="B300" s="38"/>
      <c r="C300" s="39"/>
      <c r="D300" s="208" t="s">
        <v>220</v>
      </c>
      <c r="E300" s="39"/>
      <c r="F300" s="209" t="s">
        <v>1416</v>
      </c>
      <c r="G300" s="39"/>
      <c r="H300" s="39"/>
      <c r="I300" s="118"/>
      <c r="J300" s="39"/>
      <c r="K300" s="39"/>
      <c r="L300" s="42"/>
      <c r="M300" s="210"/>
      <c r="N300" s="211"/>
      <c r="O300" s="67"/>
      <c r="P300" s="67"/>
      <c r="Q300" s="67"/>
      <c r="R300" s="67"/>
      <c r="S300" s="67"/>
      <c r="T300" s="68"/>
      <c r="U300" s="37"/>
      <c r="V300" s="37"/>
      <c r="W300" s="37"/>
      <c r="X300" s="37"/>
      <c r="Y300" s="37"/>
      <c r="Z300" s="37"/>
      <c r="AA300" s="37"/>
      <c r="AB300" s="37"/>
      <c r="AC300" s="37"/>
      <c r="AD300" s="37"/>
      <c r="AE300" s="37"/>
      <c r="AT300" s="19" t="s">
        <v>220</v>
      </c>
      <c r="AU300" s="19" t="s">
        <v>91</v>
      </c>
    </row>
    <row r="301" spans="1:65" s="13" customFormat="1">
      <c r="B301" s="216"/>
      <c r="C301" s="217"/>
      <c r="D301" s="208" t="s">
        <v>299</v>
      </c>
      <c r="E301" s="218" t="s">
        <v>44</v>
      </c>
      <c r="F301" s="219" t="s">
        <v>2397</v>
      </c>
      <c r="G301" s="217"/>
      <c r="H301" s="220">
        <v>1.7999999999999999E-2</v>
      </c>
      <c r="I301" s="221"/>
      <c r="J301" s="217"/>
      <c r="K301" s="217"/>
      <c r="L301" s="222"/>
      <c r="M301" s="223"/>
      <c r="N301" s="224"/>
      <c r="O301" s="224"/>
      <c r="P301" s="224"/>
      <c r="Q301" s="224"/>
      <c r="R301" s="224"/>
      <c r="S301" s="224"/>
      <c r="T301" s="225"/>
      <c r="AT301" s="226" t="s">
        <v>299</v>
      </c>
      <c r="AU301" s="226" t="s">
        <v>91</v>
      </c>
      <c r="AV301" s="13" t="s">
        <v>91</v>
      </c>
      <c r="AW301" s="13" t="s">
        <v>42</v>
      </c>
      <c r="AX301" s="13" t="s">
        <v>88</v>
      </c>
      <c r="AY301" s="226" t="s">
        <v>211</v>
      </c>
    </row>
    <row r="302" spans="1:65" s="2" customFormat="1" ht="36">
      <c r="A302" s="37"/>
      <c r="B302" s="38"/>
      <c r="C302" s="195" t="s">
        <v>945</v>
      </c>
      <c r="D302" s="195" t="s">
        <v>214</v>
      </c>
      <c r="E302" s="196" t="s">
        <v>1440</v>
      </c>
      <c r="F302" s="197" t="s">
        <v>1441</v>
      </c>
      <c r="G302" s="198" t="s">
        <v>510</v>
      </c>
      <c r="H302" s="199">
        <v>1.7999999999999999E-2</v>
      </c>
      <c r="I302" s="200"/>
      <c r="J302" s="201">
        <f>ROUND(I302*H302,2)</f>
        <v>0</v>
      </c>
      <c r="K302" s="197" t="s">
        <v>224</v>
      </c>
      <c r="L302" s="42"/>
      <c r="M302" s="202" t="s">
        <v>44</v>
      </c>
      <c r="N302" s="203" t="s">
        <v>53</v>
      </c>
      <c r="O302" s="67"/>
      <c r="P302" s="204">
        <f>O302*H302</f>
        <v>0</v>
      </c>
      <c r="Q302" s="204">
        <v>0</v>
      </c>
      <c r="R302" s="204">
        <f>Q302*H302</f>
        <v>0</v>
      </c>
      <c r="S302" s="204">
        <v>0</v>
      </c>
      <c r="T302" s="205">
        <f>S302*H302</f>
        <v>0</v>
      </c>
      <c r="U302" s="37"/>
      <c r="V302" s="37"/>
      <c r="W302" s="37"/>
      <c r="X302" s="37"/>
      <c r="Y302" s="37"/>
      <c r="Z302" s="37"/>
      <c r="AA302" s="37"/>
      <c r="AB302" s="37"/>
      <c r="AC302" s="37"/>
      <c r="AD302" s="37"/>
      <c r="AE302" s="37"/>
      <c r="AR302" s="206" t="s">
        <v>368</v>
      </c>
      <c r="AT302" s="206" t="s">
        <v>214</v>
      </c>
      <c r="AU302" s="206" t="s">
        <v>91</v>
      </c>
      <c r="AY302" s="19" t="s">
        <v>211</v>
      </c>
      <c r="BE302" s="207">
        <f>IF(N302="základní",J302,0)</f>
        <v>0</v>
      </c>
      <c r="BF302" s="207">
        <f>IF(N302="snížená",J302,0)</f>
        <v>0</v>
      </c>
      <c r="BG302" s="207">
        <f>IF(N302="zákl. přenesená",J302,0)</f>
        <v>0</v>
      </c>
      <c r="BH302" s="207">
        <f>IF(N302="sníž. přenesená",J302,0)</f>
        <v>0</v>
      </c>
      <c r="BI302" s="207">
        <f>IF(N302="nulová",J302,0)</f>
        <v>0</v>
      </c>
      <c r="BJ302" s="19" t="s">
        <v>88</v>
      </c>
      <c r="BK302" s="207">
        <f>ROUND(I302*H302,2)</f>
        <v>0</v>
      </c>
      <c r="BL302" s="19" t="s">
        <v>368</v>
      </c>
      <c r="BM302" s="206" t="s">
        <v>2398</v>
      </c>
    </row>
    <row r="303" spans="1:65" s="2" customFormat="1" ht="87.75">
      <c r="A303" s="37"/>
      <c r="B303" s="38"/>
      <c r="C303" s="39"/>
      <c r="D303" s="208" t="s">
        <v>297</v>
      </c>
      <c r="E303" s="39"/>
      <c r="F303" s="209" t="s">
        <v>1443</v>
      </c>
      <c r="G303" s="39"/>
      <c r="H303" s="39"/>
      <c r="I303" s="118"/>
      <c r="J303" s="39"/>
      <c r="K303" s="39"/>
      <c r="L303" s="42"/>
      <c r="M303" s="210"/>
      <c r="N303" s="211"/>
      <c r="O303" s="67"/>
      <c r="P303" s="67"/>
      <c r="Q303" s="67"/>
      <c r="R303" s="67"/>
      <c r="S303" s="67"/>
      <c r="T303" s="68"/>
      <c r="U303" s="37"/>
      <c r="V303" s="37"/>
      <c r="W303" s="37"/>
      <c r="X303" s="37"/>
      <c r="Y303" s="37"/>
      <c r="Z303" s="37"/>
      <c r="AA303" s="37"/>
      <c r="AB303" s="37"/>
      <c r="AC303" s="37"/>
      <c r="AD303" s="37"/>
      <c r="AE303" s="37"/>
      <c r="AT303" s="19" t="s">
        <v>297</v>
      </c>
      <c r="AU303" s="19" t="s">
        <v>91</v>
      </c>
    </row>
    <row r="304" spans="1:65" s="2" customFormat="1" ht="36">
      <c r="A304" s="37"/>
      <c r="B304" s="38"/>
      <c r="C304" s="195" t="s">
        <v>952</v>
      </c>
      <c r="D304" s="195" t="s">
        <v>214</v>
      </c>
      <c r="E304" s="196" t="s">
        <v>2399</v>
      </c>
      <c r="F304" s="197" t="s">
        <v>2400</v>
      </c>
      <c r="G304" s="198" t="s">
        <v>510</v>
      </c>
      <c r="H304" s="199">
        <v>1.7999999999999999E-2</v>
      </c>
      <c r="I304" s="200"/>
      <c r="J304" s="201">
        <f>ROUND(I304*H304,2)</f>
        <v>0</v>
      </c>
      <c r="K304" s="197" t="s">
        <v>224</v>
      </c>
      <c r="L304" s="42"/>
      <c r="M304" s="202" t="s">
        <v>44</v>
      </c>
      <c r="N304" s="203" t="s">
        <v>53</v>
      </c>
      <c r="O304" s="67"/>
      <c r="P304" s="204">
        <f>O304*H304</f>
        <v>0</v>
      </c>
      <c r="Q304" s="204">
        <v>0</v>
      </c>
      <c r="R304" s="204">
        <f>Q304*H304</f>
        <v>0</v>
      </c>
      <c r="S304" s="204">
        <v>0</v>
      </c>
      <c r="T304" s="205">
        <f>S304*H304</f>
        <v>0</v>
      </c>
      <c r="U304" s="37"/>
      <c r="V304" s="37"/>
      <c r="W304" s="37"/>
      <c r="X304" s="37"/>
      <c r="Y304" s="37"/>
      <c r="Z304" s="37"/>
      <c r="AA304" s="37"/>
      <c r="AB304" s="37"/>
      <c r="AC304" s="37"/>
      <c r="AD304" s="37"/>
      <c r="AE304" s="37"/>
      <c r="AR304" s="206" t="s">
        <v>368</v>
      </c>
      <c r="AT304" s="206" t="s">
        <v>214</v>
      </c>
      <c r="AU304" s="206" t="s">
        <v>91</v>
      </c>
      <c r="AY304" s="19" t="s">
        <v>211</v>
      </c>
      <c r="BE304" s="207">
        <f>IF(N304="základní",J304,0)</f>
        <v>0</v>
      </c>
      <c r="BF304" s="207">
        <f>IF(N304="snížená",J304,0)</f>
        <v>0</v>
      </c>
      <c r="BG304" s="207">
        <f>IF(N304="zákl. přenesená",J304,0)</f>
        <v>0</v>
      </c>
      <c r="BH304" s="207">
        <f>IF(N304="sníž. přenesená",J304,0)</f>
        <v>0</v>
      </c>
      <c r="BI304" s="207">
        <f>IF(N304="nulová",J304,0)</f>
        <v>0</v>
      </c>
      <c r="BJ304" s="19" t="s">
        <v>88</v>
      </c>
      <c r="BK304" s="207">
        <f>ROUND(I304*H304,2)</f>
        <v>0</v>
      </c>
      <c r="BL304" s="19" t="s">
        <v>368</v>
      </c>
      <c r="BM304" s="206" t="s">
        <v>2401</v>
      </c>
    </row>
    <row r="305" spans="1:47" s="2" customFormat="1" ht="87.75">
      <c r="A305" s="37"/>
      <c r="B305" s="38"/>
      <c r="C305" s="39"/>
      <c r="D305" s="208" t="s">
        <v>297</v>
      </c>
      <c r="E305" s="39"/>
      <c r="F305" s="209" t="s">
        <v>1443</v>
      </c>
      <c r="G305" s="39"/>
      <c r="H305" s="39"/>
      <c r="I305" s="118"/>
      <c r="J305" s="39"/>
      <c r="K305" s="39"/>
      <c r="L305" s="42"/>
      <c r="M305" s="212"/>
      <c r="N305" s="213"/>
      <c r="O305" s="214"/>
      <c r="P305" s="214"/>
      <c r="Q305" s="214"/>
      <c r="R305" s="214"/>
      <c r="S305" s="214"/>
      <c r="T305" s="215"/>
      <c r="U305" s="37"/>
      <c r="V305" s="37"/>
      <c r="W305" s="37"/>
      <c r="X305" s="37"/>
      <c r="Y305" s="37"/>
      <c r="Z305" s="37"/>
      <c r="AA305" s="37"/>
      <c r="AB305" s="37"/>
      <c r="AC305" s="37"/>
      <c r="AD305" s="37"/>
      <c r="AE305" s="37"/>
      <c r="AT305" s="19" t="s">
        <v>297</v>
      </c>
      <c r="AU305" s="19" t="s">
        <v>91</v>
      </c>
    </row>
    <row r="306" spans="1:47" s="2" customFormat="1">
      <c r="A306" s="37"/>
      <c r="B306" s="50"/>
      <c r="C306" s="51"/>
      <c r="D306" s="51"/>
      <c r="E306" s="51"/>
      <c r="F306" s="51"/>
      <c r="G306" s="51"/>
      <c r="H306" s="51"/>
      <c r="I306" s="145"/>
      <c r="J306" s="51"/>
      <c r="K306" s="51"/>
      <c r="L306" s="42"/>
      <c r="M306" s="37"/>
      <c r="O306" s="37"/>
      <c r="P306" s="37"/>
      <c r="Q306" s="37"/>
      <c r="R306" s="37"/>
      <c r="S306" s="37"/>
      <c r="T306" s="37"/>
      <c r="U306" s="37"/>
      <c r="V306" s="37"/>
      <c r="W306" s="37"/>
      <c r="X306" s="37"/>
      <c r="Y306" s="37"/>
      <c r="Z306" s="37"/>
      <c r="AA306" s="37"/>
      <c r="AB306" s="37"/>
      <c r="AC306" s="37"/>
      <c r="AD306" s="37"/>
      <c r="AE306" s="37"/>
    </row>
  </sheetData>
  <sheetProtection algorithmName="SHA-512" hashValue="uLEGX10H8BVMRbY45FdNAcyPqu9sKXUMsM4GHcV0ISTwOYaJoC7SQ9xbkzINKBO1dQKLBUyOQNYBH8OhBgpcVQ==" saltValue="w7UBvALaS2ojShyGhWbZa6wHF1k/VlEhw88EXgfoPZZWIoFFE6C60IMzsiybVsmKBmpwj0MroyA8oaldq+LVRQ==" spinCount="100000" sheet="1" objects="1" scenarios="1" formatColumns="0" formatRows="0" autoFilter="0"/>
  <autoFilter ref="C94:K305"/>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3"/>
  <sheetViews>
    <sheetView showGridLines="0" workbookViewId="0">
      <selection activeCell="F119" sqref="F11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163</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2402</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2403</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161</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44</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ROUND(J90,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ROUND((SUM(BE90:BE142)),  2)</f>
        <v>0</v>
      </c>
      <c r="G35" s="37"/>
      <c r="H35" s="37"/>
      <c r="I35" s="134">
        <v>0.21</v>
      </c>
      <c r="J35" s="133">
        <f>ROUND(((SUM(BE90:BE142))*I35),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ROUND((SUM(BF90:BF142)),  2)</f>
        <v>0</v>
      </c>
      <c r="G36" s="37"/>
      <c r="H36" s="37"/>
      <c r="I36" s="134">
        <v>0.15</v>
      </c>
      <c r="J36" s="133">
        <f>ROUND(((SUM(BF90:BF142))*I36),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ROUND((SUM(BG90:BG142)),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ROUND((SUM(BH90:BH142)),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ROUND((SUM(BI90:BI142)),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2402</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08 - Soupis prací - Dočasné příjezdy ke stavbě (staveništní komunikace)</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J90</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284</v>
      </c>
      <c r="E64" s="157"/>
      <c r="F64" s="157"/>
      <c r="G64" s="157"/>
      <c r="H64" s="157"/>
      <c r="I64" s="158"/>
      <c r="J64" s="159">
        <f>J91</f>
        <v>0</v>
      </c>
      <c r="K64" s="155"/>
      <c r="L64" s="160"/>
    </row>
    <row r="65" spans="1:31" s="10" customFormat="1" ht="12.75">
      <c r="B65" s="161"/>
      <c r="C65" s="100"/>
      <c r="D65" s="162" t="s">
        <v>285</v>
      </c>
      <c r="E65" s="163"/>
      <c r="F65" s="163"/>
      <c r="G65" s="163"/>
      <c r="H65" s="163"/>
      <c r="I65" s="164"/>
      <c r="J65" s="165">
        <f>J92</f>
        <v>0</v>
      </c>
      <c r="K65" s="100"/>
      <c r="L65" s="166"/>
    </row>
    <row r="66" spans="1:31" s="10" customFormat="1" ht="12.75">
      <c r="B66" s="161"/>
      <c r="C66" s="100"/>
      <c r="D66" s="162" t="s">
        <v>2404</v>
      </c>
      <c r="E66" s="163"/>
      <c r="F66" s="163"/>
      <c r="G66" s="163"/>
      <c r="H66" s="163"/>
      <c r="I66" s="164"/>
      <c r="J66" s="165">
        <f>J122</f>
        <v>0</v>
      </c>
      <c r="K66" s="100"/>
      <c r="L66" s="166"/>
    </row>
    <row r="67" spans="1:31" s="10" customFormat="1" ht="12.75">
      <c r="B67" s="161"/>
      <c r="C67" s="100"/>
      <c r="D67" s="162" t="s">
        <v>287</v>
      </c>
      <c r="E67" s="163"/>
      <c r="F67" s="163"/>
      <c r="G67" s="163"/>
      <c r="H67" s="163"/>
      <c r="I67" s="164"/>
      <c r="J67" s="165">
        <f>J136</f>
        <v>0</v>
      </c>
      <c r="K67" s="100"/>
      <c r="L67" s="166"/>
    </row>
    <row r="68" spans="1:31" s="10" customFormat="1" ht="12.75">
      <c r="B68" s="161"/>
      <c r="C68" s="100"/>
      <c r="D68" s="162" t="s">
        <v>289</v>
      </c>
      <c r="E68" s="163"/>
      <c r="F68" s="163"/>
      <c r="G68" s="163"/>
      <c r="H68" s="163"/>
      <c r="I68" s="164"/>
      <c r="J68" s="165">
        <f>J140</f>
        <v>0</v>
      </c>
      <c r="K68" s="100"/>
      <c r="L68" s="166"/>
    </row>
    <row r="69" spans="1:31" s="2" customFormat="1">
      <c r="A69" s="37"/>
      <c r="B69" s="38"/>
      <c r="C69" s="39"/>
      <c r="D69" s="39"/>
      <c r="E69" s="39"/>
      <c r="F69" s="39"/>
      <c r="G69" s="39"/>
      <c r="H69" s="39"/>
      <c r="I69" s="118"/>
      <c r="J69" s="39"/>
      <c r="K69" s="39"/>
      <c r="L69" s="119"/>
      <c r="S69" s="37"/>
      <c r="T69" s="37"/>
      <c r="U69" s="37"/>
      <c r="V69" s="37"/>
      <c r="W69" s="37"/>
      <c r="X69" s="37"/>
      <c r="Y69" s="37"/>
      <c r="Z69" s="37"/>
      <c r="AA69" s="37"/>
      <c r="AB69" s="37"/>
      <c r="AC69" s="37"/>
      <c r="AD69" s="37"/>
      <c r="AE69" s="37"/>
    </row>
    <row r="70" spans="1:31" s="2" customFormat="1">
      <c r="A70" s="37"/>
      <c r="B70" s="50"/>
      <c r="C70" s="51"/>
      <c r="D70" s="51"/>
      <c r="E70" s="51"/>
      <c r="F70" s="51"/>
      <c r="G70" s="51"/>
      <c r="H70" s="51"/>
      <c r="I70" s="145"/>
      <c r="J70" s="51"/>
      <c r="K70" s="51"/>
      <c r="L70" s="119"/>
      <c r="S70" s="37"/>
      <c r="T70" s="37"/>
      <c r="U70" s="37"/>
      <c r="V70" s="37"/>
      <c r="W70" s="37"/>
      <c r="X70" s="37"/>
      <c r="Y70" s="37"/>
      <c r="Z70" s="37"/>
      <c r="AA70" s="37"/>
      <c r="AB70" s="37"/>
      <c r="AC70" s="37"/>
      <c r="AD70" s="37"/>
      <c r="AE70" s="37"/>
    </row>
    <row r="74" spans="1:31" s="2" customFormat="1">
      <c r="A74" s="37"/>
      <c r="B74" s="52"/>
      <c r="C74" s="53"/>
      <c r="D74" s="53"/>
      <c r="E74" s="53"/>
      <c r="F74" s="53"/>
      <c r="G74" s="53"/>
      <c r="H74" s="53"/>
      <c r="I74" s="148"/>
      <c r="J74" s="53"/>
      <c r="K74" s="53"/>
      <c r="L74" s="119"/>
      <c r="S74" s="37"/>
      <c r="T74" s="37"/>
      <c r="U74" s="37"/>
      <c r="V74" s="37"/>
      <c r="W74" s="37"/>
      <c r="X74" s="37"/>
      <c r="Y74" s="37"/>
      <c r="Z74" s="37"/>
      <c r="AA74" s="37"/>
      <c r="AB74" s="37"/>
      <c r="AC74" s="37"/>
      <c r="AD74" s="37"/>
      <c r="AE74" s="37"/>
    </row>
    <row r="75" spans="1:31" s="2" customFormat="1" ht="18">
      <c r="A75" s="37"/>
      <c r="B75" s="38"/>
      <c r="C75" s="25" t="s">
        <v>195</v>
      </c>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c r="A76" s="37"/>
      <c r="B76" s="38"/>
      <c r="C76" s="39"/>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12.75">
      <c r="A77" s="37"/>
      <c r="B77" s="38"/>
      <c r="C77" s="31" t="s">
        <v>16</v>
      </c>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75">
      <c r="A78" s="37"/>
      <c r="B78" s="38"/>
      <c r="C78" s="39"/>
      <c r="D78" s="39"/>
      <c r="E78" s="402" t="str">
        <f>E7</f>
        <v>Bělá, Kvasiny, protipovodňová ochrana, č. akce 229180012 - DPS</v>
      </c>
      <c r="F78" s="403"/>
      <c r="G78" s="403"/>
      <c r="H78" s="403"/>
      <c r="I78" s="118"/>
      <c r="J78" s="39"/>
      <c r="K78" s="39"/>
      <c r="L78" s="119"/>
      <c r="S78" s="37"/>
      <c r="T78" s="37"/>
      <c r="U78" s="37"/>
      <c r="V78" s="37"/>
      <c r="W78" s="37"/>
      <c r="X78" s="37"/>
      <c r="Y78" s="37"/>
      <c r="Z78" s="37"/>
      <c r="AA78" s="37"/>
      <c r="AB78" s="37"/>
      <c r="AC78" s="37"/>
      <c r="AD78" s="37"/>
      <c r="AE78" s="37"/>
    </row>
    <row r="79" spans="1:31" s="1" customFormat="1" ht="12.75">
      <c r="B79" s="23"/>
      <c r="C79" s="31" t="s">
        <v>180</v>
      </c>
      <c r="D79" s="24"/>
      <c r="E79" s="24"/>
      <c r="F79" s="24"/>
      <c r="G79" s="24"/>
      <c r="H79" s="24"/>
      <c r="I79" s="111"/>
      <c r="J79" s="24"/>
      <c r="K79" s="24"/>
      <c r="L79" s="22"/>
    </row>
    <row r="80" spans="1:31" s="2" customFormat="1">
      <c r="A80" s="37"/>
      <c r="B80" s="38"/>
      <c r="C80" s="39"/>
      <c r="D80" s="39"/>
      <c r="E80" s="402" t="s">
        <v>2402</v>
      </c>
      <c r="F80" s="401"/>
      <c r="G80" s="401"/>
      <c r="H80" s="401"/>
      <c r="I80" s="118"/>
      <c r="J80" s="39"/>
      <c r="K80" s="39"/>
      <c r="L80" s="119"/>
      <c r="S80" s="37"/>
      <c r="T80" s="37"/>
      <c r="U80" s="37"/>
      <c r="V80" s="37"/>
      <c r="W80" s="37"/>
      <c r="X80" s="37"/>
      <c r="Y80" s="37"/>
      <c r="Z80" s="37"/>
      <c r="AA80" s="37"/>
      <c r="AB80" s="37"/>
      <c r="AC80" s="37"/>
      <c r="AD80" s="37"/>
      <c r="AE80" s="37"/>
    </row>
    <row r="81" spans="1:65" s="2" customFormat="1" ht="12.75">
      <c r="A81" s="37"/>
      <c r="B81" s="38"/>
      <c r="C81" s="31" t="s">
        <v>182</v>
      </c>
      <c r="D81" s="39"/>
      <c r="E81" s="39"/>
      <c r="F81" s="39"/>
      <c r="G81" s="39"/>
      <c r="H81" s="39"/>
      <c r="I81" s="118"/>
      <c r="J81" s="39"/>
      <c r="K81" s="39"/>
      <c r="L81" s="119"/>
      <c r="S81" s="37"/>
      <c r="T81" s="37"/>
      <c r="U81" s="37"/>
      <c r="V81" s="37"/>
      <c r="W81" s="37"/>
      <c r="X81" s="37"/>
      <c r="Y81" s="37"/>
      <c r="Z81" s="37"/>
      <c r="AA81" s="37"/>
      <c r="AB81" s="37"/>
      <c r="AC81" s="37"/>
      <c r="AD81" s="37"/>
      <c r="AE81" s="37"/>
    </row>
    <row r="82" spans="1:65" s="2" customFormat="1">
      <c r="A82" s="37"/>
      <c r="B82" s="38"/>
      <c r="C82" s="39"/>
      <c r="D82" s="39"/>
      <c r="E82" s="364" t="str">
        <f>E11</f>
        <v>SO 08 - Soupis prací - Dočasné příjezdy ke stavbě (staveništní komunikace)</v>
      </c>
      <c r="F82" s="401"/>
      <c r="G82" s="401"/>
      <c r="H82" s="401"/>
      <c r="I82" s="118"/>
      <c r="J82" s="39"/>
      <c r="K82" s="39"/>
      <c r="L82" s="119"/>
      <c r="S82" s="37"/>
      <c r="T82" s="37"/>
      <c r="U82" s="37"/>
      <c r="V82" s="37"/>
      <c r="W82" s="37"/>
      <c r="X82" s="37"/>
      <c r="Y82" s="37"/>
      <c r="Z82" s="37"/>
      <c r="AA82" s="37"/>
      <c r="AB82" s="37"/>
      <c r="AC82" s="37"/>
      <c r="AD82" s="37"/>
      <c r="AE82" s="37"/>
    </row>
    <row r="83" spans="1:65" s="2" customFormat="1">
      <c r="A83" s="37"/>
      <c r="B83" s="38"/>
      <c r="C83" s="39"/>
      <c r="D83" s="39"/>
      <c r="E83" s="39"/>
      <c r="F83" s="39"/>
      <c r="G83" s="39"/>
      <c r="H83" s="39"/>
      <c r="I83" s="118"/>
      <c r="J83" s="39"/>
      <c r="K83" s="39"/>
      <c r="L83" s="119"/>
      <c r="S83" s="37"/>
      <c r="T83" s="37"/>
      <c r="U83" s="37"/>
      <c r="V83" s="37"/>
      <c r="W83" s="37"/>
      <c r="X83" s="37"/>
      <c r="Y83" s="37"/>
      <c r="Z83" s="37"/>
      <c r="AA83" s="37"/>
      <c r="AB83" s="37"/>
      <c r="AC83" s="37"/>
      <c r="AD83" s="37"/>
      <c r="AE83" s="37"/>
    </row>
    <row r="84" spans="1:65" s="2" customFormat="1" ht="12.75">
      <c r="A84" s="37"/>
      <c r="B84" s="38"/>
      <c r="C84" s="31" t="s">
        <v>22</v>
      </c>
      <c r="D84" s="39"/>
      <c r="E84" s="39"/>
      <c r="F84" s="29" t="str">
        <f>F14</f>
        <v>k. ú. Kvasiny</v>
      </c>
      <c r="G84" s="39"/>
      <c r="H84" s="39"/>
      <c r="I84" s="120" t="s">
        <v>24</v>
      </c>
      <c r="J84" s="62" t="str">
        <f>IF(J14="","",J14)</f>
        <v>30. 6. 2020</v>
      </c>
      <c r="K84" s="39"/>
      <c r="L84" s="119"/>
      <c r="S84" s="37"/>
      <c r="T84" s="37"/>
      <c r="U84" s="37"/>
      <c r="V84" s="37"/>
      <c r="W84" s="37"/>
      <c r="X84" s="37"/>
      <c r="Y84" s="37"/>
      <c r="Z84" s="37"/>
      <c r="AA84" s="37"/>
      <c r="AB84" s="37"/>
      <c r="AC84" s="37"/>
      <c r="AD84" s="37"/>
      <c r="AE84" s="37"/>
    </row>
    <row r="85" spans="1:65" s="2" customFormat="1">
      <c r="A85" s="37"/>
      <c r="B85" s="38"/>
      <c r="C85" s="39"/>
      <c r="D85" s="39"/>
      <c r="E85" s="39"/>
      <c r="F85" s="39"/>
      <c r="G85" s="39"/>
      <c r="H85" s="39"/>
      <c r="I85" s="118"/>
      <c r="J85" s="39"/>
      <c r="K85" s="39"/>
      <c r="L85" s="119"/>
      <c r="S85" s="37"/>
      <c r="T85" s="37"/>
      <c r="U85" s="37"/>
      <c r="V85" s="37"/>
      <c r="W85" s="37"/>
      <c r="X85" s="37"/>
      <c r="Y85" s="37"/>
      <c r="Z85" s="37"/>
      <c r="AA85" s="37"/>
      <c r="AB85" s="37"/>
      <c r="AC85" s="37"/>
      <c r="AD85" s="37"/>
      <c r="AE85" s="37"/>
    </row>
    <row r="86" spans="1:65" s="2" customFormat="1" ht="38.25">
      <c r="A86" s="37"/>
      <c r="B86" s="38"/>
      <c r="C86" s="31" t="s">
        <v>30</v>
      </c>
      <c r="D86" s="39"/>
      <c r="E86" s="39"/>
      <c r="F86" s="29" t="str">
        <f>E17</f>
        <v>Povodí Labe, státní podnik</v>
      </c>
      <c r="G86" s="39"/>
      <c r="H86" s="39"/>
      <c r="I86" s="120" t="s">
        <v>38</v>
      </c>
      <c r="J86" s="35" t="str">
        <f>E23</f>
        <v>Vodohospodářský rozvoj a výstavba a.s.</v>
      </c>
      <c r="K86" s="39"/>
      <c r="L86" s="119"/>
      <c r="S86" s="37"/>
      <c r="T86" s="37"/>
      <c r="U86" s="37"/>
      <c r="V86" s="37"/>
      <c r="W86" s="37"/>
      <c r="X86" s="37"/>
      <c r="Y86" s="37"/>
      <c r="Z86" s="37"/>
      <c r="AA86" s="37"/>
      <c r="AB86" s="37"/>
      <c r="AC86" s="37"/>
      <c r="AD86" s="37"/>
      <c r="AE86" s="37"/>
    </row>
    <row r="87" spans="1:65" s="2" customFormat="1" ht="25.5">
      <c r="A87" s="37"/>
      <c r="B87" s="38"/>
      <c r="C87" s="31" t="s">
        <v>36</v>
      </c>
      <c r="D87" s="39"/>
      <c r="E87" s="39"/>
      <c r="F87" s="29" t="str">
        <f>IF(E20="","",E20)</f>
        <v>Vyplň údaj</v>
      </c>
      <c r="G87" s="39"/>
      <c r="H87" s="39"/>
      <c r="I87" s="120" t="s">
        <v>43</v>
      </c>
      <c r="J87" s="35" t="str">
        <f>E26</f>
        <v>Miroslav Holeček</v>
      </c>
      <c r="K87" s="39"/>
      <c r="L87" s="119"/>
      <c r="S87" s="37"/>
      <c r="T87" s="37"/>
      <c r="U87" s="37"/>
      <c r="V87" s="37"/>
      <c r="W87" s="37"/>
      <c r="X87" s="37"/>
      <c r="Y87" s="37"/>
      <c r="Z87" s="37"/>
      <c r="AA87" s="37"/>
      <c r="AB87" s="37"/>
      <c r="AC87" s="37"/>
      <c r="AD87" s="37"/>
      <c r="AE87" s="37"/>
    </row>
    <row r="88" spans="1:65" s="2" customForma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5" s="11" customFormat="1" ht="24">
      <c r="A89" s="167"/>
      <c r="B89" s="168"/>
      <c r="C89" s="169" t="s">
        <v>196</v>
      </c>
      <c r="D89" s="170" t="s">
        <v>67</v>
      </c>
      <c r="E89" s="170" t="s">
        <v>63</v>
      </c>
      <c r="F89" s="170" t="s">
        <v>64</v>
      </c>
      <c r="G89" s="170" t="s">
        <v>197</v>
      </c>
      <c r="H89" s="170" t="s">
        <v>198</v>
      </c>
      <c r="I89" s="171" t="s">
        <v>199</v>
      </c>
      <c r="J89" s="170" t="s">
        <v>187</v>
      </c>
      <c r="K89" s="172" t="s">
        <v>200</v>
      </c>
      <c r="L89" s="173"/>
      <c r="M89" s="71" t="s">
        <v>44</v>
      </c>
      <c r="N89" s="72" t="s">
        <v>52</v>
      </c>
      <c r="O89" s="72" t="s">
        <v>201</v>
      </c>
      <c r="P89" s="72" t="s">
        <v>202</v>
      </c>
      <c r="Q89" s="72" t="s">
        <v>203</v>
      </c>
      <c r="R89" s="72" t="s">
        <v>204</v>
      </c>
      <c r="S89" s="72" t="s">
        <v>205</v>
      </c>
      <c r="T89" s="73" t="s">
        <v>206</v>
      </c>
      <c r="U89" s="167"/>
      <c r="V89" s="167"/>
      <c r="W89" s="167"/>
      <c r="X89" s="167"/>
      <c r="Y89" s="167"/>
      <c r="Z89" s="167"/>
      <c r="AA89" s="167"/>
      <c r="AB89" s="167"/>
      <c r="AC89" s="167"/>
      <c r="AD89" s="167"/>
      <c r="AE89" s="167"/>
    </row>
    <row r="90" spans="1:65" s="2" customFormat="1" ht="15.75">
      <c r="A90" s="37"/>
      <c r="B90" s="38"/>
      <c r="C90" s="78" t="s">
        <v>207</v>
      </c>
      <c r="D90" s="39"/>
      <c r="E90" s="39"/>
      <c r="F90" s="39"/>
      <c r="G90" s="39"/>
      <c r="H90" s="39"/>
      <c r="I90" s="118"/>
      <c r="J90" s="174">
        <f>BK90</f>
        <v>0</v>
      </c>
      <c r="K90" s="39"/>
      <c r="L90" s="42"/>
      <c r="M90" s="74"/>
      <c r="N90" s="175"/>
      <c r="O90" s="75"/>
      <c r="P90" s="176">
        <f>P91</f>
        <v>0</v>
      </c>
      <c r="Q90" s="75"/>
      <c r="R90" s="176">
        <f>R91</f>
        <v>230.39785000000001</v>
      </c>
      <c r="S90" s="75"/>
      <c r="T90" s="177">
        <f>T91</f>
        <v>175.72700000000003</v>
      </c>
      <c r="U90" s="37"/>
      <c r="V90" s="37"/>
      <c r="W90" s="37"/>
      <c r="X90" s="37"/>
      <c r="Y90" s="37"/>
      <c r="Z90" s="37"/>
      <c r="AA90" s="37"/>
      <c r="AB90" s="37"/>
      <c r="AC90" s="37"/>
      <c r="AD90" s="37"/>
      <c r="AE90" s="37"/>
      <c r="AT90" s="19" t="s">
        <v>81</v>
      </c>
      <c r="AU90" s="19" t="s">
        <v>188</v>
      </c>
      <c r="BK90" s="178">
        <f>BK91</f>
        <v>0</v>
      </c>
    </row>
    <row r="91" spans="1:65" s="12" customFormat="1" ht="15">
      <c r="B91" s="179"/>
      <c r="C91" s="180"/>
      <c r="D91" s="181" t="s">
        <v>81</v>
      </c>
      <c r="E91" s="182" t="s">
        <v>290</v>
      </c>
      <c r="F91" s="182" t="s">
        <v>291</v>
      </c>
      <c r="G91" s="180"/>
      <c r="H91" s="180"/>
      <c r="I91" s="183"/>
      <c r="J91" s="184">
        <f>BK91</f>
        <v>0</v>
      </c>
      <c r="K91" s="180"/>
      <c r="L91" s="185"/>
      <c r="M91" s="186"/>
      <c r="N91" s="187"/>
      <c r="O91" s="187"/>
      <c r="P91" s="188">
        <f>P92+P122+P136+P140</f>
        <v>0</v>
      </c>
      <c r="Q91" s="187"/>
      <c r="R91" s="188">
        <f>R92+R122+R136+R140</f>
        <v>230.39785000000001</v>
      </c>
      <c r="S91" s="187"/>
      <c r="T91" s="189">
        <f>T92+T122+T136+T140</f>
        <v>175.72700000000003</v>
      </c>
      <c r="AR91" s="190" t="s">
        <v>88</v>
      </c>
      <c r="AT91" s="191" t="s">
        <v>81</v>
      </c>
      <c r="AU91" s="191" t="s">
        <v>82</v>
      </c>
      <c r="AY91" s="190" t="s">
        <v>211</v>
      </c>
      <c r="BK91" s="192">
        <f>BK92+BK122+BK136+BK140</f>
        <v>0</v>
      </c>
    </row>
    <row r="92" spans="1:65" s="12" customFormat="1" ht="12.75">
      <c r="B92" s="179"/>
      <c r="C92" s="180"/>
      <c r="D92" s="181" t="s">
        <v>81</v>
      </c>
      <c r="E92" s="193" t="s">
        <v>88</v>
      </c>
      <c r="F92" s="193" t="s">
        <v>292</v>
      </c>
      <c r="G92" s="180"/>
      <c r="H92" s="180"/>
      <c r="I92" s="183"/>
      <c r="J92" s="194">
        <f>BK92</f>
        <v>0</v>
      </c>
      <c r="K92" s="180"/>
      <c r="L92" s="185"/>
      <c r="M92" s="186"/>
      <c r="N92" s="187"/>
      <c r="O92" s="187"/>
      <c r="P92" s="188">
        <f>SUM(P93:P121)</f>
        <v>0</v>
      </c>
      <c r="Q92" s="187"/>
      <c r="R92" s="188">
        <f>SUM(R93:R121)</f>
        <v>5.7499999999999999E-3</v>
      </c>
      <c r="S92" s="187"/>
      <c r="T92" s="189">
        <f>SUM(T93:T121)</f>
        <v>175.72700000000003</v>
      </c>
      <c r="AR92" s="190" t="s">
        <v>88</v>
      </c>
      <c r="AT92" s="191" t="s">
        <v>81</v>
      </c>
      <c r="AU92" s="191" t="s">
        <v>88</v>
      </c>
      <c r="AY92" s="190" t="s">
        <v>211</v>
      </c>
      <c r="BK92" s="192">
        <f>SUM(BK93:BK121)</f>
        <v>0</v>
      </c>
    </row>
    <row r="93" spans="1:65" s="2" customFormat="1" ht="12">
      <c r="A93" s="37"/>
      <c r="B93" s="38"/>
      <c r="C93" s="195" t="s">
        <v>88</v>
      </c>
      <c r="D93" s="195" t="s">
        <v>214</v>
      </c>
      <c r="E93" s="196" t="s">
        <v>2405</v>
      </c>
      <c r="F93" s="197" t="s">
        <v>2406</v>
      </c>
      <c r="G93" s="198" t="s">
        <v>519</v>
      </c>
      <c r="H93" s="199">
        <v>230</v>
      </c>
      <c r="I93" s="200"/>
      <c r="J93" s="201">
        <f>ROUND(I93*H93,2)</f>
        <v>0</v>
      </c>
      <c r="K93" s="197" t="s">
        <v>224</v>
      </c>
      <c r="L93" s="42"/>
      <c r="M93" s="202" t="s">
        <v>44</v>
      </c>
      <c r="N93" s="203" t="s">
        <v>53</v>
      </c>
      <c r="O93" s="67"/>
      <c r="P93" s="204">
        <f>O93*H93</f>
        <v>0</v>
      </c>
      <c r="Q93" s="204">
        <v>0</v>
      </c>
      <c r="R93" s="204">
        <f>Q93*H93</f>
        <v>0</v>
      </c>
      <c r="S93" s="204">
        <v>0</v>
      </c>
      <c r="T93" s="205">
        <f>S93*H93</f>
        <v>0</v>
      </c>
      <c r="U93" s="37"/>
      <c r="V93" s="37"/>
      <c r="W93" s="37"/>
      <c r="X93" s="37"/>
      <c r="Y93" s="37"/>
      <c r="Z93" s="37"/>
      <c r="AA93" s="37"/>
      <c r="AB93" s="37"/>
      <c r="AC93" s="37"/>
      <c r="AD93" s="37"/>
      <c r="AE93" s="37"/>
      <c r="AR93" s="206" t="s">
        <v>232</v>
      </c>
      <c r="AT93" s="206" t="s">
        <v>214</v>
      </c>
      <c r="AU93" s="206" t="s">
        <v>91</v>
      </c>
      <c r="AY93" s="19" t="s">
        <v>211</v>
      </c>
      <c r="BE93" s="207">
        <f>IF(N93="základní",J93,0)</f>
        <v>0</v>
      </c>
      <c r="BF93" s="207">
        <f>IF(N93="snížená",J93,0)</f>
        <v>0</v>
      </c>
      <c r="BG93" s="207">
        <f>IF(N93="zákl. přenesená",J93,0)</f>
        <v>0</v>
      </c>
      <c r="BH93" s="207">
        <f>IF(N93="sníž. přenesená",J93,0)</f>
        <v>0</v>
      </c>
      <c r="BI93" s="207">
        <f>IF(N93="nulová",J93,0)</f>
        <v>0</v>
      </c>
      <c r="BJ93" s="19" t="s">
        <v>88</v>
      </c>
      <c r="BK93" s="207">
        <f>ROUND(I93*H93,2)</f>
        <v>0</v>
      </c>
      <c r="BL93" s="19" t="s">
        <v>232</v>
      </c>
      <c r="BM93" s="206" t="s">
        <v>2407</v>
      </c>
    </row>
    <row r="94" spans="1:65" s="2" customFormat="1" ht="87.75">
      <c r="A94" s="37"/>
      <c r="B94" s="38"/>
      <c r="C94" s="39"/>
      <c r="D94" s="208" t="s">
        <v>297</v>
      </c>
      <c r="E94" s="39"/>
      <c r="F94" s="209" t="s">
        <v>2408</v>
      </c>
      <c r="G94" s="39"/>
      <c r="H94" s="39"/>
      <c r="I94" s="118"/>
      <c r="J94" s="39"/>
      <c r="K94" s="39"/>
      <c r="L94" s="42"/>
      <c r="M94" s="210"/>
      <c r="N94" s="211"/>
      <c r="O94" s="67"/>
      <c r="P94" s="67"/>
      <c r="Q94" s="67"/>
      <c r="R94" s="67"/>
      <c r="S94" s="67"/>
      <c r="T94" s="68"/>
      <c r="U94" s="37"/>
      <c r="V94" s="37"/>
      <c r="W94" s="37"/>
      <c r="X94" s="37"/>
      <c r="Y94" s="37"/>
      <c r="Z94" s="37"/>
      <c r="AA94" s="37"/>
      <c r="AB94" s="37"/>
      <c r="AC94" s="37"/>
      <c r="AD94" s="37"/>
      <c r="AE94" s="37"/>
      <c r="AT94" s="19" t="s">
        <v>297</v>
      </c>
      <c r="AU94" s="19" t="s">
        <v>91</v>
      </c>
    </row>
    <row r="95" spans="1:65" s="13" customFormat="1">
      <c r="B95" s="216"/>
      <c r="C95" s="217"/>
      <c r="D95" s="208" t="s">
        <v>299</v>
      </c>
      <c r="E95" s="218" t="s">
        <v>44</v>
      </c>
      <c r="F95" s="219" t="s">
        <v>2409</v>
      </c>
      <c r="G95" s="217"/>
      <c r="H95" s="220">
        <v>230</v>
      </c>
      <c r="I95" s="221"/>
      <c r="J95" s="217"/>
      <c r="K95" s="217"/>
      <c r="L95" s="222"/>
      <c r="M95" s="223"/>
      <c r="N95" s="224"/>
      <c r="O95" s="224"/>
      <c r="P95" s="224"/>
      <c r="Q95" s="224"/>
      <c r="R95" s="224"/>
      <c r="S95" s="224"/>
      <c r="T95" s="225"/>
      <c r="AT95" s="226" t="s">
        <v>299</v>
      </c>
      <c r="AU95" s="226" t="s">
        <v>91</v>
      </c>
      <c r="AV95" s="13" t="s">
        <v>91</v>
      </c>
      <c r="AW95" s="13" t="s">
        <v>42</v>
      </c>
      <c r="AX95" s="13" t="s">
        <v>88</v>
      </c>
      <c r="AY95" s="226" t="s">
        <v>211</v>
      </c>
    </row>
    <row r="96" spans="1:65" s="2" customFormat="1" ht="36">
      <c r="A96" s="37"/>
      <c r="B96" s="38"/>
      <c r="C96" s="195" t="s">
        <v>91</v>
      </c>
      <c r="D96" s="195" t="s">
        <v>214</v>
      </c>
      <c r="E96" s="196" t="s">
        <v>2410</v>
      </c>
      <c r="F96" s="197" t="s">
        <v>2411</v>
      </c>
      <c r="G96" s="198" t="s">
        <v>519</v>
      </c>
      <c r="H96" s="199">
        <v>165</v>
      </c>
      <c r="I96" s="200"/>
      <c r="J96" s="201">
        <f>ROUND(I96*H96,2)</f>
        <v>0</v>
      </c>
      <c r="K96" s="197" t="s">
        <v>224</v>
      </c>
      <c r="L96" s="42"/>
      <c r="M96" s="202" t="s">
        <v>44</v>
      </c>
      <c r="N96" s="203" t="s">
        <v>53</v>
      </c>
      <c r="O96" s="67"/>
      <c r="P96" s="204">
        <f>O96*H96</f>
        <v>0</v>
      </c>
      <c r="Q96" s="204">
        <v>0</v>
      </c>
      <c r="R96" s="204">
        <f>Q96*H96</f>
        <v>0</v>
      </c>
      <c r="S96" s="204">
        <v>0.18</v>
      </c>
      <c r="T96" s="205">
        <f>S96*H96</f>
        <v>29.7</v>
      </c>
      <c r="U96" s="37"/>
      <c r="V96" s="37"/>
      <c r="W96" s="37"/>
      <c r="X96" s="37"/>
      <c r="Y96" s="37"/>
      <c r="Z96" s="37"/>
      <c r="AA96" s="37"/>
      <c r="AB96" s="37"/>
      <c r="AC96" s="37"/>
      <c r="AD96" s="37"/>
      <c r="AE96" s="37"/>
      <c r="AR96" s="206" t="s">
        <v>232</v>
      </c>
      <c r="AT96" s="206" t="s">
        <v>214</v>
      </c>
      <c r="AU96" s="206" t="s">
        <v>91</v>
      </c>
      <c r="AY96" s="19" t="s">
        <v>211</v>
      </c>
      <c r="BE96" s="207">
        <f>IF(N96="základní",J96,0)</f>
        <v>0</v>
      </c>
      <c r="BF96" s="207">
        <f>IF(N96="snížená",J96,0)</f>
        <v>0</v>
      </c>
      <c r="BG96" s="207">
        <f>IF(N96="zákl. přenesená",J96,0)</f>
        <v>0</v>
      </c>
      <c r="BH96" s="207">
        <f>IF(N96="sníž. přenesená",J96,0)</f>
        <v>0</v>
      </c>
      <c r="BI96" s="207">
        <f>IF(N96="nulová",J96,0)</f>
        <v>0</v>
      </c>
      <c r="BJ96" s="19" t="s">
        <v>88</v>
      </c>
      <c r="BK96" s="207">
        <f>ROUND(I96*H96,2)</f>
        <v>0</v>
      </c>
      <c r="BL96" s="19" t="s">
        <v>232</v>
      </c>
      <c r="BM96" s="206" t="s">
        <v>2412</v>
      </c>
    </row>
    <row r="97" spans="1:65" s="2" customFormat="1" ht="195">
      <c r="A97" s="37"/>
      <c r="B97" s="38"/>
      <c r="C97" s="39"/>
      <c r="D97" s="208" t="s">
        <v>297</v>
      </c>
      <c r="E97" s="39"/>
      <c r="F97" s="209" t="s">
        <v>661</v>
      </c>
      <c r="G97" s="39"/>
      <c r="H97" s="39"/>
      <c r="I97" s="118"/>
      <c r="J97" s="39"/>
      <c r="K97" s="39"/>
      <c r="L97" s="42"/>
      <c r="M97" s="210"/>
      <c r="N97" s="211"/>
      <c r="O97" s="67"/>
      <c r="P97" s="67"/>
      <c r="Q97" s="67"/>
      <c r="R97" s="67"/>
      <c r="S97" s="67"/>
      <c r="T97" s="68"/>
      <c r="U97" s="37"/>
      <c r="V97" s="37"/>
      <c r="W97" s="37"/>
      <c r="X97" s="37"/>
      <c r="Y97" s="37"/>
      <c r="Z97" s="37"/>
      <c r="AA97" s="37"/>
      <c r="AB97" s="37"/>
      <c r="AC97" s="37"/>
      <c r="AD97" s="37"/>
      <c r="AE97" s="37"/>
      <c r="AT97" s="19" t="s">
        <v>297</v>
      </c>
      <c r="AU97" s="19" t="s">
        <v>91</v>
      </c>
    </row>
    <row r="98" spans="1:65" s="13" customFormat="1">
      <c r="B98" s="216"/>
      <c r="C98" s="217"/>
      <c r="D98" s="208" t="s">
        <v>299</v>
      </c>
      <c r="E98" s="218" t="s">
        <v>44</v>
      </c>
      <c r="F98" s="219" t="s">
        <v>2413</v>
      </c>
      <c r="G98" s="217"/>
      <c r="H98" s="220">
        <v>165</v>
      </c>
      <c r="I98" s="221"/>
      <c r="J98" s="217"/>
      <c r="K98" s="217"/>
      <c r="L98" s="222"/>
      <c r="M98" s="223"/>
      <c r="N98" s="224"/>
      <c r="O98" s="224"/>
      <c r="P98" s="224"/>
      <c r="Q98" s="224"/>
      <c r="R98" s="224"/>
      <c r="S98" s="224"/>
      <c r="T98" s="225"/>
      <c r="AT98" s="226" t="s">
        <v>299</v>
      </c>
      <c r="AU98" s="226" t="s">
        <v>91</v>
      </c>
      <c r="AV98" s="13" t="s">
        <v>91</v>
      </c>
      <c r="AW98" s="13" t="s">
        <v>42</v>
      </c>
      <c r="AX98" s="13" t="s">
        <v>88</v>
      </c>
      <c r="AY98" s="226" t="s">
        <v>211</v>
      </c>
    </row>
    <row r="99" spans="1:65" s="2" customFormat="1" ht="36">
      <c r="A99" s="37"/>
      <c r="B99" s="38"/>
      <c r="C99" s="195" t="s">
        <v>227</v>
      </c>
      <c r="D99" s="195" t="s">
        <v>214</v>
      </c>
      <c r="E99" s="196" t="s">
        <v>2414</v>
      </c>
      <c r="F99" s="197" t="s">
        <v>2415</v>
      </c>
      <c r="G99" s="198" t="s">
        <v>519</v>
      </c>
      <c r="H99" s="199">
        <v>370</v>
      </c>
      <c r="I99" s="200"/>
      <c r="J99" s="201">
        <f>ROUND(I99*H99,2)</f>
        <v>0</v>
      </c>
      <c r="K99" s="197" t="s">
        <v>224</v>
      </c>
      <c r="L99" s="42"/>
      <c r="M99" s="202" t="s">
        <v>44</v>
      </c>
      <c r="N99" s="203" t="s">
        <v>53</v>
      </c>
      <c r="O99" s="67"/>
      <c r="P99" s="204">
        <f>O99*H99</f>
        <v>0</v>
      </c>
      <c r="Q99" s="204">
        <v>0</v>
      </c>
      <c r="R99" s="204">
        <f>Q99*H99</f>
        <v>0</v>
      </c>
      <c r="S99" s="204">
        <v>0.28999999999999998</v>
      </c>
      <c r="T99" s="205">
        <f>S99*H99</f>
        <v>107.3</v>
      </c>
      <c r="U99" s="37"/>
      <c r="V99" s="37"/>
      <c r="W99" s="37"/>
      <c r="X99" s="37"/>
      <c r="Y99" s="37"/>
      <c r="Z99" s="37"/>
      <c r="AA99" s="37"/>
      <c r="AB99" s="37"/>
      <c r="AC99" s="37"/>
      <c r="AD99" s="37"/>
      <c r="AE99" s="37"/>
      <c r="AR99" s="206" t="s">
        <v>232</v>
      </c>
      <c r="AT99" s="206" t="s">
        <v>214</v>
      </c>
      <c r="AU99" s="206" t="s">
        <v>91</v>
      </c>
      <c r="AY99" s="19" t="s">
        <v>211</v>
      </c>
      <c r="BE99" s="207">
        <f>IF(N99="základní",J99,0)</f>
        <v>0</v>
      </c>
      <c r="BF99" s="207">
        <f>IF(N99="snížená",J99,0)</f>
        <v>0</v>
      </c>
      <c r="BG99" s="207">
        <f>IF(N99="zákl. přenesená",J99,0)</f>
        <v>0</v>
      </c>
      <c r="BH99" s="207">
        <f>IF(N99="sníž. přenesená",J99,0)</f>
        <v>0</v>
      </c>
      <c r="BI99" s="207">
        <f>IF(N99="nulová",J99,0)</f>
        <v>0</v>
      </c>
      <c r="BJ99" s="19" t="s">
        <v>88</v>
      </c>
      <c r="BK99" s="207">
        <f>ROUND(I99*H99,2)</f>
        <v>0</v>
      </c>
      <c r="BL99" s="19" t="s">
        <v>232</v>
      </c>
      <c r="BM99" s="206" t="s">
        <v>2416</v>
      </c>
    </row>
    <row r="100" spans="1:65" s="2" customFormat="1" ht="195">
      <c r="A100" s="37"/>
      <c r="B100" s="38"/>
      <c r="C100" s="39"/>
      <c r="D100" s="208" t="s">
        <v>297</v>
      </c>
      <c r="E100" s="39"/>
      <c r="F100" s="209" t="s">
        <v>661</v>
      </c>
      <c r="G100" s="39"/>
      <c r="H100" s="39"/>
      <c r="I100" s="118"/>
      <c r="J100" s="39"/>
      <c r="K100" s="39"/>
      <c r="L100" s="42"/>
      <c r="M100" s="210"/>
      <c r="N100" s="211"/>
      <c r="O100" s="67"/>
      <c r="P100" s="67"/>
      <c r="Q100" s="67"/>
      <c r="R100" s="67"/>
      <c r="S100" s="67"/>
      <c r="T100" s="68"/>
      <c r="U100" s="37"/>
      <c r="V100" s="37"/>
      <c r="W100" s="37"/>
      <c r="X100" s="37"/>
      <c r="Y100" s="37"/>
      <c r="Z100" s="37"/>
      <c r="AA100" s="37"/>
      <c r="AB100" s="37"/>
      <c r="AC100" s="37"/>
      <c r="AD100" s="37"/>
      <c r="AE100" s="37"/>
      <c r="AT100" s="19" t="s">
        <v>297</v>
      </c>
      <c r="AU100" s="19" t="s">
        <v>91</v>
      </c>
    </row>
    <row r="101" spans="1:65" s="13" customFormat="1">
      <c r="B101" s="216"/>
      <c r="C101" s="217"/>
      <c r="D101" s="208" t="s">
        <v>299</v>
      </c>
      <c r="E101" s="218" t="s">
        <v>44</v>
      </c>
      <c r="F101" s="219" t="s">
        <v>2417</v>
      </c>
      <c r="G101" s="217"/>
      <c r="H101" s="220">
        <v>370</v>
      </c>
      <c r="I101" s="221"/>
      <c r="J101" s="217"/>
      <c r="K101" s="217"/>
      <c r="L101" s="222"/>
      <c r="M101" s="223"/>
      <c r="N101" s="224"/>
      <c r="O101" s="224"/>
      <c r="P101" s="224"/>
      <c r="Q101" s="224"/>
      <c r="R101" s="224"/>
      <c r="S101" s="224"/>
      <c r="T101" s="225"/>
      <c r="AT101" s="226" t="s">
        <v>299</v>
      </c>
      <c r="AU101" s="226" t="s">
        <v>91</v>
      </c>
      <c r="AV101" s="13" t="s">
        <v>91</v>
      </c>
      <c r="AW101" s="13" t="s">
        <v>42</v>
      </c>
      <c r="AX101" s="13" t="s">
        <v>88</v>
      </c>
      <c r="AY101" s="226" t="s">
        <v>211</v>
      </c>
    </row>
    <row r="102" spans="1:65" s="2" customFormat="1" ht="36">
      <c r="A102" s="37"/>
      <c r="B102" s="38"/>
      <c r="C102" s="195" t="s">
        <v>232</v>
      </c>
      <c r="D102" s="195" t="s">
        <v>214</v>
      </c>
      <c r="E102" s="196" t="s">
        <v>2418</v>
      </c>
      <c r="F102" s="197" t="s">
        <v>2419</v>
      </c>
      <c r="G102" s="198" t="s">
        <v>519</v>
      </c>
      <c r="H102" s="199">
        <v>30</v>
      </c>
      <c r="I102" s="200"/>
      <c r="J102" s="201">
        <f>ROUND(I102*H102,2)</f>
        <v>0</v>
      </c>
      <c r="K102" s="197" t="s">
        <v>224</v>
      </c>
      <c r="L102" s="42"/>
      <c r="M102" s="202" t="s">
        <v>44</v>
      </c>
      <c r="N102" s="203" t="s">
        <v>53</v>
      </c>
      <c r="O102" s="67"/>
      <c r="P102" s="204">
        <f>O102*H102</f>
        <v>0</v>
      </c>
      <c r="Q102" s="204">
        <v>0</v>
      </c>
      <c r="R102" s="204">
        <f>Q102*H102</f>
        <v>0</v>
      </c>
      <c r="S102" s="204">
        <v>0.18</v>
      </c>
      <c r="T102" s="205">
        <f>S102*H102</f>
        <v>5.3999999999999995</v>
      </c>
      <c r="U102" s="37"/>
      <c r="V102" s="37"/>
      <c r="W102" s="37"/>
      <c r="X102" s="37"/>
      <c r="Y102" s="37"/>
      <c r="Z102" s="37"/>
      <c r="AA102" s="37"/>
      <c r="AB102" s="37"/>
      <c r="AC102" s="37"/>
      <c r="AD102" s="37"/>
      <c r="AE102" s="37"/>
      <c r="AR102" s="206" t="s">
        <v>232</v>
      </c>
      <c r="AT102" s="206" t="s">
        <v>214</v>
      </c>
      <c r="AU102" s="206" t="s">
        <v>91</v>
      </c>
      <c r="AY102" s="19" t="s">
        <v>211</v>
      </c>
      <c r="BE102" s="207">
        <f>IF(N102="základní",J102,0)</f>
        <v>0</v>
      </c>
      <c r="BF102" s="207">
        <f>IF(N102="snížená",J102,0)</f>
        <v>0</v>
      </c>
      <c r="BG102" s="207">
        <f>IF(N102="zákl. přenesená",J102,0)</f>
        <v>0</v>
      </c>
      <c r="BH102" s="207">
        <f>IF(N102="sníž. přenesená",J102,0)</f>
        <v>0</v>
      </c>
      <c r="BI102" s="207">
        <f>IF(N102="nulová",J102,0)</f>
        <v>0</v>
      </c>
      <c r="BJ102" s="19" t="s">
        <v>88</v>
      </c>
      <c r="BK102" s="207">
        <f>ROUND(I102*H102,2)</f>
        <v>0</v>
      </c>
      <c r="BL102" s="19" t="s">
        <v>232</v>
      </c>
      <c r="BM102" s="206" t="s">
        <v>2420</v>
      </c>
    </row>
    <row r="103" spans="1:65" s="2" customFormat="1" ht="195">
      <c r="A103" s="37"/>
      <c r="B103" s="38"/>
      <c r="C103" s="39"/>
      <c r="D103" s="208" t="s">
        <v>297</v>
      </c>
      <c r="E103" s="39"/>
      <c r="F103" s="209" t="s">
        <v>661</v>
      </c>
      <c r="G103" s="39"/>
      <c r="H103" s="39"/>
      <c r="I103" s="118"/>
      <c r="J103" s="39"/>
      <c r="K103" s="39"/>
      <c r="L103" s="42"/>
      <c r="M103" s="210"/>
      <c r="N103" s="211"/>
      <c r="O103" s="67"/>
      <c r="P103" s="67"/>
      <c r="Q103" s="67"/>
      <c r="R103" s="67"/>
      <c r="S103" s="67"/>
      <c r="T103" s="68"/>
      <c r="U103" s="37"/>
      <c r="V103" s="37"/>
      <c r="W103" s="37"/>
      <c r="X103" s="37"/>
      <c r="Y103" s="37"/>
      <c r="Z103" s="37"/>
      <c r="AA103" s="37"/>
      <c r="AB103" s="37"/>
      <c r="AC103" s="37"/>
      <c r="AD103" s="37"/>
      <c r="AE103" s="37"/>
      <c r="AT103" s="19" t="s">
        <v>297</v>
      </c>
      <c r="AU103" s="19" t="s">
        <v>91</v>
      </c>
    </row>
    <row r="104" spans="1:65" s="13" customFormat="1">
      <c r="B104" s="216"/>
      <c r="C104" s="217"/>
      <c r="D104" s="208" t="s">
        <v>299</v>
      </c>
      <c r="E104" s="218" t="s">
        <v>44</v>
      </c>
      <c r="F104" s="219" t="s">
        <v>2421</v>
      </c>
      <c r="G104" s="217"/>
      <c r="H104" s="220">
        <v>30</v>
      </c>
      <c r="I104" s="221"/>
      <c r="J104" s="217"/>
      <c r="K104" s="217"/>
      <c r="L104" s="222"/>
      <c r="M104" s="223"/>
      <c r="N104" s="224"/>
      <c r="O104" s="224"/>
      <c r="P104" s="224"/>
      <c r="Q104" s="224"/>
      <c r="R104" s="224"/>
      <c r="S104" s="224"/>
      <c r="T104" s="225"/>
      <c r="AT104" s="226" t="s">
        <v>299</v>
      </c>
      <c r="AU104" s="226" t="s">
        <v>91</v>
      </c>
      <c r="AV104" s="13" t="s">
        <v>91</v>
      </c>
      <c r="AW104" s="13" t="s">
        <v>42</v>
      </c>
      <c r="AX104" s="13" t="s">
        <v>88</v>
      </c>
      <c r="AY104" s="226" t="s">
        <v>211</v>
      </c>
    </row>
    <row r="105" spans="1:65" s="2" customFormat="1" ht="24">
      <c r="A105" s="37"/>
      <c r="B105" s="38"/>
      <c r="C105" s="195" t="s">
        <v>210</v>
      </c>
      <c r="D105" s="195" t="s">
        <v>214</v>
      </c>
      <c r="E105" s="196" t="s">
        <v>2422</v>
      </c>
      <c r="F105" s="197" t="s">
        <v>2423</v>
      </c>
      <c r="G105" s="198" t="s">
        <v>519</v>
      </c>
      <c r="H105" s="199">
        <v>93</v>
      </c>
      <c r="I105" s="200"/>
      <c r="J105" s="201">
        <f>ROUND(I105*H105,2)</f>
        <v>0</v>
      </c>
      <c r="K105" s="197" t="s">
        <v>224</v>
      </c>
      <c r="L105" s="42"/>
      <c r="M105" s="202" t="s">
        <v>44</v>
      </c>
      <c r="N105" s="203" t="s">
        <v>53</v>
      </c>
      <c r="O105" s="67"/>
      <c r="P105" s="204">
        <f>O105*H105</f>
        <v>0</v>
      </c>
      <c r="Q105" s="204">
        <v>0</v>
      </c>
      <c r="R105" s="204">
        <f>Q105*H105</f>
        <v>0</v>
      </c>
      <c r="S105" s="204">
        <v>0.35499999999999998</v>
      </c>
      <c r="T105" s="205">
        <f>S105*H105</f>
        <v>33.015000000000001</v>
      </c>
      <c r="U105" s="37"/>
      <c r="V105" s="37"/>
      <c r="W105" s="37"/>
      <c r="X105" s="37"/>
      <c r="Y105" s="37"/>
      <c r="Z105" s="37"/>
      <c r="AA105" s="37"/>
      <c r="AB105" s="37"/>
      <c r="AC105" s="37"/>
      <c r="AD105" s="37"/>
      <c r="AE105" s="37"/>
      <c r="AR105" s="206" t="s">
        <v>232</v>
      </c>
      <c r="AT105" s="206" t="s">
        <v>214</v>
      </c>
      <c r="AU105" s="206" t="s">
        <v>91</v>
      </c>
      <c r="AY105" s="19" t="s">
        <v>211</v>
      </c>
      <c r="BE105" s="207">
        <f>IF(N105="základní",J105,0)</f>
        <v>0</v>
      </c>
      <c r="BF105" s="207">
        <f>IF(N105="snížená",J105,0)</f>
        <v>0</v>
      </c>
      <c r="BG105" s="207">
        <f>IF(N105="zákl. přenesená",J105,0)</f>
        <v>0</v>
      </c>
      <c r="BH105" s="207">
        <f>IF(N105="sníž. přenesená",J105,0)</f>
        <v>0</v>
      </c>
      <c r="BI105" s="207">
        <f>IF(N105="nulová",J105,0)</f>
        <v>0</v>
      </c>
      <c r="BJ105" s="19" t="s">
        <v>88</v>
      </c>
      <c r="BK105" s="207">
        <f>ROUND(I105*H105,2)</f>
        <v>0</v>
      </c>
      <c r="BL105" s="19" t="s">
        <v>232</v>
      </c>
      <c r="BM105" s="206" t="s">
        <v>2424</v>
      </c>
    </row>
    <row r="106" spans="1:65" s="2" customFormat="1" ht="39">
      <c r="A106" s="37"/>
      <c r="B106" s="38"/>
      <c r="C106" s="39"/>
      <c r="D106" s="208" t="s">
        <v>297</v>
      </c>
      <c r="E106" s="39"/>
      <c r="F106" s="209" t="s">
        <v>2425</v>
      </c>
      <c r="G106" s="39"/>
      <c r="H106" s="39"/>
      <c r="I106" s="118"/>
      <c r="J106" s="39"/>
      <c r="K106" s="39"/>
      <c r="L106" s="42"/>
      <c r="M106" s="210"/>
      <c r="N106" s="211"/>
      <c r="O106" s="67"/>
      <c r="P106" s="67"/>
      <c r="Q106" s="67"/>
      <c r="R106" s="67"/>
      <c r="S106" s="67"/>
      <c r="T106" s="68"/>
      <c r="U106" s="37"/>
      <c r="V106" s="37"/>
      <c r="W106" s="37"/>
      <c r="X106" s="37"/>
      <c r="Y106" s="37"/>
      <c r="Z106" s="37"/>
      <c r="AA106" s="37"/>
      <c r="AB106" s="37"/>
      <c r="AC106" s="37"/>
      <c r="AD106" s="37"/>
      <c r="AE106" s="37"/>
      <c r="AT106" s="19" t="s">
        <v>297</v>
      </c>
      <c r="AU106" s="19" t="s">
        <v>91</v>
      </c>
    </row>
    <row r="107" spans="1:65" s="2" customFormat="1" ht="24">
      <c r="A107" s="37"/>
      <c r="B107" s="38"/>
      <c r="C107" s="195" t="s">
        <v>243</v>
      </c>
      <c r="D107" s="195" t="s">
        <v>214</v>
      </c>
      <c r="E107" s="196" t="s">
        <v>2426</v>
      </c>
      <c r="F107" s="197" t="s">
        <v>2427</v>
      </c>
      <c r="G107" s="198" t="s">
        <v>519</v>
      </c>
      <c r="H107" s="199">
        <v>390</v>
      </c>
      <c r="I107" s="200"/>
      <c r="J107" s="201">
        <f>ROUND(I107*H107,2)</f>
        <v>0</v>
      </c>
      <c r="K107" s="197" t="s">
        <v>224</v>
      </c>
      <c r="L107" s="42"/>
      <c r="M107" s="202" t="s">
        <v>44</v>
      </c>
      <c r="N107" s="203" t="s">
        <v>53</v>
      </c>
      <c r="O107" s="67"/>
      <c r="P107" s="204">
        <f>O107*H107</f>
        <v>0</v>
      </c>
      <c r="Q107" s="204">
        <v>0</v>
      </c>
      <c r="R107" s="204">
        <f>Q107*H107</f>
        <v>0</v>
      </c>
      <c r="S107" s="204">
        <v>8.0000000000000004E-4</v>
      </c>
      <c r="T107" s="205">
        <f>S107*H107</f>
        <v>0.312</v>
      </c>
      <c r="U107" s="37"/>
      <c r="V107" s="37"/>
      <c r="W107" s="37"/>
      <c r="X107" s="37"/>
      <c r="Y107" s="37"/>
      <c r="Z107" s="37"/>
      <c r="AA107" s="37"/>
      <c r="AB107" s="37"/>
      <c r="AC107" s="37"/>
      <c r="AD107" s="37"/>
      <c r="AE107" s="37"/>
      <c r="AR107" s="206" t="s">
        <v>232</v>
      </c>
      <c r="AT107" s="206" t="s">
        <v>214</v>
      </c>
      <c r="AU107" s="206" t="s">
        <v>91</v>
      </c>
      <c r="AY107" s="19" t="s">
        <v>211</v>
      </c>
      <c r="BE107" s="207">
        <f>IF(N107="základní",J107,0)</f>
        <v>0</v>
      </c>
      <c r="BF107" s="207">
        <f>IF(N107="snížená",J107,0)</f>
        <v>0</v>
      </c>
      <c r="BG107" s="207">
        <f>IF(N107="zákl. přenesená",J107,0)</f>
        <v>0</v>
      </c>
      <c r="BH107" s="207">
        <f>IF(N107="sníž. přenesená",J107,0)</f>
        <v>0</v>
      </c>
      <c r="BI107" s="207">
        <f>IF(N107="nulová",J107,0)</f>
        <v>0</v>
      </c>
      <c r="BJ107" s="19" t="s">
        <v>88</v>
      </c>
      <c r="BK107" s="207">
        <f>ROUND(I107*H107,2)</f>
        <v>0</v>
      </c>
      <c r="BL107" s="19" t="s">
        <v>232</v>
      </c>
      <c r="BM107" s="206" t="s">
        <v>2428</v>
      </c>
    </row>
    <row r="108" spans="1:65" s="2" customFormat="1" ht="39">
      <c r="A108" s="37"/>
      <c r="B108" s="38"/>
      <c r="C108" s="39"/>
      <c r="D108" s="208" t="s">
        <v>297</v>
      </c>
      <c r="E108" s="39"/>
      <c r="F108" s="209" t="s">
        <v>2429</v>
      </c>
      <c r="G108" s="39"/>
      <c r="H108" s="39"/>
      <c r="I108" s="118"/>
      <c r="J108" s="39"/>
      <c r="K108" s="39"/>
      <c r="L108" s="42"/>
      <c r="M108" s="210"/>
      <c r="N108" s="211"/>
      <c r="O108" s="67"/>
      <c r="P108" s="67"/>
      <c r="Q108" s="67"/>
      <c r="R108" s="67"/>
      <c r="S108" s="67"/>
      <c r="T108" s="68"/>
      <c r="U108" s="37"/>
      <c r="V108" s="37"/>
      <c r="W108" s="37"/>
      <c r="X108" s="37"/>
      <c r="Y108" s="37"/>
      <c r="Z108" s="37"/>
      <c r="AA108" s="37"/>
      <c r="AB108" s="37"/>
      <c r="AC108" s="37"/>
      <c r="AD108" s="37"/>
      <c r="AE108" s="37"/>
      <c r="AT108" s="19" t="s">
        <v>297</v>
      </c>
      <c r="AU108" s="19" t="s">
        <v>91</v>
      </c>
    </row>
    <row r="109" spans="1:65" s="2" customFormat="1" ht="24">
      <c r="A109" s="37"/>
      <c r="B109" s="38"/>
      <c r="C109" s="195" t="s">
        <v>250</v>
      </c>
      <c r="D109" s="195" t="s">
        <v>214</v>
      </c>
      <c r="E109" s="196" t="s">
        <v>2430</v>
      </c>
      <c r="F109" s="197" t="s">
        <v>2431</v>
      </c>
      <c r="G109" s="198" t="s">
        <v>519</v>
      </c>
      <c r="H109" s="199">
        <v>230</v>
      </c>
      <c r="I109" s="200"/>
      <c r="J109" s="201">
        <f>ROUND(I109*H109,2)</f>
        <v>0</v>
      </c>
      <c r="K109" s="197" t="s">
        <v>224</v>
      </c>
      <c r="L109" s="42"/>
      <c r="M109" s="202" t="s">
        <v>44</v>
      </c>
      <c r="N109" s="203" t="s">
        <v>53</v>
      </c>
      <c r="O109" s="67"/>
      <c r="P109" s="204">
        <f>O109*H109</f>
        <v>0</v>
      </c>
      <c r="Q109" s="204">
        <v>0</v>
      </c>
      <c r="R109" s="204">
        <f>Q109*H109</f>
        <v>0</v>
      </c>
      <c r="S109" s="204">
        <v>0</v>
      </c>
      <c r="T109" s="205">
        <f>S109*H109</f>
        <v>0</v>
      </c>
      <c r="U109" s="37"/>
      <c r="V109" s="37"/>
      <c r="W109" s="37"/>
      <c r="X109" s="37"/>
      <c r="Y109" s="37"/>
      <c r="Z109" s="37"/>
      <c r="AA109" s="37"/>
      <c r="AB109" s="37"/>
      <c r="AC109" s="37"/>
      <c r="AD109" s="37"/>
      <c r="AE109" s="37"/>
      <c r="AR109" s="206" t="s">
        <v>232</v>
      </c>
      <c r="AT109" s="206" t="s">
        <v>214</v>
      </c>
      <c r="AU109" s="206" t="s">
        <v>91</v>
      </c>
      <c r="AY109" s="19" t="s">
        <v>211</v>
      </c>
      <c r="BE109" s="207">
        <f>IF(N109="základní",J109,0)</f>
        <v>0</v>
      </c>
      <c r="BF109" s="207">
        <f>IF(N109="snížená",J109,0)</f>
        <v>0</v>
      </c>
      <c r="BG109" s="207">
        <f>IF(N109="zákl. přenesená",J109,0)</f>
        <v>0</v>
      </c>
      <c r="BH109" s="207">
        <f>IF(N109="sníž. přenesená",J109,0)</f>
        <v>0</v>
      </c>
      <c r="BI109" s="207">
        <f>IF(N109="nulová",J109,0)</f>
        <v>0</v>
      </c>
      <c r="BJ109" s="19" t="s">
        <v>88</v>
      </c>
      <c r="BK109" s="207">
        <f>ROUND(I109*H109,2)</f>
        <v>0</v>
      </c>
      <c r="BL109" s="19" t="s">
        <v>232</v>
      </c>
      <c r="BM109" s="206" t="s">
        <v>2432</v>
      </c>
    </row>
    <row r="110" spans="1:65" s="2" customFormat="1" ht="117">
      <c r="A110" s="37"/>
      <c r="B110" s="38"/>
      <c r="C110" s="39"/>
      <c r="D110" s="208" t="s">
        <v>297</v>
      </c>
      <c r="E110" s="39"/>
      <c r="F110" s="209" t="s">
        <v>526</v>
      </c>
      <c r="G110" s="39"/>
      <c r="H110" s="39"/>
      <c r="I110" s="118"/>
      <c r="J110" s="39"/>
      <c r="K110" s="39"/>
      <c r="L110" s="42"/>
      <c r="M110" s="210"/>
      <c r="N110" s="211"/>
      <c r="O110" s="67"/>
      <c r="P110" s="67"/>
      <c r="Q110" s="67"/>
      <c r="R110" s="67"/>
      <c r="S110" s="67"/>
      <c r="T110" s="68"/>
      <c r="U110" s="37"/>
      <c r="V110" s="37"/>
      <c r="W110" s="37"/>
      <c r="X110" s="37"/>
      <c r="Y110" s="37"/>
      <c r="Z110" s="37"/>
      <c r="AA110" s="37"/>
      <c r="AB110" s="37"/>
      <c r="AC110" s="37"/>
      <c r="AD110" s="37"/>
      <c r="AE110" s="37"/>
      <c r="AT110" s="19" t="s">
        <v>297</v>
      </c>
      <c r="AU110" s="19" t="s">
        <v>91</v>
      </c>
    </row>
    <row r="111" spans="1:65" s="13" customFormat="1">
      <c r="B111" s="216"/>
      <c r="C111" s="217"/>
      <c r="D111" s="208" t="s">
        <v>299</v>
      </c>
      <c r="E111" s="218" t="s">
        <v>44</v>
      </c>
      <c r="F111" s="219" t="s">
        <v>2433</v>
      </c>
      <c r="G111" s="217"/>
      <c r="H111" s="220">
        <v>230</v>
      </c>
      <c r="I111" s="221"/>
      <c r="J111" s="217"/>
      <c r="K111" s="217"/>
      <c r="L111" s="222"/>
      <c r="M111" s="223"/>
      <c r="N111" s="224"/>
      <c r="O111" s="224"/>
      <c r="P111" s="224"/>
      <c r="Q111" s="224"/>
      <c r="R111" s="224"/>
      <c r="S111" s="224"/>
      <c r="T111" s="225"/>
      <c r="AT111" s="226" t="s">
        <v>299</v>
      </c>
      <c r="AU111" s="226" t="s">
        <v>91</v>
      </c>
      <c r="AV111" s="13" t="s">
        <v>91</v>
      </c>
      <c r="AW111" s="13" t="s">
        <v>42</v>
      </c>
      <c r="AX111" s="13" t="s">
        <v>88</v>
      </c>
      <c r="AY111" s="226" t="s">
        <v>211</v>
      </c>
    </row>
    <row r="112" spans="1:65" s="2" customFormat="1" ht="12">
      <c r="A112" s="37"/>
      <c r="B112" s="38"/>
      <c r="C112" s="259" t="s">
        <v>256</v>
      </c>
      <c r="D112" s="259" t="s">
        <v>507</v>
      </c>
      <c r="E112" s="260" t="s">
        <v>529</v>
      </c>
      <c r="F112" s="261" t="s">
        <v>530</v>
      </c>
      <c r="G112" s="262" t="s">
        <v>531</v>
      </c>
      <c r="H112" s="263">
        <v>5.75</v>
      </c>
      <c r="I112" s="264"/>
      <c r="J112" s="265">
        <f>ROUND(I112*H112,2)</f>
        <v>0</v>
      </c>
      <c r="K112" s="261" t="s">
        <v>224</v>
      </c>
      <c r="L112" s="266"/>
      <c r="M112" s="267" t="s">
        <v>44</v>
      </c>
      <c r="N112" s="268" t="s">
        <v>53</v>
      </c>
      <c r="O112" s="67"/>
      <c r="P112" s="204">
        <f>O112*H112</f>
        <v>0</v>
      </c>
      <c r="Q112" s="204">
        <v>1E-3</v>
      </c>
      <c r="R112" s="204">
        <f>Q112*H112</f>
        <v>5.7499999999999999E-3</v>
      </c>
      <c r="S112" s="204">
        <v>0</v>
      </c>
      <c r="T112" s="205">
        <f>S112*H112</f>
        <v>0</v>
      </c>
      <c r="U112" s="37"/>
      <c r="V112" s="37"/>
      <c r="W112" s="37"/>
      <c r="X112" s="37"/>
      <c r="Y112" s="37"/>
      <c r="Z112" s="37"/>
      <c r="AA112" s="37"/>
      <c r="AB112" s="37"/>
      <c r="AC112" s="37"/>
      <c r="AD112" s="37"/>
      <c r="AE112" s="37"/>
      <c r="AR112" s="206" t="s">
        <v>256</v>
      </c>
      <c r="AT112" s="206" t="s">
        <v>507</v>
      </c>
      <c r="AU112" s="206" t="s">
        <v>91</v>
      </c>
      <c r="AY112" s="19" t="s">
        <v>211</v>
      </c>
      <c r="BE112" s="207">
        <f>IF(N112="základní",J112,0)</f>
        <v>0</v>
      </c>
      <c r="BF112" s="207">
        <f>IF(N112="snížená",J112,0)</f>
        <v>0</v>
      </c>
      <c r="BG112" s="207">
        <f>IF(N112="zákl. přenesená",J112,0)</f>
        <v>0</v>
      </c>
      <c r="BH112" s="207">
        <f>IF(N112="sníž. přenesená",J112,0)</f>
        <v>0</v>
      </c>
      <c r="BI112" s="207">
        <f>IF(N112="nulová",J112,0)</f>
        <v>0</v>
      </c>
      <c r="BJ112" s="19" t="s">
        <v>88</v>
      </c>
      <c r="BK112" s="207">
        <f>ROUND(I112*H112,2)</f>
        <v>0</v>
      </c>
      <c r="BL112" s="19" t="s">
        <v>232</v>
      </c>
      <c r="BM112" s="206" t="s">
        <v>2434</v>
      </c>
    </row>
    <row r="113" spans="1:65" s="13" customFormat="1">
      <c r="B113" s="216"/>
      <c r="C113" s="217"/>
      <c r="D113" s="208" t="s">
        <v>299</v>
      </c>
      <c r="E113" s="218" t="s">
        <v>44</v>
      </c>
      <c r="F113" s="219" t="s">
        <v>2435</v>
      </c>
      <c r="G113" s="217"/>
      <c r="H113" s="220">
        <v>5.75</v>
      </c>
      <c r="I113" s="221"/>
      <c r="J113" s="217"/>
      <c r="K113" s="217"/>
      <c r="L113" s="222"/>
      <c r="M113" s="223"/>
      <c r="N113" s="224"/>
      <c r="O113" s="224"/>
      <c r="P113" s="224"/>
      <c r="Q113" s="224"/>
      <c r="R113" s="224"/>
      <c r="S113" s="224"/>
      <c r="T113" s="225"/>
      <c r="AT113" s="226" t="s">
        <v>299</v>
      </c>
      <c r="AU113" s="226" t="s">
        <v>91</v>
      </c>
      <c r="AV113" s="13" t="s">
        <v>91</v>
      </c>
      <c r="AW113" s="13" t="s">
        <v>42</v>
      </c>
      <c r="AX113" s="13" t="s">
        <v>88</v>
      </c>
      <c r="AY113" s="226" t="s">
        <v>211</v>
      </c>
    </row>
    <row r="114" spans="1:65" s="2" customFormat="1" ht="24">
      <c r="A114" s="37"/>
      <c r="B114" s="38"/>
      <c r="C114" s="195" t="s">
        <v>261</v>
      </c>
      <c r="D114" s="195" t="s">
        <v>214</v>
      </c>
      <c r="E114" s="196" t="s">
        <v>848</v>
      </c>
      <c r="F114" s="197" t="s">
        <v>849</v>
      </c>
      <c r="G114" s="198" t="s">
        <v>519</v>
      </c>
      <c r="H114" s="199">
        <v>230</v>
      </c>
      <c r="I114" s="200"/>
      <c r="J114" s="201">
        <f>ROUND(I114*H114,2)</f>
        <v>0</v>
      </c>
      <c r="K114" s="197" t="s">
        <v>224</v>
      </c>
      <c r="L114" s="42"/>
      <c r="M114" s="202" t="s">
        <v>44</v>
      </c>
      <c r="N114" s="203" t="s">
        <v>53</v>
      </c>
      <c r="O114" s="67"/>
      <c r="P114" s="204">
        <f>O114*H114</f>
        <v>0</v>
      </c>
      <c r="Q114" s="204">
        <v>0</v>
      </c>
      <c r="R114" s="204">
        <f>Q114*H114</f>
        <v>0</v>
      </c>
      <c r="S114" s="204">
        <v>0</v>
      </c>
      <c r="T114" s="205">
        <f>S114*H114</f>
        <v>0</v>
      </c>
      <c r="U114" s="37"/>
      <c r="V114" s="37"/>
      <c r="W114" s="37"/>
      <c r="X114" s="37"/>
      <c r="Y114" s="37"/>
      <c r="Z114" s="37"/>
      <c r="AA114" s="37"/>
      <c r="AB114" s="37"/>
      <c r="AC114" s="37"/>
      <c r="AD114" s="37"/>
      <c r="AE114" s="37"/>
      <c r="AR114" s="206" t="s">
        <v>232</v>
      </c>
      <c r="AT114" s="206" t="s">
        <v>214</v>
      </c>
      <c r="AU114" s="206" t="s">
        <v>91</v>
      </c>
      <c r="AY114" s="19" t="s">
        <v>211</v>
      </c>
      <c r="BE114" s="207">
        <f>IF(N114="základní",J114,0)</f>
        <v>0</v>
      </c>
      <c r="BF114" s="207">
        <f>IF(N114="snížená",J114,0)</f>
        <v>0</v>
      </c>
      <c r="BG114" s="207">
        <f>IF(N114="zákl. přenesená",J114,0)</f>
        <v>0</v>
      </c>
      <c r="BH114" s="207">
        <f>IF(N114="sníž. přenesená",J114,0)</f>
        <v>0</v>
      </c>
      <c r="BI114" s="207">
        <f>IF(N114="nulová",J114,0)</f>
        <v>0</v>
      </c>
      <c r="BJ114" s="19" t="s">
        <v>88</v>
      </c>
      <c r="BK114" s="207">
        <f>ROUND(I114*H114,2)</f>
        <v>0</v>
      </c>
      <c r="BL114" s="19" t="s">
        <v>232</v>
      </c>
      <c r="BM114" s="206" t="s">
        <v>2436</v>
      </c>
    </row>
    <row r="115" spans="1:65" s="2" customFormat="1" ht="97.5">
      <c r="A115" s="37"/>
      <c r="B115" s="38"/>
      <c r="C115" s="39"/>
      <c r="D115" s="208" t="s">
        <v>297</v>
      </c>
      <c r="E115" s="39"/>
      <c r="F115" s="209" t="s">
        <v>539</v>
      </c>
      <c r="G115" s="39"/>
      <c r="H115" s="39"/>
      <c r="I115" s="118"/>
      <c r="J115" s="39"/>
      <c r="K115" s="39"/>
      <c r="L115" s="42"/>
      <c r="M115" s="210"/>
      <c r="N115" s="211"/>
      <c r="O115" s="67"/>
      <c r="P115" s="67"/>
      <c r="Q115" s="67"/>
      <c r="R115" s="67"/>
      <c r="S115" s="67"/>
      <c r="T115" s="68"/>
      <c r="U115" s="37"/>
      <c r="V115" s="37"/>
      <c r="W115" s="37"/>
      <c r="X115" s="37"/>
      <c r="Y115" s="37"/>
      <c r="Z115" s="37"/>
      <c r="AA115" s="37"/>
      <c r="AB115" s="37"/>
      <c r="AC115" s="37"/>
      <c r="AD115" s="37"/>
      <c r="AE115" s="37"/>
      <c r="AT115" s="19" t="s">
        <v>297</v>
      </c>
      <c r="AU115" s="19" t="s">
        <v>91</v>
      </c>
    </row>
    <row r="116" spans="1:65" s="13" customFormat="1">
      <c r="B116" s="216"/>
      <c r="C116" s="217"/>
      <c r="D116" s="208" t="s">
        <v>299</v>
      </c>
      <c r="E116" s="218" t="s">
        <v>44</v>
      </c>
      <c r="F116" s="219" t="s">
        <v>2437</v>
      </c>
      <c r="G116" s="217"/>
      <c r="H116" s="220">
        <v>230</v>
      </c>
      <c r="I116" s="221"/>
      <c r="J116" s="217"/>
      <c r="K116" s="217"/>
      <c r="L116" s="222"/>
      <c r="M116" s="223"/>
      <c r="N116" s="224"/>
      <c r="O116" s="224"/>
      <c r="P116" s="224"/>
      <c r="Q116" s="224"/>
      <c r="R116" s="224"/>
      <c r="S116" s="224"/>
      <c r="T116" s="225"/>
      <c r="AT116" s="226" t="s">
        <v>299</v>
      </c>
      <c r="AU116" s="226" t="s">
        <v>91</v>
      </c>
      <c r="AV116" s="13" t="s">
        <v>91</v>
      </c>
      <c r="AW116" s="13" t="s">
        <v>42</v>
      </c>
      <c r="AX116" s="13" t="s">
        <v>88</v>
      </c>
      <c r="AY116" s="226" t="s">
        <v>211</v>
      </c>
    </row>
    <row r="117" spans="1:65" s="2" customFormat="1" ht="24">
      <c r="A117" s="37"/>
      <c r="B117" s="38"/>
      <c r="C117" s="195" t="s">
        <v>265</v>
      </c>
      <c r="D117" s="195" t="s">
        <v>214</v>
      </c>
      <c r="E117" s="196" t="s">
        <v>2438</v>
      </c>
      <c r="F117" s="197" t="s">
        <v>2439</v>
      </c>
      <c r="G117" s="198" t="s">
        <v>519</v>
      </c>
      <c r="H117" s="199">
        <v>230</v>
      </c>
      <c r="I117" s="200"/>
      <c r="J117" s="201">
        <f>ROUND(I117*H117,2)</f>
        <v>0</v>
      </c>
      <c r="K117" s="197" t="s">
        <v>224</v>
      </c>
      <c r="L117" s="42"/>
      <c r="M117" s="202" t="s">
        <v>44</v>
      </c>
      <c r="N117" s="203" t="s">
        <v>53</v>
      </c>
      <c r="O117" s="67"/>
      <c r="P117" s="204">
        <f>O117*H117</f>
        <v>0</v>
      </c>
      <c r="Q117" s="204">
        <v>0</v>
      </c>
      <c r="R117" s="204">
        <f>Q117*H117</f>
        <v>0</v>
      </c>
      <c r="S117" s="204">
        <v>0</v>
      </c>
      <c r="T117" s="205">
        <f>S117*H117</f>
        <v>0</v>
      </c>
      <c r="U117" s="37"/>
      <c r="V117" s="37"/>
      <c r="W117" s="37"/>
      <c r="X117" s="37"/>
      <c r="Y117" s="37"/>
      <c r="Z117" s="37"/>
      <c r="AA117" s="37"/>
      <c r="AB117" s="37"/>
      <c r="AC117" s="37"/>
      <c r="AD117" s="37"/>
      <c r="AE117" s="37"/>
      <c r="AR117" s="206" t="s">
        <v>232</v>
      </c>
      <c r="AT117" s="206" t="s">
        <v>214</v>
      </c>
      <c r="AU117" s="206" t="s">
        <v>91</v>
      </c>
      <c r="AY117" s="19" t="s">
        <v>211</v>
      </c>
      <c r="BE117" s="207">
        <f>IF(N117="základní",J117,0)</f>
        <v>0</v>
      </c>
      <c r="BF117" s="207">
        <f>IF(N117="snížená",J117,0)</f>
        <v>0</v>
      </c>
      <c r="BG117" s="207">
        <f>IF(N117="zákl. přenesená",J117,0)</f>
        <v>0</v>
      </c>
      <c r="BH117" s="207">
        <f>IF(N117="sníž. přenesená",J117,0)</f>
        <v>0</v>
      </c>
      <c r="BI117" s="207">
        <f>IF(N117="nulová",J117,0)</f>
        <v>0</v>
      </c>
      <c r="BJ117" s="19" t="s">
        <v>88</v>
      </c>
      <c r="BK117" s="207">
        <f>ROUND(I117*H117,2)</f>
        <v>0</v>
      </c>
      <c r="BL117" s="19" t="s">
        <v>232</v>
      </c>
      <c r="BM117" s="206" t="s">
        <v>2440</v>
      </c>
    </row>
    <row r="118" spans="1:65" s="2" customFormat="1" ht="107.25">
      <c r="A118" s="37"/>
      <c r="B118" s="38"/>
      <c r="C118" s="39"/>
      <c r="D118" s="208" t="s">
        <v>297</v>
      </c>
      <c r="E118" s="39"/>
      <c r="F118" s="209" t="s">
        <v>2441</v>
      </c>
      <c r="G118" s="39"/>
      <c r="H118" s="39"/>
      <c r="I118" s="118"/>
      <c r="J118" s="39"/>
      <c r="K118" s="39"/>
      <c r="L118" s="42"/>
      <c r="M118" s="210"/>
      <c r="N118" s="211"/>
      <c r="O118" s="67"/>
      <c r="P118" s="67"/>
      <c r="Q118" s="67"/>
      <c r="R118" s="67"/>
      <c r="S118" s="67"/>
      <c r="T118" s="68"/>
      <c r="U118" s="37"/>
      <c r="V118" s="37"/>
      <c r="W118" s="37"/>
      <c r="X118" s="37"/>
      <c r="Y118" s="37"/>
      <c r="Z118" s="37"/>
      <c r="AA118" s="37"/>
      <c r="AB118" s="37"/>
      <c r="AC118" s="37"/>
      <c r="AD118" s="37"/>
      <c r="AE118" s="37"/>
      <c r="AT118" s="19" t="s">
        <v>297</v>
      </c>
      <c r="AU118" s="19" t="s">
        <v>91</v>
      </c>
    </row>
    <row r="119" spans="1:65" s="13" customFormat="1">
      <c r="B119" s="216"/>
      <c r="C119" s="217"/>
      <c r="D119" s="208" t="s">
        <v>299</v>
      </c>
      <c r="E119" s="218" t="s">
        <v>44</v>
      </c>
      <c r="F119" s="219" t="s">
        <v>2442</v>
      </c>
      <c r="G119" s="217"/>
      <c r="H119" s="220">
        <v>230</v>
      </c>
      <c r="I119" s="221"/>
      <c r="J119" s="217"/>
      <c r="K119" s="217"/>
      <c r="L119" s="222"/>
      <c r="M119" s="223"/>
      <c r="N119" s="224"/>
      <c r="O119" s="224"/>
      <c r="P119" s="224"/>
      <c r="Q119" s="224"/>
      <c r="R119" s="224"/>
      <c r="S119" s="224"/>
      <c r="T119" s="225"/>
      <c r="AT119" s="226" t="s">
        <v>299</v>
      </c>
      <c r="AU119" s="226" t="s">
        <v>91</v>
      </c>
      <c r="AV119" s="13" t="s">
        <v>91</v>
      </c>
      <c r="AW119" s="13" t="s">
        <v>42</v>
      </c>
      <c r="AX119" s="13" t="s">
        <v>88</v>
      </c>
      <c r="AY119" s="226" t="s">
        <v>211</v>
      </c>
    </row>
    <row r="120" spans="1:65" s="2" customFormat="1" ht="24">
      <c r="A120" s="37"/>
      <c r="B120" s="38"/>
      <c r="C120" s="195" t="s">
        <v>270</v>
      </c>
      <c r="D120" s="195" t="s">
        <v>214</v>
      </c>
      <c r="E120" s="196" t="s">
        <v>2443</v>
      </c>
      <c r="F120" s="197" t="s">
        <v>2444</v>
      </c>
      <c r="G120" s="198" t="s">
        <v>217</v>
      </c>
      <c r="H120" s="199">
        <v>1</v>
      </c>
      <c r="I120" s="200"/>
      <c r="J120" s="201">
        <f>ROUND(I120*H120,2)</f>
        <v>0</v>
      </c>
      <c r="K120" s="197" t="s">
        <v>44</v>
      </c>
      <c r="L120" s="42"/>
      <c r="M120" s="202" t="s">
        <v>44</v>
      </c>
      <c r="N120" s="203" t="s">
        <v>53</v>
      </c>
      <c r="O120" s="67"/>
      <c r="P120" s="204">
        <f>O120*H120</f>
        <v>0</v>
      </c>
      <c r="Q120" s="204">
        <v>0</v>
      </c>
      <c r="R120" s="204">
        <f>Q120*H120</f>
        <v>0</v>
      </c>
      <c r="S120" s="204">
        <v>0</v>
      </c>
      <c r="T120" s="205">
        <f>S120*H120</f>
        <v>0</v>
      </c>
      <c r="U120" s="37"/>
      <c r="V120" s="37"/>
      <c r="W120" s="37"/>
      <c r="X120" s="37"/>
      <c r="Y120" s="37"/>
      <c r="Z120" s="37"/>
      <c r="AA120" s="37"/>
      <c r="AB120" s="37"/>
      <c r="AC120" s="37"/>
      <c r="AD120" s="37"/>
      <c r="AE120" s="37"/>
      <c r="AR120" s="206" t="s">
        <v>232</v>
      </c>
      <c r="AT120" s="206" t="s">
        <v>214</v>
      </c>
      <c r="AU120" s="206" t="s">
        <v>91</v>
      </c>
      <c r="AY120" s="19" t="s">
        <v>211</v>
      </c>
      <c r="BE120" s="207">
        <f>IF(N120="základní",J120,0)</f>
        <v>0</v>
      </c>
      <c r="BF120" s="207">
        <f>IF(N120="snížená",J120,0)</f>
        <v>0</v>
      </c>
      <c r="BG120" s="207">
        <f>IF(N120="zákl. přenesená",J120,0)</f>
        <v>0</v>
      </c>
      <c r="BH120" s="207">
        <f>IF(N120="sníž. přenesená",J120,0)</f>
        <v>0</v>
      </c>
      <c r="BI120" s="207">
        <f>IF(N120="nulová",J120,0)</f>
        <v>0</v>
      </c>
      <c r="BJ120" s="19" t="s">
        <v>88</v>
      </c>
      <c r="BK120" s="207">
        <f>ROUND(I120*H120,2)</f>
        <v>0</v>
      </c>
      <c r="BL120" s="19" t="s">
        <v>232</v>
      </c>
      <c r="BM120" s="206" t="s">
        <v>2445</v>
      </c>
    </row>
    <row r="121" spans="1:65" s="2" customFormat="1" ht="19.5">
      <c r="A121" s="37"/>
      <c r="B121" s="38"/>
      <c r="C121" s="39"/>
      <c r="D121" s="208" t="s">
        <v>220</v>
      </c>
      <c r="E121" s="39"/>
      <c r="F121" s="209" t="s">
        <v>2446</v>
      </c>
      <c r="G121" s="39"/>
      <c r="H121" s="39"/>
      <c r="I121" s="118"/>
      <c r="J121" s="39"/>
      <c r="K121" s="39"/>
      <c r="L121" s="42"/>
      <c r="M121" s="210"/>
      <c r="N121" s="211"/>
      <c r="O121" s="67"/>
      <c r="P121" s="67"/>
      <c r="Q121" s="67"/>
      <c r="R121" s="67"/>
      <c r="S121" s="67"/>
      <c r="T121" s="68"/>
      <c r="U121" s="37"/>
      <c r="V121" s="37"/>
      <c r="W121" s="37"/>
      <c r="X121" s="37"/>
      <c r="Y121" s="37"/>
      <c r="Z121" s="37"/>
      <c r="AA121" s="37"/>
      <c r="AB121" s="37"/>
      <c r="AC121" s="37"/>
      <c r="AD121" s="37"/>
      <c r="AE121" s="37"/>
      <c r="AT121" s="19" t="s">
        <v>220</v>
      </c>
      <c r="AU121" s="19" t="s">
        <v>91</v>
      </c>
    </row>
    <row r="122" spans="1:65" s="12" customFormat="1" ht="12.75">
      <c r="B122" s="179"/>
      <c r="C122" s="180"/>
      <c r="D122" s="181" t="s">
        <v>81</v>
      </c>
      <c r="E122" s="193" t="s">
        <v>210</v>
      </c>
      <c r="F122" s="193" t="s">
        <v>2447</v>
      </c>
      <c r="G122" s="180"/>
      <c r="H122" s="180"/>
      <c r="I122" s="183"/>
      <c r="J122" s="194">
        <f>BK122</f>
        <v>0</v>
      </c>
      <c r="K122" s="180"/>
      <c r="L122" s="185"/>
      <c r="M122" s="186"/>
      <c r="N122" s="187"/>
      <c r="O122" s="187"/>
      <c r="P122" s="188">
        <f>SUM(P123:P135)</f>
        <v>0</v>
      </c>
      <c r="Q122" s="187"/>
      <c r="R122" s="188">
        <f>SUM(R123:R135)</f>
        <v>230.2517</v>
      </c>
      <c r="S122" s="187"/>
      <c r="T122" s="189">
        <f>SUM(T123:T135)</f>
        <v>0</v>
      </c>
      <c r="AR122" s="190" t="s">
        <v>88</v>
      </c>
      <c r="AT122" s="191" t="s">
        <v>81</v>
      </c>
      <c r="AU122" s="191" t="s">
        <v>88</v>
      </c>
      <c r="AY122" s="190" t="s">
        <v>211</v>
      </c>
      <c r="BK122" s="192">
        <f>SUM(BK123:BK135)</f>
        <v>0</v>
      </c>
    </row>
    <row r="123" spans="1:65" s="2" customFormat="1" ht="24">
      <c r="A123" s="37"/>
      <c r="B123" s="38"/>
      <c r="C123" s="195" t="s">
        <v>277</v>
      </c>
      <c r="D123" s="195" t="s">
        <v>214</v>
      </c>
      <c r="E123" s="196" t="s">
        <v>2448</v>
      </c>
      <c r="F123" s="197" t="s">
        <v>2449</v>
      </c>
      <c r="G123" s="198" t="s">
        <v>519</v>
      </c>
      <c r="H123" s="199">
        <v>195</v>
      </c>
      <c r="I123" s="200"/>
      <c r="J123" s="201">
        <f>ROUND(I123*H123,2)</f>
        <v>0</v>
      </c>
      <c r="K123" s="197" t="s">
        <v>224</v>
      </c>
      <c r="L123" s="42"/>
      <c r="M123" s="202" t="s">
        <v>44</v>
      </c>
      <c r="N123" s="203" t="s">
        <v>53</v>
      </c>
      <c r="O123" s="67"/>
      <c r="P123" s="204">
        <f>O123*H123</f>
        <v>0</v>
      </c>
      <c r="Q123" s="204">
        <v>0.23</v>
      </c>
      <c r="R123" s="204">
        <f>Q123*H123</f>
        <v>44.85</v>
      </c>
      <c r="S123" s="204">
        <v>0</v>
      </c>
      <c r="T123" s="205">
        <f>S123*H123</f>
        <v>0</v>
      </c>
      <c r="U123" s="37"/>
      <c r="V123" s="37"/>
      <c r="W123" s="37"/>
      <c r="X123" s="37"/>
      <c r="Y123" s="37"/>
      <c r="Z123" s="37"/>
      <c r="AA123" s="37"/>
      <c r="AB123" s="37"/>
      <c r="AC123" s="37"/>
      <c r="AD123" s="37"/>
      <c r="AE123" s="37"/>
      <c r="AR123" s="206" t="s">
        <v>232</v>
      </c>
      <c r="AT123" s="206" t="s">
        <v>214</v>
      </c>
      <c r="AU123" s="206" t="s">
        <v>91</v>
      </c>
      <c r="AY123" s="19" t="s">
        <v>211</v>
      </c>
      <c r="BE123" s="207">
        <f>IF(N123="základní",J123,0)</f>
        <v>0</v>
      </c>
      <c r="BF123" s="207">
        <f>IF(N123="snížená",J123,0)</f>
        <v>0</v>
      </c>
      <c r="BG123" s="207">
        <f>IF(N123="zákl. přenesená",J123,0)</f>
        <v>0</v>
      </c>
      <c r="BH123" s="207">
        <f>IF(N123="sníž. přenesená",J123,0)</f>
        <v>0</v>
      </c>
      <c r="BI123" s="207">
        <f>IF(N123="nulová",J123,0)</f>
        <v>0</v>
      </c>
      <c r="BJ123" s="19" t="s">
        <v>88</v>
      </c>
      <c r="BK123" s="207">
        <f>ROUND(I123*H123,2)</f>
        <v>0</v>
      </c>
      <c r="BL123" s="19" t="s">
        <v>232</v>
      </c>
      <c r="BM123" s="206" t="s">
        <v>2450</v>
      </c>
    </row>
    <row r="124" spans="1:65" s="13" customFormat="1">
      <c r="B124" s="216"/>
      <c r="C124" s="217"/>
      <c r="D124" s="208" t="s">
        <v>299</v>
      </c>
      <c r="E124" s="218" t="s">
        <v>44</v>
      </c>
      <c r="F124" s="219" t="s">
        <v>2451</v>
      </c>
      <c r="G124" s="217"/>
      <c r="H124" s="220">
        <v>165</v>
      </c>
      <c r="I124" s="221"/>
      <c r="J124" s="217"/>
      <c r="K124" s="217"/>
      <c r="L124" s="222"/>
      <c r="M124" s="223"/>
      <c r="N124" s="224"/>
      <c r="O124" s="224"/>
      <c r="P124" s="224"/>
      <c r="Q124" s="224"/>
      <c r="R124" s="224"/>
      <c r="S124" s="224"/>
      <c r="T124" s="225"/>
      <c r="AT124" s="226" t="s">
        <v>299</v>
      </c>
      <c r="AU124" s="226" t="s">
        <v>91</v>
      </c>
      <c r="AV124" s="13" t="s">
        <v>91</v>
      </c>
      <c r="AW124" s="13" t="s">
        <v>42</v>
      </c>
      <c r="AX124" s="13" t="s">
        <v>82</v>
      </c>
      <c r="AY124" s="226" t="s">
        <v>211</v>
      </c>
    </row>
    <row r="125" spans="1:65" s="13" customFormat="1" ht="22.5">
      <c r="B125" s="216"/>
      <c r="C125" s="217"/>
      <c r="D125" s="208" t="s">
        <v>299</v>
      </c>
      <c r="E125" s="218" t="s">
        <v>44</v>
      </c>
      <c r="F125" s="219" t="s">
        <v>2452</v>
      </c>
      <c r="G125" s="217"/>
      <c r="H125" s="220">
        <v>30</v>
      </c>
      <c r="I125" s="221"/>
      <c r="J125" s="217"/>
      <c r="K125" s="217"/>
      <c r="L125" s="222"/>
      <c r="M125" s="223"/>
      <c r="N125" s="224"/>
      <c r="O125" s="224"/>
      <c r="P125" s="224"/>
      <c r="Q125" s="224"/>
      <c r="R125" s="224"/>
      <c r="S125" s="224"/>
      <c r="T125" s="225"/>
      <c r="AT125" s="226" t="s">
        <v>299</v>
      </c>
      <c r="AU125" s="226" t="s">
        <v>91</v>
      </c>
      <c r="AV125" s="13" t="s">
        <v>91</v>
      </c>
      <c r="AW125" s="13" t="s">
        <v>42</v>
      </c>
      <c r="AX125" s="13" t="s">
        <v>82</v>
      </c>
      <c r="AY125" s="226" t="s">
        <v>211</v>
      </c>
    </row>
    <row r="126" spans="1:65" s="14" customFormat="1">
      <c r="B126" s="227"/>
      <c r="C126" s="228"/>
      <c r="D126" s="208" t="s">
        <v>299</v>
      </c>
      <c r="E126" s="229" t="s">
        <v>44</v>
      </c>
      <c r="F126" s="230" t="s">
        <v>344</v>
      </c>
      <c r="G126" s="228"/>
      <c r="H126" s="231">
        <v>195</v>
      </c>
      <c r="I126" s="232"/>
      <c r="J126" s="228"/>
      <c r="K126" s="228"/>
      <c r="L126" s="233"/>
      <c r="M126" s="234"/>
      <c r="N126" s="235"/>
      <c r="O126" s="235"/>
      <c r="P126" s="235"/>
      <c r="Q126" s="235"/>
      <c r="R126" s="235"/>
      <c r="S126" s="235"/>
      <c r="T126" s="236"/>
      <c r="AT126" s="237" t="s">
        <v>299</v>
      </c>
      <c r="AU126" s="237" t="s">
        <v>91</v>
      </c>
      <c r="AV126" s="14" t="s">
        <v>232</v>
      </c>
      <c r="AW126" s="14" t="s">
        <v>42</v>
      </c>
      <c r="AX126" s="14" t="s">
        <v>88</v>
      </c>
      <c r="AY126" s="237" t="s">
        <v>211</v>
      </c>
    </row>
    <row r="127" spans="1:65" s="2" customFormat="1" ht="24">
      <c r="A127" s="37"/>
      <c r="B127" s="38"/>
      <c r="C127" s="195" t="s">
        <v>353</v>
      </c>
      <c r="D127" s="195" t="s">
        <v>214</v>
      </c>
      <c r="E127" s="196" t="s">
        <v>2453</v>
      </c>
      <c r="F127" s="197" t="s">
        <v>2454</v>
      </c>
      <c r="G127" s="198" t="s">
        <v>519</v>
      </c>
      <c r="H127" s="199">
        <v>370</v>
      </c>
      <c r="I127" s="200"/>
      <c r="J127" s="201">
        <f>ROUND(I127*H127,2)</f>
        <v>0</v>
      </c>
      <c r="K127" s="197" t="s">
        <v>224</v>
      </c>
      <c r="L127" s="42"/>
      <c r="M127" s="202" t="s">
        <v>44</v>
      </c>
      <c r="N127" s="203" t="s">
        <v>53</v>
      </c>
      <c r="O127" s="67"/>
      <c r="P127" s="204">
        <f>O127*H127</f>
        <v>0</v>
      </c>
      <c r="Q127" s="204">
        <v>0.38625999999999999</v>
      </c>
      <c r="R127" s="204">
        <f>Q127*H127</f>
        <v>142.9162</v>
      </c>
      <c r="S127" s="204">
        <v>0</v>
      </c>
      <c r="T127" s="205">
        <f>S127*H127</f>
        <v>0</v>
      </c>
      <c r="U127" s="37"/>
      <c r="V127" s="37"/>
      <c r="W127" s="37"/>
      <c r="X127" s="37"/>
      <c r="Y127" s="37"/>
      <c r="Z127" s="37"/>
      <c r="AA127" s="37"/>
      <c r="AB127" s="37"/>
      <c r="AC127" s="37"/>
      <c r="AD127" s="37"/>
      <c r="AE127" s="37"/>
      <c r="AR127" s="206" t="s">
        <v>232</v>
      </c>
      <c r="AT127" s="206" t="s">
        <v>214</v>
      </c>
      <c r="AU127" s="206" t="s">
        <v>91</v>
      </c>
      <c r="AY127" s="19" t="s">
        <v>211</v>
      </c>
      <c r="BE127" s="207">
        <f>IF(N127="základní",J127,0)</f>
        <v>0</v>
      </c>
      <c r="BF127" s="207">
        <f>IF(N127="snížená",J127,0)</f>
        <v>0</v>
      </c>
      <c r="BG127" s="207">
        <f>IF(N127="zákl. přenesená",J127,0)</f>
        <v>0</v>
      </c>
      <c r="BH127" s="207">
        <f>IF(N127="sníž. přenesená",J127,0)</f>
        <v>0</v>
      </c>
      <c r="BI127" s="207">
        <f>IF(N127="nulová",J127,0)</f>
        <v>0</v>
      </c>
      <c r="BJ127" s="19" t="s">
        <v>88</v>
      </c>
      <c r="BK127" s="207">
        <f>ROUND(I127*H127,2)</f>
        <v>0</v>
      </c>
      <c r="BL127" s="19" t="s">
        <v>232</v>
      </c>
      <c r="BM127" s="206" t="s">
        <v>2455</v>
      </c>
    </row>
    <row r="128" spans="1:65" s="2" customFormat="1" ht="19.5">
      <c r="A128" s="37"/>
      <c r="B128" s="38"/>
      <c r="C128" s="39"/>
      <c r="D128" s="208" t="s">
        <v>220</v>
      </c>
      <c r="E128" s="39"/>
      <c r="F128" s="209" t="s">
        <v>2456</v>
      </c>
      <c r="G128" s="39"/>
      <c r="H128" s="39"/>
      <c r="I128" s="118"/>
      <c r="J128" s="39"/>
      <c r="K128" s="39"/>
      <c r="L128" s="42"/>
      <c r="M128" s="210"/>
      <c r="N128" s="211"/>
      <c r="O128" s="67"/>
      <c r="P128" s="67"/>
      <c r="Q128" s="67"/>
      <c r="R128" s="67"/>
      <c r="S128" s="67"/>
      <c r="T128" s="68"/>
      <c r="U128" s="37"/>
      <c r="V128" s="37"/>
      <c r="W128" s="37"/>
      <c r="X128" s="37"/>
      <c r="Y128" s="37"/>
      <c r="Z128" s="37"/>
      <c r="AA128" s="37"/>
      <c r="AB128" s="37"/>
      <c r="AC128" s="37"/>
      <c r="AD128" s="37"/>
      <c r="AE128" s="37"/>
      <c r="AT128" s="19" t="s">
        <v>220</v>
      </c>
      <c r="AU128" s="19" t="s">
        <v>91</v>
      </c>
    </row>
    <row r="129" spans="1:65" s="13" customFormat="1">
      <c r="B129" s="216"/>
      <c r="C129" s="217"/>
      <c r="D129" s="208" t="s">
        <v>299</v>
      </c>
      <c r="E129" s="218" t="s">
        <v>44</v>
      </c>
      <c r="F129" s="219" t="s">
        <v>2457</v>
      </c>
      <c r="G129" s="217"/>
      <c r="H129" s="220">
        <v>370</v>
      </c>
      <c r="I129" s="221"/>
      <c r="J129" s="217"/>
      <c r="K129" s="217"/>
      <c r="L129" s="222"/>
      <c r="M129" s="223"/>
      <c r="N129" s="224"/>
      <c r="O129" s="224"/>
      <c r="P129" s="224"/>
      <c r="Q129" s="224"/>
      <c r="R129" s="224"/>
      <c r="S129" s="224"/>
      <c r="T129" s="225"/>
      <c r="AT129" s="226" t="s">
        <v>299</v>
      </c>
      <c r="AU129" s="226" t="s">
        <v>91</v>
      </c>
      <c r="AV129" s="13" t="s">
        <v>91</v>
      </c>
      <c r="AW129" s="13" t="s">
        <v>42</v>
      </c>
      <c r="AX129" s="13" t="s">
        <v>88</v>
      </c>
      <c r="AY129" s="226" t="s">
        <v>211</v>
      </c>
    </row>
    <row r="130" spans="1:65" s="2" customFormat="1" ht="24">
      <c r="A130" s="37"/>
      <c r="B130" s="38"/>
      <c r="C130" s="195" t="s">
        <v>358</v>
      </c>
      <c r="D130" s="195" t="s">
        <v>214</v>
      </c>
      <c r="E130" s="196" t="s">
        <v>2458</v>
      </c>
      <c r="F130" s="197" t="s">
        <v>2459</v>
      </c>
      <c r="G130" s="198" t="s">
        <v>519</v>
      </c>
      <c r="H130" s="199">
        <v>93</v>
      </c>
      <c r="I130" s="200"/>
      <c r="J130" s="201">
        <f>ROUND(I130*H130,2)</f>
        <v>0</v>
      </c>
      <c r="K130" s="197" t="s">
        <v>224</v>
      </c>
      <c r="L130" s="42"/>
      <c r="M130" s="202" t="s">
        <v>44</v>
      </c>
      <c r="N130" s="203" t="s">
        <v>53</v>
      </c>
      <c r="O130" s="67"/>
      <c r="P130" s="204">
        <f>O130*H130</f>
        <v>0</v>
      </c>
      <c r="Q130" s="204">
        <v>8.3500000000000005E-2</v>
      </c>
      <c r="R130" s="204">
        <f>Q130*H130</f>
        <v>7.7655000000000003</v>
      </c>
      <c r="S130" s="204">
        <v>0</v>
      </c>
      <c r="T130" s="205">
        <f>S130*H130</f>
        <v>0</v>
      </c>
      <c r="U130" s="37"/>
      <c r="V130" s="37"/>
      <c r="W130" s="37"/>
      <c r="X130" s="37"/>
      <c r="Y130" s="37"/>
      <c r="Z130" s="37"/>
      <c r="AA130" s="37"/>
      <c r="AB130" s="37"/>
      <c r="AC130" s="37"/>
      <c r="AD130" s="37"/>
      <c r="AE130" s="37"/>
      <c r="AR130" s="206" t="s">
        <v>915</v>
      </c>
      <c r="AT130" s="206" t="s">
        <v>214</v>
      </c>
      <c r="AU130" s="206" t="s">
        <v>91</v>
      </c>
      <c r="AY130" s="19" t="s">
        <v>211</v>
      </c>
      <c r="BE130" s="207">
        <f>IF(N130="základní",J130,0)</f>
        <v>0</v>
      </c>
      <c r="BF130" s="207">
        <f>IF(N130="snížená",J130,0)</f>
        <v>0</v>
      </c>
      <c r="BG130" s="207">
        <f>IF(N130="zákl. přenesená",J130,0)</f>
        <v>0</v>
      </c>
      <c r="BH130" s="207">
        <f>IF(N130="sníž. přenesená",J130,0)</f>
        <v>0</v>
      </c>
      <c r="BI130" s="207">
        <f>IF(N130="nulová",J130,0)</f>
        <v>0</v>
      </c>
      <c r="BJ130" s="19" t="s">
        <v>88</v>
      </c>
      <c r="BK130" s="207">
        <f>ROUND(I130*H130,2)</f>
        <v>0</v>
      </c>
      <c r="BL130" s="19" t="s">
        <v>915</v>
      </c>
      <c r="BM130" s="206" t="s">
        <v>2460</v>
      </c>
    </row>
    <row r="131" spans="1:65" s="2" customFormat="1" ht="78">
      <c r="A131" s="37"/>
      <c r="B131" s="38"/>
      <c r="C131" s="39"/>
      <c r="D131" s="208" t="s">
        <v>297</v>
      </c>
      <c r="E131" s="39"/>
      <c r="F131" s="209" t="s">
        <v>2461</v>
      </c>
      <c r="G131" s="39"/>
      <c r="H131" s="39"/>
      <c r="I131" s="118"/>
      <c r="J131" s="39"/>
      <c r="K131" s="39"/>
      <c r="L131" s="42"/>
      <c r="M131" s="210"/>
      <c r="N131" s="211"/>
      <c r="O131" s="67"/>
      <c r="P131" s="67"/>
      <c r="Q131" s="67"/>
      <c r="R131" s="67"/>
      <c r="S131" s="67"/>
      <c r="T131" s="68"/>
      <c r="U131" s="37"/>
      <c r="V131" s="37"/>
      <c r="W131" s="37"/>
      <c r="X131" s="37"/>
      <c r="Y131" s="37"/>
      <c r="Z131" s="37"/>
      <c r="AA131" s="37"/>
      <c r="AB131" s="37"/>
      <c r="AC131" s="37"/>
      <c r="AD131" s="37"/>
      <c r="AE131" s="37"/>
      <c r="AT131" s="19" t="s">
        <v>297</v>
      </c>
      <c r="AU131" s="19" t="s">
        <v>91</v>
      </c>
    </row>
    <row r="132" spans="1:65" s="13" customFormat="1">
      <c r="B132" s="216"/>
      <c r="C132" s="217"/>
      <c r="D132" s="208" t="s">
        <v>299</v>
      </c>
      <c r="E132" s="218" t="s">
        <v>44</v>
      </c>
      <c r="F132" s="219" t="s">
        <v>2462</v>
      </c>
      <c r="G132" s="217"/>
      <c r="H132" s="220">
        <v>93</v>
      </c>
      <c r="I132" s="221"/>
      <c r="J132" s="217"/>
      <c r="K132" s="217"/>
      <c r="L132" s="222"/>
      <c r="M132" s="223"/>
      <c r="N132" s="224"/>
      <c r="O132" s="224"/>
      <c r="P132" s="224"/>
      <c r="Q132" s="224"/>
      <c r="R132" s="224"/>
      <c r="S132" s="224"/>
      <c r="T132" s="225"/>
      <c r="AT132" s="226" t="s">
        <v>299</v>
      </c>
      <c r="AU132" s="226" t="s">
        <v>91</v>
      </c>
      <c r="AV132" s="13" t="s">
        <v>91</v>
      </c>
      <c r="AW132" s="13" t="s">
        <v>42</v>
      </c>
      <c r="AX132" s="13" t="s">
        <v>88</v>
      </c>
      <c r="AY132" s="226" t="s">
        <v>211</v>
      </c>
    </row>
    <row r="133" spans="1:65" s="2" customFormat="1" ht="12">
      <c r="A133" s="37"/>
      <c r="B133" s="38"/>
      <c r="C133" s="259" t="s">
        <v>8</v>
      </c>
      <c r="D133" s="259" t="s">
        <v>507</v>
      </c>
      <c r="E133" s="260" t="s">
        <v>2463</v>
      </c>
      <c r="F133" s="261" t="s">
        <v>2464</v>
      </c>
      <c r="G133" s="262" t="s">
        <v>622</v>
      </c>
      <c r="H133" s="263">
        <v>31</v>
      </c>
      <c r="I133" s="264"/>
      <c r="J133" s="265">
        <f>ROUND(I133*H133,2)</f>
        <v>0</v>
      </c>
      <c r="K133" s="261" t="s">
        <v>224</v>
      </c>
      <c r="L133" s="266"/>
      <c r="M133" s="267" t="s">
        <v>44</v>
      </c>
      <c r="N133" s="268" t="s">
        <v>53</v>
      </c>
      <c r="O133" s="67"/>
      <c r="P133" s="204">
        <f>O133*H133</f>
        <v>0</v>
      </c>
      <c r="Q133" s="204">
        <v>1.1200000000000001</v>
      </c>
      <c r="R133" s="204">
        <f>Q133*H133</f>
        <v>34.720000000000006</v>
      </c>
      <c r="S133" s="204">
        <v>0</v>
      </c>
      <c r="T133" s="205">
        <f>S133*H133</f>
        <v>0</v>
      </c>
      <c r="U133" s="37"/>
      <c r="V133" s="37"/>
      <c r="W133" s="37"/>
      <c r="X133" s="37"/>
      <c r="Y133" s="37"/>
      <c r="Z133" s="37"/>
      <c r="AA133" s="37"/>
      <c r="AB133" s="37"/>
      <c r="AC133" s="37"/>
      <c r="AD133" s="37"/>
      <c r="AE133" s="37"/>
      <c r="AR133" s="206" t="s">
        <v>1404</v>
      </c>
      <c r="AT133" s="206" t="s">
        <v>507</v>
      </c>
      <c r="AU133" s="206" t="s">
        <v>91</v>
      </c>
      <c r="AY133" s="19" t="s">
        <v>211</v>
      </c>
      <c r="BE133" s="207">
        <f>IF(N133="základní",J133,0)</f>
        <v>0</v>
      </c>
      <c r="BF133" s="207">
        <f>IF(N133="snížená",J133,0)</f>
        <v>0</v>
      </c>
      <c r="BG133" s="207">
        <f>IF(N133="zákl. přenesená",J133,0)</f>
        <v>0</v>
      </c>
      <c r="BH133" s="207">
        <f>IF(N133="sníž. přenesená",J133,0)</f>
        <v>0</v>
      </c>
      <c r="BI133" s="207">
        <f>IF(N133="nulová",J133,0)</f>
        <v>0</v>
      </c>
      <c r="BJ133" s="19" t="s">
        <v>88</v>
      </c>
      <c r="BK133" s="207">
        <f>ROUND(I133*H133,2)</f>
        <v>0</v>
      </c>
      <c r="BL133" s="19" t="s">
        <v>1404</v>
      </c>
      <c r="BM133" s="206" t="s">
        <v>2465</v>
      </c>
    </row>
    <row r="134" spans="1:65" s="2" customFormat="1" ht="19.5">
      <c r="A134" s="37"/>
      <c r="B134" s="38"/>
      <c r="C134" s="39"/>
      <c r="D134" s="208" t="s">
        <v>220</v>
      </c>
      <c r="E134" s="39"/>
      <c r="F134" s="209" t="s">
        <v>2466</v>
      </c>
      <c r="G134" s="39"/>
      <c r="H134" s="39"/>
      <c r="I134" s="118"/>
      <c r="J134" s="39"/>
      <c r="K134" s="39"/>
      <c r="L134" s="42"/>
      <c r="M134" s="210"/>
      <c r="N134" s="211"/>
      <c r="O134" s="67"/>
      <c r="P134" s="67"/>
      <c r="Q134" s="67"/>
      <c r="R134" s="67"/>
      <c r="S134" s="67"/>
      <c r="T134" s="68"/>
      <c r="U134" s="37"/>
      <c r="V134" s="37"/>
      <c r="W134" s="37"/>
      <c r="X134" s="37"/>
      <c r="Y134" s="37"/>
      <c r="Z134" s="37"/>
      <c r="AA134" s="37"/>
      <c r="AB134" s="37"/>
      <c r="AC134" s="37"/>
      <c r="AD134" s="37"/>
      <c r="AE134" s="37"/>
      <c r="AT134" s="19" t="s">
        <v>220</v>
      </c>
      <c r="AU134" s="19" t="s">
        <v>91</v>
      </c>
    </row>
    <row r="135" spans="1:65" s="13" customFormat="1">
      <c r="B135" s="216"/>
      <c r="C135" s="217"/>
      <c r="D135" s="208" t="s">
        <v>299</v>
      </c>
      <c r="E135" s="217"/>
      <c r="F135" s="219" t="s">
        <v>2467</v>
      </c>
      <c r="G135" s="217"/>
      <c r="H135" s="220">
        <v>31</v>
      </c>
      <c r="I135" s="221"/>
      <c r="J135" s="217"/>
      <c r="K135" s="217"/>
      <c r="L135" s="222"/>
      <c r="M135" s="223"/>
      <c r="N135" s="224"/>
      <c r="O135" s="224"/>
      <c r="P135" s="224"/>
      <c r="Q135" s="224"/>
      <c r="R135" s="224"/>
      <c r="S135" s="224"/>
      <c r="T135" s="225"/>
      <c r="AT135" s="226" t="s">
        <v>299</v>
      </c>
      <c r="AU135" s="226" t="s">
        <v>91</v>
      </c>
      <c r="AV135" s="13" t="s">
        <v>91</v>
      </c>
      <c r="AW135" s="13" t="s">
        <v>4</v>
      </c>
      <c r="AX135" s="13" t="s">
        <v>88</v>
      </c>
      <c r="AY135" s="226" t="s">
        <v>211</v>
      </c>
    </row>
    <row r="136" spans="1:65" s="12" customFormat="1" ht="12.75">
      <c r="B136" s="179"/>
      <c r="C136" s="180"/>
      <c r="D136" s="181" t="s">
        <v>81</v>
      </c>
      <c r="E136" s="193" t="s">
        <v>261</v>
      </c>
      <c r="F136" s="193" t="s">
        <v>593</v>
      </c>
      <c r="G136" s="180"/>
      <c r="H136" s="180"/>
      <c r="I136" s="183"/>
      <c r="J136" s="194">
        <f>BK136</f>
        <v>0</v>
      </c>
      <c r="K136" s="180"/>
      <c r="L136" s="185"/>
      <c r="M136" s="186"/>
      <c r="N136" s="187"/>
      <c r="O136" s="187"/>
      <c r="P136" s="188">
        <f>SUM(P137:P139)</f>
        <v>0</v>
      </c>
      <c r="Q136" s="187"/>
      <c r="R136" s="188">
        <f>SUM(R137:R139)</f>
        <v>0.1404</v>
      </c>
      <c r="S136" s="187"/>
      <c r="T136" s="189">
        <f>SUM(T137:T139)</f>
        <v>0</v>
      </c>
      <c r="AR136" s="190" t="s">
        <v>88</v>
      </c>
      <c r="AT136" s="191" t="s">
        <v>81</v>
      </c>
      <c r="AU136" s="191" t="s">
        <v>88</v>
      </c>
      <c r="AY136" s="190" t="s">
        <v>211</v>
      </c>
      <c r="BK136" s="192">
        <f>SUM(BK137:BK139)</f>
        <v>0</v>
      </c>
    </row>
    <row r="137" spans="1:65" s="2" customFormat="1" ht="24">
      <c r="A137" s="37"/>
      <c r="B137" s="38"/>
      <c r="C137" s="195" t="s">
        <v>368</v>
      </c>
      <c r="D137" s="195" t="s">
        <v>214</v>
      </c>
      <c r="E137" s="196" t="s">
        <v>2468</v>
      </c>
      <c r="F137" s="197" t="s">
        <v>2469</v>
      </c>
      <c r="G137" s="198" t="s">
        <v>519</v>
      </c>
      <c r="H137" s="199">
        <v>390</v>
      </c>
      <c r="I137" s="200"/>
      <c r="J137" s="201">
        <f>ROUND(I137*H137,2)</f>
        <v>0</v>
      </c>
      <c r="K137" s="197" t="s">
        <v>224</v>
      </c>
      <c r="L137" s="42"/>
      <c r="M137" s="202" t="s">
        <v>44</v>
      </c>
      <c r="N137" s="203" t="s">
        <v>53</v>
      </c>
      <c r="O137" s="67"/>
      <c r="P137" s="204">
        <f>O137*H137</f>
        <v>0</v>
      </c>
      <c r="Q137" s="204">
        <v>3.6000000000000002E-4</v>
      </c>
      <c r="R137" s="204">
        <f>Q137*H137</f>
        <v>0.1404</v>
      </c>
      <c r="S137" s="204">
        <v>0</v>
      </c>
      <c r="T137" s="205">
        <f>S137*H137</f>
        <v>0</v>
      </c>
      <c r="U137" s="37"/>
      <c r="V137" s="37"/>
      <c r="W137" s="37"/>
      <c r="X137" s="37"/>
      <c r="Y137" s="37"/>
      <c r="Z137" s="37"/>
      <c r="AA137" s="37"/>
      <c r="AB137" s="37"/>
      <c r="AC137" s="37"/>
      <c r="AD137" s="37"/>
      <c r="AE137" s="37"/>
      <c r="AR137" s="206" t="s">
        <v>232</v>
      </c>
      <c r="AT137" s="206" t="s">
        <v>214</v>
      </c>
      <c r="AU137" s="206" t="s">
        <v>91</v>
      </c>
      <c r="AY137" s="19" t="s">
        <v>211</v>
      </c>
      <c r="BE137" s="207">
        <f>IF(N137="základní",J137,0)</f>
        <v>0</v>
      </c>
      <c r="BF137" s="207">
        <f>IF(N137="snížená",J137,0)</f>
        <v>0</v>
      </c>
      <c r="BG137" s="207">
        <f>IF(N137="zákl. přenesená",J137,0)</f>
        <v>0</v>
      </c>
      <c r="BH137" s="207">
        <f>IF(N137="sníž. přenesená",J137,0)</f>
        <v>0</v>
      </c>
      <c r="BI137" s="207">
        <f>IF(N137="nulová",J137,0)</f>
        <v>0</v>
      </c>
      <c r="BJ137" s="19" t="s">
        <v>88</v>
      </c>
      <c r="BK137" s="207">
        <f>ROUND(I137*H137,2)</f>
        <v>0</v>
      </c>
      <c r="BL137" s="19" t="s">
        <v>232</v>
      </c>
      <c r="BM137" s="206" t="s">
        <v>2470</v>
      </c>
    </row>
    <row r="138" spans="1:65" s="2" customFormat="1" ht="29.25">
      <c r="A138" s="37"/>
      <c r="B138" s="38"/>
      <c r="C138" s="39"/>
      <c r="D138" s="208" t="s">
        <v>297</v>
      </c>
      <c r="E138" s="39"/>
      <c r="F138" s="209" t="s">
        <v>2471</v>
      </c>
      <c r="G138" s="39"/>
      <c r="H138" s="39"/>
      <c r="I138" s="118"/>
      <c r="J138" s="39"/>
      <c r="K138" s="39"/>
      <c r="L138" s="42"/>
      <c r="M138" s="210"/>
      <c r="N138" s="211"/>
      <c r="O138" s="67"/>
      <c r="P138" s="67"/>
      <c r="Q138" s="67"/>
      <c r="R138" s="67"/>
      <c r="S138" s="67"/>
      <c r="T138" s="68"/>
      <c r="U138" s="37"/>
      <c r="V138" s="37"/>
      <c r="W138" s="37"/>
      <c r="X138" s="37"/>
      <c r="Y138" s="37"/>
      <c r="Z138" s="37"/>
      <c r="AA138" s="37"/>
      <c r="AB138" s="37"/>
      <c r="AC138" s="37"/>
      <c r="AD138" s="37"/>
      <c r="AE138" s="37"/>
      <c r="AT138" s="19" t="s">
        <v>297</v>
      </c>
      <c r="AU138" s="19" t="s">
        <v>91</v>
      </c>
    </row>
    <row r="139" spans="1:65" s="13" customFormat="1">
      <c r="B139" s="216"/>
      <c r="C139" s="217"/>
      <c r="D139" s="208" t="s">
        <v>299</v>
      </c>
      <c r="E139" s="218" t="s">
        <v>44</v>
      </c>
      <c r="F139" s="219" t="s">
        <v>2472</v>
      </c>
      <c r="G139" s="217"/>
      <c r="H139" s="220">
        <v>390</v>
      </c>
      <c r="I139" s="221"/>
      <c r="J139" s="217"/>
      <c r="K139" s="217"/>
      <c r="L139" s="222"/>
      <c r="M139" s="223"/>
      <c r="N139" s="224"/>
      <c r="O139" s="224"/>
      <c r="P139" s="224"/>
      <c r="Q139" s="224"/>
      <c r="R139" s="224"/>
      <c r="S139" s="224"/>
      <c r="T139" s="225"/>
      <c r="AT139" s="226" t="s">
        <v>299</v>
      </c>
      <c r="AU139" s="226" t="s">
        <v>91</v>
      </c>
      <c r="AV139" s="13" t="s">
        <v>91</v>
      </c>
      <c r="AW139" s="13" t="s">
        <v>42</v>
      </c>
      <c r="AX139" s="13" t="s">
        <v>88</v>
      </c>
      <c r="AY139" s="226" t="s">
        <v>211</v>
      </c>
    </row>
    <row r="140" spans="1:65" s="12" customFormat="1" ht="12.75">
      <c r="B140" s="179"/>
      <c r="C140" s="180"/>
      <c r="D140" s="181" t="s">
        <v>81</v>
      </c>
      <c r="E140" s="193" t="s">
        <v>606</v>
      </c>
      <c r="F140" s="193" t="s">
        <v>607</v>
      </c>
      <c r="G140" s="180"/>
      <c r="H140" s="180"/>
      <c r="I140" s="183"/>
      <c r="J140" s="194">
        <f>BK140</f>
        <v>0</v>
      </c>
      <c r="K140" s="180"/>
      <c r="L140" s="185"/>
      <c r="M140" s="186"/>
      <c r="N140" s="187"/>
      <c r="O140" s="187"/>
      <c r="P140" s="188">
        <f>SUM(P141:P142)</f>
        <v>0</v>
      </c>
      <c r="Q140" s="187"/>
      <c r="R140" s="188">
        <f>SUM(R141:R142)</f>
        <v>0</v>
      </c>
      <c r="S140" s="187"/>
      <c r="T140" s="189">
        <f>SUM(T141:T142)</f>
        <v>0</v>
      </c>
      <c r="AR140" s="190" t="s">
        <v>88</v>
      </c>
      <c r="AT140" s="191" t="s">
        <v>81</v>
      </c>
      <c r="AU140" s="191" t="s">
        <v>88</v>
      </c>
      <c r="AY140" s="190" t="s">
        <v>211</v>
      </c>
      <c r="BK140" s="192">
        <f>SUM(BK141:BK142)</f>
        <v>0</v>
      </c>
    </row>
    <row r="141" spans="1:65" s="2" customFormat="1" ht="24">
      <c r="A141" s="37"/>
      <c r="B141" s="38"/>
      <c r="C141" s="195" t="s">
        <v>373</v>
      </c>
      <c r="D141" s="195" t="s">
        <v>214</v>
      </c>
      <c r="E141" s="196" t="s">
        <v>2473</v>
      </c>
      <c r="F141" s="197" t="s">
        <v>2474</v>
      </c>
      <c r="G141" s="198" t="s">
        <v>510</v>
      </c>
      <c r="H141" s="199">
        <v>187.91200000000001</v>
      </c>
      <c r="I141" s="200"/>
      <c r="J141" s="201">
        <f>ROUND(I141*H141,2)</f>
        <v>0</v>
      </c>
      <c r="K141" s="197" t="s">
        <v>224</v>
      </c>
      <c r="L141" s="42"/>
      <c r="M141" s="202" t="s">
        <v>44</v>
      </c>
      <c r="N141" s="203" t="s">
        <v>53</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232</v>
      </c>
      <c r="AT141" s="206" t="s">
        <v>214</v>
      </c>
      <c r="AU141" s="206" t="s">
        <v>91</v>
      </c>
      <c r="AY141" s="19" t="s">
        <v>211</v>
      </c>
      <c r="BE141" s="207">
        <f>IF(N141="základní",J141,0)</f>
        <v>0</v>
      </c>
      <c r="BF141" s="207">
        <f>IF(N141="snížená",J141,0)</f>
        <v>0</v>
      </c>
      <c r="BG141" s="207">
        <f>IF(N141="zákl. přenesená",J141,0)</f>
        <v>0</v>
      </c>
      <c r="BH141" s="207">
        <f>IF(N141="sníž. přenesená",J141,0)</f>
        <v>0</v>
      </c>
      <c r="BI141" s="207">
        <f>IF(N141="nulová",J141,0)</f>
        <v>0</v>
      </c>
      <c r="BJ141" s="19" t="s">
        <v>88</v>
      </c>
      <c r="BK141" s="207">
        <f>ROUND(I141*H141,2)</f>
        <v>0</v>
      </c>
      <c r="BL141" s="19" t="s">
        <v>232</v>
      </c>
      <c r="BM141" s="206" t="s">
        <v>2475</v>
      </c>
    </row>
    <row r="142" spans="1:65" s="2" customFormat="1" ht="29.25">
      <c r="A142" s="37"/>
      <c r="B142" s="38"/>
      <c r="C142" s="39"/>
      <c r="D142" s="208" t="s">
        <v>297</v>
      </c>
      <c r="E142" s="39"/>
      <c r="F142" s="209" t="s">
        <v>2476</v>
      </c>
      <c r="G142" s="39"/>
      <c r="H142" s="39"/>
      <c r="I142" s="118"/>
      <c r="J142" s="39"/>
      <c r="K142" s="39"/>
      <c r="L142" s="42"/>
      <c r="M142" s="212"/>
      <c r="N142" s="213"/>
      <c r="O142" s="214"/>
      <c r="P142" s="214"/>
      <c r="Q142" s="214"/>
      <c r="R142" s="214"/>
      <c r="S142" s="214"/>
      <c r="T142" s="215"/>
      <c r="U142" s="37"/>
      <c r="V142" s="37"/>
      <c r="W142" s="37"/>
      <c r="X142" s="37"/>
      <c r="Y142" s="37"/>
      <c r="Z142" s="37"/>
      <c r="AA142" s="37"/>
      <c r="AB142" s="37"/>
      <c r="AC142" s="37"/>
      <c r="AD142" s="37"/>
      <c r="AE142" s="37"/>
      <c r="AT142" s="19" t="s">
        <v>297</v>
      </c>
      <c r="AU142" s="19" t="s">
        <v>91</v>
      </c>
    </row>
    <row r="143" spans="1:65" s="2" customFormat="1">
      <c r="A143" s="37"/>
      <c r="B143" s="50"/>
      <c r="C143" s="51"/>
      <c r="D143" s="51"/>
      <c r="E143" s="51"/>
      <c r="F143" s="51"/>
      <c r="G143" s="51"/>
      <c r="H143" s="51"/>
      <c r="I143" s="145"/>
      <c r="J143" s="51"/>
      <c r="K143" s="51"/>
      <c r="L143" s="42"/>
      <c r="M143" s="37"/>
      <c r="O143" s="37"/>
      <c r="P143" s="37"/>
      <c r="Q143" s="37"/>
      <c r="R143" s="37"/>
      <c r="S143" s="37"/>
      <c r="T143" s="37"/>
      <c r="U143" s="37"/>
      <c r="V143" s="37"/>
      <c r="W143" s="37"/>
      <c r="X143" s="37"/>
      <c r="Y143" s="37"/>
      <c r="Z143" s="37"/>
      <c r="AA143" s="37"/>
      <c r="AB143" s="37"/>
      <c r="AC143" s="37"/>
      <c r="AD143" s="37"/>
      <c r="AE143" s="37"/>
    </row>
  </sheetData>
  <sheetProtection algorithmName="SHA-512" hashValue="UFYIqxwXP8fvmPb/V7whBWry7K9NEH7Gqt3R+UbTEFVeDe9PNTi4VLcB52il+gMp0MyQB5u8AG+HfJMo4sh+Gw==" saltValue="g7xQ/t4jY17pY5kL15SRpD1Qt2/lonlzS8Kt9atbbZ/dftYxHi7W/pARGL1JWs+mjqZuNt47oVRqA1ENM7gSRA==" spinCount="100000" sheet="1" objects="1" scenarios="1" formatColumns="0" formatRows="0" autoFilter="0"/>
  <autoFilter ref="C89:K142"/>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8"/>
  <sheetViews>
    <sheetView showGridLines="0" workbookViewId="0">
      <selection activeCell="F119" sqref="F11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170</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2477</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2478</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167</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44</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ROUND(J87,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ROUND((SUM(BE87:BE287)),  2)</f>
        <v>0</v>
      </c>
      <c r="G35" s="37"/>
      <c r="H35" s="37"/>
      <c r="I35" s="134">
        <v>0.21</v>
      </c>
      <c r="J35" s="133">
        <f>ROUND(((SUM(BE87:BE287))*I35),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ROUND((SUM(BF87:BF287)),  2)</f>
        <v>0</v>
      </c>
      <c r="G36" s="37"/>
      <c r="H36" s="37"/>
      <c r="I36" s="134">
        <v>0.15</v>
      </c>
      <c r="J36" s="133">
        <f>ROUND(((SUM(BF87:BF287))*I36),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ROUND((SUM(BG87:BG287)),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ROUND((SUM(BH87:BH287)),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ROUND((SUM(BI87:BI287)),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2477</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09.1 - Soupis prací - Kácení a mýcení porostů</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J87</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284</v>
      </c>
      <c r="E64" s="157"/>
      <c r="F64" s="157"/>
      <c r="G64" s="157"/>
      <c r="H64" s="157"/>
      <c r="I64" s="158"/>
      <c r="J64" s="159">
        <f>J88</f>
        <v>0</v>
      </c>
      <c r="K64" s="155"/>
      <c r="L64" s="160"/>
    </row>
    <row r="65" spans="1:31" s="10" customFormat="1" ht="12.75">
      <c r="B65" s="161"/>
      <c r="C65" s="100"/>
      <c r="D65" s="162" t="s">
        <v>285</v>
      </c>
      <c r="E65" s="163"/>
      <c r="F65" s="163"/>
      <c r="G65" s="163"/>
      <c r="H65" s="163"/>
      <c r="I65" s="164"/>
      <c r="J65" s="165">
        <f>J89</f>
        <v>0</v>
      </c>
      <c r="K65" s="100"/>
      <c r="L65" s="166"/>
    </row>
    <row r="66" spans="1:31" s="2" customForma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31" s="2" customFormat="1">
      <c r="A67" s="37"/>
      <c r="B67" s="50"/>
      <c r="C67" s="51"/>
      <c r="D67" s="51"/>
      <c r="E67" s="51"/>
      <c r="F67" s="51"/>
      <c r="G67" s="51"/>
      <c r="H67" s="51"/>
      <c r="I67" s="145"/>
      <c r="J67" s="51"/>
      <c r="K67" s="51"/>
      <c r="L67" s="119"/>
      <c r="S67" s="37"/>
      <c r="T67" s="37"/>
      <c r="U67" s="37"/>
      <c r="V67" s="37"/>
      <c r="W67" s="37"/>
      <c r="X67" s="37"/>
      <c r="Y67" s="37"/>
      <c r="Z67" s="37"/>
      <c r="AA67" s="37"/>
      <c r="AB67" s="37"/>
      <c r="AC67" s="37"/>
      <c r="AD67" s="37"/>
      <c r="AE67" s="37"/>
    </row>
    <row r="71" spans="1:31" s="2" customFormat="1">
      <c r="A71" s="37"/>
      <c r="B71" s="52"/>
      <c r="C71" s="53"/>
      <c r="D71" s="53"/>
      <c r="E71" s="53"/>
      <c r="F71" s="53"/>
      <c r="G71" s="53"/>
      <c r="H71" s="53"/>
      <c r="I71" s="148"/>
      <c r="J71" s="53"/>
      <c r="K71" s="53"/>
      <c r="L71" s="119"/>
      <c r="S71" s="37"/>
      <c r="T71" s="37"/>
      <c r="U71" s="37"/>
      <c r="V71" s="37"/>
      <c r="W71" s="37"/>
      <c r="X71" s="37"/>
      <c r="Y71" s="37"/>
      <c r="Z71" s="37"/>
      <c r="AA71" s="37"/>
      <c r="AB71" s="37"/>
      <c r="AC71" s="37"/>
      <c r="AD71" s="37"/>
      <c r="AE71" s="37"/>
    </row>
    <row r="72" spans="1:31" s="2" customFormat="1" ht="18">
      <c r="A72" s="37"/>
      <c r="B72" s="38"/>
      <c r="C72" s="25" t="s">
        <v>195</v>
      </c>
      <c r="D72" s="39"/>
      <c r="E72" s="39"/>
      <c r="F72" s="39"/>
      <c r="G72" s="39"/>
      <c r="H72" s="39"/>
      <c r="I72" s="118"/>
      <c r="J72" s="39"/>
      <c r="K72" s="39"/>
      <c r="L72" s="119"/>
      <c r="S72" s="37"/>
      <c r="T72" s="37"/>
      <c r="U72" s="37"/>
      <c r="V72" s="37"/>
      <c r="W72" s="37"/>
      <c r="X72" s="37"/>
      <c r="Y72" s="37"/>
      <c r="Z72" s="37"/>
      <c r="AA72" s="37"/>
      <c r="AB72" s="37"/>
      <c r="AC72" s="37"/>
      <c r="AD72" s="37"/>
      <c r="AE72" s="37"/>
    </row>
    <row r="73" spans="1:31" s="2" customFormat="1">
      <c r="A73" s="37"/>
      <c r="B73" s="38"/>
      <c r="C73" s="39"/>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ht="12.75">
      <c r="A74" s="37"/>
      <c r="B74" s="38"/>
      <c r="C74" s="31" t="s">
        <v>16</v>
      </c>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ht="12.75">
      <c r="A75" s="37"/>
      <c r="B75" s="38"/>
      <c r="C75" s="39"/>
      <c r="D75" s="39"/>
      <c r="E75" s="402" t="str">
        <f>E7</f>
        <v>Bělá, Kvasiny, protipovodňová ochrana, č. akce 229180012 - DPS</v>
      </c>
      <c r="F75" s="403"/>
      <c r="G75" s="403"/>
      <c r="H75" s="403"/>
      <c r="I75" s="118"/>
      <c r="J75" s="39"/>
      <c r="K75" s="39"/>
      <c r="L75" s="119"/>
      <c r="S75" s="37"/>
      <c r="T75" s="37"/>
      <c r="U75" s="37"/>
      <c r="V75" s="37"/>
      <c r="W75" s="37"/>
      <c r="X75" s="37"/>
      <c r="Y75" s="37"/>
      <c r="Z75" s="37"/>
      <c r="AA75" s="37"/>
      <c r="AB75" s="37"/>
      <c r="AC75" s="37"/>
      <c r="AD75" s="37"/>
      <c r="AE75" s="37"/>
    </row>
    <row r="76" spans="1:31" s="1" customFormat="1" ht="12.75">
      <c r="B76" s="23"/>
      <c r="C76" s="31" t="s">
        <v>180</v>
      </c>
      <c r="D76" s="24"/>
      <c r="E76" s="24"/>
      <c r="F76" s="24"/>
      <c r="G76" s="24"/>
      <c r="H76" s="24"/>
      <c r="I76" s="111"/>
      <c r="J76" s="24"/>
      <c r="K76" s="24"/>
      <c r="L76" s="22"/>
    </row>
    <row r="77" spans="1:31" s="2" customFormat="1">
      <c r="A77" s="37"/>
      <c r="B77" s="38"/>
      <c r="C77" s="39"/>
      <c r="D77" s="39"/>
      <c r="E77" s="402" t="s">
        <v>2477</v>
      </c>
      <c r="F77" s="401"/>
      <c r="G77" s="401"/>
      <c r="H77" s="401"/>
      <c r="I77" s="118"/>
      <c r="J77" s="39"/>
      <c r="K77" s="39"/>
      <c r="L77" s="119"/>
      <c r="S77" s="37"/>
      <c r="T77" s="37"/>
      <c r="U77" s="37"/>
      <c r="V77" s="37"/>
      <c r="W77" s="37"/>
      <c r="X77" s="37"/>
      <c r="Y77" s="37"/>
      <c r="Z77" s="37"/>
      <c r="AA77" s="37"/>
      <c r="AB77" s="37"/>
      <c r="AC77" s="37"/>
      <c r="AD77" s="37"/>
      <c r="AE77" s="37"/>
    </row>
    <row r="78" spans="1:31" s="2" customFormat="1" ht="12.75">
      <c r="A78" s="37"/>
      <c r="B78" s="38"/>
      <c r="C78" s="31" t="s">
        <v>182</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c r="A79" s="37"/>
      <c r="B79" s="38"/>
      <c r="C79" s="39"/>
      <c r="D79" s="39"/>
      <c r="E79" s="364" t="str">
        <f>E11</f>
        <v>SO 09.1 - Soupis prací - Kácení a mýcení porostů</v>
      </c>
      <c r="F79" s="401"/>
      <c r="G79" s="401"/>
      <c r="H79" s="401"/>
      <c r="I79" s="118"/>
      <c r="J79" s="39"/>
      <c r="K79" s="39"/>
      <c r="L79" s="119"/>
      <c r="S79" s="37"/>
      <c r="T79" s="37"/>
      <c r="U79" s="37"/>
      <c r="V79" s="37"/>
      <c r="W79" s="37"/>
      <c r="X79" s="37"/>
      <c r="Y79" s="37"/>
      <c r="Z79" s="37"/>
      <c r="AA79" s="37"/>
      <c r="AB79" s="37"/>
      <c r="AC79" s="37"/>
      <c r="AD79" s="37"/>
      <c r="AE79" s="37"/>
    </row>
    <row r="80" spans="1:31" s="2" customFormat="1">
      <c r="A80" s="37"/>
      <c r="B80" s="38"/>
      <c r="C80" s="39"/>
      <c r="D80" s="39"/>
      <c r="E80" s="39"/>
      <c r="F80" s="39"/>
      <c r="G80" s="39"/>
      <c r="H80" s="39"/>
      <c r="I80" s="118"/>
      <c r="J80" s="39"/>
      <c r="K80" s="39"/>
      <c r="L80" s="119"/>
      <c r="S80" s="37"/>
      <c r="T80" s="37"/>
      <c r="U80" s="37"/>
      <c r="V80" s="37"/>
      <c r="W80" s="37"/>
      <c r="X80" s="37"/>
      <c r="Y80" s="37"/>
      <c r="Z80" s="37"/>
      <c r="AA80" s="37"/>
      <c r="AB80" s="37"/>
      <c r="AC80" s="37"/>
      <c r="AD80" s="37"/>
      <c r="AE80" s="37"/>
    </row>
    <row r="81" spans="1:65" s="2" customFormat="1" ht="12.75">
      <c r="A81" s="37"/>
      <c r="B81" s="38"/>
      <c r="C81" s="31" t="s">
        <v>22</v>
      </c>
      <c r="D81" s="39"/>
      <c r="E81" s="39"/>
      <c r="F81" s="29" t="str">
        <f>F14</f>
        <v>k. ú. Kvasiny</v>
      </c>
      <c r="G81" s="39"/>
      <c r="H81" s="39"/>
      <c r="I81" s="120" t="s">
        <v>24</v>
      </c>
      <c r="J81" s="62" t="str">
        <f>IF(J14="","",J14)</f>
        <v>30. 6. 2020</v>
      </c>
      <c r="K81" s="39"/>
      <c r="L81" s="119"/>
      <c r="S81" s="37"/>
      <c r="T81" s="37"/>
      <c r="U81" s="37"/>
      <c r="V81" s="37"/>
      <c r="W81" s="37"/>
      <c r="X81" s="37"/>
      <c r="Y81" s="37"/>
      <c r="Z81" s="37"/>
      <c r="AA81" s="37"/>
      <c r="AB81" s="37"/>
      <c r="AC81" s="37"/>
      <c r="AD81" s="37"/>
      <c r="AE81" s="37"/>
    </row>
    <row r="82" spans="1:65" s="2" customFormat="1">
      <c r="A82" s="37"/>
      <c r="B82" s="38"/>
      <c r="C82" s="39"/>
      <c r="D82" s="39"/>
      <c r="E82" s="39"/>
      <c r="F82" s="39"/>
      <c r="G82" s="39"/>
      <c r="H82" s="39"/>
      <c r="I82" s="118"/>
      <c r="J82" s="39"/>
      <c r="K82" s="39"/>
      <c r="L82" s="119"/>
      <c r="S82" s="37"/>
      <c r="T82" s="37"/>
      <c r="U82" s="37"/>
      <c r="V82" s="37"/>
      <c r="W82" s="37"/>
      <c r="X82" s="37"/>
      <c r="Y82" s="37"/>
      <c r="Z82" s="37"/>
      <c r="AA82" s="37"/>
      <c r="AB82" s="37"/>
      <c r="AC82" s="37"/>
      <c r="AD82" s="37"/>
      <c r="AE82" s="37"/>
    </row>
    <row r="83" spans="1:65" s="2" customFormat="1" ht="38.25">
      <c r="A83" s="37"/>
      <c r="B83" s="38"/>
      <c r="C83" s="31" t="s">
        <v>30</v>
      </c>
      <c r="D83" s="39"/>
      <c r="E83" s="39"/>
      <c r="F83" s="29" t="str">
        <f>E17</f>
        <v>Povodí Labe, státní podnik</v>
      </c>
      <c r="G83" s="39"/>
      <c r="H83" s="39"/>
      <c r="I83" s="120" t="s">
        <v>38</v>
      </c>
      <c r="J83" s="35" t="str">
        <f>E23</f>
        <v>Vodohospodářský rozvoj a výstavba a.s.</v>
      </c>
      <c r="K83" s="39"/>
      <c r="L83" s="119"/>
      <c r="S83" s="37"/>
      <c r="T83" s="37"/>
      <c r="U83" s="37"/>
      <c r="V83" s="37"/>
      <c r="W83" s="37"/>
      <c r="X83" s="37"/>
      <c r="Y83" s="37"/>
      <c r="Z83" s="37"/>
      <c r="AA83" s="37"/>
      <c r="AB83" s="37"/>
      <c r="AC83" s="37"/>
      <c r="AD83" s="37"/>
      <c r="AE83" s="37"/>
    </row>
    <row r="84" spans="1:65" s="2" customFormat="1" ht="25.5">
      <c r="A84" s="37"/>
      <c r="B84" s="38"/>
      <c r="C84" s="31" t="s">
        <v>36</v>
      </c>
      <c r="D84" s="39"/>
      <c r="E84" s="39"/>
      <c r="F84" s="29" t="str">
        <f>IF(E20="","",E20)</f>
        <v>Vyplň údaj</v>
      </c>
      <c r="G84" s="39"/>
      <c r="H84" s="39"/>
      <c r="I84" s="120" t="s">
        <v>43</v>
      </c>
      <c r="J84" s="35" t="str">
        <f>E26</f>
        <v>Miroslav Holeček</v>
      </c>
      <c r="K84" s="39"/>
      <c r="L84" s="119"/>
      <c r="S84" s="37"/>
      <c r="T84" s="37"/>
      <c r="U84" s="37"/>
      <c r="V84" s="37"/>
      <c r="W84" s="37"/>
      <c r="X84" s="37"/>
      <c r="Y84" s="37"/>
      <c r="Z84" s="37"/>
      <c r="AA84" s="37"/>
      <c r="AB84" s="37"/>
      <c r="AC84" s="37"/>
      <c r="AD84" s="37"/>
      <c r="AE84" s="37"/>
    </row>
    <row r="85" spans="1:65" s="2" customFormat="1">
      <c r="A85" s="37"/>
      <c r="B85" s="38"/>
      <c r="C85" s="39"/>
      <c r="D85" s="39"/>
      <c r="E85" s="39"/>
      <c r="F85" s="39"/>
      <c r="G85" s="39"/>
      <c r="H85" s="39"/>
      <c r="I85" s="118"/>
      <c r="J85" s="39"/>
      <c r="K85" s="39"/>
      <c r="L85" s="119"/>
      <c r="S85" s="37"/>
      <c r="T85" s="37"/>
      <c r="U85" s="37"/>
      <c r="V85" s="37"/>
      <c r="W85" s="37"/>
      <c r="X85" s="37"/>
      <c r="Y85" s="37"/>
      <c r="Z85" s="37"/>
      <c r="AA85" s="37"/>
      <c r="AB85" s="37"/>
      <c r="AC85" s="37"/>
      <c r="AD85" s="37"/>
      <c r="AE85" s="37"/>
    </row>
    <row r="86" spans="1:65" s="11" customFormat="1" ht="24">
      <c r="A86" s="167"/>
      <c r="B86" s="168"/>
      <c r="C86" s="169" t="s">
        <v>196</v>
      </c>
      <c r="D86" s="170" t="s">
        <v>67</v>
      </c>
      <c r="E86" s="170" t="s">
        <v>63</v>
      </c>
      <c r="F86" s="170" t="s">
        <v>64</v>
      </c>
      <c r="G86" s="170" t="s">
        <v>197</v>
      </c>
      <c r="H86" s="170" t="s">
        <v>198</v>
      </c>
      <c r="I86" s="171" t="s">
        <v>199</v>
      </c>
      <c r="J86" s="170" t="s">
        <v>187</v>
      </c>
      <c r="K86" s="172" t="s">
        <v>200</v>
      </c>
      <c r="L86" s="173"/>
      <c r="M86" s="71" t="s">
        <v>44</v>
      </c>
      <c r="N86" s="72" t="s">
        <v>52</v>
      </c>
      <c r="O86" s="72" t="s">
        <v>201</v>
      </c>
      <c r="P86" s="72" t="s">
        <v>202</v>
      </c>
      <c r="Q86" s="72" t="s">
        <v>203</v>
      </c>
      <c r="R86" s="72" t="s">
        <v>204</v>
      </c>
      <c r="S86" s="72" t="s">
        <v>205</v>
      </c>
      <c r="T86" s="73" t="s">
        <v>206</v>
      </c>
      <c r="U86" s="167"/>
      <c r="V86" s="167"/>
      <c r="W86" s="167"/>
      <c r="X86" s="167"/>
      <c r="Y86" s="167"/>
      <c r="Z86" s="167"/>
      <c r="AA86" s="167"/>
      <c r="AB86" s="167"/>
      <c r="AC86" s="167"/>
      <c r="AD86" s="167"/>
      <c r="AE86" s="167"/>
    </row>
    <row r="87" spans="1:65" s="2" customFormat="1" ht="15.75">
      <c r="A87" s="37"/>
      <c r="B87" s="38"/>
      <c r="C87" s="78" t="s">
        <v>207</v>
      </c>
      <c r="D87" s="39"/>
      <c r="E87" s="39"/>
      <c r="F87" s="39"/>
      <c r="G87" s="39"/>
      <c r="H87" s="39"/>
      <c r="I87" s="118"/>
      <c r="J87" s="174">
        <f>BK87</f>
        <v>0</v>
      </c>
      <c r="K87" s="39"/>
      <c r="L87" s="42"/>
      <c r="M87" s="74"/>
      <c r="N87" s="175"/>
      <c r="O87" s="75"/>
      <c r="P87" s="176">
        <f>P88</f>
        <v>0</v>
      </c>
      <c r="Q87" s="75"/>
      <c r="R87" s="176">
        <f>R88</f>
        <v>0</v>
      </c>
      <c r="S87" s="75"/>
      <c r="T87" s="177">
        <f>T88</f>
        <v>0</v>
      </c>
      <c r="U87" s="37"/>
      <c r="V87" s="37"/>
      <c r="W87" s="37"/>
      <c r="X87" s="37"/>
      <c r="Y87" s="37"/>
      <c r="Z87" s="37"/>
      <c r="AA87" s="37"/>
      <c r="AB87" s="37"/>
      <c r="AC87" s="37"/>
      <c r="AD87" s="37"/>
      <c r="AE87" s="37"/>
      <c r="AT87" s="19" t="s">
        <v>81</v>
      </c>
      <c r="AU87" s="19" t="s">
        <v>188</v>
      </c>
      <c r="BK87" s="178">
        <f>BK88</f>
        <v>0</v>
      </c>
    </row>
    <row r="88" spans="1:65" s="12" customFormat="1" ht="15">
      <c r="B88" s="179"/>
      <c r="C88" s="180"/>
      <c r="D88" s="181" t="s">
        <v>81</v>
      </c>
      <c r="E88" s="182" t="s">
        <v>290</v>
      </c>
      <c r="F88" s="182" t="s">
        <v>291</v>
      </c>
      <c r="G88" s="180"/>
      <c r="H88" s="180"/>
      <c r="I88" s="183"/>
      <c r="J88" s="184">
        <f>BK88</f>
        <v>0</v>
      </c>
      <c r="K88" s="180"/>
      <c r="L88" s="185"/>
      <c r="M88" s="186"/>
      <c r="N88" s="187"/>
      <c r="O88" s="187"/>
      <c r="P88" s="188">
        <f>P89</f>
        <v>0</v>
      </c>
      <c r="Q88" s="187"/>
      <c r="R88" s="188">
        <f>R89</f>
        <v>0</v>
      </c>
      <c r="S88" s="187"/>
      <c r="T88" s="189">
        <f>T89</f>
        <v>0</v>
      </c>
      <c r="AR88" s="190" t="s">
        <v>88</v>
      </c>
      <c r="AT88" s="191" t="s">
        <v>81</v>
      </c>
      <c r="AU88" s="191" t="s">
        <v>82</v>
      </c>
      <c r="AY88" s="190" t="s">
        <v>211</v>
      </c>
      <c r="BK88" s="192">
        <f>BK89</f>
        <v>0</v>
      </c>
    </row>
    <row r="89" spans="1:65" s="12" customFormat="1" ht="12.75">
      <c r="B89" s="179"/>
      <c r="C89" s="180"/>
      <c r="D89" s="181" t="s">
        <v>81</v>
      </c>
      <c r="E89" s="193" t="s">
        <v>88</v>
      </c>
      <c r="F89" s="193" t="s">
        <v>292</v>
      </c>
      <c r="G89" s="180"/>
      <c r="H89" s="180"/>
      <c r="I89" s="183"/>
      <c r="J89" s="194">
        <f>BK89</f>
        <v>0</v>
      </c>
      <c r="K89" s="180"/>
      <c r="L89" s="185"/>
      <c r="M89" s="186"/>
      <c r="N89" s="187"/>
      <c r="O89" s="187"/>
      <c r="P89" s="188">
        <f>SUM(P90:P287)</f>
        <v>0</v>
      </c>
      <c r="Q89" s="187"/>
      <c r="R89" s="188">
        <f>SUM(R90:R287)</f>
        <v>0</v>
      </c>
      <c r="S89" s="187"/>
      <c r="T89" s="189">
        <f>SUM(T90:T287)</f>
        <v>0</v>
      </c>
      <c r="AR89" s="190" t="s">
        <v>88</v>
      </c>
      <c r="AT89" s="191" t="s">
        <v>81</v>
      </c>
      <c r="AU89" s="191" t="s">
        <v>88</v>
      </c>
      <c r="AY89" s="190" t="s">
        <v>211</v>
      </c>
      <c r="BK89" s="192">
        <f>SUM(BK90:BK287)</f>
        <v>0</v>
      </c>
    </row>
    <row r="90" spans="1:65" s="2" customFormat="1" ht="24">
      <c r="A90" s="37"/>
      <c r="B90" s="38"/>
      <c r="C90" s="195" t="s">
        <v>88</v>
      </c>
      <c r="D90" s="195" t="s">
        <v>214</v>
      </c>
      <c r="E90" s="196" t="s">
        <v>2479</v>
      </c>
      <c r="F90" s="197" t="s">
        <v>2480</v>
      </c>
      <c r="G90" s="198" t="s">
        <v>519</v>
      </c>
      <c r="H90" s="199">
        <v>474</v>
      </c>
      <c r="I90" s="200"/>
      <c r="J90" s="201">
        <f>ROUND(I90*H90,2)</f>
        <v>0</v>
      </c>
      <c r="K90" s="197" t="s">
        <v>224</v>
      </c>
      <c r="L90" s="42"/>
      <c r="M90" s="202" t="s">
        <v>44</v>
      </c>
      <c r="N90" s="203" t="s">
        <v>53</v>
      </c>
      <c r="O90" s="67"/>
      <c r="P90" s="204">
        <f>O90*H90</f>
        <v>0</v>
      </c>
      <c r="Q90" s="204">
        <v>0</v>
      </c>
      <c r="R90" s="204">
        <f>Q90*H90</f>
        <v>0</v>
      </c>
      <c r="S90" s="204">
        <v>0</v>
      </c>
      <c r="T90" s="205">
        <f>S90*H90</f>
        <v>0</v>
      </c>
      <c r="U90" s="37"/>
      <c r="V90" s="37"/>
      <c r="W90" s="37"/>
      <c r="X90" s="37"/>
      <c r="Y90" s="37"/>
      <c r="Z90" s="37"/>
      <c r="AA90" s="37"/>
      <c r="AB90" s="37"/>
      <c r="AC90" s="37"/>
      <c r="AD90" s="37"/>
      <c r="AE90" s="37"/>
      <c r="AR90" s="206" t="s">
        <v>232</v>
      </c>
      <c r="AT90" s="206" t="s">
        <v>214</v>
      </c>
      <c r="AU90" s="206" t="s">
        <v>91</v>
      </c>
      <c r="AY90" s="19" t="s">
        <v>211</v>
      </c>
      <c r="BE90" s="207">
        <f>IF(N90="základní",J90,0)</f>
        <v>0</v>
      </c>
      <c r="BF90" s="207">
        <f>IF(N90="snížená",J90,0)</f>
        <v>0</v>
      </c>
      <c r="BG90" s="207">
        <f>IF(N90="zákl. přenesená",J90,0)</f>
        <v>0</v>
      </c>
      <c r="BH90" s="207">
        <f>IF(N90="sníž. přenesená",J90,0)</f>
        <v>0</v>
      </c>
      <c r="BI90" s="207">
        <f>IF(N90="nulová",J90,0)</f>
        <v>0</v>
      </c>
      <c r="BJ90" s="19" t="s">
        <v>88</v>
      </c>
      <c r="BK90" s="207">
        <f>ROUND(I90*H90,2)</f>
        <v>0</v>
      </c>
      <c r="BL90" s="19" t="s">
        <v>232</v>
      </c>
      <c r="BM90" s="206" t="s">
        <v>2481</v>
      </c>
    </row>
    <row r="91" spans="1:65" s="2" customFormat="1" ht="87.75">
      <c r="A91" s="37"/>
      <c r="B91" s="38"/>
      <c r="C91" s="39"/>
      <c r="D91" s="208" t="s">
        <v>297</v>
      </c>
      <c r="E91" s="39"/>
      <c r="F91" s="209" t="s">
        <v>2482</v>
      </c>
      <c r="G91" s="39"/>
      <c r="H91" s="39"/>
      <c r="I91" s="118"/>
      <c r="J91" s="39"/>
      <c r="K91" s="39"/>
      <c r="L91" s="42"/>
      <c r="M91" s="210"/>
      <c r="N91" s="211"/>
      <c r="O91" s="67"/>
      <c r="P91" s="67"/>
      <c r="Q91" s="67"/>
      <c r="R91" s="67"/>
      <c r="S91" s="67"/>
      <c r="T91" s="68"/>
      <c r="U91" s="37"/>
      <c r="V91" s="37"/>
      <c r="W91" s="37"/>
      <c r="X91" s="37"/>
      <c r="Y91" s="37"/>
      <c r="Z91" s="37"/>
      <c r="AA91" s="37"/>
      <c r="AB91" s="37"/>
      <c r="AC91" s="37"/>
      <c r="AD91" s="37"/>
      <c r="AE91" s="37"/>
      <c r="AT91" s="19" t="s">
        <v>297</v>
      </c>
      <c r="AU91" s="19" t="s">
        <v>91</v>
      </c>
    </row>
    <row r="92" spans="1:65" s="13" customFormat="1">
      <c r="B92" s="216"/>
      <c r="C92" s="217"/>
      <c r="D92" s="208" t="s">
        <v>299</v>
      </c>
      <c r="E92" s="218" t="s">
        <v>44</v>
      </c>
      <c r="F92" s="219" t="s">
        <v>2483</v>
      </c>
      <c r="G92" s="217"/>
      <c r="H92" s="220">
        <v>474</v>
      </c>
      <c r="I92" s="221"/>
      <c r="J92" s="217"/>
      <c r="K92" s="217"/>
      <c r="L92" s="222"/>
      <c r="M92" s="223"/>
      <c r="N92" s="224"/>
      <c r="O92" s="224"/>
      <c r="P92" s="224"/>
      <c r="Q92" s="224"/>
      <c r="R92" s="224"/>
      <c r="S92" s="224"/>
      <c r="T92" s="225"/>
      <c r="AT92" s="226" t="s">
        <v>299</v>
      </c>
      <c r="AU92" s="226" t="s">
        <v>91</v>
      </c>
      <c r="AV92" s="13" t="s">
        <v>91</v>
      </c>
      <c r="AW92" s="13" t="s">
        <v>42</v>
      </c>
      <c r="AX92" s="13" t="s">
        <v>88</v>
      </c>
      <c r="AY92" s="226" t="s">
        <v>211</v>
      </c>
    </row>
    <row r="93" spans="1:65" s="2" customFormat="1" ht="24">
      <c r="A93" s="37"/>
      <c r="B93" s="38"/>
      <c r="C93" s="195" t="s">
        <v>91</v>
      </c>
      <c r="D93" s="195" t="s">
        <v>214</v>
      </c>
      <c r="E93" s="196" t="s">
        <v>2484</v>
      </c>
      <c r="F93" s="197" t="s">
        <v>2485</v>
      </c>
      <c r="G93" s="198" t="s">
        <v>519</v>
      </c>
      <c r="H93" s="199">
        <v>474</v>
      </c>
      <c r="I93" s="200"/>
      <c r="J93" s="201">
        <f>ROUND(I93*H93,2)</f>
        <v>0</v>
      </c>
      <c r="K93" s="197" t="s">
        <v>224</v>
      </c>
      <c r="L93" s="42"/>
      <c r="M93" s="202" t="s">
        <v>44</v>
      </c>
      <c r="N93" s="203" t="s">
        <v>53</v>
      </c>
      <c r="O93" s="67"/>
      <c r="P93" s="204">
        <f>O93*H93</f>
        <v>0</v>
      </c>
      <c r="Q93" s="204">
        <v>0</v>
      </c>
      <c r="R93" s="204">
        <f>Q93*H93</f>
        <v>0</v>
      </c>
      <c r="S93" s="204">
        <v>0</v>
      </c>
      <c r="T93" s="205">
        <f>S93*H93</f>
        <v>0</v>
      </c>
      <c r="U93" s="37"/>
      <c r="V93" s="37"/>
      <c r="W93" s="37"/>
      <c r="X93" s="37"/>
      <c r="Y93" s="37"/>
      <c r="Z93" s="37"/>
      <c r="AA93" s="37"/>
      <c r="AB93" s="37"/>
      <c r="AC93" s="37"/>
      <c r="AD93" s="37"/>
      <c r="AE93" s="37"/>
      <c r="AR93" s="206" t="s">
        <v>232</v>
      </c>
      <c r="AT93" s="206" t="s">
        <v>214</v>
      </c>
      <c r="AU93" s="206" t="s">
        <v>91</v>
      </c>
      <c r="AY93" s="19" t="s">
        <v>211</v>
      </c>
      <c r="BE93" s="207">
        <f>IF(N93="základní",J93,0)</f>
        <v>0</v>
      </c>
      <c r="BF93" s="207">
        <f>IF(N93="snížená",J93,0)</f>
        <v>0</v>
      </c>
      <c r="BG93" s="207">
        <f>IF(N93="zákl. přenesená",J93,0)</f>
        <v>0</v>
      </c>
      <c r="BH93" s="207">
        <f>IF(N93="sníž. přenesená",J93,0)</f>
        <v>0</v>
      </c>
      <c r="BI93" s="207">
        <f>IF(N93="nulová",J93,0)</f>
        <v>0</v>
      </c>
      <c r="BJ93" s="19" t="s">
        <v>88</v>
      </c>
      <c r="BK93" s="207">
        <f>ROUND(I93*H93,2)</f>
        <v>0</v>
      </c>
      <c r="BL93" s="19" t="s">
        <v>232</v>
      </c>
      <c r="BM93" s="206" t="s">
        <v>2486</v>
      </c>
    </row>
    <row r="94" spans="1:65" s="2" customFormat="1" ht="87.75">
      <c r="A94" s="37"/>
      <c r="B94" s="38"/>
      <c r="C94" s="39"/>
      <c r="D94" s="208" t="s">
        <v>297</v>
      </c>
      <c r="E94" s="39"/>
      <c r="F94" s="209" t="s">
        <v>2482</v>
      </c>
      <c r="G94" s="39"/>
      <c r="H94" s="39"/>
      <c r="I94" s="118"/>
      <c r="J94" s="39"/>
      <c r="K94" s="39"/>
      <c r="L94" s="42"/>
      <c r="M94" s="210"/>
      <c r="N94" s="211"/>
      <c r="O94" s="67"/>
      <c r="P94" s="67"/>
      <c r="Q94" s="67"/>
      <c r="R94" s="67"/>
      <c r="S94" s="67"/>
      <c r="T94" s="68"/>
      <c r="U94" s="37"/>
      <c r="V94" s="37"/>
      <c r="W94" s="37"/>
      <c r="X94" s="37"/>
      <c r="Y94" s="37"/>
      <c r="Z94" s="37"/>
      <c r="AA94" s="37"/>
      <c r="AB94" s="37"/>
      <c r="AC94" s="37"/>
      <c r="AD94" s="37"/>
      <c r="AE94" s="37"/>
      <c r="AT94" s="19" t="s">
        <v>297</v>
      </c>
      <c r="AU94" s="19" t="s">
        <v>91</v>
      </c>
    </row>
    <row r="95" spans="1:65" s="13" customFormat="1">
      <c r="B95" s="216"/>
      <c r="C95" s="217"/>
      <c r="D95" s="208" t="s">
        <v>299</v>
      </c>
      <c r="E95" s="218" t="s">
        <v>44</v>
      </c>
      <c r="F95" s="219" t="s">
        <v>2487</v>
      </c>
      <c r="G95" s="217"/>
      <c r="H95" s="220">
        <v>474</v>
      </c>
      <c r="I95" s="221"/>
      <c r="J95" s="217"/>
      <c r="K95" s="217"/>
      <c r="L95" s="222"/>
      <c r="M95" s="223"/>
      <c r="N95" s="224"/>
      <c r="O95" s="224"/>
      <c r="P95" s="224"/>
      <c r="Q95" s="224"/>
      <c r="R95" s="224"/>
      <c r="S95" s="224"/>
      <c r="T95" s="225"/>
      <c r="AT95" s="226" t="s">
        <v>299</v>
      </c>
      <c r="AU95" s="226" t="s">
        <v>91</v>
      </c>
      <c r="AV95" s="13" t="s">
        <v>91</v>
      </c>
      <c r="AW95" s="13" t="s">
        <v>42</v>
      </c>
      <c r="AX95" s="13" t="s">
        <v>88</v>
      </c>
      <c r="AY95" s="226" t="s">
        <v>211</v>
      </c>
    </row>
    <row r="96" spans="1:65" s="2" customFormat="1" ht="24">
      <c r="A96" s="37"/>
      <c r="B96" s="38"/>
      <c r="C96" s="195" t="s">
        <v>227</v>
      </c>
      <c r="D96" s="195" t="s">
        <v>214</v>
      </c>
      <c r="E96" s="196" t="s">
        <v>2488</v>
      </c>
      <c r="F96" s="197" t="s">
        <v>2489</v>
      </c>
      <c r="G96" s="198" t="s">
        <v>622</v>
      </c>
      <c r="H96" s="199">
        <v>93</v>
      </c>
      <c r="I96" s="200"/>
      <c r="J96" s="201">
        <f>ROUND(I96*H96,2)</f>
        <v>0</v>
      </c>
      <c r="K96" s="197" t="s">
        <v>224</v>
      </c>
      <c r="L96" s="42"/>
      <c r="M96" s="202" t="s">
        <v>44</v>
      </c>
      <c r="N96" s="203" t="s">
        <v>53</v>
      </c>
      <c r="O96" s="67"/>
      <c r="P96" s="204">
        <f>O96*H96</f>
        <v>0</v>
      </c>
      <c r="Q96" s="204">
        <v>0</v>
      </c>
      <c r="R96" s="204">
        <f>Q96*H96</f>
        <v>0</v>
      </c>
      <c r="S96" s="204">
        <v>0</v>
      </c>
      <c r="T96" s="205">
        <f>S96*H96</f>
        <v>0</v>
      </c>
      <c r="U96" s="37"/>
      <c r="V96" s="37"/>
      <c r="W96" s="37"/>
      <c r="X96" s="37"/>
      <c r="Y96" s="37"/>
      <c r="Z96" s="37"/>
      <c r="AA96" s="37"/>
      <c r="AB96" s="37"/>
      <c r="AC96" s="37"/>
      <c r="AD96" s="37"/>
      <c r="AE96" s="37"/>
      <c r="AR96" s="206" t="s">
        <v>232</v>
      </c>
      <c r="AT96" s="206" t="s">
        <v>214</v>
      </c>
      <c r="AU96" s="206" t="s">
        <v>91</v>
      </c>
      <c r="AY96" s="19" t="s">
        <v>211</v>
      </c>
      <c r="BE96" s="207">
        <f>IF(N96="základní",J96,0)</f>
        <v>0</v>
      </c>
      <c r="BF96" s="207">
        <f>IF(N96="snížená",J96,0)</f>
        <v>0</v>
      </c>
      <c r="BG96" s="207">
        <f>IF(N96="zákl. přenesená",J96,0)</f>
        <v>0</v>
      </c>
      <c r="BH96" s="207">
        <f>IF(N96="sníž. přenesená",J96,0)</f>
        <v>0</v>
      </c>
      <c r="BI96" s="207">
        <f>IF(N96="nulová",J96,0)</f>
        <v>0</v>
      </c>
      <c r="BJ96" s="19" t="s">
        <v>88</v>
      </c>
      <c r="BK96" s="207">
        <f>ROUND(I96*H96,2)</f>
        <v>0</v>
      </c>
      <c r="BL96" s="19" t="s">
        <v>232</v>
      </c>
      <c r="BM96" s="206" t="s">
        <v>2490</v>
      </c>
    </row>
    <row r="97" spans="1:65" s="2" customFormat="1" ht="126.75">
      <c r="A97" s="37"/>
      <c r="B97" s="38"/>
      <c r="C97" s="39"/>
      <c r="D97" s="208" t="s">
        <v>297</v>
      </c>
      <c r="E97" s="39"/>
      <c r="F97" s="209" t="s">
        <v>2491</v>
      </c>
      <c r="G97" s="39"/>
      <c r="H97" s="39"/>
      <c r="I97" s="118"/>
      <c r="J97" s="39"/>
      <c r="K97" s="39"/>
      <c r="L97" s="42"/>
      <c r="M97" s="210"/>
      <c r="N97" s="211"/>
      <c r="O97" s="67"/>
      <c r="P97" s="67"/>
      <c r="Q97" s="67"/>
      <c r="R97" s="67"/>
      <c r="S97" s="67"/>
      <c r="T97" s="68"/>
      <c r="U97" s="37"/>
      <c r="V97" s="37"/>
      <c r="W97" s="37"/>
      <c r="X97" s="37"/>
      <c r="Y97" s="37"/>
      <c r="Z97" s="37"/>
      <c r="AA97" s="37"/>
      <c r="AB97" s="37"/>
      <c r="AC97" s="37"/>
      <c r="AD97" s="37"/>
      <c r="AE97" s="37"/>
      <c r="AT97" s="19" t="s">
        <v>297</v>
      </c>
      <c r="AU97" s="19" t="s">
        <v>91</v>
      </c>
    </row>
    <row r="98" spans="1:65" s="15" customFormat="1">
      <c r="B98" s="238"/>
      <c r="C98" s="239"/>
      <c r="D98" s="208" t="s">
        <v>299</v>
      </c>
      <c r="E98" s="240" t="s">
        <v>44</v>
      </c>
      <c r="F98" s="241" t="s">
        <v>2492</v>
      </c>
      <c r="G98" s="239"/>
      <c r="H98" s="240" t="s">
        <v>44</v>
      </c>
      <c r="I98" s="242"/>
      <c r="J98" s="239"/>
      <c r="K98" s="239"/>
      <c r="L98" s="243"/>
      <c r="M98" s="244"/>
      <c r="N98" s="245"/>
      <c r="O98" s="245"/>
      <c r="P98" s="245"/>
      <c r="Q98" s="245"/>
      <c r="R98" s="245"/>
      <c r="S98" s="245"/>
      <c r="T98" s="246"/>
      <c r="AT98" s="247" t="s">
        <v>299</v>
      </c>
      <c r="AU98" s="247" t="s">
        <v>91</v>
      </c>
      <c r="AV98" s="15" t="s">
        <v>88</v>
      </c>
      <c r="AW98" s="15" t="s">
        <v>42</v>
      </c>
      <c r="AX98" s="15" t="s">
        <v>82</v>
      </c>
      <c r="AY98" s="247" t="s">
        <v>211</v>
      </c>
    </row>
    <row r="99" spans="1:65" s="13" customFormat="1">
      <c r="B99" s="216"/>
      <c r="C99" s="217"/>
      <c r="D99" s="208" t="s">
        <v>299</v>
      </c>
      <c r="E99" s="218" t="s">
        <v>44</v>
      </c>
      <c r="F99" s="219" t="s">
        <v>2493</v>
      </c>
      <c r="G99" s="217"/>
      <c r="H99" s="220">
        <v>77</v>
      </c>
      <c r="I99" s="221"/>
      <c r="J99" s="217"/>
      <c r="K99" s="217"/>
      <c r="L99" s="222"/>
      <c r="M99" s="223"/>
      <c r="N99" s="224"/>
      <c r="O99" s="224"/>
      <c r="P99" s="224"/>
      <c r="Q99" s="224"/>
      <c r="R99" s="224"/>
      <c r="S99" s="224"/>
      <c r="T99" s="225"/>
      <c r="AT99" s="226" t="s">
        <v>299</v>
      </c>
      <c r="AU99" s="226" t="s">
        <v>91</v>
      </c>
      <c r="AV99" s="13" t="s">
        <v>91</v>
      </c>
      <c r="AW99" s="13" t="s">
        <v>42</v>
      </c>
      <c r="AX99" s="13" t="s">
        <v>82</v>
      </c>
      <c r="AY99" s="226" t="s">
        <v>211</v>
      </c>
    </row>
    <row r="100" spans="1:65" s="13" customFormat="1">
      <c r="B100" s="216"/>
      <c r="C100" s="217"/>
      <c r="D100" s="208" t="s">
        <v>299</v>
      </c>
      <c r="E100" s="218" t="s">
        <v>44</v>
      </c>
      <c r="F100" s="219" t="s">
        <v>2494</v>
      </c>
      <c r="G100" s="217"/>
      <c r="H100" s="220">
        <v>2</v>
      </c>
      <c r="I100" s="221"/>
      <c r="J100" s="217"/>
      <c r="K100" s="217"/>
      <c r="L100" s="222"/>
      <c r="M100" s="223"/>
      <c r="N100" s="224"/>
      <c r="O100" s="224"/>
      <c r="P100" s="224"/>
      <c r="Q100" s="224"/>
      <c r="R100" s="224"/>
      <c r="S100" s="224"/>
      <c r="T100" s="225"/>
      <c r="AT100" s="226" t="s">
        <v>299</v>
      </c>
      <c r="AU100" s="226" t="s">
        <v>91</v>
      </c>
      <c r="AV100" s="13" t="s">
        <v>91</v>
      </c>
      <c r="AW100" s="13" t="s">
        <v>42</v>
      </c>
      <c r="AX100" s="13" t="s">
        <v>82</v>
      </c>
      <c r="AY100" s="226" t="s">
        <v>211</v>
      </c>
    </row>
    <row r="101" spans="1:65" s="13" customFormat="1">
      <c r="B101" s="216"/>
      <c r="C101" s="217"/>
      <c r="D101" s="208" t="s">
        <v>299</v>
      </c>
      <c r="E101" s="218" t="s">
        <v>44</v>
      </c>
      <c r="F101" s="219" t="s">
        <v>2495</v>
      </c>
      <c r="G101" s="217"/>
      <c r="H101" s="220">
        <v>14</v>
      </c>
      <c r="I101" s="221"/>
      <c r="J101" s="217"/>
      <c r="K101" s="217"/>
      <c r="L101" s="222"/>
      <c r="M101" s="223"/>
      <c r="N101" s="224"/>
      <c r="O101" s="224"/>
      <c r="P101" s="224"/>
      <c r="Q101" s="224"/>
      <c r="R101" s="224"/>
      <c r="S101" s="224"/>
      <c r="T101" s="225"/>
      <c r="AT101" s="226" t="s">
        <v>299</v>
      </c>
      <c r="AU101" s="226" t="s">
        <v>91</v>
      </c>
      <c r="AV101" s="13" t="s">
        <v>91</v>
      </c>
      <c r="AW101" s="13" t="s">
        <v>42</v>
      </c>
      <c r="AX101" s="13" t="s">
        <v>82</v>
      </c>
      <c r="AY101" s="226" t="s">
        <v>211</v>
      </c>
    </row>
    <row r="102" spans="1:65" s="14" customFormat="1">
      <c r="B102" s="227"/>
      <c r="C102" s="228"/>
      <c r="D102" s="208" t="s">
        <v>299</v>
      </c>
      <c r="E102" s="229" t="s">
        <v>44</v>
      </c>
      <c r="F102" s="230" t="s">
        <v>344</v>
      </c>
      <c r="G102" s="228"/>
      <c r="H102" s="231">
        <v>93</v>
      </c>
      <c r="I102" s="232"/>
      <c r="J102" s="228"/>
      <c r="K102" s="228"/>
      <c r="L102" s="233"/>
      <c r="M102" s="234"/>
      <c r="N102" s="235"/>
      <c r="O102" s="235"/>
      <c r="P102" s="235"/>
      <c r="Q102" s="235"/>
      <c r="R102" s="235"/>
      <c r="S102" s="235"/>
      <c r="T102" s="236"/>
      <c r="AT102" s="237" t="s">
        <v>299</v>
      </c>
      <c r="AU102" s="237" t="s">
        <v>91</v>
      </c>
      <c r="AV102" s="14" t="s">
        <v>232</v>
      </c>
      <c r="AW102" s="14" t="s">
        <v>42</v>
      </c>
      <c r="AX102" s="14" t="s">
        <v>88</v>
      </c>
      <c r="AY102" s="237" t="s">
        <v>211</v>
      </c>
    </row>
    <row r="103" spans="1:65" s="2" customFormat="1" ht="24">
      <c r="A103" s="37"/>
      <c r="B103" s="38"/>
      <c r="C103" s="195" t="s">
        <v>232</v>
      </c>
      <c r="D103" s="195" t="s">
        <v>214</v>
      </c>
      <c r="E103" s="196" t="s">
        <v>2496</v>
      </c>
      <c r="F103" s="197" t="s">
        <v>2497</v>
      </c>
      <c r="G103" s="198" t="s">
        <v>622</v>
      </c>
      <c r="H103" s="199">
        <v>47</v>
      </c>
      <c r="I103" s="200"/>
      <c r="J103" s="201">
        <f>ROUND(I103*H103,2)</f>
        <v>0</v>
      </c>
      <c r="K103" s="197" t="s">
        <v>224</v>
      </c>
      <c r="L103" s="42"/>
      <c r="M103" s="202" t="s">
        <v>44</v>
      </c>
      <c r="N103" s="203" t="s">
        <v>53</v>
      </c>
      <c r="O103" s="67"/>
      <c r="P103" s="204">
        <f>O103*H103</f>
        <v>0</v>
      </c>
      <c r="Q103" s="204">
        <v>0</v>
      </c>
      <c r="R103" s="204">
        <f>Q103*H103</f>
        <v>0</v>
      </c>
      <c r="S103" s="204">
        <v>0</v>
      </c>
      <c r="T103" s="205">
        <f>S103*H103</f>
        <v>0</v>
      </c>
      <c r="U103" s="37"/>
      <c r="V103" s="37"/>
      <c r="W103" s="37"/>
      <c r="X103" s="37"/>
      <c r="Y103" s="37"/>
      <c r="Z103" s="37"/>
      <c r="AA103" s="37"/>
      <c r="AB103" s="37"/>
      <c r="AC103" s="37"/>
      <c r="AD103" s="37"/>
      <c r="AE103" s="37"/>
      <c r="AR103" s="206" t="s">
        <v>232</v>
      </c>
      <c r="AT103" s="206" t="s">
        <v>214</v>
      </c>
      <c r="AU103" s="206" t="s">
        <v>91</v>
      </c>
      <c r="AY103" s="19" t="s">
        <v>211</v>
      </c>
      <c r="BE103" s="207">
        <f>IF(N103="základní",J103,0)</f>
        <v>0</v>
      </c>
      <c r="BF103" s="207">
        <f>IF(N103="snížená",J103,0)</f>
        <v>0</v>
      </c>
      <c r="BG103" s="207">
        <f>IF(N103="zákl. přenesená",J103,0)</f>
        <v>0</v>
      </c>
      <c r="BH103" s="207">
        <f>IF(N103="sníž. přenesená",J103,0)</f>
        <v>0</v>
      </c>
      <c r="BI103" s="207">
        <f>IF(N103="nulová",J103,0)</f>
        <v>0</v>
      </c>
      <c r="BJ103" s="19" t="s">
        <v>88</v>
      </c>
      <c r="BK103" s="207">
        <f>ROUND(I103*H103,2)</f>
        <v>0</v>
      </c>
      <c r="BL103" s="19" t="s">
        <v>232</v>
      </c>
      <c r="BM103" s="206" t="s">
        <v>2498</v>
      </c>
    </row>
    <row r="104" spans="1:65" s="2" customFormat="1" ht="126.75">
      <c r="A104" s="37"/>
      <c r="B104" s="38"/>
      <c r="C104" s="39"/>
      <c r="D104" s="208" t="s">
        <v>297</v>
      </c>
      <c r="E104" s="39"/>
      <c r="F104" s="209" t="s">
        <v>2491</v>
      </c>
      <c r="G104" s="39"/>
      <c r="H104" s="39"/>
      <c r="I104" s="118"/>
      <c r="J104" s="39"/>
      <c r="K104" s="39"/>
      <c r="L104" s="42"/>
      <c r="M104" s="210"/>
      <c r="N104" s="211"/>
      <c r="O104" s="67"/>
      <c r="P104" s="67"/>
      <c r="Q104" s="67"/>
      <c r="R104" s="67"/>
      <c r="S104" s="67"/>
      <c r="T104" s="68"/>
      <c r="U104" s="37"/>
      <c r="V104" s="37"/>
      <c r="W104" s="37"/>
      <c r="X104" s="37"/>
      <c r="Y104" s="37"/>
      <c r="Z104" s="37"/>
      <c r="AA104" s="37"/>
      <c r="AB104" s="37"/>
      <c r="AC104" s="37"/>
      <c r="AD104" s="37"/>
      <c r="AE104" s="37"/>
      <c r="AT104" s="19" t="s">
        <v>297</v>
      </c>
      <c r="AU104" s="19" t="s">
        <v>91</v>
      </c>
    </row>
    <row r="105" spans="1:65" s="13" customFormat="1">
      <c r="B105" s="216"/>
      <c r="C105" s="217"/>
      <c r="D105" s="208" t="s">
        <v>299</v>
      </c>
      <c r="E105" s="218" t="s">
        <v>44</v>
      </c>
      <c r="F105" s="219" t="s">
        <v>2499</v>
      </c>
      <c r="G105" s="217"/>
      <c r="H105" s="220">
        <v>43</v>
      </c>
      <c r="I105" s="221"/>
      <c r="J105" s="217"/>
      <c r="K105" s="217"/>
      <c r="L105" s="222"/>
      <c r="M105" s="223"/>
      <c r="N105" s="224"/>
      <c r="O105" s="224"/>
      <c r="P105" s="224"/>
      <c r="Q105" s="224"/>
      <c r="R105" s="224"/>
      <c r="S105" s="224"/>
      <c r="T105" s="225"/>
      <c r="AT105" s="226" t="s">
        <v>299</v>
      </c>
      <c r="AU105" s="226" t="s">
        <v>91</v>
      </c>
      <c r="AV105" s="13" t="s">
        <v>91</v>
      </c>
      <c r="AW105" s="13" t="s">
        <v>42</v>
      </c>
      <c r="AX105" s="13" t="s">
        <v>82</v>
      </c>
      <c r="AY105" s="226" t="s">
        <v>211</v>
      </c>
    </row>
    <row r="106" spans="1:65" s="13" customFormat="1">
      <c r="B106" s="216"/>
      <c r="C106" s="217"/>
      <c r="D106" s="208" t="s">
        <v>299</v>
      </c>
      <c r="E106" s="218" t="s">
        <v>44</v>
      </c>
      <c r="F106" s="219" t="s">
        <v>2500</v>
      </c>
      <c r="G106" s="217"/>
      <c r="H106" s="220">
        <v>4</v>
      </c>
      <c r="I106" s="221"/>
      <c r="J106" s="217"/>
      <c r="K106" s="217"/>
      <c r="L106" s="222"/>
      <c r="M106" s="223"/>
      <c r="N106" s="224"/>
      <c r="O106" s="224"/>
      <c r="P106" s="224"/>
      <c r="Q106" s="224"/>
      <c r="R106" s="224"/>
      <c r="S106" s="224"/>
      <c r="T106" s="225"/>
      <c r="AT106" s="226" t="s">
        <v>299</v>
      </c>
      <c r="AU106" s="226" t="s">
        <v>91</v>
      </c>
      <c r="AV106" s="13" t="s">
        <v>91</v>
      </c>
      <c r="AW106" s="13" t="s">
        <v>42</v>
      </c>
      <c r="AX106" s="13" t="s">
        <v>82</v>
      </c>
      <c r="AY106" s="226" t="s">
        <v>211</v>
      </c>
    </row>
    <row r="107" spans="1:65" s="14" customFormat="1">
      <c r="B107" s="227"/>
      <c r="C107" s="228"/>
      <c r="D107" s="208" t="s">
        <v>299</v>
      </c>
      <c r="E107" s="229" t="s">
        <v>44</v>
      </c>
      <c r="F107" s="230" t="s">
        <v>344</v>
      </c>
      <c r="G107" s="228"/>
      <c r="H107" s="231">
        <v>47</v>
      </c>
      <c r="I107" s="232"/>
      <c r="J107" s="228"/>
      <c r="K107" s="228"/>
      <c r="L107" s="233"/>
      <c r="M107" s="234"/>
      <c r="N107" s="235"/>
      <c r="O107" s="235"/>
      <c r="P107" s="235"/>
      <c r="Q107" s="235"/>
      <c r="R107" s="235"/>
      <c r="S107" s="235"/>
      <c r="T107" s="236"/>
      <c r="AT107" s="237" t="s">
        <v>299</v>
      </c>
      <c r="AU107" s="237" t="s">
        <v>91</v>
      </c>
      <c r="AV107" s="14" t="s">
        <v>232</v>
      </c>
      <c r="AW107" s="14" t="s">
        <v>42</v>
      </c>
      <c r="AX107" s="14" t="s">
        <v>88</v>
      </c>
      <c r="AY107" s="237" t="s">
        <v>211</v>
      </c>
    </row>
    <row r="108" spans="1:65" s="2" customFormat="1" ht="24">
      <c r="A108" s="37"/>
      <c r="B108" s="38"/>
      <c r="C108" s="195" t="s">
        <v>210</v>
      </c>
      <c r="D108" s="195" t="s">
        <v>214</v>
      </c>
      <c r="E108" s="196" t="s">
        <v>2501</v>
      </c>
      <c r="F108" s="197" t="s">
        <v>2502</v>
      </c>
      <c r="G108" s="198" t="s">
        <v>622</v>
      </c>
      <c r="H108" s="199">
        <v>41</v>
      </c>
      <c r="I108" s="200"/>
      <c r="J108" s="201">
        <f>ROUND(I108*H108,2)</f>
        <v>0</v>
      </c>
      <c r="K108" s="197" t="s">
        <v>224</v>
      </c>
      <c r="L108" s="42"/>
      <c r="M108" s="202" t="s">
        <v>44</v>
      </c>
      <c r="N108" s="203" t="s">
        <v>53</v>
      </c>
      <c r="O108" s="67"/>
      <c r="P108" s="204">
        <f>O108*H108</f>
        <v>0</v>
      </c>
      <c r="Q108" s="204">
        <v>0</v>
      </c>
      <c r="R108" s="204">
        <f>Q108*H108</f>
        <v>0</v>
      </c>
      <c r="S108" s="204">
        <v>0</v>
      </c>
      <c r="T108" s="205">
        <f>S108*H108</f>
        <v>0</v>
      </c>
      <c r="U108" s="37"/>
      <c r="V108" s="37"/>
      <c r="W108" s="37"/>
      <c r="X108" s="37"/>
      <c r="Y108" s="37"/>
      <c r="Z108" s="37"/>
      <c r="AA108" s="37"/>
      <c r="AB108" s="37"/>
      <c r="AC108" s="37"/>
      <c r="AD108" s="37"/>
      <c r="AE108" s="37"/>
      <c r="AR108" s="206" t="s">
        <v>232</v>
      </c>
      <c r="AT108" s="206" t="s">
        <v>214</v>
      </c>
      <c r="AU108" s="206" t="s">
        <v>91</v>
      </c>
      <c r="AY108" s="19" t="s">
        <v>211</v>
      </c>
      <c r="BE108" s="207">
        <f>IF(N108="základní",J108,0)</f>
        <v>0</v>
      </c>
      <c r="BF108" s="207">
        <f>IF(N108="snížená",J108,0)</f>
        <v>0</v>
      </c>
      <c r="BG108" s="207">
        <f>IF(N108="zákl. přenesená",J108,0)</f>
        <v>0</v>
      </c>
      <c r="BH108" s="207">
        <f>IF(N108="sníž. přenesená",J108,0)</f>
        <v>0</v>
      </c>
      <c r="BI108" s="207">
        <f>IF(N108="nulová",J108,0)</f>
        <v>0</v>
      </c>
      <c r="BJ108" s="19" t="s">
        <v>88</v>
      </c>
      <c r="BK108" s="207">
        <f>ROUND(I108*H108,2)</f>
        <v>0</v>
      </c>
      <c r="BL108" s="19" t="s">
        <v>232</v>
      </c>
      <c r="BM108" s="206" t="s">
        <v>2503</v>
      </c>
    </row>
    <row r="109" spans="1:65" s="2" customFormat="1" ht="126.75">
      <c r="A109" s="37"/>
      <c r="B109" s="38"/>
      <c r="C109" s="39"/>
      <c r="D109" s="208" t="s">
        <v>297</v>
      </c>
      <c r="E109" s="39"/>
      <c r="F109" s="209" t="s">
        <v>2491</v>
      </c>
      <c r="G109" s="39"/>
      <c r="H109" s="39"/>
      <c r="I109" s="118"/>
      <c r="J109" s="39"/>
      <c r="K109" s="39"/>
      <c r="L109" s="42"/>
      <c r="M109" s="210"/>
      <c r="N109" s="211"/>
      <c r="O109" s="67"/>
      <c r="P109" s="67"/>
      <c r="Q109" s="67"/>
      <c r="R109" s="67"/>
      <c r="S109" s="67"/>
      <c r="T109" s="68"/>
      <c r="U109" s="37"/>
      <c r="V109" s="37"/>
      <c r="W109" s="37"/>
      <c r="X109" s="37"/>
      <c r="Y109" s="37"/>
      <c r="Z109" s="37"/>
      <c r="AA109" s="37"/>
      <c r="AB109" s="37"/>
      <c r="AC109" s="37"/>
      <c r="AD109" s="37"/>
      <c r="AE109" s="37"/>
      <c r="AT109" s="19" t="s">
        <v>297</v>
      </c>
      <c r="AU109" s="19" t="s">
        <v>91</v>
      </c>
    </row>
    <row r="110" spans="1:65" s="13" customFormat="1">
      <c r="B110" s="216"/>
      <c r="C110" s="217"/>
      <c r="D110" s="208" t="s">
        <v>299</v>
      </c>
      <c r="E110" s="218" t="s">
        <v>44</v>
      </c>
      <c r="F110" s="219" t="s">
        <v>2504</v>
      </c>
      <c r="G110" s="217"/>
      <c r="H110" s="220">
        <v>41</v>
      </c>
      <c r="I110" s="221"/>
      <c r="J110" s="217"/>
      <c r="K110" s="217"/>
      <c r="L110" s="222"/>
      <c r="M110" s="223"/>
      <c r="N110" s="224"/>
      <c r="O110" s="224"/>
      <c r="P110" s="224"/>
      <c r="Q110" s="224"/>
      <c r="R110" s="224"/>
      <c r="S110" s="224"/>
      <c r="T110" s="225"/>
      <c r="AT110" s="226" t="s">
        <v>299</v>
      </c>
      <c r="AU110" s="226" t="s">
        <v>91</v>
      </c>
      <c r="AV110" s="13" t="s">
        <v>91</v>
      </c>
      <c r="AW110" s="13" t="s">
        <v>42</v>
      </c>
      <c r="AX110" s="13" t="s">
        <v>88</v>
      </c>
      <c r="AY110" s="226" t="s">
        <v>211</v>
      </c>
    </row>
    <row r="111" spans="1:65" s="2" customFormat="1" ht="24">
      <c r="A111" s="37"/>
      <c r="B111" s="38"/>
      <c r="C111" s="195" t="s">
        <v>243</v>
      </c>
      <c r="D111" s="195" t="s">
        <v>214</v>
      </c>
      <c r="E111" s="196" t="s">
        <v>2505</v>
      </c>
      <c r="F111" s="197" t="s">
        <v>2506</v>
      </c>
      <c r="G111" s="198" t="s">
        <v>622</v>
      </c>
      <c r="H111" s="199">
        <v>13</v>
      </c>
      <c r="I111" s="200"/>
      <c r="J111" s="201">
        <f>ROUND(I111*H111,2)</f>
        <v>0</v>
      </c>
      <c r="K111" s="197" t="s">
        <v>224</v>
      </c>
      <c r="L111" s="42"/>
      <c r="M111" s="202" t="s">
        <v>44</v>
      </c>
      <c r="N111" s="203" t="s">
        <v>53</v>
      </c>
      <c r="O111" s="67"/>
      <c r="P111" s="204">
        <f>O111*H111</f>
        <v>0</v>
      </c>
      <c r="Q111" s="204">
        <v>0</v>
      </c>
      <c r="R111" s="204">
        <f>Q111*H111</f>
        <v>0</v>
      </c>
      <c r="S111" s="204">
        <v>0</v>
      </c>
      <c r="T111" s="205">
        <f>S111*H111</f>
        <v>0</v>
      </c>
      <c r="U111" s="37"/>
      <c r="V111" s="37"/>
      <c r="W111" s="37"/>
      <c r="X111" s="37"/>
      <c r="Y111" s="37"/>
      <c r="Z111" s="37"/>
      <c r="AA111" s="37"/>
      <c r="AB111" s="37"/>
      <c r="AC111" s="37"/>
      <c r="AD111" s="37"/>
      <c r="AE111" s="37"/>
      <c r="AR111" s="206" t="s">
        <v>232</v>
      </c>
      <c r="AT111" s="206" t="s">
        <v>214</v>
      </c>
      <c r="AU111" s="206" t="s">
        <v>91</v>
      </c>
      <c r="AY111" s="19" t="s">
        <v>211</v>
      </c>
      <c r="BE111" s="207">
        <f>IF(N111="základní",J111,0)</f>
        <v>0</v>
      </c>
      <c r="BF111" s="207">
        <f>IF(N111="snížená",J111,0)</f>
        <v>0</v>
      </c>
      <c r="BG111" s="207">
        <f>IF(N111="zákl. přenesená",J111,0)</f>
        <v>0</v>
      </c>
      <c r="BH111" s="207">
        <f>IF(N111="sníž. přenesená",J111,0)</f>
        <v>0</v>
      </c>
      <c r="BI111" s="207">
        <f>IF(N111="nulová",J111,0)</f>
        <v>0</v>
      </c>
      <c r="BJ111" s="19" t="s">
        <v>88</v>
      </c>
      <c r="BK111" s="207">
        <f>ROUND(I111*H111,2)</f>
        <v>0</v>
      </c>
      <c r="BL111" s="19" t="s">
        <v>232</v>
      </c>
      <c r="BM111" s="206" t="s">
        <v>2507</v>
      </c>
    </row>
    <row r="112" spans="1:65" s="2" customFormat="1" ht="126.75">
      <c r="A112" s="37"/>
      <c r="B112" s="38"/>
      <c r="C112" s="39"/>
      <c r="D112" s="208" t="s">
        <v>297</v>
      </c>
      <c r="E112" s="39"/>
      <c r="F112" s="209" t="s">
        <v>2491</v>
      </c>
      <c r="G112" s="39"/>
      <c r="H112" s="39"/>
      <c r="I112" s="118"/>
      <c r="J112" s="39"/>
      <c r="K112" s="39"/>
      <c r="L112" s="42"/>
      <c r="M112" s="210"/>
      <c r="N112" s="211"/>
      <c r="O112" s="67"/>
      <c r="P112" s="67"/>
      <c r="Q112" s="67"/>
      <c r="R112" s="67"/>
      <c r="S112" s="67"/>
      <c r="T112" s="68"/>
      <c r="U112" s="37"/>
      <c r="V112" s="37"/>
      <c r="W112" s="37"/>
      <c r="X112" s="37"/>
      <c r="Y112" s="37"/>
      <c r="Z112" s="37"/>
      <c r="AA112" s="37"/>
      <c r="AB112" s="37"/>
      <c r="AC112" s="37"/>
      <c r="AD112" s="37"/>
      <c r="AE112" s="37"/>
      <c r="AT112" s="19" t="s">
        <v>297</v>
      </c>
      <c r="AU112" s="19" t="s">
        <v>91</v>
      </c>
    </row>
    <row r="113" spans="1:65" s="13" customFormat="1">
      <c r="B113" s="216"/>
      <c r="C113" s="217"/>
      <c r="D113" s="208" t="s">
        <v>299</v>
      </c>
      <c r="E113" s="218" t="s">
        <v>44</v>
      </c>
      <c r="F113" s="219" t="s">
        <v>2508</v>
      </c>
      <c r="G113" s="217"/>
      <c r="H113" s="220">
        <v>13</v>
      </c>
      <c r="I113" s="221"/>
      <c r="J113" s="217"/>
      <c r="K113" s="217"/>
      <c r="L113" s="222"/>
      <c r="M113" s="223"/>
      <c r="N113" s="224"/>
      <c r="O113" s="224"/>
      <c r="P113" s="224"/>
      <c r="Q113" s="224"/>
      <c r="R113" s="224"/>
      <c r="S113" s="224"/>
      <c r="T113" s="225"/>
      <c r="AT113" s="226" t="s">
        <v>299</v>
      </c>
      <c r="AU113" s="226" t="s">
        <v>91</v>
      </c>
      <c r="AV113" s="13" t="s">
        <v>91</v>
      </c>
      <c r="AW113" s="13" t="s">
        <v>42</v>
      </c>
      <c r="AX113" s="13" t="s">
        <v>88</v>
      </c>
      <c r="AY113" s="226" t="s">
        <v>211</v>
      </c>
    </row>
    <row r="114" spans="1:65" s="2" customFormat="1" ht="24">
      <c r="A114" s="37"/>
      <c r="B114" s="38"/>
      <c r="C114" s="195" t="s">
        <v>250</v>
      </c>
      <c r="D114" s="195" t="s">
        <v>214</v>
      </c>
      <c r="E114" s="196" t="s">
        <v>2509</v>
      </c>
      <c r="F114" s="197" t="s">
        <v>2510</v>
      </c>
      <c r="G114" s="198" t="s">
        <v>622</v>
      </c>
      <c r="H114" s="199">
        <v>7</v>
      </c>
      <c r="I114" s="200"/>
      <c r="J114" s="201">
        <f>ROUND(I114*H114,2)</f>
        <v>0</v>
      </c>
      <c r="K114" s="197" t="s">
        <v>224</v>
      </c>
      <c r="L114" s="42"/>
      <c r="M114" s="202" t="s">
        <v>44</v>
      </c>
      <c r="N114" s="203" t="s">
        <v>53</v>
      </c>
      <c r="O114" s="67"/>
      <c r="P114" s="204">
        <f>O114*H114</f>
        <v>0</v>
      </c>
      <c r="Q114" s="204">
        <v>0</v>
      </c>
      <c r="R114" s="204">
        <f>Q114*H114</f>
        <v>0</v>
      </c>
      <c r="S114" s="204">
        <v>0</v>
      </c>
      <c r="T114" s="205">
        <f>S114*H114</f>
        <v>0</v>
      </c>
      <c r="U114" s="37"/>
      <c r="V114" s="37"/>
      <c r="W114" s="37"/>
      <c r="X114" s="37"/>
      <c r="Y114" s="37"/>
      <c r="Z114" s="37"/>
      <c r="AA114" s="37"/>
      <c r="AB114" s="37"/>
      <c r="AC114" s="37"/>
      <c r="AD114" s="37"/>
      <c r="AE114" s="37"/>
      <c r="AR114" s="206" t="s">
        <v>232</v>
      </c>
      <c r="AT114" s="206" t="s">
        <v>214</v>
      </c>
      <c r="AU114" s="206" t="s">
        <v>91</v>
      </c>
      <c r="AY114" s="19" t="s">
        <v>211</v>
      </c>
      <c r="BE114" s="207">
        <f>IF(N114="základní",J114,0)</f>
        <v>0</v>
      </c>
      <c r="BF114" s="207">
        <f>IF(N114="snížená",J114,0)</f>
        <v>0</v>
      </c>
      <c r="BG114" s="207">
        <f>IF(N114="zákl. přenesená",J114,0)</f>
        <v>0</v>
      </c>
      <c r="BH114" s="207">
        <f>IF(N114="sníž. přenesená",J114,0)</f>
        <v>0</v>
      </c>
      <c r="BI114" s="207">
        <f>IF(N114="nulová",J114,0)</f>
        <v>0</v>
      </c>
      <c r="BJ114" s="19" t="s">
        <v>88</v>
      </c>
      <c r="BK114" s="207">
        <f>ROUND(I114*H114,2)</f>
        <v>0</v>
      </c>
      <c r="BL114" s="19" t="s">
        <v>232</v>
      </c>
      <c r="BM114" s="206" t="s">
        <v>2511</v>
      </c>
    </row>
    <row r="115" spans="1:65" s="2" customFormat="1" ht="126.75">
      <c r="A115" s="37"/>
      <c r="B115" s="38"/>
      <c r="C115" s="39"/>
      <c r="D115" s="208" t="s">
        <v>297</v>
      </c>
      <c r="E115" s="39"/>
      <c r="F115" s="209" t="s">
        <v>2491</v>
      </c>
      <c r="G115" s="39"/>
      <c r="H115" s="39"/>
      <c r="I115" s="118"/>
      <c r="J115" s="39"/>
      <c r="K115" s="39"/>
      <c r="L115" s="42"/>
      <c r="M115" s="210"/>
      <c r="N115" s="211"/>
      <c r="O115" s="67"/>
      <c r="P115" s="67"/>
      <c r="Q115" s="67"/>
      <c r="R115" s="67"/>
      <c r="S115" s="67"/>
      <c r="T115" s="68"/>
      <c r="U115" s="37"/>
      <c r="V115" s="37"/>
      <c r="W115" s="37"/>
      <c r="X115" s="37"/>
      <c r="Y115" s="37"/>
      <c r="Z115" s="37"/>
      <c r="AA115" s="37"/>
      <c r="AB115" s="37"/>
      <c r="AC115" s="37"/>
      <c r="AD115" s="37"/>
      <c r="AE115" s="37"/>
      <c r="AT115" s="19" t="s">
        <v>297</v>
      </c>
      <c r="AU115" s="19" t="s">
        <v>91</v>
      </c>
    </row>
    <row r="116" spans="1:65" s="13" customFormat="1">
      <c r="B116" s="216"/>
      <c r="C116" s="217"/>
      <c r="D116" s="208" t="s">
        <v>299</v>
      </c>
      <c r="E116" s="218" t="s">
        <v>44</v>
      </c>
      <c r="F116" s="219" t="s">
        <v>2512</v>
      </c>
      <c r="G116" s="217"/>
      <c r="H116" s="220">
        <v>7</v>
      </c>
      <c r="I116" s="221"/>
      <c r="J116" s="217"/>
      <c r="K116" s="217"/>
      <c r="L116" s="222"/>
      <c r="M116" s="223"/>
      <c r="N116" s="224"/>
      <c r="O116" s="224"/>
      <c r="P116" s="224"/>
      <c r="Q116" s="224"/>
      <c r="R116" s="224"/>
      <c r="S116" s="224"/>
      <c r="T116" s="225"/>
      <c r="AT116" s="226" t="s">
        <v>299</v>
      </c>
      <c r="AU116" s="226" t="s">
        <v>91</v>
      </c>
      <c r="AV116" s="13" t="s">
        <v>91</v>
      </c>
      <c r="AW116" s="13" t="s">
        <v>42</v>
      </c>
      <c r="AX116" s="13" t="s">
        <v>88</v>
      </c>
      <c r="AY116" s="226" t="s">
        <v>211</v>
      </c>
    </row>
    <row r="117" spans="1:65" s="2" customFormat="1" ht="24">
      <c r="A117" s="37"/>
      <c r="B117" s="38"/>
      <c r="C117" s="195" t="s">
        <v>256</v>
      </c>
      <c r="D117" s="195" t="s">
        <v>214</v>
      </c>
      <c r="E117" s="196" t="s">
        <v>2513</v>
      </c>
      <c r="F117" s="197" t="s">
        <v>2514</v>
      </c>
      <c r="G117" s="198" t="s">
        <v>622</v>
      </c>
      <c r="H117" s="199">
        <v>4</v>
      </c>
      <c r="I117" s="200"/>
      <c r="J117" s="201">
        <f>ROUND(I117*H117,2)</f>
        <v>0</v>
      </c>
      <c r="K117" s="197" t="s">
        <v>224</v>
      </c>
      <c r="L117" s="42"/>
      <c r="M117" s="202" t="s">
        <v>44</v>
      </c>
      <c r="N117" s="203" t="s">
        <v>53</v>
      </c>
      <c r="O117" s="67"/>
      <c r="P117" s="204">
        <f>O117*H117</f>
        <v>0</v>
      </c>
      <c r="Q117" s="204">
        <v>0</v>
      </c>
      <c r="R117" s="204">
        <f>Q117*H117</f>
        <v>0</v>
      </c>
      <c r="S117" s="204">
        <v>0</v>
      </c>
      <c r="T117" s="205">
        <f>S117*H117</f>
        <v>0</v>
      </c>
      <c r="U117" s="37"/>
      <c r="V117" s="37"/>
      <c r="W117" s="37"/>
      <c r="X117" s="37"/>
      <c r="Y117" s="37"/>
      <c r="Z117" s="37"/>
      <c r="AA117" s="37"/>
      <c r="AB117" s="37"/>
      <c r="AC117" s="37"/>
      <c r="AD117" s="37"/>
      <c r="AE117" s="37"/>
      <c r="AR117" s="206" t="s">
        <v>232</v>
      </c>
      <c r="AT117" s="206" t="s">
        <v>214</v>
      </c>
      <c r="AU117" s="206" t="s">
        <v>91</v>
      </c>
      <c r="AY117" s="19" t="s">
        <v>211</v>
      </c>
      <c r="BE117" s="207">
        <f>IF(N117="základní",J117,0)</f>
        <v>0</v>
      </c>
      <c r="BF117" s="207">
        <f>IF(N117="snížená",J117,0)</f>
        <v>0</v>
      </c>
      <c r="BG117" s="207">
        <f>IF(N117="zákl. přenesená",J117,0)</f>
        <v>0</v>
      </c>
      <c r="BH117" s="207">
        <f>IF(N117="sníž. přenesená",J117,0)</f>
        <v>0</v>
      </c>
      <c r="BI117" s="207">
        <f>IF(N117="nulová",J117,0)</f>
        <v>0</v>
      </c>
      <c r="BJ117" s="19" t="s">
        <v>88</v>
      </c>
      <c r="BK117" s="207">
        <f>ROUND(I117*H117,2)</f>
        <v>0</v>
      </c>
      <c r="BL117" s="19" t="s">
        <v>232</v>
      </c>
      <c r="BM117" s="206" t="s">
        <v>2515</v>
      </c>
    </row>
    <row r="118" spans="1:65" s="2" customFormat="1" ht="126.75">
      <c r="A118" s="37"/>
      <c r="B118" s="38"/>
      <c r="C118" s="39"/>
      <c r="D118" s="208" t="s">
        <v>297</v>
      </c>
      <c r="E118" s="39"/>
      <c r="F118" s="209" t="s">
        <v>2491</v>
      </c>
      <c r="G118" s="39"/>
      <c r="H118" s="39"/>
      <c r="I118" s="118"/>
      <c r="J118" s="39"/>
      <c r="K118" s="39"/>
      <c r="L118" s="42"/>
      <c r="M118" s="210"/>
      <c r="N118" s="211"/>
      <c r="O118" s="67"/>
      <c r="P118" s="67"/>
      <c r="Q118" s="67"/>
      <c r="R118" s="67"/>
      <c r="S118" s="67"/>
      <c r="T118" s="68"/>
      <c r="U118" s="37"/>
      <c r="V118" s="37"/>
      <c r="W118" s="37"/>
      <c r="X118" s="37"/>
      <c r="Y118" s="37"/>
      <c r="Z118" s="37"/>
      <c r="AA118" s="37"/>
      <c r="AB118" s="37"/>
      <c r="AC118" s="37"/>
      <c r="AD118" s="37"/>
      <c r="AE118" s="37"/>
      <c r="AT118" s="19" t="s">
        <v>297</v>
      </c>
      <c r="AU118" s="19" t="s">
        <v>91</v>
      </c>
    </row>
    <row r="119" spans="1:65" s="13" customFormat="1">
      <c r="B119" s="216"/>
      <c r="C119" s="217"/>
      <c r="D119" s="208" t="s">
        <v>299</v>
      </c>
      <c r="E119" s="218" t="s">
        <v>44</v>
      </c>
      <c r="F119" s="219" t="s">
        <v>2516</v>
      </c>
      <c r="G119" s="217"/>
      <c r="H119" s="220">
        <v>4</v>
      </c>
      <c r="I119" s="221"/>
      <c r="J119" s="217"/>
      <c r="K119" s="217"/>
      <c r="L119" s="222"/>
      <c r="M119" s="223"/>
      <c r="N119" s="224"/>
      <c r="O119" s="224"/>
      <c r="P119" s="224"/>
      <c r="Q119" s="224"/>
      <c r="R119" s="224"/>
      <c r="S119" s="224"/>
      <c r="T119" s="225"/>
      <c r="AT119" s="226" t="s">
        <v>299</v>
      </c>
      <c r="AU119" s="226" t="s">
        <v>91</v>
      </c>
      <c r="AV119" s="13" t="s">
        <v>91</v>
      </c>
      <c r="AW119" s="13" t="s">
        <v>42</v>
      </c>
      <c r="AX119" s="13" t="s">
        <v>88</v>
      </c>
      <c r="AY119" s="226" t="s">
        <v>211</v>
      </c>
    </row>
    <row r="120" spans="1:65" s="2" customFormat="1" ht="24">
      <c r="A120" s="37"/>
      <c r="B120" s="38"/>
      <c r="C120" s="195" t="s">
        <v>261</v>
      </c>
      <c r="D120" s="195" t="s">
        <v>214</v>
      </c>
      <c r="E120" s="196" t="s">
        <v>2517</v>
      </c>
      <c r="F120" s="197" t="s">
        <v>2518</v>
      </c>
      <c r="G120" s="198" t="s">
        <v>622</v>
      </c>
      <c r="H120" s="199">
        <v>1</v>
      </c>
      <c r="I120" s="200"/>
      <c r="J120" s="201">
        <f>ROUND(I120*H120,2)</f>
        <v>0</v>
      </c>
      <c r="K120" s="197" t="s">
        <v>224</v>
      </c>
      <c r="L120" s="42"/>
      <c r="M120" s="202" t="s">
        <v>44</v>
      </c>
      <c r="N120" s="203" t="s">
        <v>53</v>
      </c>
      <c r="O120" s="67"/>
      <c r="P120" s="204">
        <f>O120*H120</f>
        <v>0</v>
      </c>
      <c r="Q120" s="204">
        <v>0</v>
      </c>
      <c r="R120" s="204">
        <f>Q120*H120</f>
        <v>0</v>
      </c>
      <c r="S120" s="204">
        <v>0</v>
      </c>
      <c r="T120" s="205">
        <f>S120*H120</f>
        <v>0</v>
      </c>
      <c r="U120" s="37"/>
      <c r="V120" s="37"/>
      <c r="W120" s="37"/>
      <c r="X120" s="37"/>
      <c r="Y120" s="37"/>
      <c r="Z120" s="37"/>
      <c r="AA120" s="37"/>
      <c r="AB120" s="37"/>
      <c r="AC120" s="37"/>
      <c r="AD120" s="37"/>
      <c r="AE120" s="37"/>
      <c r="AR120" s="206" t="s">
        <v>232</v>
      </c>
      <c r="AT120" s="206" t="s">
        <v>214</v>
      </c>
      <c r="AU120" s="206" t="s">
        <v>91</v>
      </c>
      <c r="AY120" s="19" t="s">
        <v>211</v>
      </c>
      <c r="BE120" s="207">
        <f>IF(N120="základní",J120,0)</f>
        <v>0</v>
      </c>
      <c r="BF120" s="207">
        <f>IF(N120="snížená",J120,0)</f>
        <v>0</v>
      </c>
      <c r="BG120" s="207">
        <f>IF(N120="zákl. přenesená",J120,0)</f>
        <v>0</v>
      </c>
      <c r="BH120" s="207">
        <f>IF(N120="sníž. přenesená",J120,0)</f>
        <v>0</v>
      </c>
      <c r="BI120" s="207">
        <f>IF(N120="nulová",J120,0)</f>
        <v>0</v>
      </c>
      <c r="BJ120" s="19" t="s">
        <v>88</v>
      </c>
      <c r="BK120" s="207">
        <f>ROUND(I120*H120,2)</f>
        <v>0</v>
      </c>
      <c r="BL120" s="19" t="s">
        <v>232</v>
      </c>
      <c r="BM120" s="206" t="s">
        <v>2519</v>
      </c>
    </row>
    <row r="121" spans="1:65" s="2" customFormat="1" ht="126.75">
      <c r="A121" s="37"/>
      <c r="B121" s="38"/>
      <c r="C121" s="39"/>
      <c r="D121" s="208" t="s">
        <v>297</v>
      </c>
      <c r="E121" s="39"/>
      <c r="F121" s="209" t="s">
        <v>2491</v>
      </c>
      <c r="G121" s="39"/>
      <c r="H121" s="39"/>
      <c r="I121" s="118"/>
      <c r="J121" s="39"/>
      <c r="K121" s="39"/>
      <c r="L121" s="42"/>
      <c r="M121" s="210"/>
      <c r="N121" s="211"/>
      <c r="O121" s="67"/>
      <c r="P121" s="67"/>
      <c r="Q121" s="67"/>
      <c r="R121" s="67"/>
      <c r="S121" s="67"/>
      <c r="T121" s="68"/>
      <c r="U121" s="37"/>
      <c r="V121" s="37"/>
      <c r="W121" s="37"/>
      <c r="X121" s="37"/>
      <c r="Y121" s="37"/>
      <c r="Z121" s="37"/>
      <c r="AA121" s="37"/>
      <c r="AB121" s="37"/>
      <c r="AC121" s="37"/>
      <c r="AD121" s="37"/>
      <c r="AE121" s="37"/>
      <c r="AT121" s="19" t="s">
        <v>297</v>
      </c>
      <c r="AU121" s="19" t="s">
        <v>91</v>
      </c>
    </row>
    <row r="122" spans="1:65" s="13" customFormat="1">
      <c r="B122" s="216"/>
      <c r="C122" s="217"/>
      <c r="D122" s="208" t="s">
        <v>299</v>
      </c>
      <c r="E122" s="218" t="s">
        <v>44</v>
      </c>
      <c r="F122" s="219" t="s">
        <v>2520</v>
      </c>
      <c r="G122" s="217"/>
      <c r="H122" s="220">
        <v>1</v>
      </c>
      <c r="I122" s="221"/>
      <c r="J122" s="217"/>
      <c r="K122" s="217"/>
      <c r="L122" s="222"/>
      <c r="M122" s="223"/>
      <c r="N122" s="224"/>
      <c r="O122" s="224"/>
      <c r="P122" s="224"/>
      <c r="Q122" s="224"/>
      <c r="R122" s="224"/>
      <c r="S122" s="224"/>
      <c r="T122" s="225"/>
      <c r="AT122" s="226" t="s">
        <v>299</v>
      </c>
      <c r="AU122" s="226" t="s">
        <v>91</v>
      </c>
      <c r="AV122" s="13" t="s">
        <v>91</v>
      </c>
      <c r="AW122" s="13" t="s">
        <v>42</v>
      </c>
      <c r="AX122" s="13" t="s">
        <v>88</v>
      </c>
      <c r="AY122" s="226" t="s">
        <v>211</v>
      </c>
    </row>
    <row r="123" spans="1:65" s="2" customFormat="1" ht="24">
      <c r="A123" s="37"/>
      <c r="B123" s="38"/>
      <c r="C123" s="195" t="s">
        <v>265</v>
      </c>
      <c r="D123" s="195" t="s">
        <v>214</v>
      </c>
      <c r="E123" s="196" t="s">
        <v>2521</v>
      </c>
      <c r="F123" s="197" t="s">
        <v>2522</v>
      </c>
      <c r="G123" s="198" t="s">
        <v>622</v>
      </c>
      <c r="H123" s="199">
        <v>44</v>
      </c>
      <c r="I123" s="200"/>
      <c r="J123" s="201">
        <f>ROUND(I123*H123,2)</f>
        <v>0</v>
      </c>
      <c r="K123" s="197" t="s">
        <v>224</v>
      </c>
      <c r="L123" s="42"/>
      <c r="M123" s="202" t="s">
        <v>44</v>
      </c>
      <c r="N123" s="203" t="s">
        <v>53</v>
      </c>
      <c r="O123" s="67"/>
      <c r="P123" s="204">
        <f>O123*H123</f>
        <v>0</v>
      </c>
      <c r="Q123" s="204">
        <v>0</v>
      </c>
      <c r="R123" s="204">
        <f>Q123*H123</f>
        <v>0</v>
      </c>
      <c r="S123" s="204">
        <v>0</v>
      </c>
      <c r="T123" s="205">
        <f>S123*H123</f>
        <v>0</v>
      </c>
      <c r="U123" s="37"/>
      <c r="V123" s="37"/>
      <c r="W123" s="37"/>
      <c r="X123" s="37"/>
      <c r="Y123" s="37"/>
      <c r="Z123" s="37"/>
      <c r="AA123" s="37"/>
      <c r="AB123" s="37"/>
      <c r="AC123" s="37"/>
      <c r="AD123" s="37"/>
      <c r="AE123" s="37"/>
      <c r="AR123" s="206" t="s">
        <v>232</v>
      </c>
      <c r="AT123" s="206" t="s">
        <v>214</v>
      </c>
      <c r="AU123" s="206" t="s">
        <v>91</v>
      </c>
      <c r="AY123" s="19" t="s">
        <v>211</v>
      </c>
      <c r="BE123" s="207">
        <f>IF(N123="základní",J123,0)</f>
        <v>0</v>
      </c>
      <c r="BF123" s="207">
        <f>IF(N123="snížená",J123,0)</f>
        <v>0</v>
      </c>
      <c r="BG123" s="207">
        <f>IF(N123="zákl. přenesená",J123,0)</f>
        <v>0</v>
      </c>
      <c r="BH123" s="207">
        <f>IF(N123="sníž. přenesená",J123,0)</f>
        <v>0</v>
      </c>
      <c r="BI123" s="207">
        <f>IF(N123="nulová",J123,0)</f>
        <v>0</v>
      </c>
      <c r="BJ123" s="19" t="s">
        <v>88</v>
      </c>
      <c r="BK123" s="207">
        <f>ROUND(I123*H123,2)</f>
        <v>0</v>
      </c>
      <c r="BL123" s="19" t="s">
        <v>232</v>
      </c>
      <c r="BM123" s="206" t="s">
        <v>2523</v>
      </c>
    </row>
    <row r="124" spans="1:65" s="2" customFormat="1" ht="97.5">
      <c r="A124" s="37"/>
      <c r="B124" s="38"/>
      <c r="C124" s="39"/>
      <c r="D124" s="208" t="s">
        <v>297</v>
      </c>
      <c r="E124" s="39"/>
      <c r="F124" s="209" t="s">
        <v>2524</v>
      </c>
      <c r="G124" s="39"/>
      <c r="H124" s="39"/>
      <c r="I124" s="118"/>
      <c r="J124" s="39"/>
      <c r="K124" s="39"/>
      <c r="L124" s="42"/>
      <c r="M124" s="210"/>
      <c r="N124" s="211"/>
      <c r="O124" s="67"/>
      <c r="P124" s="67"/>
      <c r="Q124" s="67"/>
      <c r="R124" s="67"/>
      <c r="S124" s="67"/>
      <c r="T124" s="68"/>
      <c r="U124" s="37"/>
      <c r="V124" s="37"/>
      <c r="W124" s="37"/>
      <c r="X124" s="37"/>
      <c r="Y124" s="37"/>
      <c r="Z124" s="37"/>
      <c r="AA124" s="37"/>
      <c r="AB124" s="37"/>
      <c r="AC124" s="37"/>
      <c r="AD124" s="37"/>
      <c r="AE124" s="37"/>
      <c r="AT124" s="19" t="s">
        <v>297</v>
      </c>
      <c r="AU124" s="19" t="s">
        <v>91</v>
      </c>
    </row>
    <row r="125" spans="1:65" s="15" customFormat="1">
      <c r="B125" s="238"/>
      <c r="C125" s="239"/>
      <c r="D125" s="208" t="s">
        <v>299</v>
      </c>
      <c r="E125" s="240" t="s">
        <v>44</v>
      </c>
      <c r="F125" s="241" t="s">
        <v>2525</v>
      </c>
      <c r="G125" s="239"/>
      <c r="H125" s="240" t="s">
        <v>44</v>
      </c>
      <c r="I125" s="242"/>
      <c r="J125" s="239"/>
      <c r="K125" s="239"/>
      <c r="L125" s="243"/>
      <c r="M125" s="244"/>
      <c r="N125" s="245"/>
      <c r="O125" s="245"/>
      <c r="P125" s="245"/>
      <c r="Q125" s="245"/>
      <c r="R125" s="245"/>
      <c r="S125" s="245"/>
      <c r="T125" s="246"/>
      <c r="AT125" s="247" t="s">
        <v>299</v>
      </c>
      <c r="AU125" s="247" t="s">
        <v>91</v>
      </c>
      <c r="AV125" s="15" t="s">
        <v>88</v>
      </c>
      <c r="AW125" s="15" t="s">
        <v>42</v>
      </c>
      <c r="AX125" s="15" t="s">
        <v>82</v>
      </c>
      <c r="AY125" s="247" t="s">
        <v>211</v>
      </c>
    </row>
    <row r="126" spans="1:65" s="13" customFormat="1">
      <c r="B126" s="216"/>
      <c r="C126" s="217"/>
      <c r="D126" s="208" t="s">
        <v>299</v>
      </c>
      <c r="E126" s="218" t="s">
        <v>44</v>
      </c>
      <c r="F126" s="219" t="s">
        <v>2526</v>
      </c>
      <c r="G126" s="217"/>
      <c r="H126" s="220">
        <v>3</v>
      </c>
      <c r="I126" s="221"/>
      <c r="J126" s="217"/>
      <c r="K126" s="217"/>
      <c r="L126" s="222"/>
      <c r="M126" s="223"/>
      <c r="N126" s="224"/>
      <c r="O126" s="224"/>
      <c r="P126" s="224"/>
      <c r="Q126" s="224"/>
      <c r="R126" s="224"/>
      <c r="S126" s="224"/>
      <c r="T126" s="225"/>
      <c r="AT126" s="226" t="s">
        <v>299</v>
      </c>
      <c r="AU126" s="226" t="s">
        <v>91</v>
      </c>
      <c r="AV126" s="13" t="s">
        <v>91</v>
      </c>
      <c r="AW126" s="13" t="s">
        <v>42</v>
      </c>
      <c r="AX126" s="13" t="s">
        <v>82</v>
      </c>
      <c r="AY126" s="226" t="s">
        <v>211</v>
      </c>
    </row>
    <row r="127" spans="1:65" s="13" customFormat="1">
      <c r="B127" s="216"/>
      <c r="C127" s="217"/>
      <c r="D127" s="208" t="s">
        <v>299</v>
      </c>
      <c r="E127" s="218" t="s">
        <v>44</v>
      </c>
      <c r="F127" s="219" t="s">
        <v>2527</v>
      </c>
      <c r="G127" s="217"/>
      <c r="H127" s="220">
        <v>16</v>
      </c>
      <c r="I127" s="221"/>
      <c r="J127" s="217"/>
      <c r="K127" s="217"/>
      <c r="L127" s="222"/>
      <c r="M127" s="223"/>
      <c r="N127" s="224"/>
      <c r="O127" s="224"/>
      <c r="P127" s="224"/>
      <c r="Q127" s="224"/>
      <c r="R127" s="224"/>
      <c r="S127" s="224"/>
      <c r="T127" s="225"/>
      <c r="AT127" s="226" t="s">
        <v>299</v>
      </c>
      <c r="AU127" s="226" t="s">
        <v>91</v>
      </c>
      <c r="AV127" s="13" t="s">
        <v>91</v>
      </c>
      <c r="AW127" s="13" t="s">
        <v>42</v>
      </c>
      <c r="AX127" s="13" t="s">
        <v>82</v>
      </c>
      <c r="AY127" s="226" t="s">
        <v>211</v>
      </c>
    </row>
    <row r="128" spans="1:65" s="13" customFormat="1">
      <c r="B128" s="216"/>
      <c r="C128" s="217"/>
      <c r="D128" s="208" t="s">
        <v>299</v>
      </c>
      <c r="E128" s="218" t="s">
        <v>44</v>
      </c>
      <c r="F128" s="219" t="s">
        <v>2528</v>
      </c>
      <c r="G128" s="217"/>
      <c r="H128" s="220">
        <v>23</v>
      </c>
      <c r="I128" s="221"/>
      <c r="J128" s="217"/>
      <c r="K128" s="217"/>
      <c r="L128" s="222"/>
      <c r="M128" s="223"/>
      <c r="N128" s="224"/>
      <c r="O128" s="224"/>
      <c r="P128" s="224"/>
      <c r="Q128" s="224"/>
      <c r="R128" s="224"/>
      <c r="S128" s="224"/>
      <c r="T128" s="225"/>
      <c r="AT128" s="226" t="s">
        <v>299</v>
      </c>
      <c r="AU128" s="226" t="s">
        <v>91</v>
      </c>
      <c r="AV128" s="13" t="s">
        <v>91</v>
      </c>
      <c r="AW128" s="13" t="s">
        <v>42</v>
      </c>
      <c r="AX128" s="13" t="s">
        <v>82</v>
      </c>
      <c r="AY128" s="226" t="s">
        <v>211</v>
      </c>
    </row>
    <row r="129" spans="1:65" s="13" customFormat="1">
      <c r="B129" s="216"/>
      <c r="C129" s="217"/>
      <c r="D129" s="208" t="s">
        <v>299</v>
      </c>
      <c r="E129" s="218" t="s">
        <v>44</v>
      </c>
      <c r="F129" s="219" t="s">
        <v>2529</v>
      </c>
      <c r="G129" s="217"/>
      <c r="H129" s="220">
        <v>2</v>
      </c>
      <c r="I129" s="221"/>
      <c r="J129" s="217"/>
      <c r="K129" s="217"/>
      <c r="L129" s="222"/>
      <c r="M129" s="223"/>
      <c r="N129" s="224"/>
      <c r="O129" s="224"/>
      <c r="P129" s="224"/>
      <c r="Q129" s="224"/>
      <c r="R129" s="224"/>
      <c r="S129" s="224"/>
      <c r="T129" s="225"/>
      <c r="AT129" s="226" t="s">
        <v>299</v>
      </c>
      <c r="AU129" s="226" t="s">
        <v>91</v>
      </c>
      <c r="AV129" s="13" t="s">
        <v>91</v>
      </c>
      <c r="AW129" s="13" t="s">
        <v>42</v>
      </c>
      <c r="AX129" s="13" t="s">
        <v>82</v>
      </c>
      <c r="AY129" s="226" t="s">
        <v>211</v>
      </c>
    </row>
    <row r="130" spans="1:65" s="14" customFormat="1">
      <c r="B130" s="227"/>
      <c r="C130" s="228"/>
      <c r="D130" s="208" t="s">
        <v>299</v>
      </c>
      <c r="E130" s="229" t="s">
        <v>44</v>
      </c>
      <c r="F130" s="230" t="s">
        <v>344</v>
      </c>
      <c r="G130" s="228"/>
      <c r="H130" s="231">
        <v>44</v>
      </c>
      <c r="I130" s="232"/>
      <c r="J130" s="228"/>
      <c r="K130" s="228"/>
      <c r="L130" s="233"/>
      <c r="M130" s="234"/>
      <c r="N130" s="235"/>
      <c r="O130" s="235"/>
      <c r="P130" s="235"/>
      <c r="Q130" s="235"/>
      <c r="R130" s="235"/>
      <c r="S130" s="235"/>
      <c r="T130" s="236"/>
      <c r="AT130" s="237" t="s">
        <v>299</v>
      </c>
      <c r="AU130" s="237" t="s">
        <v>91</v>
      </c>
      <c r="AV130" s="14" t="s">
        <v>232</v>
      </c>
      <c r="AW130" s="14" t="s">
        <v>42</v>
      </c>
      <c r="AX130" s="14" t="s">
        <v>88</v>
      </c>
      <c r="AY130" s="237" t="s">
        <v>211</v>
      </c>
    </row>
    <row r="131" spans="1:65" s="2" customFormat="1" ht="24">
      <c r="A131" s="37"/>
      <c r="B131" s="38"/>
      <c r="C131" s="195" t="s">
        <v>270</v>
      </c>
      <c r="D131" s="195" t="s">
        <v>214</v>
      </c>
      <c r="E131" s="196" t="s">
        <v>2530</v>
      </c>
      <c r="F131" s="197" t="s">
        <v>2531</v>
      </c>
      <c r="G131" s="198" t="s">
        <v>622</v>
      </c>
      <c r="H131" s="199">
        <v>41</v>
      </c>
      <c r="I131" s="200"/>
      <c r="J131" s="201">
        <f>ROUND(I131*H131,2)</f>
        <v>0</v>
      </c>
      <c r="K131" s="197" t="s">
        <v>224</v>
      </c>
      <c r="L131" s="42"/>
      <c r="M131" s="202" t="s">
        <v>44</v>
      </c>
      <c r="N131" s="203" t="s">
        <v>53</v>
      </c>
      <c r="O131" s="67"/>
      <c r="P131" s="204">
        <f>O131*H131</f>
        <v>0</v>
      </c>
      <c r="Q131" s="204">
        <v>0</v>
      </c>
      <c r="R131" s="204">
        <f>Q131*H131</f>
        <v>0</v>
      </c>
      <c r="S131" s="204">
        <v>0</v>
      </c>
      <c r="T131" s="205">
        <f>S131*H131</f>
        <v>0</v>
      </c>
      <c r="U131" s="37"/>
      <c r="V131" s="37"/>
      <c r="W131" s="37"/>
      <c r="X131" s="37"/>
      <c r="Y131" s="37"/>
      <c r="Z131" s="37"/>
      <c r="AA131" s="37"/>
      <c r="AB131" s="37"/>
      <c r="AC131" s="37"/>
      <c r="AD131" s="37"/>
      <c r="AE131" s="37"/>
      <c r="AR131" s="206" t="s">
        <v>232</v>
      </c>
      <c r="AT131" s="206" t="s">
        <v>214</v>
      </c>
      <c r="AU131" s="206" t="s">
        <v>91</v>
      </c>
      <c r="AY131" s="19" t="s">
        <v>211</v>
      </c>
      <c r="BE131" s="207">
        <f>IF(N131="základní",J131,0)</f>
        <v>0</v>
      </c>
      <c r="BF131" s="207">
        <f>IF(N131="snížená",J131,0)</f>
        <v>0</v>
      </c>
      <c r="BG131" s="207">
        <f>IF(N131="zákl. přenesená",J131,0)</f>
        <v>0</v>
      </c>
      <c r="BH131" s="207">
        <f>IF(N131="sníž. přenesená",J131,0)</f>
        <v>0</v>
      </c>
      <c r="BI131" s="207">
        <f>IF(N131="nulová",J131,0)</f>
        <v>0</v>
      </c>
      <c r="BJ131" s="19" t="s">
        <v>88</v>
      </c>
      <c r="BK131" s="207">
        <f>ROUND(I131*H131,2)</f>
        <v>0</v>
      </c>
      <c r="BL131" s="19" t="s">
        <v>232</v>
      </c>
      <c r="BM131" s="206" t="s">
        <v>2532</v>
      </c>
    </row>
    <row r="132" spans="1:65" s="2" customFormat="1" ht="97.5">
      <c r="A132" s="37"/>
      <c r="B132" s="38"/>
      <c r="C132" s="39"/>
      <c r="D132" s="208" t="s">
        <v>297</v>
      </c>
      <c r="E132" s="39"/>
      <c r="F132" s="209" t="s">
        <v>2524</v>
      </c>
      <c r="G132" s="39"/>
      <c r="H132" s="39"/>
      <c r="I132" s="118"/>
      <c r="J132" s="39"/>
      <c r="K132" s="39"/>
      <c r="L132" s="42"/>
      <c r="M132" s="210"/>
      <c r="N132" s="211"/>
      <c r="O132" s="67"/>
      <c r="P132" s="67"/>
      <c r="Q132" s="67"/>
      <c r="R132" s="67"/>
      <c r="S132" s="67"/>
      <c r="T132" s="68"/>
      <c r="U132" s="37"/>
      <c r="V132" s="37"/>
      <c r="W132" s="37"/>
      <c r="X132" s="37"/>
      <c r="Y132" s="37"/>
      <c r="Z132" s="37"/>
      <c r="AA132" s="37"/>
      <c r="AB132" s="37"/>
      <c r="AC132" s="37"/>
      <c r="AD132" s="37"/>
      <c r="AE132" s="37"/>
      <c r="AT132" s="19" t="s">
        <v>297</v>
      </c>
      <c r="AU132" s="19" t="s">
        <v>91</v>
      </c>
    </row>
    <row r="133" spans="1:65" s="15" customFormat="1">
      <c r="B133" s="238"/>
      <c r="C133" s="239"/>
      <c r="D133" s="208" t="s">
        <v>299</v>
      </c>
      <c r="E133" s="240" t="s">
        <v>44</v>
      </c>
      <c r="F133" s="241" t="s">
        <v>2525</v>
      </c>
      <c r="G133" s="239"/>
      <c r="H133" s="240" t="s">
        <v>44</v>
      </c>
      <c r="I133" s="242"/>
      <c r="J133" s="239"/>
      <c r="K133" s="239"/>
      <c r="L133" s="243"/>
      <c r="M133" s="244"/>
      <c r="N133" s="245"/>
      <c r="O133" s="245"/>
      <c r="P133" s="245"/>
      <c r="Q133" s="245"/>
      <c r="R133" s="245"/>
      <c r="S133" s="245"/>
      <c r="T133" s="246"/>
      <c r="AT133" s="247" t="s">
        <v>299</v>
      </c>
      <c r="AU133" s="247" t="s">
        <v>91</v>
      </c>
      <c r="AV133" s="15" t="s">
        <v>88</v>
      </c>
      <c r="AW133" s="15" t="s">
        <v>42</v>
      </c>
      <c r="AX133" s="15" t="s">
        <v>82</v>
      </c>
      <c r="AY133" s="247" t="s">
        <v>211</v>
      </c>
    </row>
    <row r="134" spans="1:65" s="13" customFormat="1">
      <c r="B134" s="216"/>
      <c r="C134" s="217"/>
      <c r="D134" s="208" t="s">
        <v>299</v>
      </c>
      <c r="E134" s="218" t="s">
        <v>44</v>
      </c>
      <c r="F134" s="219" t="s">
        <v>2533</v>
      </c>
      <c r="G134" s="217"/>
      <c r="H134" s="220">
        <v>24</v>
      </c>
      <c r="I134" s="221"/>
      <c r="J134" s="217"/>
      <c r="K134" s="217"/>
      <c r="L134" s="222"/>
      <c r="M134" s="223"/>
      <c r="N134" s="224"/>
      <c r="O134" s="224"/>
      <c r="P134" s="224"/>
      <c r="Q134" s="224"/>
      <c r="R134" s="224"/>
      <c r="S134" s="224"/>
      <c r="T134" s="225"/>
      <c r="AT134" s="226" t="s">
        <v>299</v>
      </c>
      <c r="AU134" s="226" t="s">
        <v>91</v>
      </c>
      <c r="AV134" s="13" t="s">
        <v>91</v>
      </c>
      <c r="AW134" s="13" t="s">
        <v>42</v>
      </c>
      <c r="AX134" s="13" t="s">
        <v>82</v>
      </c>
      <c r="AY134" s="226" t="s">
        <v>211</v>
      </c>
    </row>
    <row r="135" spans="1:65" s="13" customFormat="1">
      <c r="B135" s="216"/>
      <c r="C135" s="217"/>
      <c r="D135" s="208" t="s">
        <v>299</v>
      </c>
      <c r="E135" s="218" t="s">
        <v>44</v>
      </c>
      <c r="F135" s="219" t="s">
        <v>2534</v>
      </c>
      <c r="G135" s="217"/>
      <c r="H135" s="220">
        <v>13</v>
      </c>
      <c r="I135" s="221"/>
      <c r="J135" s="217"/>
      <c r="K135" s="217"/>
      <c r="L135" s="222"/>
      <c r="M135" s="223"/>
      <c r="N135" s="224"/>
      <c r="O135" s="224"/>
      <c r="P135" s="224"/>
      <c r="Q135" s="224"/>
      <c r="R135" s="224"/>
      <c r="S135" s="224"/>
      <c r="T135" s="225"/>
      <c r="AT135" s="226" t="s">
        <v>299</v>
      </c>
      <c r="AU135" s="226" t="s">
        <v>91</v>
      </c>
      <c r="AV135" s="13" t="s">
        <v>91</v>
      </c>
      <c r="AW135" s="13" t="s">
        <v>42</v>
      </c>
      <c r="AX135" s="13" t="s">
        <v>82</v>
      </c>
      <c r="AY135" s="226" t="s">
        <v>211</v>
      </c>
    </row>
    <row r="136" spans="1:65" s="13" customFormat="1">
      <c r="B136" s="216"/>
      <c r="C136" s="217"/>
      <c r="D136" s="208" t="s">
        <v>299</v>
      </c>
      <c r="E136" s="218" t="s">
        <v>44</v>
      </c>
      <c r="F136" s="219" t="s">
        <v>2535</v>
      </c>
      <c r="G136" s="217"/>
      <c r="H136" s="220">
        <v>4</v>
      </c>
      <c r="I136" s="221"/>
      <c r="J136" s="217"/>
      <c r="K136" s="217"/>
      <c r="L136" s="222"/>
      <c r="M136" s="223"/>
      <c r="N136" s="224"/>
      <c r="O136" s="224"/>
      <c r="P136" s="224"/>
      <c r="Q136" s="224"/>
      <c r="R136" s="224"/>
      <c r="S136" s="224"/>
      <c r="T136" s="225"/>
      <c r="AT136" s="226" t="s">
        <v>299</v>
      </c>
      <c r="AU136" s="226" t="s">
        <v>91</v>
      </c>
      <c r="AV136" s="13" t="s">
        <v>91</v>
      </c>
      <c r="AW136" s="13" t="s">
        <v>42</v>
      </c>
      <c r="AX136" s="13" t="s">
        <v>82</v>
      </c>
      <c r="AY136" s="226" t="s">
        <v>211</v>
      </c>
    </row>
    <row r="137" spans="1:65" s="14" customFormat="1">
      <c r="B137" s="227"/>
      <c r="C137" s="228"/>
      <c r="D137" s="208" t="s">
        <v>299</v>
      </c>
      <c r="E137" s="229" t="s">
        <v>44</v>
      </c>
      <c r="F137" s="230" t="s">
        <v>344</v>
      </c>
      <c r="G137" s="228"/>
      <c r="H137" s="231">
        <v>41</v>
      </c>
      <c r="I137" s="232"/>
      <c r="J137" s="228"/>
      <c r="K137" s="228"/>
      <c r="L137" s="233"/>
      <c r="M137" s="234"/>
      <c r="N137" s="235"/>
      <c r="O137" s="235"/>
      <c r="P137" s="235"/>
      <c r="Q137" s="235"/>
      <c r="R137" s="235"/>
      <c r="S137" s="235"/>
      <c r="T137" s="236"/>
      <c r="AT137" s="237" t="s">
        <v>299</v>
      </c>
      <c r="AU137" s="237" t="s">
        <v>91</v>
      </c>
      <c r="AV137" s="14" t="s">
        <v>232</v>
      </c>
      <c r="AW137" s="14" t="s">
        <v>42</v>
      </c>
      <c r="AX137" s="14" t="s">
        <v>88</v>
      </c>
      <c r="AY137" s="237" t="s">
        <v>211</v>
      </c>
    </row>
    <row r="138" spans="1:65" s="2" customFormat="1" ht="24">
      <c r="A138" s="37"/>
      <c r="B138" s="38"/>
      <c r="C138" s="195" t="s">
        <v>277</v>
      </c>
      <c r="D138" s="195" t="s">
        <v>214</v>
      </c>
      <c r="E138" s="196" t="s">
        <v>2536</v>
      </c>
      <c r="F138" s="197" t="s">
        <v>2537</v>
      </c>
      <c r="G138" s="198" t="s">
        <v>622</v>
      </c>
      <c r="H138" s="199">
        <v>33</v>
      </c>
      <c r="I138" s="200"/>
      <c r="J138" s="201">
        <f>ROUND(I138*H138,2)</f>
        <v>0</v>
      </c>
      <c r="K138" s="197" t="s">
        <v>224</v>
      </c>
      <c r="L138" s="42"/>
      <c r="M138" s="202" t="s">
        <v>44</v>
      </c>
      <c r="N138" s="203" t="s">
        <v>53</v>
      </c>
      <c r="O138" s="67"/>
      <c r="P138" s="204">
        <f>O138*H138</f>
        <v>0</v>
      </c>
      <c r="Q138" s="204">
        <v>0</v>
      </c>
      <c r="R138" s="204">
        <f>Q138*H138</f>
        <v>0</v>
      </c>
      <c r="S138" s="204">
        <v>0</v>
      </c>
      <c r="T138" s="205">
        <f>S138*H138</f>
        <v>0</v>
      </c>
      <c r="U138" s="37"/>
      <c r="V138" s="37"/>
      <c r="W138" s="37"/>
      <c r="X138" s="37"/>
      <c r="Y138" s="37"/>
      <c r="Z138" s="37"/>
      <c r="AA138" s="37"/>
      <c r="AB138" s="37"/>
      <c r="AC138" s="37"/>
      <c r="AD138" s="37"/>
      <c r="AE138" s="37"/>
      <c r="AR138" s="206" t="s">
        <v>232</v>
      </c>
      <c r="AT138" s="206" t="s">
        <v>214</v>
      </c>
      <c r="AU138" s="206" t="s">
        <v>91</v>
      </c>
      <c r="AY138" s="19" t="s">
        <v>211</v>
      </c>
      <c r="BE138" s="207">
        <f>IF(N138="základní",J138,0)</f>
        <v>0</v>
      </c>
      <c r="BF138" s="207">
        <f>IF(N138="snížená",J138,0)</f>
        <v>0</v>
      </c>
      <c r="BG138" s="207">
        <f>IF(N138="zákl. přenesená",J138,0)</f>
        <v>0</v>
      </c>
      <c r="BH138" s="207">
        <f>IF(N138="sníž. přenesená",J138,0)</f>
        <v>0</v>
      </c>
      <c r="BI138" s="207">
        <f>IF(N138="nulová",J138,0)</f>
        <v>0</v>
      </c>
      <c r="BJ138" s="19" t="s">
        <v>88</v>
      </c>
      <c r="BK138" s="207">
        <f>ROUND(I138*H138,2)</f>
        <v>0</v>
      </c>
      <c r="BL138" s="19" t="s">
        <v>232</v>
      </c>
      <c r="BM138" s="206" t="s">
        <v>2538</v>
      </c>
    </row>
    <row r="139" spans="1:65" s="2" customFormat="1" ht="97.5">
      <c r="A139" s="37"/>
      <c r="B139" s="38"/>
      <c r="C139" s="39"/>
      <c r="D139" s="208" t="s">
        <v>297</v>
      </c>
      <c r="E139" s="39"/>
      <c r="F139" s="209" t="s">
        <v>2524</v>
      </c>
      <c r="G139" s="39"/>
      <c r="H139" s="39"/>
      <c r="I139" s="118"/>
      <c r="J139" s="39"/>
      <c r="K139" s="39"/>
      <c r="L139" s="42"/>
      <c r="M139" s="210"/>
      <c r="N139" s="211"/>
      <c r="O139" s="67"/>
      <c r="P139" s="67"/>
      <c r="Q139" s="67"/>
      <c r="R139" s="67"/>
      <c r="S139" s="67"/>
      <c r="T139" s="68"/>
      <c r="U139" s="37"/>
      <c r="V139" s="37"/>
      <c r="W139" s="37"/>
      <c r="X139" s="37"/>
      <c r="Y139" s="37"/>
      <c r="Z139" s="37"/>
      <c r="AA139" s="37"/>
      <c r="AB139" s="37"/>
      <c r="AC139" s="37"/>
      <c r="AD139" s="37"/>
      <c r="AE139" s="37"/>
      <c r="AT139" s="19" t="s">
        <v>297</v>
      </c>
      <c r="AU139" s="19" t="s">
        <v>91</v>
      </c>
    </row>
    <row r="140" spans="1:65" s="15" customFormat="1">
      <c r="B140" s="238"/>
      <c r="C140" s="239"/>
      <c r="D140" s="208" t="s">
        <v>299</v>
      </c>
      <c r="E140" s="240" t="s">
        <v>44</v>
      </c>
      <c r="F140" s="241" t="s">
        <v>2525</v>
      </c>
      <c r="G140" s="239"/>
      <c r="H140" s="240" t="s">
        <v>44</v>
      </c>
      <c r="I140" s="242"/>
      <c r="J140" s="239"/>
      <c r="K140" s="239"/>
      <c r="L140" s="243"/>
      <c r="M140" s="244"/>
      <c r="N140" s="245"/>
      <c r="O140" s="245"/>
      <c r="P140" s="245"/>
      <c r="Q140" s="245"/>
      <c r="R140" s="245"/>
      <c r="S140" s="245"/>
      <c r="T140" s="246"/>
      <c r="AT140" s="247" t="s">
        <v>299</v>
      </c>
      <c r="AU140" s="247" t="s">
        <v>91</v>
      </c>
      <c r="AV140" s="15" t="s">
        <v>88</v>
      </c>
      <c r="AW140" s="15" t="s">
        <v>42</v>
      </c>
      <c r="AX140" s="15" t="s">
        <v>82</v>
      </c>
      <c r="AY140" s="247" t="s">
        <v>211</v>
      </c>
    </row>
    <row r="141" spans="1:65" s="13" customFormat="1">
      <c r="B141" s="216"/>
      <c r="C141" s="217"/>
      <c r="D141" s="208" t="s">
        <v>299</v>
      </c>
      <c r="E141" s="218" t="s">
        <v>44</v>
      </c>
      <c r="F141" s="219" t="s">
        <v>2539</v>
      </c>
      <c r="G141" s="217"/>
      <c r="H141" s="220">
        <v>14</v>
      </c>
      <c r="I141" s="221"/>
      <c r="J141" s="217"/>
      <c r="K141" s="217"/>
      <c r="L141" s="222"/>
      <c r="M141" s="223"/>
      <c r="N141" s="224"/>
      <c r="O141" s="224"/>
      <c r="P141" s="224"/>
      <c r="Q141" s="224"/>
      <c r="R141" s="224"/>
      <c r="S141" s="224"/>
      <c r="T141" s="225"/>
      <c r="AT141" s="226" t="s">
        <v>299</v>
      </c>
      <c r="AU141" s="226" t="s">
        <v>91</v>
      </c>
      <c r="AV141" s="13" t="s">
        <v>91</v>
      </c>
      <c r="AW141" s="13" t="s">
        <v>42</v>
      </c>
      <c r="AX141" s="13" t="s">
        <v>82</v>
      </c>
      <c r="AY141" s="226" t="s">
        <v>211</v>
      </c>
    </row>
    <row r="142" spans="1:65" s="13" customFormat="1">
      <c r="B142" s="216"/>
      <c r="C142" s="217"/>
      <c r="D142" s="208" t="s">
        <v>299</v>
      </c>
      <c r="E142" s="218" t="s">
        <v>44</v>
      </c>
      <c r="F142" s="219" t="s">
        <v>2540</v>
      </c>
      <c r="G142" s="217"/>
      <c r="H142" s="220">
        <v>10</v>
      </c>
      <c r="I142" s="221"/>
      <c r="J142" s="217"/>
      <c r="K142" s="217"/>
      <c r="L142" s="222"/>
      <c r="M142" s="223"/>
      <c r="N142" s="224"/>
      <c r="O142" s="224"/>
      <c r="P142" s="224"/>
      <c r="Q142" s="224"/>
      <c r="R142" s="224"/>
      <c r="S142" s="224"/>
      <c r="T142" s="225"/>
      <c r="AT142" s="226" t="s">
        <v>299</v>
      </c>
      <c r="AU142" s="226" t="s">
        <v>91</v>
      </c>
      <c r="AV142" s="13" t="s">
        <v>91</v>
      </c>
      <c r="AW142" s="13" t="s">
        <v>42</v>
      </c>
      <c r="AX142" s="13" t="s">
        <v>82</v>
      </c>
      <c r="AY142" s="226" t="s">
        <v>211</v>
      </c>
    </row>
    <row r="143" spans="1:65" s="13" customFormat="1">
      <c r="B143" s="216"/>
      <c r="C143" s="217"/>
      <c r="D143" s="208" t="s">
        <v>299</v>
      </c>
      <c r="E143" s="218" t="s">
        <v>44</v>
      </c>
      <c r="F143" s="219" t="s">
        <v>2541</v>
      </c>
      <c r="G143" s="217"/>
      <c r="H143" s="220">
        <v>9</v>
      </c>
      <c r="I143" s="221"/>
      <c r="J143" s="217"/>
      <c r="K143" s="217"/>
      <c r="L143" s="222"/>
      <c r="M143" s="223"/>
      <c r="N143" s="224"/>
      <c r="O143" s="224"/>
      <c r="P143" s="224"/>
      <c r="Q143" s="224"/>
      <c r="R143" s="224"/>
      <c r="S143" s="224"/>
      <c r="T143" s="225"/>
      <c r="AT143" s="226" t="s">
        <v>299</v>
      </c>
      <c r="AU143" s="226" t="s">
        <v>91</v>
      </c>
      <c r="AV143" s="13" t="s">
        <v>91</v>
      </c>
      <c r="AW143" s="13" t="s">
        <v>42</v>
      </c>
      <c r="AX143" s="13" t="s">
        <v>82</v>
      </c>
      <c r="AY143" s="226" t="s">
        <v>211</v>
      </c>
    </row>
    <row r="144" spans="1:65" s="14" customFormat="1">
      <c r="B144" s="227"/>
      <c r="C144" s="228"/>
      <c r="D144" s="208" t="s">
        <v>299</v>
      </c>
      <c r="E144" s="229" t="s">
        <v>44</v>
      </c>
      <c r="F144" s="230" t="s">
        <v>344</v>
      </c>
      <c r="G144" s="228"/>
      <c r="H144" s="231">
        <v>33</v>
      </c>
      <c r="I144" s="232"/>
      <c r="J144" s="228"/>
      <c r="K144" s="228"/>
      <c r="L144" s="233"/>
      <c r="M144" s="234"/>
      <c r="N144" s="235"/>
      <c r="O144" s="235"/>
      <c r="P144" s="235"/>
      <c r="Q144" s="235"/>
      <c r="R144" s="235"/>
      <c r="S144" s="235"/>
      <c r="T144" s="236"/>
      <c r="AT144" s="237" t="s">
        <v>299</v>
      </c>
      <c r="AU144" s="237" t="s">
        <v>91</v>
      </c>
      <c r="AV144" s="14" t="s">
        <v>232</v>
      </c>
      <c r="AW144" s="14" t="s">
        <v>42</v>
      </c>
      <c r="AX144" s="14" t="s">
        <v>88</v>
      </c>
      <c r="AY144" s="237" t="s">
        <v>211</v>
      </c>
    </row>
    <row r="145" spans="1:65" s="2" customFormat="1" ht="24">
      <c r="A145" s="37"/>
      <c r="B145" s="38"/>
      <c r="C145" s="195" t="s">
        <v>353</v>
      </c>
      <c r="D145" s="195" t="s">
        <v>214</v>
      </c>
      <c r="E145" s="196" t="s">
        <v>2542</v>
      </c>
      <c r="F145" s="197" t="s">
        <v>2543</v>
      </c>
      <c r="G145" s="198" t="s">
        <v>622</v>
      </c>
      <c r="H145" s="199">
        <v>14</v>
      </c>
      <c r="I145" s="200"/>
      <c r="J145" s="201">
        <f>ROUND(I145*H145,2)</f>
        <v>0</v>
      </c>
      <c r="K145" s="197" t="s">
        <v>224</v>
      </c>
      <c r="L145" s="42"/>
      <c r="M145" s="202" t="s">
        <v>44</v>
      </c>
      <c r="N145" s="203" t="s">
        <v>53</v>
      </c>
      <c r="O145" s="67"/>
      <c r="P145" s="204">
        <f>O145*H145</f>
        <v>0</v>
      </c>
      <c r="Q145" s="204">
        <v>0</v>
      </c>
      <c r="R145" s="204">
        <f>Q145*H145</f>
        <v>0</v>
      </c>
      <c r="S145" s="204">
        <v>0</v>
      </c>
      <c r="T145" s="205">
        <f>S145*H145</f>
        <v>0</v>
      </c>
      <c r="U145" s="37"/>
      <c r="V145" s="37"/>
      <c r="W145" s="37"/>
      <c r="X145" s="37"/>
      <c r="Y145" s="37"/>
      <c r="Z145" s="37"/>
      <c r="AA145" s="37"/>
      <c r="AB145" s="37"/>
      <c r="AC145" s="37"/>
      <c r="AD145" s="37"/>
      <c r="AE145" s="37"/>
      <c r="AR145" s="206" t="s">
        <v>232</v>
      </c>
      <c r="AT145" s="206" t="s">
        <v>214</v>
      </c>
      <c r="AU145" s="206" t="s">
        <v>91</v>
      </c>
      <c r="AY145" s="19" t="s">
        <v>211</v>
      </c>
      <c r="BE145" s="207">
        <f>IF(N145="základní",J145,0)</f>
        <v>0</v>
      </c>
      <c r="BF145" s="207">
        <f>IF(N145="snížená",J145,0)</f>
        <v>0</v>
      </c>
      <c r="BG145" s="207">
        <f>IF(N145="zákl. přenesená",J145,0)</f>
        <v>0</v>
      </c>
      <c r="BH145" s="207">
        <f>IF(N145="sníž. přenesená",J145,0)</f>
        <v>0</v>
      </c>
      <c r="BI145" s="207">
        <f>IF(N145="nulová",J145,0)</f>
        <v>0</v>
      </c>
      <c r="BJ145" s="19" t="s">
        <v>88</v>
      </c>
      <c r="BK145" s="207">
        <f>ROUND(I145*H145,2)</f>
        <v>0</v>
      </c>
      <c r="BL145" s="19" t="s">
        <v>232</v>
      </c>
      <c r="BM145" s="206" t="s">
        <v>2544</v>
      </c>
    </row>
    <row r="146" spans="1:65" s="2" customFormat="1" ht="97.5">
      <c r="A146" s="37"/>
      <c r="B146" s="38"/>
      <c r="C146" s="39"/>
      <c r="D146" s="208" t="s">
        <v>297</v>
      </c>
      <c r="E146" s="39"/>
      <c r="F146" s="209" t="s">
        <v>2524</v>
      </c>
      <c r="G146" s="39"/>
      <c r="H146" s="39"/>
      <c r="I146" s="118"/>
      <c r="J146" s="39"/>
      <c r="K146" s="39"/>
      <c r="L146" s="42"/>
      <c r="M146" s="210"/>
      <c r="N146" s="211"/>
      <c r="O146" s="67"/>
      <c r="P146" s="67"/>
      <c r="Q146" s="67"/>
      <c r="R146" s="67"/>
      <c r="S146" s="67"/>
      <c r="T146" s="68"/>
      <c r="U146" s="37"/>
      <c r="V146" s="37"/>
      <c r="W146" s="37"/>
      <c r="X146" s="37"/>
      <c r="Y146" s="37"/>
      <c r="Z146" s="37"/>
      <c r="AA146" s="37"/>
      <c r="AB146" s="37"/>
      <c r="AC146" s="37"/>
      <c r="AD146" s="37"/>
      <c r="AE146" s="37"/>
      <c r="AT146" s="19" t="s">
        <v>297</v>
      </c>
      <c r="AU146" s="19" t="s">
        <v>91</v>
      </c>
    </row>
    <row r="147" spans="1:65" s="15" customFormat="1">
      <c r="B147" s="238"/>
      <c r="C147" s="239"/>
      <c r="D147" s="208" t="s">
        <v>299</v>
      </c>
      <c r="E147" s="240" t="s">
        <v>44</v>
      </c>
      <c r="F147" s="241" t="s">
        <v>2525</v>
      </c>
      <c r="G147" s="239"/>
      <c r="H147" s="240" t="s">
        <v>44</v>
      </c>
      <c r="I147" s="242"/>
      <c r="J147" s="239"/>
      <c r="K147" s="239"/>
      <c r="L147" s="243"/>
      <c r="M147" s="244"/>
      <c r="N147" s="245"/>
      <c r="O147" s="245"/>
      <c r="P147" s="245"/>
      <c r="Q147" s="245"/>
      <c r="R147" s="245"/>
      <c r="S147" s="245"/>
      <c r="T147" s="246"/>
      <c r="AT147" s="247" t="s">
        <v>299</v>
      </c>
      <c r="AU147" s="247" t="s">
        <v>91</v>
      </c>
      <c r="AV147" s="15" t="s">
        <v>88</v>
      </c>
      <c r="AW147" s="15" t="s">
        <v>42</v>
      </c>
      <c r="AX147" s="15" t="s">
        <v>82</v>
      </c>
      <c r="AY147" s="247" t="s">
        <v>211</v>
      </c>
    </row>
    <row r="148" spans="1:65" s="13" customFormat="1">
      <c r="B148" s="216"/>
      <c r="C148" s="217"/>
      <c r="D148" s="208" t="s">
        <v>299</v>
      </c>
      <c r="E148" s="218" t="s">
        <v>44</v>
      </c>
      <c r="F148" s="219" t="s">
        <v>2545</v>
      </c>
      <c r="G148" s="217"/>
      <c r="H148" s="220">
        <v>4</v>
      </c>
      <c r="I148" s="221"/>
      <c r="J148" s="217"/>
      <c r="K148" s="217"/>
      <c r="L148" s="222"/>
      <c r="M148" s="223"/>
      <c r="N148" s="224"/>
      <c r="O148" s="224"/>
      <c r="P148" s="224"/>
      <c r="Q148" s="224"/>
      <c r="R148" s="224"/>
      <c r="S148" s="224"/>
      <c r="T148" s="225"/>
      <c r="AT148" s="226" t="s">
        <v>299</v>
      </c>
      <c r="AU148" s="226" t="s">
        <v>91</v>
      </c>
      <c r="AV148" s="13" t="s">
        <v>91</v>
      </c>
      <c r="AW148" s="13" t="s">
        <v>42</v>
      </c>
      <c r="AX148" s="13" t="s">
        <v>82</v>
      </c>
      <c r="AY148" s="226" t="s">
        <v>211</v>
      </c>
    </row>
    <row r="149" spans="1:65" s="13" customFormat="1">
      <c r="B149" s="216"/>
      <c r="C149" s="217"/>
      <c r="D149" s="208" t="s">
        <v>299</v>
      </c>
      <c r="E149" s="218" t="s">
        <v>44</v>
      </c>
      <c r="F149" s="219" t="s">
        <v>2546</v>
      </c>
      <c r="G149" s="217"/>
      <c r="H149" s="220">
        <v>7</v>
      </c>
      <c r="I149" s="221"/>
      <c r="J149" s="217"/>
      <c r="K149" s="217"/>
      <c r="L149" s="222"/>
      <c r="M149" s="223"/>
      <c r="N149" s="224"/>
      <c r="O149" s="224"/>
      <c r="P149" s="224"/>
      <c r="Q149" s="224"/>
      <c r="R149" s="224"/>
      <c r="S149" s="224"/>
      <c r="T149" s="225"/>
      <c r="AT149" s="226" t="s">
        <v>299</v>
      </c>
      <c r="AU149" s="226" t="s">
        <v>91</v>
      </c>
      <c r="AV149" s="13" t="s">
        <v>91</v>
      </c>
      <c r="AW149" s="13" t="s">
        <v>42</v>
      </c>
      <c r="AX149" s="13" t="s">
        <v>82</v>
      </c>
      <c r="AY149" s="226" t="s">
        <v>211</v>
      </c>
    </row>
    <row r="150" spans="1:65" s="13" customFormat="1">
      <c r="B150" s="216"/>
      <c r="C150" s="217"/>
      <c r="D150" s="208" t="s">
        <v>299</v>
      </c>
      <c r="E150" s="218" t="s">
        <v>44</v>
      </c>
      <c r="F150" s="219" t="s">
        <v>2547</v>
      </c>
      <c r="G150" s="217"/>
      <c r="H150" s="220">
        <v>3</v>
      </c>
      <c r="I150" s="221"/>
      <c r="J150" s="217"/>
      <c r="K150" s="217"/>
      <c r="L150" s="222"/>
      <c r="M150" s="223"/>
      <c r="N150" s="224"/>
      <c r="O150" s="224"/>
      <c r="P150" s="224"/>
      <c r="Q150" s="224"/>
      <c r="R150" s="224"/>
      <c r="S150" s="224"/>
      <c r="T150" s="225"/>
      <c r="AT150" s="226" t="s">
        <v>299</v>
      </c>
      <c r="AU150" s="226" t="s">
        <v>91</v>
      </c>
      <c r="AV150" s="13" t="s">
        <v>91</v>
      </c>
      <c r="AW150" s="13" t="s">
        <v>42</v>
      </c>
      <c r="AX150" s="13" t="s">
        <v>82</v>
      </c>
      <c r="AY150" s="226" t="s">
        <v>211</v>
      </c>
    </row>
    <row r="151" spans="1:65" s="14" customFormat="1">
      <c r="B151" s="227"/>
      <c r="C151" s="228"/>
      <c r="D151" s="208" t="s">
        <v>299</v>
      </c>
      <c r="E151" s="229" t="s">
        <v>44</v>
      </c>
      <c r="F151" s="230" t="s">
        <v>344</v>
      </c>
      <c r="G151" s="228"/>
      <c r="H151" s="231">
        <v>14</v>
      </c>
      <c r="I151" s="232"/>
      <c r="J151" s="228"/>
      <c r="K151" s="228"/>
      <c r="L151" s="233"/>
      <c r="M151" s="234"/>
      <c r="N151" s="235"/>
      <c r="O151" s="235"/>
      <c r="P151" s="235"/>
      <c r="Q151" s="235"/>
      <c r="R151" s="235"/>
      <c r="S151" s="235"/>
      <c r="T151" s="236"/>
      <c r="AT151" s="237" t="s">
        <v>299</v>
      </c>
      <c r="AU151" s="237" t="s">
        <v>91</v>
      </c>
      <c r="AV151" s="14" t="s">
        <v>232</v>
      </c>
      <c r="AW151" s="14" t="s">
        <v>42</v>
      </c>
      <c r="AX151" s="14" t="s">
        <v>88</v>
      </c>
      <c r="AY151" s="237" t="s">
        <v>211</v>
      </c>
    </row>
    <row r="152" spans="1:65" s="2" customFormat="1" ht="24">
      <c r="A152" s="37"/>
      <c r="B152" s="38"/>
      <c r="C152" s="195" t="s">
        <v>358</v>
      </c>
      <c r="D152" s="195" t="s">
        <v>214</v>
      </c>
      <c r="E152" s="196" t="s">
        <v>2548</v>
      </c>
      <c r="F152" s="197" t="s">
        <v>2549</v>
      </c>
      <c r="G152" s="198" t="s">
        <v>622</v>
      </c>
      <c r="H152" s="199">
        <v>6</v>
      </c>
      <c r="I152" s="200"/>
      <c r="J152" s="201">
        <f>ROUND(I152*H152,2)</f>
        <v>0</v>
      </c>
      <c r="K152" s="197" t="s">
        <v>224</v>
      </c>
      <c r="L152" s="42"/>
      <c r="M152" s="202" t="s">
        <v>44</v>
      </c>
      <c r="N152" s="203" t="s">
        <v>53</v>
      </c>
      <c r="O152" s="67"/>
      <c r="P152" s="204">
        <f>O152*H152</f>
        <v>0</v>
      </c>
      <c r="Q152" s="204">
        <v>0</v>
      </c>
      <c r="R152" s="204">
        <f>Q152*H152</f>
        <v>0</v>
      </c>
      <c r="S152" s="204">
        <v>0</v>
      </c>
      <c r="T152" s="205">
        <f>S152*H152</f>
        <v>0</v>
      </c>
      <c r="U152" s="37"/>
      <c r="V152" s="37"/>
      <c r="W152" s="37"/>
      <c r="X152" s="37"/>
      <c r="Y152" s="37"/>
      <c r="Z152" s="37"/>
      <c r="AA152" s="37"/>
      <c r="AB152" s="37"/>
      <c r="AC152" s="37"/>
      <c r="AD152" s="37"/>
      <c r="AE152" s="37"/>
      <c r="AR152" s="206" t="s">
        <v>232</v>
      </c>
      <c r="AT152" s="206" t="s">
        <v>214</v>
      </c>
      <c r="AU152" s="206" t="s">
        <v>91</v>
      </c>
      <c r="AY152" s="19" t="s">
        <v>211</v>
      </c>
      <c r="BE152" s="207">
        <f>IF(N152="základní",J152,0)</f>
        <v>0</v>
      </c>
      <c r="BF152" s="207">
        <f>IF(N152="snížená",J152,0)</f>
        <v>0</v>
      </c>
      <c r="BG152" s="207">
        <f>IF(N152="zákl. přenesená",J152,0)</f>
        <v>0</v>
      </c>
      <c r="BH152" s="207">
        <f>IF(N152="sníž. přenesená",J152,0)</f>
        <v>0</v>
      </c>
      <c r="BI152" s="207">
        <f>IF(N152="nulová",J152,0)</f>
        <v>0</v>
      </c>
      <c r="BJ152" s="19" t="s">
        <v>88</v>
      </c>
      <c r="BK152" s="207">
        <f>ROUND(I152*H152,2)</f>
        <v>0</v>
      </c>
      <c r="BL152" s="19" t="s">
        <v>232</v>
      </c>
      <c r="BM152" s="206" t="s">
        <v>2550</v>
      </c>
    </row>
    <row r="153" spans="1:65" s="2" customFormat="1" ht="97.5">
      <c r="A153" s="37"/>
      <c r="B153" s="38"/>
      <c r="C153" s="39"/>
      <c r="D153" s="208" t="s">
        <v>297</v>
      </c>
      <c r="E153" s="39"/>
      <c r="F153" s="209" t="s">
        <v>2524</v>
      </c>
      <c r="G153" s="39"/>
      <c r="H153" s="39"/>
      <c r="I153" s="118"/>
      <c r="J153" s="39"/>
      <c r="K153" s="39"/>
      <c r="L153" s="42"/>
      <c r="M153" s="210"/>
      <c r="N153" s="211"/>
      <c r="O153" s="67"/>
      <c r="P153" s="67"/>
      <c r="Q153" s="67"/>
      <c r="R153" s="67"/>
      <c r="S153" s="67"/>
      <c r="T153" s="68"/>
      <c r="U153" s="37"/>
      <c r="V153" s="37"/>
      <c r="W153" s="37"/>
      <c r="X153" s="37"/>
      <c r="Y153" s="37"/>
      <c r="Z153" s="37"/>
      <c r="AA153" s="37"/>
      <c r="AB153" s="37"/>
      <c r="AC153" s="37"/>
      <c r="AD153" s="37"/>
      <c r="AE153" s="37"/>
      <c r="AT153" s="19" t="s">
        <v>297</v>
      </c>
      <c r="AU153" s="19" t="s">
        <v>91</v>
      </c>
    </row>
    <row r="154" spans="1:65" s="15" customFormat="1">
      <c r="B154" s="238"/>
      <c r="C154" s="239"/>
      <c r="D154" s="208" t="s">
        <v>299</v>
      </c>
      <c r="E154" s="240" t="s">
        <v>44</v>
      </c>
      <c r="F154" s="241" t="s">
        <v>2525</v>
      </c>
      <c r="G154" s="239"/>
      <c r="H154" s="240" t="s">
        <v>44</v>
      </c>
      <c r="I154" s="242"/>
      <c r="J154" s="239"/>
      <c r="K154" s="239"/>
      <c r="L154" s="243"/>
      <c r="M154" s="244"/>
      <c r="N154" s="245"/>
      <c r="O154" s="245"/>
      <c r="P154" s="245"/>
      <c r="Q154" s="245"/>
      <c r="R154" s="245"/>
      <c r="S154" s="245"/>
      <c r="T154" s="246"/>
      <c r="AT154" s="247" t="s">
        <v>299</v>
      </c>
      <c r="AU154" s="247" t="s">
        <v>91</v>
      </c>
      <c r="AV154" s="15" t="s">
        <v>88</v>
      </c>
      <c r="AW154" s="15" t="s">
        <v>42</v>
      </c>
      <c r="AX154" s="15" t="s">
        <v>82</v>
      </c>
      <c r="AY154" s="247" t="s">
        <v>211</v>
      </c>
    </row>
    <row r="155" spans="1:65" s="13" customFormat="1">
      <c r="B155" s="216"/>
      <c r="C155" s="217"/>
      <c r="D155" s="208" t="s">
        <v>299</v>
      </c>
      <c r="E155" s="218" t="s">
        <v>44</v>
      </c>
      <c r="F155" s="219" t="s">
        <v>2551</v>
      </c>
      <c r="G155" s="217"/>
      <c r="H155" s="220">
        <v>4</v>
      </c>
      <c r="I155" s="221"/>
      <c r="J155" s="217"/>
      <c r="K155" s="217"/>
      <c r="L155" s="222"/>
      <c r="M155" s="223"/>
      <c r="N155" s="224"/>
      <c r="O155" s="224"/>
      <c r="P155" s="224"/>
      <c r="Q155" s="224"/>
      <c r="R155" s="224"/>
      <c r="S155" s="224"/>
      <c r="T155" s="225"/>
      <c r="AT155" s="226" t="s">
        <v>299</v>
      </c>
      <c r="AU155" s="226" t="s">
        <v>91</v>
      </c>
      <c r="AV155" s="13" t="s">
        <v>91</v>
      </c>
      <c r="AW155" s="13" t="s">
        <v>42</v>
      </c>
      <c r="AX155" s="13" t="s">
        <v>82</v>
      </c>
      <c r="AY155" s="226" t="s">
        <v>211</v>
      </c>
    </row>
    <row r="156" spans="1:65" s="13" customFormat="1">
      <c r="B156" s="216"/>
      <c r="C156" s="217"/>
      <c r="D156" s="208" t="s">
        <v>299</v>
      </c>
      <c r="E156" s="218" t="s">
        <v>44</v>
      </c>
      <c r="F156" s="219" t="s">
        <v>2552</v>
      </c>
      <c r="G156" s="217"/>
      <c r="H156" s="220">
        <v>2</v>
      </c>
      <c r="I156" s="221"/>
      <c r="J156" s="217"/>
      <c r="K156" s="217"/>
      <c r="L156" s="222"/>
      <c r="M156" s="223"/>
      <c r="N156" s="224"/>
      <c r="O156" s="224"/>
      <c r="P156" s="224"/>
      <c r="Q156" s="224"/>
      <c r="R156" s="224"/>
      <c r="S156" s="224"/>
      <c r="T156" s="225"/>
      <c r="AT156" s="226" t="s">
        <v>299</v>
      </c>
      <c r="AU156" s="226" t="s">
        <v>91</v>
      </c>
      <c r="AV156" s="13" t="s">
        <v>91</v>
      </c>
      <c r="AW156" s="13" t="s">
        <v>42</v>
      </c>
      <c r="AX156" s="13" t="s">
        <v>82</v>
      </c>
      <c r="AY156" s="226" t="s">
        <v>211</v>
      </c>
    </row>
    <row r="157" spans="1:65" s="14" customFormat="1">
      <c r="B157" s="227"/>
      <c r="C157" s="228"/>
      <c r="D157" s="208" t="s">
        <v>299</v>
      </c>
      <c r="E157" s="229" t="s">
        <v>44</v>
      </c>
      <c r="F157" s="230" t="s">
        <v>344</v>
      </c>
      <c r="G157" s="228"/>
      <c r="H157" s="231">
        <v>6</v>
      </c>
      <c r="I157" s="232"/>
      <c r="J157" s="228"/>
      <c r="K157" s="228"/>
      <c r="L157" s="233"/>
      <c r="M157" s="234"/>
      <c r="N157" s="235"/>
      <c r="O157" s="235"/>
      <c r="P157" s="235"/>
      <c r="Q157" s="235"/>
      <c r="R157" s="235"/>
      <c r="S157" s="235"/>
      <c r="T157" s="236"/>
      <c r="AT157" s="237" t="s">
        <v>299</v>
      </c>
      <c r="AU157" s="237" t="s">
        <v>91</v>
      </c>
      <c r="AV157" s="14" t="s">
        <v>232</v>
      </c>
      <c r="AW157" s="14" t="s">
        <v>42</v>
      </c>
      <c r="AX157" s="14" t="s">
        <v>88</v>
      </c>
      <c r="AY157" s="237" t="s">
        <v>211</v>
      </c>
    </row>
    <row r="158" spans="1:65" s="2" customFormat="1" ht="24">
      <c r="A158" s="37"/>
      <c r="B158" s="38"/>
      <c r="C158" s="195" t="s">
        <v>8</v>
      </c>
      <c r="D158" s="195" t="s">
        <v>214</v>
      </c>
      <c r="E158" s="196" t="s">
        <v>2553</v>
      </c>
      <c r="F158" s="197" t="s">
        <v>2554</v>
      </c>
      <c r="G158" s="198" t="s">
        <v>622</v>
      </c>
      <c r="H158" s="199">
        <v>134</v>
      </c>
      <c r="I158" s="200"/>
      <c r="J158" s="201">
        <f>ROUND(I158*H158,2)</f>
        <v>0</v>
      </c>
      <c r="K158" s="197" t="s">
        <v>224</v>
      </c>
      <c r="L158" s="42"/>
      <c r="M158" s="202" t="s">
        <v>44</v>
      </c>
      <c r="N158" s="203" t="s">
        <v>53</v>
      </c>
      <c r="O158" s="67"/>
      <c r="P158" s="204">
        <f>O158*H158</f>
        <v>0</v>
      </c>
      <c r="Q158" s="204">
        <v>0</v>
      </c>
      <c r="R158" s="204">
        <f>Q158*H158</f>
        <v>0</v>
      </c>
      <c r="S158" s="204">
        <v>0</v>
      </c>
      <c r="T158" s="205">
        <f>S158*H158</f>
        <v>0</v>
      </c>
      <c r="U158" s="37"/>
      <c r="V158" s="37"/>
      <c r="W158" s="37"/>
      <c r="X158" s="37"/>
      <c r="Y158" s="37"/>
      <c r="Z158" s="37"/>
      <c r="AA158" s="37"/>
      <c r="AB158" s="37"/>
      <c r="AC158" s="37"/>
      <c r="AD158" s="37"/>
      <c r="AE158" s="37"/>
      <c r="AR158" s="206" t="s">
        <v>232</v>
      </c>
      <c r="AT158" s="206" t="s">
        <v>214</v>
      </c>
      <c r="AU158" s="206" t="s">
        <v>91</v>
      </c>
      <c r="AY158" s="19" t="s">
        <v>211</v>
      </c>
      <c r="BE158" s="207">
        <f>IF(N158="základní",J158,0)</f>
        <v>0</v>
      </c>
      <c r="BF158" s="207">
        <f>IF(N158="snížená",J158,0)</f>
        <v>0</v>
      </c>
      <c r="BG158" s="207">
        <f>IF(N158="zákl. přenesená",J158,0)</f>
        <v>0</v>
      </c>
      <c r="BH158" s="207">
        <f>IF(N158="sníž. přenesená",J158,0)</f>
        <v>0</v>
      </c>
      <c r="BI158" s="207">
        <f>IF(N158="nulová",J158,0)</f>
        <v>0</v>
      </c>
      <c r="BJ158" s="19" t="s">
        <v>88</v>
      </c>
      <c r="BK158" s="207">
        <f>ROUND(I158*H158,2)</f>
        <v>0</v>
      </c>
      <c r="BL158" s="19" t="s">
        <v>232</v>
      </c>
      <c r="BM158" s="206" t="s">
        <v>2555</v>
      </c>
    </row>
    <row r="159" spans="1:65" s="2" customFormat="1" ht="39">
      <c r="A159" s="37"/>
      <c r="B159" s="38"/>
      <c r="C159" s="39"/>
      <c r="D159" s="208" t="s">
        <v>297</v>
      </c>
      <c r="E159" s="39"/>
      <c r="F159" s="209" t="s">
        <v>2556</v>
      </c>
      <c r="G159" s="39"/>
      <c r="H159" s="39"/>
      <c r="I159" s="118"/>
      <c r="J159" s="39"/>
      <c r="K159" s="39"/>
      <c r="L159" s="42"/>
      <c r="M159" s="210"/>
      <c r="N159" s="211"/>
      <c r="O159" s="67"/>
      <c r="P159" s="67"/>
      <c r="Q159" s="67"/>
      <c r="R159" s="67"/>
      <c r="S159" s="67"/>
      <c r="T159" s="68"/>
      <c r="U159" s="37"/>
      <c r="V159" s="37"/>
      <c r="W159" s="37"/>
      <c r="X159" s="37"/>
      <c r="Y159" s="37"/>
      <c r="Z159" s="37"/>
      <c r="AA159" s="37"/>
      <c r="AB159" s="37"/>
      <c r="AC159" s="37"/>
      <c r="AD159" s="37"/>
      <c r="AE159" s="37"/>
      <c r="AT159" s="19" t="s">
        <v>297</v>
      </c>
      <c r="AU159" s="19" t="s">
        <v>91</v>
      </c>
    </row>
    <row r="160" spans="1:65" s="2" customFormat="1" ht="24">
      <c r="A160" s="37"/>
      <c r="B160" s="38"/>
      <c r="C160" s="195" t="s">
        <v>368</v>
      </c>
      <c r="D160" s="195" t="s">
        <v>214</v>
      </c>
      <c r="E160" s="196" t="s">
        <v>2557</v>
      </c>
      <c r="F160" s="197" t="s">
        <v>2558</v>
      </c>
      <c r="G160" s="198" t="s">
        <v>622</v>
      </c>
      <c r="H160" s="199">
        <v>54</v>
      </c>
      <c r="I160" s="200"/>
      <c r="J160" s="201">
        <f>ROUND(I160*H160,2)</f>
        <v>0</v>
      </c>
      <c r="K160" s="197" t="s">
        <v>224</v>
      </c>
      <c r="L160" s="42"/>
      <c r="M160" s="202" t="s">
        <v>44</v>
      </c>
      <c r="N160" s="203" t="s">
        <v>53</v>
      </c>
      <c r="O160" s="67"/>
      <c r="P160" s="204">
        <f>O160*H160</f>
        <v>0</v>
      </c>
      <c r="Q160" s="204">
        <v>0</v>
      </c>
      <c r="R160" s="204">
        <f>Q160*H160</f>
        <v>0</v>
      </c>
      <c r="S160" s="204">
        <v>0</v>
      </c>
      <c r="T160" s="205">
        <f>S160*H160</f>
        <v>0</v>
      </c>
      <c r="U160" s="37"/>
      <c r="V160" s="37"/>
      <c r="W160" s="37"/>
      <c r="X160" s="37"/>
      <c r="Y160" s="37"/>
      <c r="Z160" s="37"/>
      <c r="AA160" s="37"/>
      <c r="AB160" s="37"/>
      <c r="AC160" s="37"/>
      <c r="AD160" s="37"/>
      <c r="AE160" s="37"/>
      <c r="AR160" s="206" t="s">
        <v>232</v>
      </c>
      <c r="AT160" s="206" t="s">
        <v>214</v>
      </c>
      <c r="AU160" s="206" t="s">
        <v>91</v>
      </c>
      <c r="AY160" s="19" t="s">
        <v>211</v>
      </c>
      <c r="BE160" s="207">
        <f>IF(N160="základní",J160,0)</f>
        <v>0</v>
      </c>
      <c r="BF160" s="207">
        <f>IF(N160="snížená",J160,0)</f>
        <v>0</v>
      </c>
      <c r="BG160" s="207">
        <f>IF(N160="zákl. přenesená",J160,0)</f>
        <v>0</v>
      </c>
      <c r="BH160" s="207">
        <f>IF(N160="sníž. přenesená",J160,0)</f>
        <v>0</v>
      </c>
      <c r="BI160" s="207">
        <f>IF(N160="nulová",J160,0)</f>
        <v>0</v>
      </c>
      <c r="BJ160" s="19" t="s">
        <v>88</v>
      </c>
      <c r="BK160" s="207">
        <f>ROUND(I160*H160,2)</f>
        <v>0</v>
      </c>
      <c r="BL160" s="19" t="s">
        <v>232</v>
      </c>
      <c r="BM160" s="206" t="s">
        <v>2559</v>
      </c>
    </row>
    <row r="161" spans="1:65" s="2" customFormat="1" ht="39">
      <c r="A161" s="37"/>
      <c r="B161" s="38"/>
      <c r="C161" s="39"/>
      <c r="D161" s="208" t="s">
        <v>297</v>
      </c>
      <c r="E161" s="39"/>
      <c r="F161" s="209" t="s">
        <v>2556</v>
      </c>
      <c r="G161" s="39"/>
      <c r="H161" s="39"/>
      <c r="I161" s="118"/>
      <c r="J161" s="39"/>
      <c r="K161" s="39"/>
      <c r="L161" s="42"/>
      <c r="M161" s="210"/>
      <c r="N161" s="211"/>
      <c r="O161" s="67"/>
      <c r="P161" s="67"/>
      <c r="Q161" s="67"/>
      <c r="R161" s="67"/>
      <c r="S161" s="67"/>
      <c r="T161" s="68"/>
      <c r="U161" s="37"/>
      <c r="V161" s="37"/>
      <c r="W161" s="37"/>
      <c r="X161" s="37"/>
      <c r="Y161" s="37"/>
      <c r="Z161" s="37"/>
      <c r="AA161" s="37"/>
      <c r="AB161" s="37"/>
      <c r="AC161" s="37"/>
      <c r="AD161" s="37"/>
      <c r="AE161" s="37"/>
      <c r="AT161" s="19" t="s">
        <v>297</v>
      </c>
      <c r="AU161" s="19" t="s">
        <v>91</v>
      </c>
    </row>
    <row r="162" spans="1:65" s="2" customFormat="1" ht="24">
      <c r="A162" s="37"/>
      <c r="B162" s="38"/>
      <c r="C162" s="195" t="s">
        <v>373</v>
      </c>
      <c r="D162" s="195" t="s">
        <v>214</v>
      </c>
      <c r="E162" s="196" t="s">
        <v>2560</v>
      </c>
      <c r="F162" s="197" t="s">
        <v>2561</v>
      </c>
      <c r="G162" s="198" t="s">
        <v>622</v>
      </c>
      <c r="H162" s="199">
        <v>11</v>
      </c>
      <c r="I162" s="200"/>
      <c r="J162" s="201">
        <f>ROUND(I162*H162,2)</f>
        <v>0</v>
      </c>
      <c r="K162" s="197" t="s">
        <v>224</v>
      </c>
      <c r="L162" s="42"/>
      <c r="M162" s="202" t="s">
        <v>44</v>
      </c>
      <c r="N162" s="203" t="s">
        <v>53</v>
      </c>
      <c r="O162" s="67"/>
      <c r="P162" s="204">
        <f>O162*H162</f>
        <v>0</v>
      </c>
      <c r="Q162" s="204">
        <v>0</v>
      </c>
      <c r="R162" s="204">
        <f>Q162*H162</f>
        <v>0</v>
      </c>
      <c r="S162" s="204">
        <v>0</v>
      </c>
      <c r="T162" s="205">
        <f>S162*H162</f>
        <v>0</v>
      </c>
      <c r="U162" s="37"/>
      <c r="V162" s="37"/>
      <c r="W162" s="37"/>
      <c r="X162" s="37"/>
      <c r="Y162" s="37"/>
      <c r="Z162" s="37"/>
      <c r="AA162" s="37"/>
      <c r="AB162" s="37"/>
      <c r="AC162" s="37"/>
      <c r="AD162" s="37"/>
      <c r="AE162" s="37"/>
      <c r="AR162" s="206" t="s">
        <v>232</v>
      </c>
      <c r="AT162" s="206" t="s">
        <v>214</v>
      </c>
      <c r="AU162" s="206" t="s">
        <v>91</v>
      </c>
      <c r="AY162" s="19" t="s">
        <v>211</v>
      </c>
      <c r="BE162" s="207">
        <f>IF(N162="základní",J162,0)</f>
        <v>0</v>
      </c>
      <c r="BF162" s="207">
        <f>IF(N162="snížená",J162,0)</f>
        <v>0</v>
      </c>
      <c r="BG162" s="207">
        <f>IF(N162="zákl. přenesená",J162,0)</f>
        <v>0</v>
      </c>
      <c r="BH162" s="207">
        <f>IF(N162="sníž. přenesená",J162,0)</f>
        <v>0</v>
      </c>
      <c r="BI162" s="207">
        <f>IF(N162="nulová",J162,0)</f>
        <v>0</v>
      </c>
      <c r="BJ162" s="19" t="s">
        <v>88</v>
      </c>
      <c r="BK162" s="207">
        <f>ROUND(I162*H162,2)</f>
        <v>0</v>
      </c>
      <c r="BL162" s="19" t="s">
        <v>232</v>
      </c>
      <c r="BM162" s="206" t="s">
        <v>2562</v>
      </c>
    </row>
    <row r="163" spans="1:65" s="2" customFormat="1" ht="39">
      <c r="A163" s="37"/>
      <c r="B163" s="38"/>
      <c r="C163" s="39"/>
      <c r="D163" s="208" t="s">
        <v>297</v>
      </c>
      <c r="E163" s="39"/>
      <c r="F163" s="209" t="s">
        <v>2556</v>
      </c>
      <c r="G163" s="39"/>
      <c r="H163" s="39"/>
      <c r="I163" s="118"/>
      <c r="J163" s="39"/>
      <c r="K163" s="39"/>
      <c r="L163" s="42"/>
      <c r="M163" s="210"/>
      <c r="N163" s="211"/>
      <c r="O163" s="67"/>
      <c r="P163" s="67"/>
      <c r="Q163" s="67"/>
      <c r="R163" s="67"/>
      <c r="S163" s="67"/>
      <c r="T163" s="68"/>
      <c r="U163" s="37"/>
      <c r="V163" s="37"/>
      <c r="W163" s="37"/>
      <c r="X163" s="37"/>
      <c r="Y163" s="37"/>
      <c r="Z163" s="37"/>
      <c r="AA163" s="37"/>
      <c r="AB163" s="37"/>
      <c r="AC163" s="37"/>
      <c r="AD163" s="37"/>
      <c r="AE163" s="37"/>
      <c r="AT163" s="19" t="s">
        <v>297</v>
      </c>
      <c r="AU163" s="19" t="s">
        <v>91</v>
      </c>
    </row>
    <row r="164" spans="1:65" s="2" customFormat="1" ht="24">
      <c r="A164" s="37"/>
      <c r="B164" s="38"/>
      <c r="C164" s="195" t="s">
        <v>379</v>
      </c>
      <c r="D164" s="195" t="s">
        <v>214</v>
      </c>
      <c r="E164" s="196" t="s">
        <v>2563</v>
      </c>
      <c r="F164" s="197" t="s">
        <v>2564</v>
      </c>
      <c r="G164" s="198" t="s">
        <v>622</v>
      </c>
      <c r="H164" s="199">
        <v>1</v>
      </c>
      <c r="I164" s="200"/>
      <c r="J164" s="201">
        <f>ROUND(I164*H164,2)</f>
        <v>0</v>
      </c>
      <c r="K164" s="197" t="s">
        <v>224</v>
      </c>
      <c r="L164" s="42"/>
      <c r="M164" s="202" t="s">
        <v>44</v>
      </c>
      <c r="N164" s="203" t="s">
        <v>53</v>
      </c>
      <c r="O164" s="67"/>
      <c r="P164" s="204">
        <f>O164*H164</f>
        <v>0</v>
      </c>
      <c r="Q164" s="204">
        <v>0</v>
      </c>
      <c r="R164" s="204">
        <f>Q164*H164</f>
        <v>0</v>
      </c>
      <c r="S164" s="204">
        <v>0</v>
      </c>
      <c r="T164" s="205">
        <f>S164*H164</f>
        <v>0</v>
      </c>
      <c r="U164" s="37"/>
      <c r="V164" s="37"/>
      <c r="W164" s="37"/>
      <c r="X164" s="37"/>
      <c r="Y164" s="37"/>
      <c r="Z164" s="37"/>
      <c r="AA164" s="37"/>
      <c r="AB164" s="37"/>
      <c r="AC164" s="37"/>
      <c r="AD164" s="37"/>
      <c r="AE164" s="37"/>
      <c r="AR164" s="206" t="s">
        <v>232</v>
      </c>
      <c r="AT164" s="206" t="s">
        <v>214</v>
      </c>
      <c r="AU164" s="206" t="s">
        <v>91</v>
      </c>
      <c r="AY164" s="19" t="s">
        <v>211</v>
      </c>
      <c r="BE164" s="207">
        <f>IF(N164="základní",J164,0)</f>
        <v>0</v>
      </c>
      <c r="BF164" s="207">
        <f>IF(N164="snížená",J164,0)</f>
        <v>0</v>
      </c>
      <c r="BG164" s="207">
        <f>IF(N164="zákl. přenesená",J164,0)</f>
        <v>0</v>
      </c>
      <c r="BH164" s="207">
        <f>IF(N164="sníž. přenesená",J164,0)</f>
        <v>0</v>
      </c>
      <c r="BI164" s="207">
        <f>IF(N164="nulová",J164,0)</f>
        <v>0</v>
      </c>
      <c r="BJ164" s="19" t="s">
        <v>88</v>
      </c>
      <c r="BK164" s="207">
        <f>ROUND(I164*H164,2)</f>
        <v>0</v>
      </c>
      <c r="BL164" s="19" t="s">
        <v>232</v>
      </c>
      <c r="BM164" s="206" t="s">
        <v>2565</v>
      </c>
    </row>
    <row r="165" spans="1:65" s="2" customFormat="1" ht="39">
      <c r="A165" s="37"/>
      <c r="B165" s="38"/>
      <c r="C165" s="39"/>
      <c r="D165" s="208" t="s">
        <v>297</v>
      </c>
      <c r="E165" s="39"/>
      <c r="F165" s="209" t="s">
        <v>2556</v>
      </c>
      <c r="G165" s="39"/>
      <c r="H165" s="39"/>
      <c r="I165" s="118"/>
      <c r="J165" s="39"/>
      <c r="K165" s="39"/>
      <c r="L165" s="42"/>
      <c r="M165" s="210"/>
      <c r="N165" s="211"/>
      <c r="O165" s="67"/>
      <c r="P165" s="67"/>
      <c r="Q165" s="67"/>
      <c r="R165" s="67"/>
      <c r="S165" s="67"/>
      <c r="T165" s="68"/>
      <c r="U165" s="37"/>
      <c r="V165" s="37"/>
      <c r="W165" s="37"/>
      <c r="X165" s="37"/>
      <c r="Y165" s="37"/>
      <c r="Z165" s="37"/>
      <c r="AA165" s="37"/>
      <c r="AB165" s="37"/>
      <c r="AC165" s="37"/>
      <c r="AD165" s="37"/>
      <c r="AE165" s="37"/>
      <c r="AT165" s="19" t="s">
        <v>297</v>
      </c>
      <c r="AU165" s="19" t="s">
        <v>91</v>
      </c>
    </row>
    <row r="166" spans="1:65" s="2" customFormat="1" ht="24">
      <c r="A166" s="37"/>
      <c r="B166" s="38"/>
      <c r="C166" s="195" t="s">
        <v>384</v>
      </c>
      <c r="D166" s="195" t="s">
        <v>214</v>
      </c>
      <c r="E166" s="196" t="s">
        <v>2566</v>
      </c>
      <c r="F166" s="197" t="s">
        <v>2567</v>
      </c>
      <c r="G166" s="198" t="s">
        <v>622</v>
      </c>
      <c r="H166" s="199">
        <v>6</v>
      </c>
      <c r="I166" s="200"/>
      <c r="J166" s="201">
        <f>ROUND(I166*H166,2)</f>
        <v>0</v>
      </c>
      <c r="K166" s="197" t="s">
        <v>224</v>
      </c>
      <c r="L166" s="42"/>
      <c r="M166" s="202" t="s">
        <v>44</v>
      </c>
      <c r="N166" s="203" t="s">
        <v>53</v>
      </c>
      <c r="O166" s="67"/>
      <c r="P166" s="204">
        <f>O166*H166</f>
        <v>0</v>
      </c>
      <c r="Q166" s="204">
        <v>0</v>
      </c>
      <c r="R166" s="204">
        <f>Q166*H166</f>
        <v>0</v>
      </c>
      <c r="S166" s="204">
        <v>0</v>
      </c>
      <c r="T166" s="205">
        <f>S166*H166</f>
        <v>0</v>
      </c>
      <c r="U166" s="37"/>
      <c r="V166" s="37"/>
      <c r="W166" s="37"/>
      <c r="X166" s="37"/>
      <c r="Y166" s="37"/>
      <c r="Z166" s="37"/>
      <c r="AA166" s="37"/>
      <c r="AB166" s="37"/>
      <c r="AC166" s="37"/>
      <c r="AD166" s="37"/>
      <c r="AE166" s="37"/>
      <c r="AR166" s="206" t="s">
        <v>232</v>
      </c>
      <c r="AT166" s="206" t="s">
        <v>214</v>
      </c>
      <c r="AU166" s="206" t="s">
        <v>91</v>
      </c>
      <c r="AY166" s="19" t="s">
        <v>211</v>
      </c>
      <c r="BE166" s="207">
        <f>IF(N166="základní",J166,0)</f>
        <v>0</v>
      </c>
      <c r="BF166" s="207">
        <f>IF(N166="snížená",J166,0)</f>
        <v>0</v>
      </c>
      <c r="BG166" s="207">
        <f>IF(N166="zákl. přenesená",J166,0)</f>
        <v>0</v>
      </c>
      <c r="BH166" s="207">
        <f>IF(N166="sníž. přenesená",J166,0)</f>
        <v>0</v>
      </c>
      <c r="BI166" s="207">
        <f>IF(N166="nulová",J166,0)</f>
        <v>0</v>
      </c>
      <c r="BJ166" s="19" t="s">
        <v>88</v>
      </c>
      <c r="BK166" s="207">
        <f>ROUND(I166*H166,2)</f>
        <v>0</v>
      </c>
      <c r="BL166" s="19" t="s">
        <v>232</v>
      </c>
      <c r="BM166" s="206" t="s">
        <v>2568</v>
      </c>
    </row>
    <row r="167" spans="1:65" s="2" customFormat="1" ht="39">
      <c r="A167" s="37"/>
      <c r="B167" s="38"/>
      <c r="C167" s="39"/>
      <c r="D167" s="208" t="s">
        <v>297</v>
      </c>
      <c r="E167" s="39"/>
      <c r="F167" s="209" t="s">
        <v>2556</v>
      </c>
      <c r="G167" s="39"/>
      <c r="H167" s="39"/>
      <c r="I167" s="118"/>
      <c r="J167" s="39"/>
      <c r="K167" s="39"/>
      <c r="L167" s="42"/>
      <c r="M167" s="210"/>
      <c r="N167" s="211"/>
      <c r="O167" s="67"/>
      <c r="P167" s="67"/>
      <c r="Q167" s="67"/>
      <c r="R167" s="67"/>
      <c r="S167" s="67"/>
      <c r="T167" s="68"/>
      <c r="U167" s="37"/>
      <c r="V167" s="37"/>
      <c r="W167" s="37"/>
      <c r="X167" s="37"/>
      <c r="Y167" s="37"/>
      <c r="Z167" s="37"/>
      <c r="AA167" s="37"/>
      <c r="AB167" s="37"/>
      <c r="AC167" s="37"/>
      <c r="AD167" s="37"/>
      <c r="AE167" s="37"/>
      <c r="AT167" s="19" t="s">
        <v>297</v>
      </c>
      <c r="AU167" s="19" t="s">
        <v>91</v>
      </c>
    </row>
    <row r="168" spans="1:65" s="2" customFormat="1" ht="24">
      <c r="A168" s="37"/>
      <c r="B168" s="38"/>
      <c r="C168" s="195" t="s">
        <v>389</v>
      </c>
      <c r="D168" s="195" t="s">
        <v>214</v>
      </c>
      <c r="E168" s="196" t="s">
        <v>2569</v>
      </c>
      <c r="F168" s="197" t="s">
        <v>2570</v>
      </c>
      <c r="G168" s="198" t="s">
        <v>622</v>
      </c>
      <c r="H168" s="199">
        <v>134</v>
      </c>
      <c r="I168" s="200"/>
      <c r="J168" s="201">
        <f>ROUND(I168*H168,2)</f>
        <v>0</v>
      </c>
      <c r="K168" s="197" t="s">
        <v>224</v>
      </c>
      <c r="L168" s="42"/>
      <c r="M168" s="202" t="s">
        <v>44</v>
      </c>
      <c r="N168" s="203" t="s">
        <v>53</v>
      </c>
      <c r="O168" s="67"/>
      <c r="P168" s="204">
        <f>O168*H168</f>
        <v>0</v>
      </c>
      <c r="Q168" s="204">
        <v>0</v>
      </c>
      <c r="R168" s="204">
        <f>Q168*H168</f>
        <v>0</v>
      </c>
      <c r="S168" s="204">
        <v>0</v>
      </c>
      <c r="T168" s="205">
        <f>S168*H168</f>
        <v>0</v>
      </c>
      <c r="U168" s="37"/>
      <c r="V168" s="37"/>
      <c r="W168" s="37"/>
      <c r="X168" s="37"/>
      <c r="Y168" s="37"/>
      <c r="Z168" s="37"/>
      <c r="AA168" s="37"/>
      <c r="AB168" s="37"/>
      <c r="AC168" s="37"/>
      <c r="AD168" s="37"/>
      <c r="AE168" s="37"/>
      <c r="AR168" s="206" t="s">
        <v>232</v>
      </c>
      <c r="AT168" s="206" t="s">
        <v>214</v>
      </c>
      <c r="AU168" s="206" t="s">
        <v>91</v>
      </c>
      <c r="AY168" s="19" t="s">
        <v>211</v>
      </c>
      <c r="BE168" s="207">
        <f>IF(N168="základní",J168,0)</f>
        <v>0</v>
      </c>
      <c r="BF168" s="207">
        <f>IF(N168="snížená",J168,0)</f>
        <v>0</v>
      </c>
      <c r="BG168" s="207">
        <f>IF(N168="zákl. přenesená",J168,0)</f>
        <v>0</v>
      </c>
      <c r="BH168" s="207">
        <f>IF(N168="sníž. přenesená",J168,0)</f>
        <v>0</v>
      </c>
      <c r="BI168" s="207">
        <f>IF(N168="nulová",J168,0)</f>
        <v>0</v>
      </c>
      <c r="BJ168" s="19" t="s">
        <v>88</v>
      </c>
      <c r="BK168" s="207">
        <f>ROUND(I168*H168,2)</f>
        <v>0</v>
      </c>
      <c r="BL168" s="19" t="s">
        <v>232</v>
      </c>
      <c r="BM168" s="206" t="s">
        <v>2571</v>
      </c>
    </row>
    <row r="169" spans="1:65" s="2" customFormat="1" ht="39">
      <c r="A169" s="37"/>
      <c r="B169" s="38"/>
      <c r="C169" s="39"/>
      <c r="D169" s="208" t="s">
        <v>297</v>
      </c>
      <c r="E169" s="39"/>
      <c r="F169" s="209" t="s">
        <v>2556</v>
      </c>
      <c r="G169" s="39"/>
      <c r="H169" s="39"/>
      <c r="I169" s="118"/>
      <c r="J169" s="39"/>
      <c r="K169" s="39"/>
      <c r="L169" s="42"/>
      <c r="M169" s="210"/>
      <c r="N169" s="211"/>
      <c r="O169" s="67"/>
      <c r="P169" s="67"/>
      <c r="Q169" s="67"/>
      <c r="R169" s="67"/>
      <c r="S169" s="67"/>
      <c r="T169" s="68"/>
      <c r="U169" s="37"/>
      <c r="V169" s="37"/>
      <c r="W169" s="37"/>
      <c r="X169" s="37"/>
      <c r="Y169" s="37"/>
      <c r="Z169" s="37"/>
      <c r="AA169" s="37"/>
      <c r="AB169" s="37"/>
      <c r="AC169" s="37"/>
      <c r="AD169" s="37"/>
      <c r="AE169" s="37"/>
      <c r="AT169" s="19" t="s">
        <v>297</v>
      </c>
      <c r="AU169" s="19" t="s">
        <v>91</v>
      </c>
    </row>
    <row r="170" spans="1:65" s="2" customFormat="1" ht="19.5">
      <c r="A170" s="37"/>
      <c r="B170" s="38"/>
      <c r="C170" s="39"/>
      <c r="D170" s="208" t="s">
        <v>220</v>
      </c>
      <c r="E170" s="39"/>
      <c r="F170" s="209" t="s">
        <v>2572</v>
      </c>
      <c r="G170" s="39"/>
      <c r="H170" s="39"/>
      <c r="I170" s="118"/>
      <c r="J170" s="39"/>
      <c r="K170" s="39"/>
      <c r="L170" s="42"/>
      <c r="M170" s="210"/>
      <c r="N170" s="211"/>
      <c r="O170" s="67"/>
      <c r="P170" s="67"/>
      <c r="Q170" s="67"/>
      <c r="R170" s="67"/>
      <c r="S170" s="67"/>
      <c r="T170" s="68"/>
      <c r="U170" s="37"/>
      <c r="V170" s="37"/>
      <c r="W170" s="37"/>
      <c r="X170" s="37"/>
      <c r="Y170" s="37"/>
      <c r="Z170" s="37"/>
      <c r="AA170" s="37"/>
      <c r="AB170" s="37"/>
      <c r="AC170" s="37"/>
      <c r="AD170" s="37"/>
      <c r="AE170" s="37"/>
      <c r="AT170" s="19" t="s">
        <v>220</v>
      </c>
      <c r="AU170" s="19" t="s">
        <v>91</v>
      </c>
    </row>
    <row r="171" spans="1:65" s="13" customFormat="1">
      <c r="B171" s="216"/>
      <c r="C171" s="217"/>
      <c r="D171" s="208" t="s">
        <v>299</v>
      </c>
      <c r="E171" s="218" t="s">
        <v>44</v>
      </c>
      <c r="F171" s="219" t="s">
        <v>2573</v>
      </c>
      <c r="G171" s="217"/>
      <c r="H171" s="220">
        <v>134</v>
      </c>
      <c r="I171" s="221"/>
      <c r="J171" s="217"/>
      <c r="K171" s="217"/>
      <c r="L171" s="222"/>
      <c r="M171" s="223"/>
      <c r="N171" s="224"/>
      <c r="O171" s="224"/>
      <c r="P171" s="224"/>
      <c r="Q171" s="224"/>
      <c r="R171" s="224"/>
      <c r="S171" s="224"/>
      <c r="T171" s="225"/>
      <c r="AT171" s="226" t="s">
        <v>299</v>
      </c>
      <c r="AU171" s="226" t="s">
        <v>91</v>
      </c>
      <c r="AV171" s="13" t="s">
        <v>91</v>
      </c>
      <c r="AW171" s="13" t="s">
        <v>42</v>
      </c>
      <c r="AX171" s="13" t="s">
        <v>88</v>
      </c>
      <c r="AY171" s="226" t="s">
        <v>211</v>
      </c>
    </row>
    <row r="172" spans="1:65" s="2" customFormat="1" ht="24">
      <c r="A172" s="37"/>
      <c r="B172" s="38"/>
      <c r="C172" s="195" t="s">
        <v>7</v>
      </c>
      <c r="D172" s="195" t="s">
        <v>214</v>
      </c>
      <c r="E172" s="196" t="s">
        <v>2574</v>
      </c>
      <c r="F172" s="197" t="s">
        <v>2575</v>
      </c>
      <c r="G172" s="198" t="s">
        <v>622</v>
      </c>
      <c r="H172" s="199">
        <v>54</v>
      </c>
      <c r="I172" s="200"/>
      <c r="J172" s="201">
        <f>ROUND(I172*H172,2)</f>
        <v>0</v>
      </c>
      <c r="K172" s="197" t="s">
        <v>224</v>
      </c>
      <c r="L172" s="42"/>
      <c r="M172" s="202" t="s">
        <v>44</v>
      </c>
      <c r="N172" s="203" t="s">
        <v>53</v>
      </c>
      <c r="O172" s="67"/>
      <c r="P172" s="204">
        <f>O172*H172</f>
        <v>0</v>
      </c>
      <c r="Q172" s="204">
        <v>0</v>
      </c>
      <c r="R172" s="204">
        <f>Q172*H172</f>
        <v>0</v>
      </c>
      <c r="S172" s="204">
        <v>0</v>
      </c>
      <c r="T172" s="205">
        <f>S172*H172</f>
        <v>0</v>
      </c>
      <c r="U172" s="37"/>
      <c r="V172" s="37"/>
      <c r="W172" s="37"/>
      <c r="X172" s="37"/>
      <c r="Y172" s="37"/>
      <c r="Z172" s="37"/>
      <c r="AA172" s="37"/>
      <c r="AB172" s="37"/>
      <c r="AC172" s="37"/>
      <c r="AD172" s="37"/>
      <c r="AE172" s="37"/>
      <c r="AR172" s="206" t="s">
        <v>232</v>
      </c>
      <c r="AT172" s="206" t="s">
        <v>214</v>
      </c>
      <c r="AU172" s="206" t="s">
        <v>91</v>
      </c>
      <c r="AY172" s="19" t="s">
        <v>211</v>
      </c>
      <c r="BE172" s="207">
        <f>IF(N172="základní",J172,0)</f>
        <v>0</v>
      </c>
      <c r="BF172" s="207">
        <f>IF(N172="snížená",J172,0)</f>
        <v>0</v>
      </c>
      <c r="BG172" s="207">
        <f>IF(N172="zákl. přenesená",J172,0)</f>
        <v>0</v>
      </c>
      <c r="BH172" s="207">
        <f>IF(N172="sníž. přenesená",J172,0)</f>
        <v>0</v>
      </c>
      <c r="BI172" s="207">
        <f>IF(N172="nulová",J172,0)</f>
        <v>0</v>
      </c>
      <c r="BJ172" s="19" t="s">
        <v>88</v>
      </c>
      <c r="BK172" s="207">
        <f>ROUND(I172*H172,2)</f>
        <v>0</v>
      </c>
      <c r="BL172" s="19" t="s">
        <v>232</v>
      </c>
      <c r="BM172" s="206" t="s">
        <v>2576</v>
      </c>
    </row>
    <row r="173" spans="1:65" s="2" customFormat="1" ht="39">
      <c r="A173" s="37"/>
      <c r="B173" s="38"/>
      <c r="C173" s="39"/>
      <c r="D173" s="208" t="s">
        <v>297</v>
      </c>
      <c r="E173" s="39"/>
      <c r="F173" s="209" t="s">
        <v>2556</v>
      </c>
      <c r="G173" s="39"/>
      <c r="H173" s="39"/>
      <c r="I173" s="118"/>
      <c r="J173" s="39"/>
      <c r="K173" s="39"/>
      <c r="L173" s="42"/>
      <c r="M173" s="210"/>
      <c r="N173" s="211"/>
      <c r="O173" s="67"/>
      <c r="P173" s="67"/>
      <c r="Q173" s="67"/>
      <c r="R173" s="67"/>
      <c r="S173" s="67"/>
      <c r="T173" s="68"/>
      <c r="U173" s="37"/>
      <c r="V173" s="37"/>
      <c r="W173" s="37"/>
      <c r="X173" s="37"/>
      <c r="Y173" s="37"/>
      <c r="Z173" s="37"/>
      <c r="AA173" s="37"/>
      <c r="AB173" s="37"/>
      <c r="AC173" s="37"/>
      <c r="AD173" s="37"/>
      <c r="AE173" s="37"/>
      <c r="AT173" s="19" t="s">
        <v>297</v>
      </c>
      <c r="AU173" s="19" t="s">
        <v>91</v>
      </c>
    </row>
    <row r="174" spans="1:65" s="2" customFormat="1" ht="19.5">
      <c r="A174" s="37"/>
      <c r="B174" s="38"/>
      <c r="C174" s="39"/>
      <c r="D174" s="208" t="s">
        <v>220</v>
      </c>
      <c r="E174" s="39"/>
      <c r="F174" s="209" t="s">
        <v>2572</v>
      </c>
      <c r="G174" s="39"/>
      <c r="H174" s="39"/>
      <c r="I174" s="118"/>
      <c r="J174" s="39"/>
      <c r="K174" s="39"/>
      <c r="L174" s="42"/>
      <c r="M174" s="210"/>
      <c r="N174" s="211"/>
      <c r="O174" s="67"/>
      <c r="P174" s="67"/>
      <c r="Q174" s="67"/>
      <c r="R174" s="67"/>
      <c r="S174" s="67"/>
      <c r="T174" s="68"/>
      <c r="U174" s="37"/>
      <c r="V174" s="37"/>
      <c r="W174" s="37"/>
      <c r="X174" s="37"/>
      <c r="Y174" s="37"/>
      <c r="Z174" s="37"/>
      <c r="AA174" s="37"/>
      <c r="AB174" s="37"/>
      <c r="AC174" s="37"/>
      <c r="AD174" s="37"/>
      <c r="AE174" s="37"/>
      <c r="AT174" s="19" t="s">
        <v>220</v>
      </c>
      <c r="AU174" s="19" t="s">
        <v>91</v>
      </c>
    </row>
    <row r="175" spans="1:65" s="13" customFormat="1">
      <c r="B175" s="216"/>
      <c r="C175" s="217"/>
      <c r="D175" s="208" t="s">
        <v>299</v>
      </c>
      <c r="E175" s="218" t="s">
        <v>44</v>
      </c>
      <c r="F175" s="219" t="s">
        <v>2577</v>
      </c>
      <c r="G175" s="217"/>
      <c r="H175" s="220">
        <v>54</v>
      </c>
      <c r="I175" s="221"/>
      <c r="J175" s="217"/>
      <c r="K175" s="217"/>
      <c r="L175" s="222"/>
      <c r="M175" s="223"/>
      <c r="N175" s="224"/>
      <c r="O175" s="224"/>
      <c r="P175" s="224"/>
      <c r="Q175" s="224"/>
      <c r="R175" s="224"/>
      <c r="S175" s="224"/>
      <c r="T175" s="225"/>
      <c r="AT175" s="226" t="s">
        <v>299</v>
      </c>
      <c r="AU175" s="226" t="s">
        <v>91</v>
      </c>
      <c r="AV175" s="13" t="s">
        <v>91</v>
      </c>
      <c r="AW175" s="13" t="s">
        <v>42</v>
      </c>
      <c r="AX175" s="13" t="s">
        <v>88</v>
      </c>
      <c r="AY175" s="226" t="s">
        <v>211</v>
      </c>
    </row>
    <row r="176" spans="1:65" s="2" customFormat="1" ht="24">
      <c r="A176" s="37"/>
      <c r="B176" s="38"/>
      <c r="C176" s="195" t="s">
        <v>399</v>
      </c>
      <c r="D176" s="195" t="s">
        <v>214</v>
      </c>
      <c r="E176" s="196" t="s">
        <v>2578</v>
      </c>
      <c r="F176" s="197" t="s">
        <v>2579</v>
      </c>
      <c r="G176" s="198" t="s">
        <v>622</v>
      </c>
      <c r="H176" s="199">
        <v>11</v>
      </c>
      <c r="I176" s="200"/>
      <c r="J176" s="201">
        <f>ROUND(I176*H176,2)</f>
        <v>0</v>
      </c>
      <c r="K176" s="197" t="s">
        <v>224</v>
      </c>
      <c r="L176" s="42"/>
      <c r="M176" s="202" t="s">
        <v>44</v>
      </c>
      <c r="N176" s="203" t="s">
        <v>53</v>
      </c>
      <c r="O176" s="67"/>
      <c r="P176" s="204">
        <f>O176*H176</f>
        <v>0</v>
      </c>
      <c r="Q176" s="204">
        <v>0</v>
      </c>
      <c r="R176" s="204">
        <f>Q176*H176</f>
        <v>0</v>
      </c>
      <c r="S176" s="204">
        <v>0</v>
      </c>
      <c r="T176" s="205">
        <f>S176*H176</f>
        <v>0</v>
      </c>
      <c r="U176" s="37"/>
      <c r="V176" s="37"/>
      <c r="W176" s="37"/>
      <c r="X176" s="37"/>
      <c r="Y176" s="37"/>
      <c r="Z176" s="37"/>
      <c r="AA176" s="37"/>
      <c r="AB176" s="37"/>
      <c r="AC176" s="37"/>
      <c r="AD176" s="37"/>
      <c r="AE176" s="37"/>
      <c r="AR176" s="206" t="s">
        <v>232</v>
      </c>
      <c r="AT176" s="206" t="s">
        <v>214</v>
      </c>
      <c r="AU176" s="206" t="s">
        <v>91</v>
      </c>
      <c r="AY176" s="19" t="s">
        <v>211</v>
      </c>
      <c r="BE176" s="207">
        <f>IF(N176="základní",J176,0)</f>
        <v>0</v>
      </c>
      <c r="BF176" s="207">
        <f>IF(N176="snížená",J176,0)</f>
        <v>0</v>
      </c>
      <c r="BG176" s="207">
        <f>IF(N176="zákl. přenesená",J176,0)</f>
        <v>0</v>
      </c>
      <c r="BH176" s="207">
        <f>IF(N176="sníž. přenesená",J176,0)</f>
        <v>0</v>
      </c>
      <c r="BI176" s="207">
        <f>IF(N176="nulová",J176,0)</f>
        <v>0</v>
      </c>
      <c r="BJ176" s="19" t="s">
        <v>88</v>
      </c>
      <c r="BK176" s="207">
        <f>ROUND(I176*H176,2)</f>
        <v>0</v>
      </c>
      <c r="BL176" s="19" t="s">
        <v>232</v>
      </c>
      <c r="BM176" s="206" t="s">
        <v>2580</v>
      </c>
    </row>
    <row r="177" spans="1:65" s="2" customFormat="1" ht="39">
      <c r="A177" s="37"/>
      <c r="B177" s="38"/>
      <c r="C177" s="39"/>
      <c r="D177" s="208" t="s">
        <v>297</v>
      </c>
      <c r="E177" s="39"/>
      <c r="F177" s="209" t="s">
        <v>2556</v>
      </c>
      <c r="G177" s="39"/>
      <c r="H177" s="39"/>
      <c r="I177" s="118"/>
      <c r="J177" s="39"/>
      <c r="K177" s="39"/>
      <c r="L177" s="42"/>
      <c r="M177" s="210"/>
      <c r="N177" s="211"/>
      <c r="O177" s="67"/>
      <c r="P177" s="67"/>
      <c r="Q177" s="67"/>
      <c r="R177" s="67"/>
      <c r="S177" s="67"/>
      <c r="T177" s="68"/>
      <c r="U177" s="37"/>
      <c r="V177" s="37"/>
      <c r="W177" s="37"/>
      <c r="X177" s="37"/>
      <c r="Y177" s="37"/>
      <c r="Z177" s="37"/>
      <c r="AA177" s="37"/>
      <c r="AB177" s="37"/>
      <c r="AC177" s="37"/>
      <c r="AD177" s="37"/>
      <c r="AE177" s="37"/>
      <c r="AT177" s="19" t="s">
        <v>297</v>
      </c>
      <c r="AU177" s="19" t="s">
        <v>91</v>
      </c>
    </row>
    <row r="178" spans="1:65" s="2" customFormat="1" ht="19.5">
      <c r="A178" s="37"/>
      <c r="B178" s="38"/>
      <c r="C178" s="39"/>
      <c r="D178" s="208" t="s">
        <v>220</v>
      </c>
      <c r="E178" s="39"/>
      <c r="F178" s="209" t="s">
        <v>2572</v>
      </c>
      <c r="G178" s="39"/>
      <c r="H178" s="39"/>
      <c r="I178" s="118"/>
      <c r="J178" s="39"/>
      <c r="K178" s="39"/>
      <c r="L178" s="42"/>
      <c r="M178" s="210"/>
      <c r="N178" s="211"/>
      <c r="O178" s="67"/>
      <c r="P178" s="67"/>
      <c r="Q178" s="67"/>
      <c r="R178" s="67"/>
      <c r="S178" s="67"/>
      <c r="T178" s="68"/>
      <c r="U178" s="37"/>
      <c r="V178" s="37"/>
      <c r="W178" s="37"/>
      <c r="X178" s="37"/>
      <c r="Y178" s="37"/>
      <c r="Z178" s="37"/>
      <c r="AA178" s="37"/>
      <c r="AB178" s="37"/>
      <c r="AC178" s="37"/>
      <c r="AD178" s="37"/>
      <c r="AE178" s="37"/>
      <c r="AT178" s="19" t="s">
        <v>220</v>
      </c>
      <c r="AU178" s="19" t="s">
        <v>91</v>
      </c>
    </row>
    <row r="179" spans="1:65" s="13" customFormat="1">
      <c r="B179" s="216"/>
      <c r="C179" s="217"/>
      <c r="D179" s="208" t="s">
        <v>299</v>
      </c>
      <c r="E179" s="218" t="s">
        <v>44</v>
      </c>
      <c r="F179" s="219" t="s">
        <v>2581</v>
      </c>
      <c r="G179" s="217"/>
      <c r="H179" s="220">
        <v>11</v>
      </c>
      <c r="I179" s="221"/>
      <c r="J179" s="217"/>
      <c r="K179" s="217"/>
      <c r="L179" s="222"/>
      <c r="M179" s="223"/>
      <c r="N179" s="224"/>
      <c r="O179" s="224"/>
      <c r="P179" s="224"/>
      <c r="Q179" s="224"/>
      <c r="R179" s="224"/>
      <c r="S179" s="224"/>
      <c r="T179" s="225"/>
      <c r="AT179" s="226" t="s">
        <v>299</v>
      </c>
      <c r="AU179" s="226" t="s">
        <v>91</v>
      </c>
      <c r="AV179" s="13" t="s">
        <v>91</v>
      </c>
      <c r="AW179" s="13" t="s">
        <v>42</v>
      </c>
      <c r="AX179" s="13" t="s">
        <v>88</v>
      </c>
      <c r="AY179" s="226" t="s">
        <v>211</v>
      </c>
    </row>
    <row r="180" spans="1:65" s="2" customFormat="1" ht="24">
      <c r="A180" s="37"/>
      <c r="B180" s="38"/>
      <c r="C180" s="195" t="s">
        <v>405</v>
      </c>
      <c r="D180" s="195" t="s">
        <v>214</v>
      </c>
      <c r="E180" s="196" t="s">
        <v>2582</v>
      </c>
      <c r="F180" s="197" t="s">
        <v>2583</v>
      </c>
      <c r="G180" s="198" t="s">
        <v>622</v>
      </c>
      <c r="H180" s="199">
        <v>1</v>
      </c>
      <c r="I180" s="200"/>
      <c r="J180" s="201">
        <f>ROUND(I180*H180,2)</f>
        <v>0</v>
      </c>
      <c r="K180" s="197" t="s">
        <v>224</v>
      </c>
      <c r="L180" s="42"/>
      <c r="M180" s="202" t="s">
        <v>44</v>
      </c>
      <c r="N180" s="203" t="s">
        <v>53</v>
      </c>
      <c r="O180" s="67"/>
      <c r="P180" s="204">
        <f>O180*H180</f>
        <v>0</v>
      </c>
      <c r="Q180" s="204">
        <v>0</v>
      </c>
      <c r="R180" s="204">
        <f>Q180*H180</f>
        <v>0</v>
      </c>
      <c r="S180" s="204">
        <v>0</v>
      </c>
      <c r="T180" s="205">
        <f>S180*H180</f>
        <v>0</v>
      </c>
      <c r="U180" s="37"/>
      <c r="V180" s="37"/>
      <c r="W180" s="37"/>
      <c r="X180" s="37"/>
      <c r="Y180" s="37"/>
      <c r="Z180" s="37"/>
      <c r="AA180" s="37"/>
      <c r="AB180" s="37"/>
      <c r="AC180" s="37"/>
      <c r="AD180" s="37"/>
      <c r="AE180" s="37"/>
      <c r="AR180" s="206" t="s">
        <v>232</v>
      </c>
      <c r="AT180" s="206" t="s">
        <v>214</v>
      </c>
      <c r="AU180" s="206" t="s">
        <v>91</v>
      </c>
      <c r="AY180" s="19" t="s">
        <v>211</v>
      </c>
      <c r="BE180" s="207">
        <f>IF(N180="základní",J180,0)</f>
        <v>0</v>
      </c>
      <c r="BF180" s="207">
        <f>IF(N180="snížená",J180,0)</f>
        <v>0</v>
      </c>
      <c r="BG180" s="207">
        <f>IF(N180="zákl. přenesená",J180,0)</f>
        <v>0</v>
      </c>
      <c r="BH180" s="207">
        <f>IF(N180="sníž. přenesená",J180,0)</f>
        <v>0</v>
      </c>
      <c r="BI180" s="207">
        <f>IF(N180="nulová",J180,0)</f>
        <v>0</v>
      </c>
      <c r="BJ180" s="19" t="s">
        <v>88</v>
      </c>
      <c r="BK180" s="207">
        <f>ROUND(I180*H180,2)</f>
        <v>0</v>
      </c>
      <c r="BL180" s="19" t="s">
        <v>232</v>
      </c>
      <c r="BM180" s="206" t="s">
        <v>2584</v>
      </c>
    </row>
    <row r="181" spans="1:65" s="2" customFormat="1" ht="39">
      <c r="A181" s="37"/>
      <c r="B181" s="38"/>
      <c r="C181" s="39"/>
      <c r="D181" s="208" t="s">
        <v>297</v>
      </c>
      <c r="E181" s="39"/>
      <c r="F181" s="209" t="s">
        <v>2556</v>
      </c>
      <c r="G181" s="39"/>
      <c r="H181" s="39"/>
      <c r="I181" s="118"/>
      <c r="J181" s="39"/>
      <c r="K181" s="39"/>
      <c r="L181" s="42"/>
      <c r="M181" s="210"/>
      <c r="N181" s="211"/>
      <c r="O181" s="67"/>
      <c r="P181" s="67"/>
      <c r="Q181" s="67"/>
      <c r="R181" s="67"/>
      <c r="S181" s="67"/>
      <c r="T181" s="68"/>
      <c r="U181" s="37"/>
      <c r="V181" s="37"/>
      <c r="W181" s="37"/>
      <c r="X181" s="37"/>
      <c r="Y181" s="37"/>
      <c r="Z181" s="37"/>
      <c r="AA181" s="37"/>
      <c r="AB181" s="37"/>
      <c r="AC181" s="37"/>
      <c r="AD181" s="37"/>
      <c r="AE181" s="37"/>
      <c r="AT181" s="19" t="s">
        <v>297</v>
      </c>
      <c r="AU181" s="19" t="s">
        <v>91</v>
      </c>
    </row>
    <row r="182" spans="1:65" s="2" customFormat="1" ht="19.5">
      <c r="A182" s="37"/>
      <c r="B182" s="38"/>
      <c r="C182" s="39"/>
      <c r="D182" s="208" t="s">
        <v>220</v>
      </c>
      <c r="E182" s="39"/>
      <c r="F182" s="209" t="s">
        <v>2572</v>
      </c>
      <c r="G182" s="39"/>
      <c r="H182" s="39"/>
      <c r="I182" s="118"/>
      <c r="J182" s="39"/>
      <c r="K182" s="39"/>
      <c r="L182" s="42"/>
      <c r="M182" s="210"/>
      <c r="N182" s="211"/>
      <c r="O182" s="67"/>
      <c r="P182" s="67"/>
      <c r="Q182" s="67"/>
      <c r="R182" s="67"/>
      <c r="S182" s="67"/>
      <c r="T182" s="68"/>
      <c r="U182" s="37"/>
      <c r="V182" s="37"/>
      <c r="W182" s="37"/>
      <c r="X182" s="37"/>
      <c r="Y182" s="37"/>
      <c r="Z182" s="37"/>
      <c r="AA182" s="37"/>
      <c r="AB182" s="37"/>
      <c r="AC182" s="37"/>
      <c r="AD182" s="37"/>
      <c r="AE182" s="37"/>
      <c r="AT182" s="19" t="s">
        <v>220</v>
      </c>
      <c r="AU182" s="19" t="s">
        <v>91</v>
      </c>
    </row>
    <row r="183" spans="1:65" s="13" customFormat="1">
      <c r="B183" s="216"/>
      <c r="C183" s="217"/>
      <c r="D183" s="208" t="s">
        <v>299</v>
      </c>
      <c r="E183" s="218" t="s">
        <v>44</v>
      </c>
      <c r="F183" s="219" t="s">
        <v>88</v>
      </c>
      <c r="G183" s="217"/>
      <c r="H183" s="220">
        <v>1</v>
      </c>
      <c r="I183" s="221"/>
      <c r="J183" s="217"/>
      <c r="K183" s="217"/>
      <c r="L183" s="222"/>
      <c r="M183" s="223"/>
      <c r="N183" s="224"/>
      <c r="O183" s="224"/>
      <c r="P183" s="224"/>
      <c r="Q183" s="224"/>
      <c r="R183" s="224"/>
      <c r="S183" s="224"/>
      <c r="T183" s="225"/>
      <c r="AT183" s="226" t="s">
        <v>299</v>
      </c>
      <c r="AU183" s="226" t="s">
        <v>91</v>
      </c>
      <c r="AV183" s="13" t="s">
        <v>91</v>
      </c>
      <c r="AW183" s="13" t="s">
        <v>42</v>
      </c>
      <c r="AX183" s="13" t="s">
        <v>88</v>
      </c>
      <c r="AY183" s="226" t="s">
        <v>211</v>
      </c>
    </row>
    <row r="184" spans="1:65" s="2" customFormat="1" ht="24">
      <c r="A184" s="37"/>
      <c r="B184" s="38"/>
      <c r="C184" s="195" t="s">
        <v>410</v>
      </c>
      <c r="D184" s="195" t="s">
        <v>214</v>
      </c>
      <c r="E184" s="196" t="s">
        <v>2585</v>
      </c>
      <c r="F184" s="197" t="s">
        <v>2586</v>
      </c>
      <c r="G184" s="198" t="s">
        <v>622</v>
      </c>
      <c r="H184" s="199">
        <v>6</v>
      </c>
      <c r="I184" s="200"/>
      <c r="J184" s="201">
        <f>ROUND(I184*H184,2)</f>
        <v>0</v>
      </c>
      <c r="K184" s="197" t="s">
        <v>224</v>
      </c>
      <c r="L184" s="42"/>
      <c r="M184" s="202" t="s">
        <v>44</v>
      </c>
      <c r="N184" s="203" t="s">
        <v>53</v>
      </c>
      <c r="O184" s="67"/>
      <c r="P184" s="204">
        <f>O184*H184</f>
        <v>0</v>
      </c>
      <c r="Q184" s="204">
        <v>0</v>
      </c>
      <c r="R184" s="204">
        <f>Q184*H184</f>
        <v>0</v>
      </c>
      <c r="S184" s="204">
        <v>0</v>
      </c>
      <c r="T184" s="205">
        <f>S184*H184</f>
        <v>0</v>
      </c>
      <c r="U184" s="37"/>
      <c r="V184" s="37"/>
      <c r="W184" s="37"/>
      <c r="X184" s="37"/>
      <c r="Y184" s="37"/>
      <c r="Z184" s="37"/>
      <c r="AA184" s="37"/>
      <c r="AB184" s="37"/>
      <c r="AC184" s="37"/>
      <c r="AD184" s="37"/>
      <c r="AE184" s="37"/>
      <c r="AR184" s="206" t="s">
        <v>232</v>
      </c>
      <c r="AT184" s="206" t="s">
        <v>214</v>
      </c>
      <c r="AU184" s="206" t="s">
        <v>91</v>
      </c>
      <c r="AY184" s="19" t="s">
        <v>211</v>
      </c>
      <c r="BE184" s="207">
        <f>IF(N184="základní",J184,0)</f>
        <v>0</v>
      </c>
      <c r="BF184" s="207">
        <f>IF(N184="snížená",J184,0)</f>
        <v>0</v>
      </c>
      <c r="BG184" s="207">
        <f>IF(N184="zákl. přenesená",J184,0)</f>
        <v>0</v>
      </c>
      <c r="BH184" s="207">
        <f>IF(N184="sníž. přenesená",J184,0)</f>
        <v>0</v>
      </c>
      <c r="BI184" s="207">
        <f>IF(N184="nulová",J184,0)</f>
        <v>0</v>
      </c>
      <c r="BJ184" s="19" t="s">
        <v>88</v>
      </c>
      <c r="BK184" s="207">
        <f>ROUND(I184*H184,2)</f>
        <v>0</v>
      </c>
      <c r="BL184" s="19" t="s">
        <v>232</v>
      </c>
      <c r="BM184" s="206" t="s">
        <v>2587</v>
      </c>
    </row>
    <row r="185" spans="1:65" s="2" customFormat="1" ht="39">
      <c r="A185" s="37"/>
      <c r="B185" s="38"/>
      <c r="C185" s="39"/>
      <c r="D185" s="208" t="s">
        <v>297</v>
      </c>
      <c r="E185" s="39"/>
      <c r="F185" s="209" t="s">
        <v>2556</v>
      </c>
      <c r="G185" s="39"/>
      <c r="H185" s="39"/>
      <c r="I185" s="118"/>
      <c r="J185" s="39"/>
      <c r="K185" s="39"/>
      <c r="L185" s="42"/>
      <c r="M185" s="210"/>
      <c r="N185" s="211"/>
      <c r="O185" s="67"/>
      <c r="P185" s="67"/>
      <c r="Q185" s="67"/>
      <c r="R185" s="67"/>
      <c r="S185" s="67"/>
      <c r="T185" s="68"/>
      <c r="U185" s="37"/>
      <c r="V185" s="37"/>
      <c r="W185" s="37"/>
      <c r="X185" s="37"/>
      <c r="Y185" s="37"/>
      <c r="Z185" s="37"/>
      <c r="AA185" s="37"/>
      <c r="AB185" s="37"/>
      <c r="AC185" s="37"/>
      <c r="AD185" s="37"/>
      <c r="AE185" s="37"/>
      <c r="AT185" s="19" t="s">
        <v>297</v>
      </c>
      <c r="AU185" s="19" t="s">
        <v>91</v>
      </c>
    </row>
    <row r="186" spans="1:65" s="2" customFormat="1" ht="19.5">
      <c r="A186" s="37"/>
      <c r="B186" s="38"/>
      <c r="C186" s="39"/>
      <c r="D186" s="208" t="s">
        <v>220</v>
      </c>
      <c r="E186" s="39"/>
      <c r="F186" s="209" t="s">
        <v>2572</v>
      </c>
      <c r="G186" s="39"/>
      <c r="H186" s="39"/>
      <c r="I186" s="118"/>
      <c r="J186" s="39"/>
      <c r="K186" s="39"/>
      <c r="L186" s="42"/>
      <c r="M186" s="210"/>
      <c r="N186" s="211"/>
      <c r="O186" s="67"/>
      <c r="P186" s="67"/>
      <c r="Q186" s="67"/>
      <c r="R186" s="67"/>
      <c r="S186" s="67"/>
      <c r="T186" s="68"/>
      <c r="U186" s="37"/>
      <c r="V186" s="37"/>
      <c r="W186" s="37"/>
      <c r="X186" s="37"/>
      <c r="Y186" s="37"/>
      <c r="Z186" s="37"/>
      <c r="AA186" s="37"/>
      <c r="AB186" s="37"/>
      <c r="AC186" s="37"/>
      <c r="AD186" s="37"/>
      <c r="AE186" s="37"/>
      <c r="AT186" s="19" t="s">
        <v>220</v>
      </c>
      <c r="AU186" s="19" t="s">
        <v>91</v>
      </c>
    </row>
    <row r="187" spans="1:65" s="13" customFormat="1">
      <c r="B187" s="216"/>
      <c r="C187" s="217"/>
      <c r="D187" s="208" t="s">
        <v>299</v>
      </c>
      <c r="E187" s="218" t="s">
        <v>44</v>
      </c>
      <c r="F187" s="219" t="s">
        <v>2588</v>
      </c>
      <c r="G187" s="217"/>
      <c r="H187" s="220">
        <v>6</v>
      </c>
      <c r="I187" s="221"/>
      <c r="J187" s="217"/>
      <c r="K187" s="217"/>
      <c r="L187" s="222"/>
      <c r="M187" s="223"/>
      <c r="N187" s="224"/>
      <c r="O187" s="224"/>
      <c r="P187" s="224"/>
      <c r="Q187" s="224"/>
      <c r="R187" s="224"/>
      <c r="S187" s="224"/>
      <c r="T187" s="225"/>
      <c r="AT187" s="226" t="s">
        <v>299</v>
      </c>
      <c r="AU187" s="226" t="s">
        <v>91</v>
      </c>
      <c r="AV187" s="13" t="s">
        <v>91</v>
      </c>
      <c r="AW187" s="13" t="s">
        <v>42</v>
      </c>
      <c r="AX187" s="13" t="s">
        <v>88</v>
      </c>
      <c r="AY187" s="226" t="s">
        <v>211</v>
      </c>
    </row>
    <row r="188" spans="1:65" s="2" customFormat="1" ht="24">
      <c r="A188" s="37"/>
      <c r="B188" s="38"/>
      <c r="C188" s="195" t="s">
        <v>417</v>
      </c>
      <c r="D188" s="195" t="s">
        <v>214</v>
      </c>
      <c r="E188" s="196" t="s">
        <v>2589</v>
      </c>
      <c r="F188" s="197" t="s">
        <v>2590</v>
      </c>
      <c r="G188" s="198" t="s">
        <v>622</v>
      </c>
      <c r="H188" s="199">
        <v>44</v>
      </c>
      <c r="I188" s="200"/>
      <c r="J188" s="201">
        <f>ROUND(I188*H188,2)</f>
        <v>0</v>
      </c>
      <c r="K188" s="197" t="s">
        <v>224</v>
      </c>
      <c r="L188" s="42"/>
      <c r="M188" s="202" t="s">
        <v>44</v>
      </c>
      <c r="N188" s="203" t="s">
        <v>53</v>
      </c>
      <c r="O188" s="67"/>
      <c r="P188" s="204">
        <f>O188*H188</f>
        <v>0</v>
      </c>
      <c r="Q188" s="204">
        <v>0</v>
      </c>
      <c r="R188" s="204">
        <f>Q188*H188</f>
        <v>0</v>
      </c>
      <c r="S188" s="204">
        <v>0</v>
      </c>
      <c r="T188" s="205">
        <f>S188*H188</f>
        <v>0</v>
      </c>
      <c r="U188" s="37"/>
      <c r="V188" s="37"/>
      <c r="W188" s="37"/>
      <c r="X188" s="37"/>
      <c r="Y188" s="37"/>
      <c r="Z188" s="37"/>
      <c r="AA188" s="37"/>
      <c r="AB188" s="37"/>
      <c r="AC188" s="37"/>
      <c r="AD188" s="37"/>
      <c r="AE188" s="37"/>
      <c r="AR188" s="206" t="s">
        <v>232</v>
      </c>
      <c r="AT188" s="206" t="s">
        <v>214</v>
      </c>
      <c r="AU188" s="206" t="s">
        <v>91</v>
      </c>
      <c r="AY188" s="19" t="s">
        <v>211</v>
      </c>
      <c r="BE188" s="207">
        <f>IF(N188="základní",J188,0)</f>
        <v>0</v>
      </c>
      <c r="BF188" s="207">
        <f>IF(N188="snížená",J188,0)</f>
        <v>0</v>
      </c>
      <c r="BG188" s="207">
        <f>IF(N188="zákl. přenesená",J188,0)</f>
        <v>0</v>
      </c>
      <c r="BH188" s="207">
        <f>IF(N188="sníž. přenesená",J188,0)</f>
        <v>0</v>
      </c>
      <c r="BI188" s="207">
        <f>IF(N188="nulová",J188,0)</f>
        <v>0</v>
      </c>
      <c r="BJ188" s="19" t="s">
        <v>88</v>
      </c>
      <c r="BK188" s="207">
        <f>ROUND(I188*H188,2)</f>
        <v>0</v>
      </c>
      <c r="BL188" s="19" t="s">
        <v>232</v>
      </c>
      <c r="BM188" s="206" t="s">
        <v>2591</v>
      </c>
    </row>
    <row r="189" spans="1:65" s="2" customFormat="1" ht="39">
      <c r="A189" s="37"/>
      <c r="B189" s="38"/>
      <c r="C189" s="39"/>
      <c r="D189" s="208" t="s">
        <v>297</v>
      </c>
      <c r="E189" s="39"/>
      <c r="F189" s="209" t="s">
        <v>2556</v>
      </c>
      <c r="G189" s="39"/>
      <c r="H189" s="39"/>
      <c r="I189" s="118"/>
      <c r="J189" s="39"/>
      <c r="K189" s="39"/>
      <c r="L189" s="42"/>
      <c r="M189" s="210"/>
      <c r="N189" s="211"/>
      <c r="O189" s="67"/>
      <c r="P189" s="67"/>
      <c r="Q189" s="67"/>
      <c r="R189" s="67"/>
      <c r="S189" s="67"/>
      <c r="T189" s="68"/>
      <c r="U189" s="37"/>
      <c r="V189" s="37"/>
      <c r="W189" s="37"/>
      <c r="X189" s="37"/>
      <c r="Y189" s="37"/>
      <c r="Z189" s="37"/>
      <c r="AA189" s="37"/>
      <c r="AB189" s="37"/>
      <c r="AC189" s="37"/>
      <c r="AD189" s="37"/>
      <c r="AE189" s="37"/>
      <c r="AT189" s="19" t="s">
        <v>297</v>
      </c>
      <c r="AU189" s="19" t="s">
        <v>91</v>
      </c>
    </row>
    <row r="190" spans="1:65" s="2" customFormat="1" ht="19.5">
      <c r="A190" s="37"/>
      <c r="B190" s="38"/>
      <c r="C190" s="39"/>
      <c r="D190" s="208" t="s">
        <v>220</v>
      </c>
      <c r="E190" s="39"/>
      <c r="F190" s="209" t="s">
        <v>2592</v>
      </c>
      <c r="G190" s="39"/>
      <c r="H190" s="39"/>
      <c r="I190" s="118"/>
      <c r="J190" s="39"/>
      <c r="K190" s="39"/>
      <c r="L190" s="42"/>
      <c r="M190" s="210"/>
      <c r="N190" s="211"/>
      <c r="O190" s="67"/>
      <c r="P190" s="67"/>
      <c r="Q190" s="67"/>
      <c r="R190" s="67"/>
      <c r="S190" s="67"/>
      <c r="T190" s="68"/>
      <c r="U190" s="37"/>
      <c r="V190" s="37"/>
      <c r="W190" s="37"/>
      <c r="X190" s="37"/>
      <c r="Y190" s="37"/>
      <c r="Z190" s="37"/>
      <c r="AA190" s="37"/>
      <c r="AB190" s="37"/>
      <c r="AC190" s="37"/>
      <c r="AD190" s="37"/>
      <c r="AE190" s="37"/>
      <c r="AT190" s="19" t="s">
        <v>220</v>
      </c>
      <c r="AU190" s="19" t="s">
        <v>91</v>
      </c>
    </row>
    <row r="191" spans="1:65" s="2" customFormat="1" ht="24">
      <c r="A191" s="37"/>
      <c r="B191" s="38"/>
      <c r="C191" s="195" t="s">
        <v>425</v>
      </c>
      <c r="D191" s="195" t="s">
        <v>214</v>
      </c>
      <c r="E191" s="196" t="s">
        <v>2593</v>
      </c>
      <c r="F191" s="197" t="s">
        <v>2594</v>
      </c>
      <c r="G191" s="198" t="s">
        <v>622</v>
      </c>
      <c r="H191" s="199">
        <v>41</v>
      </c>
      <c r="I191" s="200"/>
      <c r="J191" s="201">
        <f>ROUND(I191*H191,2)</f>
        <v>0</v>
      </c>
      <c r="K191" s="197" t="s">
        <v>224</v>
      </c>
      <c r="L191" s="42"/>
      <c r="M191" s="202" t="s">
        <v>44</v>
      </c>
      <c r="N191" s="203" t="s">
        <v>53</v>
      </c>
      <c r="O191" s="67"/>
      <c r="P191" s="204">
        <f>O191*H191</f>
        <v>0</v>
      </c>
      <c r="Q191" s="204">
        <v>0</v>
      </c>
      <c r="R191" s="204">
        <f>Q191*H191</f>
        <v>0</v>
      </c>
      <c r="S191" s="204">
        <v>0</v>
      </c>
      <c r="T191" s="205">
        <f>S191*H191</f>
        <v>0</v>
      </c>
      <c r="U191" s="37"/>
      <c r="V191" s="37"/>
      <c r="W191" s="37"/>
      <c r="X191" s="37"/>
      <c r="Y191" s="37"/>
      <c r="Z191" s="37"/>
      <c r="AA191" s="37"/>
      <c r="AB191" s="37"/>
      <c r="AC191" s="37"/>
      <c r="AD191" s="37"/>
      <c r="AE191" s="37"/>
      <c r="AR191" s="206" t="s">
        <v>232</v>
      </c>
      <c r="AT191" s="206" t="s">
        <v>214</v>
      </c>
      <c r="AU191" s="206" t="s">
        <v>91</v>
      </c>
      <c r="AY191" s="19" t="s">
        <v>211</v>
      </c>
      <c r="BE191" s="207">
        <f>IF(N191="základní",J191,0)</f>
        <v>0</v>
      </c>
      <c r="BF191" s="207">
        <f>IF(N191="snížená",J191,0)</f>
        <v>0</v>
      </c>
      <c r="BG191" s="207">
        <f>IF(N191="zákl. přenesená",J191,0)</f>
        <v>0</v>
      </c>
      <c r="BH191" s="207">
        <f>IF(N191="sníž. přenesená",J191,0)</f>
        <v>0</v>
      </c>
      <c r="BI191" s="207">
        <f>IF(N191="nulová",J191,0)</f>
        <v>0</v>
      </c>
      <c r="BJ191" s="19" t="s">
        <v>88</v>
      </c>
      <c r="BK191" s="207">
        <f>ROUND(I191*H191,2)</f>
        <v>0</v>
      </c>
      <c r="BL191" s="19" t="s">
        <v>232</v>
      </c>
      <c r="BM191" s="206" t="s">
        <v>2595</v>
      </c>
    </row>
    <row r="192" spans="1:65" s="2" customFormat="1" ht="39">
      <c r="A192" s="37"/>
      <c r="B192" s="38"/>
      <c r="C192" s="39"/>
      <c r="D192" s="208" t="s">
        <v>297</v>
      </c>
      <c r="E192" s="39"/>
      <c r="F192" s="209" t="s">
        <v>2556</v>
      </c>
      <c r="G192" s="39"/>
      <c r="H192" s="39"/>
      <c r="I192" s="118"/>
      <c r="J192" s="39"/>
      <c r="K192" s="39"/>
      <c r="L192" s="42"/>
      <c r="M192" s="210"/>
      <c r="N192" s="211"/>
      <c r="O192" s="67"/>
      <c r="P192" s="67"/>
      <c r="Q192" s="67"/>
      <c r="R192" s="67"/>
      <c r="S192" s="67"/>
      <c r="T192" s="68"/>
      <c r="U192" s="37"/>
      <c r="V192" s="37"/>
      <c r="W192" s="37"/>
      <c r="X192" s="37"/>
      <c r="Y192" s="37"/>
      <c r="Z192" s="37"/>
      <c r="AA192" s="37"/>
      <c r="AB192" s="37"/>
      <c r="AC192" s="37"/>
      <c r="AD192" s="37"/>
      <c r="AE192" s="37"/>
      <c r="AT192" s="19" t="s">
        <v>297</v>
      </c>
      <c r="AU192" s="19" t="s">
        <v>91</v>
      </c>
    </row>
    <row r="193" spans="1:65" s="2" customFormat="1" ht="19.5">
      <c r="A193" s="37"/>
      <c r="B193" s="38"/>
      <c r="C193" s="39"/>
      <c r="D193" s="208" t="s">
        <v>220</v>
      </c>
      <c r="E193" s="39"/>
      <c r="F193" s="209" t="s">
        <v>2592</v>
      </c>
      <c r="G193" s="39"/>
      <c r="H193" s="39"/>
      <c r="I193" s="118"/>
      <c r="J193" s="39"/>
      <c r="K193" s="39"/>
      <c r="L193" s="42"/>
      <c r="M193" s="210"/>
      <c r="N193" s="211"/>
      <c r="O193" s="67"/>
      <c r="P193" s="67"/>
      <c r="Q193" s="67"/>
      <c r="R193" s="67"/>
      <c r="S193" s="67"/>
      <c r="T193" s="68"/>
      <c r="U193" s="37"/>
      <c r="V193" s="37"/>
      <c r="W193" s="37"/>
      <c r="X193" s="37"/>
      <c r="Y193" s="37"/>
      <c r="Z193" s="37"/>
      <c r="AA193" s="37"/>
      <c r="AB193" s="37"/>
      <c r="AC193" s="37"/>
      <c r="AD193" s="37"/>
      <c r="AE193" s="37"/>
      <c r="AT193" s="19" t="s">
        <v>220</v>
      </c>
      <c r="AU193" s="19" t="s">
        <v>91</v>
      </c>
    </row>
    <row r="194" spans="1:65" s="2" customFormat="1" ht="24">
      <c r="A194" s="37"/>
      <c r="B194" s="38"/>
      <c r="C194" s="195" t="s">
        <v>434</v>
      </c>
      <c r="D194" s="195" t="s">
        <v>214</v>
      </c>
      <c r="E194" s="196" t="s">
        <v>2596</v>
      </c>
      <c r="F194" s="197" t="s">
        <v>2597</v>
      </c>
      <c r="G194" s="198" t="s">
        <v>622</v>
      </c>
      <c r="H194" s="199">
        <v>33</v>
      </c>
      <c r="I194" s="200"/>
      <c r="J194" s="201">
        <f>ROUND(I194*H194,2)</f>
        <v>0</v>
      </c>
      <c r="K194" s="197" t="s">
        <v>224</v>
      </c>
      <c r="L194" s="42"/>
      <c r="M194" s="202" t="s">
        <v>44</v>
      </c>
      <c r="N194" s="203" t="s">
        <v>53</v>
      </c>
      <c r="O194" s="67"/>
      <c r="P194" s="204">
        <f>O194*H194</f>
        <v>0</v>
      </c>
      <c r="Q194" s="204">
        <v>0</v>
      </c>
      <c r="R194" s="204">
        <f>Q194*H194</f>
        <v>0</v>
      </c>
      <c r="S194" s="204">
        <v>0</v>
      </c>
      <c r="T194" s="205">
        <f>S194*H194</f>
        <v>0</v>
      </c>
      <c r="U194" s="37"/>
      <c r="V194" s="37"/>
      <c r="W194" s="37"/>
      <c r="X194" s="37"/>
      <c r="Y194" s="37"/>
      <c r="Z194" s="37"/>
      <c r="AA194" s="37"/>
      <c r="AB194" s="37"/>
      <c r="AC194" s="37"/>
      <c r="AD194" s="37"/>
      <c r="AE194" s="37"/>
      <c r="AR194" s="206" t="s">
        <v>232</v>
      </c>
      <c r="AT194" s="206" t="s">
        <v>214</v>
      </c>
      <c r="AU194" s="206" t="s">
        <v>91</v>
      </c>
      <c r="AY194" s="19" t="s">
        <v>211</v>
      </c>
      <c r="BE194" s="207">
        <f>IF(N194="základní",J194,0)</f>
        <v>0</v>
      </c>
      <c r="BF194" s="207">
        <f>IF(N194="snížená",J194,0)</f>
        <v>0</v>
      </c>
      <c r="BG194" s="207">
        <f>IF(N194="zákl. přenesená",J194,0)</f>
        <v>0</v>
      </c>
      <c r="BH194" s="207">
        <f>IF(N194="sníž. přenesená",J194,0)</f>
        <v>0</v>
      </c>
      <c r="BI194" s="207">
        <f>IF(N194="nulová",J194,0)</f>
        <v>0</v>
      </c>
      <c r="BJ194" s="19" t="s">
        <v>88</v>
      </c>
      <c r="BK194" s="207">
        <f>ROUND(I194*H194,2)</f>
        <v>0</v>
      </c>
      <c r="BL194" s="19" t="s">
        <v>232</v>
      </c>
      <c r="BM194" s="206" t="s">
        <v>2598</v>
      </c>
    </row>
    <row r="195" spans="1:65" s="2" customFormat="1" ht="39">
      <c r="A195" s="37"/>
      <c r="B195" s="38"/>
      <c r="C195" s="39"/>
      <c r="D195" s="208" t="s">
        <v>297</v>
      </c>
      <c r="E195" s="39"/>
      <c r="F195" s="209" t="s">
        <v>2556</v>
      </c>
      <c r="G195" s="39"/>
      <c r="H195" s="39"/>
      <c r="I195" s="118"/>
      <c r="J195" s="39"/>
      <c r="K195" s="39"/>
      <c r="L195" s="42"/>
      <c r="M195" s="210"/>
      <c r="N195" s="211"/>
      <c r="O195" s="67"/>
      <c r="P195" s="67"/>
      <c r="Q195" s="67"/>
      <c r="R195" s="67"/>
      <c r="S195" s="67"/>
      <c r="T195" s="68"/>
      <c r="U195" s="37"/>
      <c r="V195" s="37"/>
      <c r="W195" s="37"/>
      <c r="X195" s="37"/>
      <c r="Y195" s="37"/>
      <c r="Z195" s="37"/>
      <c r="AA195" s="37"/>
      <c r="AB195" s="37"/>
      <c r="AC195" s="37"/>
      <c r="AD195" s="37"/>
      <c r="AE195" s="37"/>
      <c r="AT195" s="19" t="s">
        <v>297</v>
      </c>
      <c r="AU195" s="19" t="s">
        <v>91</v>
      </c>
    </row>
    <row r="196" spans="1:65" s="2" customFormat="1" ht="19.5">
      <c r="A196" s="37"/>
      <c r="B196" s="38"/>
      <c r="C196" s="39"/>
      <c r="D196" s="208" t="s">
        <v>220</v>
      </c>
      <c r="E196" s="39"/>
      <c r="F196" s="209" t="s">
        <v>2592</v>
      </c>
      <c r="G196" s="39"/>
      <c r="H196" s="39"/>
      <c r="I196" s="118"/>
      <c r="J196" s="39"/>
      <c r="K196" s="39"/>
      <c r="L196" s="42"/>
      <c r="M196" s="210"/>
      <c r="N196" s="211"/>
      <c r="O196" s="67"/>
      <c r="P196" s="67"/>
      <c r="Q196" s="67"/>
      <c r="R196" s="67"/>
      <c r="S196" s="67"/>
      <c r="T196" s="68"/>
      <c r="U196" s="37"/>
      <c r="V196" s="37"/>
      <c r="W196" s="37"/>
      <c r="X196" s="37"/>
      <c r="Y196" s="37"/>
      <c r="Z196" s="37"/>
      <c r="AA196" s="37"/>
      <c r="AB196" s="37"/>
      <c r="AC196" s="37"/>
      <c r="AD196" s="37"/>
      <c r="AE196" s="37"/>
      <c r="AT196" s="19" t="s">
        <v>220</v>
      </c>
      <c r="AU196" s="19" t="s">
        <v>91</v>
      </c>
    </row>
    <row r="197" spans="1:65" s="2" customFormat="1" ht="24">
      <c r="A197" s="37"/>
      <c r="B197" s="38"/>
      <c r="C197" s="195" t="s">
        <v>439</v>
      </c>
      <c r="D197" s="195" t="s">
        <v>214</v>
      </c>
      <c r="E197" s="196" t="s">
        <v>2599</v>
      </c>
      <c r="F197" s="197" t="s">
        <v>2600</v>
      </c>
      <c r="G197" s="198" t="s">
        <v>622</v>
      </c>
      <c r="H197" s="199">
        <v>14</v>
      </c>
      <c r="I197" s="200"/>
      <c r="J197" s="201">
        <f>ROUND(I197*H197,2)</f>
        <v>0</v>
      </c>
      <c r="K197" s="197" t="s">
        <v>224</v>
      </c>
      <c r="L197" s="42"/>
      <c r="M197" s="202" t="s">
        <v>44</v>
      </c>
      <c r="N197" s="203" t="s">
        <v>53</v>
      </c>
      <c r="O197" s="67"/>
      <c r="P197" s="204">
        <f>O197*H197</f>
        <v>0</v>
      </c>
      <c r="Q197" s="204">
        <v>0</v>
      </c>
      <c r="R197" s="204">
        <f>Q197*H197</f>
        <v>0</v>
      </c>
      <c r="S197" s="204">
        <v>0</v>
      </c>
      <c r="T197" s="205">
        <f>S197*H197</f>
        <v>0</v>
      </c>
      <c r="U197" s="37"/>
      <c r="V197" s="37"/>
      <c r="W197" s="37"/>
      <c r="X197" s="37"/>
      <c r="Y197" s="37"/>
      <c r="Z197" s="37"/>
      <c r="AA197" s="37"/>
      <c r="AB197" s="37"/>
      <c r="AC197" s="37"/>
      <c r="AD197" s="37"/>
      <c r="AE197" s="37"/>
      <c r="AR197" s="206" t="s">
        <v>232</v>
      </c>
      <c r="AT197" s="206" t="s">
        <v>214</v>
      </c>
      <c r="AU197" s="206" t="s">
        <v>91</v>
      </c>
      <c r="AY197" s="19" t="s">
        <v>211</v>
      </c>
      <c r="BE197" s="207">
        <f>IF(N197="základní",J197,0)</f>
        <v>0</v>
      </c>
      <c r="BF197" s="207">
        <f>IF(N197="snížená",J197,0)</f>
        <v>0</v>
      </c>
      <c r="BG197" s="207">
        <f>IF(N197="zákl. přenesená",J197,0)</f>
        <v>0</v>
      </c>
      <c r="BH197" s="207">
        <f>IF(N197="sníž. přenesená",J197,0)</f>
        <v>0</v>
      </c>
      <c r="BI197" s="207">
        <f>IF(N197="nulová",J197,0)</f>
        <v>0</v>
      </c>
      <c r="BJ197" s="19" t="s">
        <v>88</v>
      </c>
      <c r="BK197" s="207">
        <f>ROUND(I197*H197,2)</f>
        <v>0</v>
      </c>
      <c r="BL197" s="19" t="s">
        <v>232</v>
      </c>
      <c r="BM197" s="206" t="s">
        <v>2601</v>
      </c>
    </row>
    <row r="198" spans="1:65" s="2" customFormat="1" ht="39">
      <c r="A198" s="37"/>
      <c r="B198" s="38"/>
      <c r="C198" s="39"/>
      <c r="D198" s="208" t="s">
        <v>297</v>
      </c>
      <c r="E198" s="39"/>
      <c r="F198" s="209" t="s">
        <v>2556</v>
      </c>
      <c r="G198" s="39"/>
      <c r="H198" s="39"/>
      <c r="I198" s="118"/>
      <c r="J198" s="39"/>
      <c r="K198" s="39"/>
      <c r="L198" s="42"/>
      <c r="M198" s="210"/>
      <c r="N198" s="211"/>
      <c r="O198" s="67"/>
      <c r="P198" s="67"/>
      <c r="Q198" s="67"/>
      <c r="R198" s="67"/>
      <c r="S198" s="67"/>
      <c r="T198" s="68"/>
      <c r="U198" s="37"/>
      <c r="V198" s="37"/>
      <c r="W198" s="37"/>
      <c r="X198" s="37"/>
      <c r="Y198" s="37"/>
      <c r="Z198" s="37"/>
      <c r="AA198" s="37"/>
      <c r="AB198" s="37"/>
      <c r="AC198" s="37"/>
      <c r="AD198" s="37"/>
      <c r="AE198" s="37"/>
      <c r="AT198" s="19" t="s">
        <v>297</v>
      </c>
      <c r="AU198" s="19" t="s">
        <v>91</v>
      </c>
    </row>
    <row r="199" spans="1:65" s="2" customFormat="1" ht="19.5">
      <c r="A199" s="37"/>
      <c r="B199" s="38"/>
      <c r="C199" s="39"/>
      <c r="D199" s="208" t="s">
        <v>220</v>
      </c>
      <c r="E199" s="39"/>
      <c r="F199" s="209" t="s">
        <v>2592</v>
      </c>
      <c r="G199" s="39"/>
      <c r="H199" s="39"/>
      <c r="I199" s="118"/>
      <c r="J199" s="39"/>
      <c r="K199" s="39"/>
      <c r="L199" s="42"/>
      <c r="M199" s="210"/>
      <c r="N199" s="211"/>
      <c r="O199" s="67"/>
      <c r="P199" s="67"/>
      <c r="Q199" s="67"/>
      <c r="R199" s="67"/>
      <c r="S199" s="67"/>
      <c r="T199" s="68"/>
      <c r="U199" s="37"/>
      <c r="V199" s="37"/>
      <c r="W199" s="37"/>
      <c r="X199" s="37"/>
      <c r="Y199" s="37"/>
      <c r="Z199" s="37"/>
      <c r="AA199" s="37"/>
      <c r="AB199" s="37"/>
      <c r="AC199" s="37"/>
      <c r="AD199" s="37"/>
      <c r="AE199" s="37"/>
      <c r="AT199" s="19" t="s">
        <v>220</v>
      </c>
      <c r="AU199" s="19" t="s">
        <v>91</v>
      </c>
    </row>
    <row r="200" spans="1:65" s="2" customFormat="1" ht="24">
      <c r="A200" s="37"/>
      <c r="B200" s="38"/>
      <c r="C200" s="195" t="s">
        <v>454</v>
      </c>
      <c r="D200" s="195" t="s">
        <v>214</v>
      </c>
      <c r="E200" s="196" t="s">
        <v>2602</v>
      </c>
      <c r="F200" s="197" t="s">
        <v>2603</v>
      </c>
      <c r="G200" s="198" t="s">
        <v>622</v>
      </c>
      <c r="H200" s="199">
        <v>6</v>
      </c>
      <c r="I200" s="200"/>
      <c r="J200" s="201">
        <f>ROUND(I200*H200,2)</f>
        <v>0</v>
      </c>
      <c r="K200" s="197" t="s">
        <v>224</v>
      </c>
      <c r="L200" s="42"/>
      <c r="M200" s="202" t="s">
        <v>44</v>
      </c>
      <c r="N200" s="203" t="s">
        <v>53</v>
      </c>
      <c r="O200" s="67"/>
      <c r="P200" s="204">
        <f>O200*H200</f>
        <v>0</v>
      </c>
      <c r="Q200" s="204">
        <v>0</v>
      </c>
      <c r="R200" s="204">
        <f>Q200*H200</f>
        <v>0</v>
      </c>
      <c r="S200" s="204">
        <v>0</v>
      </c>
      <c r="T200" s="205">
        <f>S200*H200</f>
        <v>0</v>
      </c>
      <c r="U200" s="37"/>
      <c r="V200" s="37"/>
      <c r="W200" s="37"/>
      <c r="X200" s="37"/>
      <c r="Y200" s="37"/>
      <c r="Z200" s="37"/>
      <c r="AA200" s="37"/>
      <c r="AB200" s="37"/>
      <c r="AC200" s="37"/>
      <c r="AD200" s="37"/>
      <c r="AE200" s="37"/>
      <c r="AR200" s="206" t="s">
        <v>232</v>
      </c>
      <c r="AT200" s="206" t="s">
        <v>214</v>
      </c>
      <c r="AU200" s="206" t="s">
        <v>91</v>
      </c>
      <c r="AY200" s="19" t="s">
        <v>211</v>
      </c>
      <c r="BE200" s="207">
        <f>IF(N200="základní",J200,0)</f>
        <v>0</v>
      </c>
      <c r="BF200" s="207">
        <f>IF(N200="snížená",J200,0)</f>
        <v>0</v>
      </c>
      <c r="BG200" s="207">
        <f>IF(N200="zákl. přenesená",J200,0)</f>
        <v>0</v>
      </c>
      <c r="BH200" s="207">
        <f>IF(N200="sníž. přenesená",J200,0)</f>
        <v>0</v>
      </c>
      <c r="BI200" s="207">
        <f>IF(N200="nulová",J200,0)</f>
        <v>0</v>
      </c>
      <c r="BJ200" s="19" t="s">
        <v>88</v>
      </c>
      <c r="BK200" s="207">
        <f>ROUND(I200*H200,2)</f>
        <v>0</v>
      </c>
      <c r="BL200" s="19" t="s">
        <v>232</v>
      </c>
      <c r="BM200" s="206" t="s">
        <v>2604</v>
      </c>
    </row>
    <row r="201" spans="1:65" s="2" customFormat="1" ht="39">
      <c r="A201" s="37"/>
      <c r="B201" s="38"/>
      <c r="C201" s="39"/>
      <c r="D201" s="208" t="s">
        <v>297</v>
      </c>
      <c r="E201" s="39"/>
      <c r="F201" s="209" t="s">
        <v>2556</v>
      </c>
      <c r="G201" s="39"/>
      <c r="H201" s="39"/>
      <c r="I201" s="118"/>
      <c r="J201" s="39"/>
      <c r="K201" s="39"/>
      <c r="L201" s="42"/>
      <c r="M201" s="210"/>
      <c r="N201" s="211"/>
      <c r="O201" s="67"/>
      <c r="P201" s="67"/>
      <c r="Q201" s="67"/>
      <c r="R201" s="67"/>
      <c r="S201" s="67"/>
      <c r="T201" s="68"/>
      <c r="U201" s="37"/>
      <c r="V201" s="37"/>
      <c r="W201" s="37"/>
      <c r="X201" s="37"/>
      <c r="Y201" s="37"/>
      <c r="Z201" s="37"/>
      <c r="AA201" s="37"/>
      <c r="AB201" s="37"/>
      <c r="AC201" s="37"/>
      <c r="AD201" s="37"/>
      <c r="AE201" s="37"/>
      <c r="AT201" s="19" t="s">
        <v>297</v>
      </c>
      <c r="AU201" s="19" t="s">
        <v>91</v>
      </c>
    </row>
    <row r="202" spans="1:65" s="2" customFormat="1" ht="19.5">
      <c r="A202" s="37"/>
      <c r="B202" s="38"/>
      <c r="C202" s="39"/>
      <c r="D202" s="208" t="s">
        <v>220</v>
      </c>
      <c r="E202" s="39"/>
      <c r="F202" s="209" t="s">
        <v>2592</v>
      </c>
      <c r="G202" s="39"/>
      <c r="H202" s="39"/>
      <c r="I202" s="118"/>
      <c r="J202" s="39"/>
      <c r="K202" s="39"/>
      <c r="L202" s="42"/>
      <c r="M202" s="210"/>
      <c r="N202" s="211"/>
      <c r="O202" s="67"/>
      <c r="P202" s="67"/>
      <c r="Q202" s="67"/>
      <c r="R202" s="67"/>
      <c r="S202" s="67"/>
      <c r="T202" s="68"/>
      <c r="U202" s="37"/>
      <c r="V202" s="37"/>
      <c r="W202" s="37"/>
      <c r="X202" s="37"/>
      <c r="Y202" s="37"/>
      <c r="Z202" s="37"/>
      <c r="AA202" s="37"/>
      <c r="AB202" s="37"/>
      <c r="AC202" s="37"/>
      <c r="AD202" s="37"/>
      <c r="AE202" s="37"/>
      <c r="AT202" s="19" t="s">
        <v>220</v>
      </c>
      <c r="AU202" s="19" t="s">
        <v>91</v>
      </c>
    </row>
    <row r="203" spans="1:65" s="2" customFormat="1" ht="24">
      <c r="A203" s="37"/>
      <c r="B203" s="38"/>
      <c r="C203" s="195" t="s">
        <v>459</v>
      </c>
      <c r="D203" s="195" t="s">
        <v>214</v>
      </c>
      <c r="E203" s="196" t="s">
        <v>2605</v>
      </c>
      <c r="F203" s="197" t="s">
        <v>2606</v>
      </c>
      <c r="G203" s="198" t="s">
        <v>519</v>
      </c>
      <c r="H203" s="199">
        <v>948</v>
      </c>
      <c r="I203" s="200"/>
      <c r="J203" s="201">
        <f>ROUND(I203*H203,2)</f>
        <v>0</v>
      </c>
      <c r="K203" s="197" t="s">
        <v>224</v>
      </c>
      <c r="L203" s="42"/>
      <c r="M203" s="202" t="s">
        <v>44</v>
      </c>
      <c r="N203" s="203" t="s">
        <v>53</v>
      </c>
      <c r="O203" s="67"/>
      <c r="P203" s="204">
        <f>O203*H203</f>
        <v>0</v>
      </c>
      <c r="Q203" s="204">
        <v>0</v>
      </c>
      <c r="R203" s="204">
        <f>Q203*H203</f>
        <v>0</v>
      </c>
      <c r="S203" s="204">
        <v>0</v>
      </c>
      <c r="T203" s="205">
        <f>S203*H203</f>
        <v>0</v>
      </c>
      <c r="U203" s="37"/>
      <c r="V203" s="37"/>
      <c r="W203" s="37"/>
      <c r="X203" s="37"/>
      <c r="Y203" s="37"/>
      <c r="Z203" s="37"/>
      <c r="AA203" s="37"/>
      <c r="AB203" s="37"/>
      <c r="AC203" s="37"/>
      <c r="AD203" s="37"/>
      <c r="AE203" s="37"/>
      <c r="AR203" s="206" t="s">
        <v>232</v>
      </c>
      <c r="AT203" s="206" t="s">
        <v>214</v>
      </c>
      <c r="AU203" s="206" t="s">
        <v>91</v>
      </c>
      <c r="AY203" s="19" t="s">
        <v>211</v>
      </c>
      <c r="BE203" s="207">
        <f>IF(N203="základní",J203,0)</f>
        <v>0</v>
      </c>
      <c r="BF203" s="207">
        <f>IF(N203="snížená",J203,0)</f>
        <v>0</v>
      </c>
      <c r="BG203" s="207">
        <f>IF(N203="zákl. přenesená",J203,0)</f>
        <v>0</v>
      </c>
      <c r="BH203" s="207">
        <f>IF(N203="sníž. přenesená",J203,0)</f>
        <v>0</v>
      </c>
      <c r="BI203" s="207">
        <f>IF(N203="nulová",J203,0)</f>
        <v>0</v>
      </c>
      <c r="BJ203" s="19" t="s">
        <v>88</v>
      </c>
      <c r="BK203" s="207">
        <f>ROUND(I203*H203,2)</f>
        <v>0</v>
      </c>
      <c r="BL203" s="19" t="s">
        <v>232</v>
      </c>
      <c r="BM203" s="206" t="s">
        <v>2607</v>
      </c>
    </row>
    <row r="204" spans="1:65" s="2" customFormat="1" ht="48.75">
      <c r="A204" s="37"/>
      <c r="B204" s="38"/>
      <c r="C204" s="39"/>
      <c r="D204" s="208" t="s">
        <v>297</v>
      </c>
      <c r="E204" s="39"/>
      <c r="F204" s="209" t="s">
        <v>2608</v>
      </c>
      <c r="G204" s="39"/>
      <c r="H204" s="39"/>
      <c r="I204" s="118"/>
      <c r="J204" s="39"/>
      <c r="K204" s="39"/>
      <c r="L204" s="42"/>
      <c r="M204" s="210"/>
      <c r="N204" s="211"/>
      <c r="O204" s="67"/>
      <c r="P204" s="67"/>
      <c r="Q204" s="67"/>
      <c r="R204" s="67"/>
      <c r="S204" s="67"/>
      <c r="T204" s="68"/>
      <c r="U204" s="37"/>
      <c r="V204" s="37"/>
      <c r="W204" s="37"/>
      <c r="X204" s="37"/>
      <c r="Y204" s="37"/>
      <c r="Z204" s="37"/>
      <c r="AA204" s="37"/>
      <c r="AB204" s="37"/>
      <c r="AC204" s="37"/>
      <c r="AD204" s="37"/>
      <c r="AE204" s="37"/>
      <c r="AT204" s="19" t="s">
        <v>297</v>
      </c>
      <c r="AU204" s="19" t="s">
        <v>91</v>
      </c>
    </row>
    <row r="205" spans="1:65" s="13" customFormat="1">
      <c r="B205" s="216"/>
      <c r="C205" s="217"/>
      <c r="D205" s="208" t="s">
        <v>299</v>
      </c>
      <c r="E205" s="218" t="s">
        <v>44</v>
      </c>
      <c r="F205" s="219" t="s">
        <v>2609</v>
      </c>
      <c r="G205" s="217"/>
      <c r="H205" s="220">
        <v>948</v>
      </c>
      <c r="I205" s="221"/>
      <c r="J205" s="217"/>
      <c r="K205" s="217"/>
      <c r="L205" s="222"/>
      <c r="M205" s="223"/>
      <c r="N205" s="224"/>
      <c r="O205" s="224"/>
      <c r="P205" s="224"/>
      <c r="Q205" s="224"/>
      <c r="R205" s="224"/>
      <c r="S205" s="224"/>
      <c r="T205" s="225"/>
      <c r="AT205" s="226" t="s">
        <v>299</v>
      </c>
      <c r="AU205" s="226" t="s">
        <v>91</v>
      </c>
      <c r="AV205" s="13" t="s">
        <v>91</v>
      </c>
      <c r="AW205" s="13" t="s">
        <v>42</v>
      </c>
      <c r="AX205" s="13" t="s">
        <v>88</v>
      </c>
      <c r="AY205" s="226" t="s">
        <v>211</v>
      </c>
    </row>
    <row r="206" spans="1:65" s="2" customFormat="1" ht="36">
      <c r="A206" s="37"/>
      <c r="B206" s="38"/>
      <c r="C206" s="195" t="s">
        <v>467</v>
      </c>
      <c r="D206" s="195" t="s">
        <v>214</v>
      </c>
      <c r="E206" s="196" t="s">
        <v>2610</v>
      </c>
      <c r="F206" s="197" t="s">
        <v>2611</v>
      </c>
      <c r="G206" s="198" t="s">
        <v>622</v>
      </c>
      <c r="H206" s="199">
        <v>1206</v>
      </c>
      <c r="I206" s="200"/>
      <c r="J206" s="201">
        <f>ROUND(I206*H206,2)</f>
        <v>0</v>
      </c>
      <c r="K206" s="197" t="s">
        <v>224</v>
      </c>
      <c r="L206" s="42"/>
      <c r="M206" s="202" t="s">
        <v>44</v>
      </c>
      <c r="N206" s="203" t="s">
        <v>53</v>
      </c>
      <c r="O206" s="67"/>
      <c r="P206" s="204">
        <f>O206*H206</f>
        <v>0</v>
      </c>
      <c r="Q206" s="204">
        <v>0</v>
      </c>
      <c r="R206" s="204">
        <f>Q206*H206</f>
        <v>0</v>
      </c>
      <c r="S206" s="204">
        <v>0</v>
      </c>
      <c r="T206" s="205">
        <f>S206*H206</f>
        <v>0</v>
      </c>
      <c r="U206" s="37"/>
      <c r="V206" s="37"/>
      <c r="W206" s="37"/>
      <c r="X206" s="37"/>
      <c r="Y206" s="37"/>
      <c r="Z206" s="37"/>
      <c r="AA206" s="37"/>
      <c r="AB206" s="37"/>
      <c r="AC206" s="37"/>
      <c r="AD206" s="37"/>
      <c r="AE206" s="37"/>
      <c r="AR206" s="206" t="s">
        <v>232</v>
      </c>
      <c r="AT206" s="206" t="s">
        <v>214</v>
      </c>
      <c r="AU206" s="206" t="s">
        <v>91</v>
      </c>
      <c r="AY206" s="19" t="s">
        <v>211</v>
      </c>
      <c r="BE206" s="207">
        <f>IF(N206="základní",J206,0)</f>
        <v>0</v>
      </c>
      <c r="BF206" s="207">
        <f>IF(N206="snížená",J206,0)</f>
        <v>0</v>
      </c>
      <c r="BG206" s="207">
        <f>IF(N206="zákl. přenesená",J206,0)</f>
        <v>0</v>
      </c>
      <c r="BH206" s="207">
        <f>IF(N206="sníž. přenesená",J206,0)</f>
        <v>0</v>
      </c>
      <c r="BI206" s="207">
        <f>IF(N206="nulová",J206,0)</f>
        <v>0</v>
      </c>
      <c r="BJ206" s="19" t="s">
        <v>88</v>
      </c>
      <c r="BK206" s="207">
        <f>ROUND(I206*H206,2)</f>
        <v>0</v>
      </c>
      <c r="BL206" s="19" t="s">
        <v>232</v>
      </c>
      <c r="BM206" s="206" t="s">
        <v>2612</v>
      </c>
    </row>
    <row r="207" spans="1:65" s="2" customFormat="1" ht="39">
      <c r="A207" s="37"/>
      <c r="B207" s="38"/>
      <c r="C207" s="39"/>
      <c r="D207" s="208" t="s">
        <v>297</v>
      </c>
      <c r="E207" s="39"/>
      <c r="F207" s="209" t="s">
        <v>2556</v>
      </c>
      <c r="G207" s="39"/>
      <c r="H207" s="39"/>
      <c r="I207" s="118"/>
      <c r="J207" s="39"/>
      <c r="K207" s="39"/>
      <c r="L207" s="42"/>
      <c r="M207" s="210"/>
      <c r="N207" s="211"/>
      <c r="O207" s="67"/>
      <c r="P207" s="67"/>
      <c r="Q207" s="67"/>
      <c r="R207" s="67"/>
      <c r="S207" s="67"/>
      <c r="T207" s="68"/>
      <c r="U207" s="37"/>
      <c r="V207" s="37"/>
      <c r="W207" s="37"/>
      <c r="X207" s="37"/>
      <c r="Y207" s="37"/>
      <c r="Z207" s="37"/>
      <c r="AA207" s="37"/>
      <c r="AB207" s="37"/>
      <c r="AC207" s="37"/>
      <c r="AD207" s="37"/>
      <c r="AE207" s="37"/>
      <c r="AT207" s="19" t="s">
        <v>297</v>
      </c>
      <c r="AU207" s="19" t="s">
        <v>91</v>
      </c>
    </row>
    <row r="208" spans="1:65" s="13" customFormat="1">
      <c r="B208" s="216"/>
      <c r="C208" s="217"/>
      <c r="D208" s="208" t="s">
        <v>299</v>
      </c>
      <c r="E208" s="217"/>
      <c r="F208" s="219" t="s">
        <v>2613</v>
      </c>
      <c r="G208" s="217"/>
      <c r="H208" s="220">
        <v>1206</v>
      </c>
      <c r="I208" s="221"/>
      <c r="J208" s="217"/>
      <c r="K208" s="217"/>
      <c r="L208" s="222"/>
      <c r="M208" s="223"/>
      <c r="N208" s="224"/>
      <c r="O208" s="224"/>
      <c r="P208" s="224"/>
      <c r="Q208" s="224"/>
      <c r="R208" s="224"/>
      <c r="S208" s="224"/>
      <c r="T208" s="225"/>
      <c r="AT208" s="226" t="s">
        <v>299</v>
      </c>
      <c r="AU208" s="226" t="s">
        <v>91</v>
      </c>
      <c r="AV208" s="13" t="s">
        <v>91</v>
      </c>
      <c r="AW208" s="13" t="s">
        <v>4</v>
      </c>
      <c r="AX208" s="13" t="s">
        <v>88</v>
      </c>
      <c r="AY208" s="226" t="s">
        <v>211</v>
      </c>
    </row>
    <row r="209" spans="1:65" s="2" customFormat="1" ht="36">
      <c r="A209" s="37"/>
      <c r="B209" s="38"/>
      <c r="C209" s="195" t="s">
        <v>474</v>
      </c>
      <c r="D209" s="195" t="s">
        <v>214</v>
      </c>
      <c r="E209" s="196" t="s">
        <v>2614</v>
      </c>
      <c r="F209" s="197" t="s">
        <v>2615</v>
      </c>
      <c r="G209" s="198" t="s">
        <v>622</v>
      </c>
      <c r="H209" s="199">
        <v>486</v>
      </c>
      <c r="I209" s="200"/>
      <c r="J209" s="201">
        <f>ROUND(I209*H209,2)</f>
        <v>0</v>
      </c>
      <c r="K209" s="197" t="s">
        <v>224</v>
      </c>
      <c r="L209" s="42"/>
      <c r="M209" s="202" t="s">
        <v>44</v>
      </c>
      <c r="N209" s="203" t="s">
        <v>53</v>
      </c>
      <c r="O209" s="67"/>
      <c r="P209" s="204">
        <f>O209*H209</f>
        <v>0</v>
      </c>
      <c r="Q209" s="204">
        <v>0</v>
      </c>
      <c r="R209" s="204">
        <f>Q209*H209</f>
        <v>0</v>
      </c>
      <c r="S209" s="204">
        <v>0</v>
      </c>
      <c r="T209" s="205">
        <f>S209*H209</f>
        <v>0</v>
      </c>
      <c r="U209" s="37"/>
      <c r="V209" s="37"/>
      <c r="W209" s="37"/>
      <c r="X209" s="37"/>
      <c r="Y209" s="37"/>
      <c r="Z209" s="37"/>
      <c r="AA209" s="37"/>
      <c r="AB209" s="37"/>
      <c r="AC209" s="37"/>
      <c r="AD209" s="37"/>
      <c r="AE209" s="37"/>
      <c r="AR209" s="206" t="s">
        <v>232</v>
      </c>
      <c r="AT209" s="206" t="s">
        <v>214</v>
      </c>
      <c r="AU209" s="206" t="s">
        <v>91</v>
      </c>
      <c r="AY209" s="19" t="s">
        <v>211</v>
      </c>
      <c r="BE209" s="207">
        <f>IF(N209="základní",J209,0)</f>
        <v>0</v>
      </c>
      <c r="BF209" s="207">
        <f>IF(N209="snížená",J209,0)</f>
        <v>0</v>
      </c>
      <c r="BG209" s="207">
        <f>IF(N209="zákl. přenesená",J209,0)</f>
        <v>0</v>
      </c>
      <c r="BH209" s="207">
        <f>IF(N209="sníž. přenesená",J209,0)</f>
        <v>0</v>
      </c>
      <c r="BI209" s="207">
        <f>IF(N209="nulová",J209,0)</f>
        <v>0</v>
      </c>
      <c r="BJ209" s="19" t="s">
        <v>88</v>
      </c>
      <c r="BK209" s="207">
        <f>ROUND(I209*H209,2)</f>
        <v>0</v>
      </c>
      <c r="BL209" s="19" t="s">
        <v>232</v>
      </c>
      <c r="BM209" s="206" t="s">
        <v>2616</v>
      </c>
    </row>
    <row r="210" spans="1:65" s="2" customFormat="1" ht="39">
      <c r="A210" s="37"/>
      <c r="B210" s="38"/>
      <c r="C210" s="39"/>
      <c r="D210" s="208" t="s">
        <v>297</v>
      </c>
      <c r="E210" s="39"/>
      <c r="F210" s="209" t="s">
        <v>2556</v>
      </c>
      <c r="G210" s="39"/>
      <c r="H210" s="39"/>
      <c r="I210" s="118"/>
      <c r="J210" s="39"/>
      <c r="K210" s="39"/>
      <c r="L210" s="42"/>
      <c r="M210" s="210"/>
      <c r="N210" s="211"/>
      <c r="O210" s="67"/>
      <c r="P210" s="67"/>
      <c r="Q210" s="67"/>
      <c r="R210" s="67"/>
      <c r="S210" s="67"/>
      <c r="T210" s="68"/>
      <c r="U210" s="37"/>
      <c r="V210" s="37"/>
      <c r="W210" s="37"/>
      <c r="X210" s="37"/>
      <c r="Y210" s="37"/>
      <c r="Z210" s="37"/>
      <c r="AA210" s="37"/>
      <c r="AB210" s="37"/>
      <c r="AC210" s="37"/>
      <c r="AD210" s="37"/>
      <c r="AE210" s="37"/>
      <c r="AT210" s="19" t="s">
        <v>297</v>
      </c>
      <c r="AU210" s="19" t="s">
        <v>91</v>
      </c>
    </row>
    <row r="211" spans="1:65" s="13" customFormat="1">
      <c r="B211" s="216"/>
      <c r="C211" s="217"/>
      <c r="D211" s="208" t="s">
        <v>299</v>
      </c>
      <c r="E211" s="217"/>
      <c r="F211" s="219" t="s">
        <v>2617</v>
      </c>
      <c r="G211" s="217"/>
      <c r="H211" s="220">
        <v>486</v>
      </c>
      <c r="I211" s="221"/>
      <c r="J211" s="217"/>
      <c r="K211" s="217"/>
      <c r="L211" s="222"/>
      <c r="M211" s="223"/>
      <c r="N211" s="224"/>
      <c r="O211" s="224"/>
      <c r="P211" s="224"/>
      <c r="Q211" s="224"/>
      <c r="R211" s="224"/>
      <c r="S211" s="224"/>
      <c r="T211" s="225"/>
      <c r="AT211" s="226" t="s">
        <v>299</v>
      </c>
      <c r="AU211" s="226" t="s">
        <v>91</v>
      </c>
      <c r="AV211" s="13" t="s">
        <v>91</v>
      </c>
      <c r="AW211" s="13" t="s">
        <v>4</v>
      </c>
      <c r="AX211" s="13" t="s">
        <v>88</v>
      </c>
      <c r="AY211" s="226" t="s">
        <v>211</v>
      </c>
    </row>
    <row r="212" spans="1:65" s="2" customFormat="1" ht="36">
      <c r="A212" s="37"/>
      <c r="B212" s="38"/>
      <c r="C212" s="195" t="s">
        <v>479</v>
      </c>
      <c r="D212" s="195" t="s">
        <v>214</v>
      </c>
      <c r="E212" s="196" t="s">
        <v>2618</v>
      </c>
      <c r="F212" s="197" t="s">
        <v>2619</v>
      </c>
      <c r="G212" s="198" t="s">
        <v>622</v>
      </c>
      <c r="H212" s="199">
        <v>99</v>
      </c>
      <c r="I212" s="200"/>
      <c r="J212" s="201">
        <f>ROUND(I212*H212,2)</f>
        <v>0</v>
      </c>
      <c r="K212" s="197" t="s">
        <v>224</v>
      </c>
      <c r="L212" s="42"/>
      <c r="M212" s="202" t="s">
        <v>44</v>
      </c>
      <c r="N212" s="203" t="s">
        <v>53</v>
      </c>
      <c r="O212" s="67"/>
      <c r="P212" s="204">
        <f>O212*H212</f>
        <v>0</v>
      </c>
      <c r="Q212" s="204">
        <v>0</v>
      </c>
      <c r="R212" s="204">
        <f>Q212*H212</f>
        <v>0</v>
      </c>
      <c r="S212" s="204">
        <v>0</v>
      </c>
      <c r="T212" s="205">
        <f>S212*H212</f>
        <v>0</v>
      </c>
      <c r="U212" s="37"/>
      <c r="V212" s="37"/>
      <c r="W212" s="37"/>
      <c r="X212" s="37"/>
      <c r="Y212" s="37"/>
      <c r="Z212" s="37"/>
      <c r="AA212" s="37"/>
      <c r="AB212" s="37"/>
      <c r="AC212" s="37"/>
      <c r="AD212" s="37"/>
      <c r="AE212" s="37"/>
      <c r="AR212" s="206" t="s">
        <v>232</v>
      </c>
      <c r="AT212" s="206" t="s">
        <v>214</v>
      </c>
      <c r="AU212" s="206" t="s">
        <v>91</v>
      </c>
      <c r="AY212" s="19" t="s">
        <v>211</v>
      </c>
      <c r="BE212" s="207">
        <f>IF(N212="základní",J212,0)</f>
        <v>0</v>
      </c>
      <c r="BF212" s="207">
        <f>IF(N212="snížená",J212,0)</f>
        <v>0</v>
      </c>
      <c r="BG212" s="207">
        <f>IF(N212="zákl. přenesená",J212,0)</f>
        <v>0</v>
      </c>
      <c r="BH212" s="207">
        <f>IF(N212="sníž. přenesená",J212,0)</f>
        <v>0</v>
      </c>
      <c r="BI212" s="207">
        <f>IF(N212="nulová",J212,0)</f>
        <v>0</v>
      </c>
      <c r="BJ212" s="19" t="s">
        <v>88</v>
      </c>
      <c r="BK212" s="207">
        <f>ROUND(I212*H212,2)</f>
        <v>0</v>
      </c>
      <c r="BL212" s="19" t="s">
        <v>232</v>
      </c>
      <c r="BM212" s="206" t="s">
        <v>2620</v>
      </c>
    </row>
    <row r="213" spans="1:65" s="2" customFormat="1" ht="39">
      <c r="A213" s="37"/>
      <c r="B213" s="38"/>
      <c r="C213" s="39"/>
      <c r="D213" s="208" t="s">
        <v>297</v>
      </c>
      <c r="E213" s="39"/>
      <c r="F213" s="209" t="s">
        <v>2556</v>
      </c>
      <c r="G213" s="39"/>
      <c r="H213" s="39"/>
      <c r="I213" s="118"/>
      <c r="J213" s="39"/>
      <c r="K213" s="39"/>
      <c r="L213" s="42"/>
      <c r="M213" s="210"/>
      <c r="N213" s="211"/>
      <c r="O213" s="67"/>
      <c r="P213" s="67"/>
      <c r="Q213" s="67"/>
      <c r="R213" s="67"/>
      <c r="S213" s="67"/>
      <c r="T213" s="68"/>
      <c r="U213" s="37"/>
      <c r="V213" s="37"/>
      <c r="W213" s="37"/>
      <c r="X213" s="37"/>
      <c r="Y213" s="37"/>
      <c r="Z213" s="37"/>
      <c r="AA213" s="37"/>
      <c r="AB213" s="37"/>
      <c r="AC213" s="37"/>
      <c r="AD213" s="37"/>
      <c r="AE213" s="37"/>
      <c r="AT213" s="19" t="s">
        <v>297</v>
      </c>
      <c r="AU213" s="19" t="s">
        <v>91</v>
      </c>
    </row>
    <row r="214" spans="1:65" s="13" customFormat="1">
      <c r="B214" s="216"/>
      <c r="C214" s="217"/>
      <c r="D214" s="208" t="s">
        <v>299</v>
      </c>
      <c r="E214" s="217"/>
      <c r="F214" s="219" t="s">
        <v>2621</v>
      </c>
      <c r="G214" s="217"/>
      <c r="H214" s="220">
        <v>99</v>
      </c>
      <c r="I214" s="221"/>
      <c r="J214" s="217"/>
      <c r="K214" s="217"/>
      <c r="L214" s="222"/>
      <c r="M214" s="223"/>
      <c r="N214" s="224"/>
      <c r="O214" s="224"/>
      <c r="P214" s="224"/>
      <c r="Q214" s="224"/>
      <c r="R214" s="224"/>
      <c r="S214" s="224"/>
      <c r="T214" s="225"/>
      <c r="AT214" s="226" t="s">
        <v>299</v>
      </c>
      <c r="AU214" s="226" t="s">
        <v>91</v>
      </c>
      <c r="AV214" s="13" t="s">
        <v>91</v>
      </c>
      <c r="AW214" s="13" t="s">
        <v>4</v>
      </c>
      <c r="AX214" s="13" t="s">
        <v>88</v>
      </c>
      <c r="AY214" s="226" t="s">
        <v>211</v>
      </c>
    </row>
    <row r="215" spans="1:65" s="2" customFormat="1" ht="36">
      <c r="A215" s="37"/>
      <c r="B215" s="38"/>
      <c r="C215" s="195" t="s">
        <v>485</v>
      </c>
      <c r="D215" s="195" t="s">
        <v>214</v>
      </c>
      <c r="E215" s="196" t="s">
        <v>2622</v>
      </c>
      <c r="F215" s="197" t="s">
        <v>2623</v>
      </c>
      <c r="G215" s="198" t="s">
        <v>622</v>
      </c>
      <c r="H215" s="199">
        <v>9</v>
      </c>
      <c r="I215" s="200"/>
      <c r="J215" s="201">
        <f>ROUND(I215*H215,2)</f>
        <v>0</v>
      </c>
      <c r="K215" s="197" t="s">
        <v>224</v>
      </c>
      <c r="L215" s="42"/>
      <c r="M215" s="202" t="s">
        <v>44</v>
      </c>
      <c r="N215" s="203" t="s">
        <v>53</v>
      </c>
      <c r="O215" s="67"/>
      <c r="P215" s="204">
        <f>O215*H215</f>
        <v>0</v>
      </c>
      <c r="Q215" s="204">
        <v>0</v>
      </c>
      <c r="R215" s="204">
        <f>Q215*H215</f>
        <v>0</v>
      </c>
      <c r="S215" s="204">
        <v>0</v>
      </c>
      <c r="T215" s="205">
        <f>S215*H215</f>
        <v>0</v>
      </c>
      <c r="U215" s="37"/>
      <c r="V215" s="37"/>
      <c r="W215" s="37"/>
      <c r="X215" s="37"/>
      <c r="Y215" s="37"/>
      <c r="Z215" s="37"/>
      <c r="AA215" s="37"/>
      <c r="AB215" s="37"/>
      <c r="AC215" s="37"/>
      <c r="AD215" s="37"/>
      <c r="AE215" s="37"/>
      <c r="AR215" s="206" t="s">
        <v>232</v>
      </c>
      <c r="AT215" s="206" t="s">
        <v>214</v>
      </c>
      <c r="AU215" s="206" t="s">
        <v>91</v>
      </c>
      <c r="AY215" s="19" t="s">
        <v>211</v>
      </c>
      <c r="BE215" s="207">
        <f>IF(N215="základní",J215,0)</f>
        <v>0</v>
      </c>
      <c r="BF215" s="207">
        <f>IF(N215="snížená",J215,0)</f>
        <v>0</v>
      </c>
      <c r="BG215" s="207">
        <f>IF(N215="zákl. přenesená",J215,0)</f>
        <v>0</v>
      </c>
      <c r="BH215" s="207">
        <f>IF(N215="sníž. přenesená",J215,0)</f>
        <v>0</v>
      </c>
      <c r="BI215" s="207">
        <f>IF(N215="nulová",J215,0)</f>
        <v>0</v>
      </c>
      <c r="BJ215" s="19" t="s">
        <v>88</v>
      </c>
      <c r="BK215" s="207">
        <f>ROUND(I215*H215,2)</f>
        <v>0</v>
      </c>
      <c r="BL215" s="19" t="s">
        <v>232</v>
      </c>
      <c r="BM215" s="206" t="s">
        <v>2624</v>
      </c>
    </row>
    <row r="216" spans="1:65" s="2" customFormat="1" ht="39">
      <c r="A216" s="37"/>
      <c r="B216" s="38"/>
      <c r="C216" s="39"/>
      <c r="D216" s="208" t="s">
        <v>297</v>
      </c>
      <c r="E216" s="39"/>
      <c r="F216" s="209" t="s">
        <v>2556</v>
      </c>
      <c r="G216" s="39"/>
      <c r="H216" s="39"/>
      <c r="I216" s="118"/>
      <c r="J216" s="39"/>
      <c r="K216" s="39"/>
      <c r="L216" s="42"/>
      <c r="M216" s="210"/>
      <c r="N216" s="211"/>
      <c r="O216" s="67"/>
      <c r="P216" s="67"/>
      <c r="Q216" s="67"/>
      <c r="R216" s="67"/>
      <c r="S216" s="67"/>
      <c r="T216" s="68"/>
      <c r="U216" s="37"/>
      <c r="V216" s="37"/>
      <c r="W216" s="37"/>
      <c r="X216" s="37"/>
      <c r="Y216" s="37"/>
      <c r="Z216" s="37"/>
      <c r="AA216" s="37"/>
      <c r="AB216" s="37"/>
      <c r="AC216" s="37"/>
      <c r="AD216" s="37"/>
      <c r="AE216" s="37"/>
      <c r="AT216" s="19" t="s">
        <v>297</v>
      </c>
      <c r="AU216" s="19" t="s">
        <v>91</v>
      </c>
    </row>
    <row r="217" spans="1:65" s="13" customFormat="1">
      <c r="B217" s="216"/>
      <c r="C217" s="217"/>
      <c r="D217" s="208" t="s">
        <v>299</v>
      </c>
      <c r="E217" s="217"/>
      <c r="F217" s="219" t="s">
        <v>2625</v>
      </c>
      <c r="G217" s="217"/>
      <c r="H217" s="220">
        <v>9</v>
      </c>
      <c r="I217" s="221"/>
      <c r="J217" s="217"/>
      <c r="K217" s="217"/>
      <c r="L217" s="222"/>
      <c r="M217" s="223"/>
      <c r="N217" s="224"/>
      <c r="O217" s="224"/>
      <c r="P217" s="224"/>
      <c r="Q217" s="224"/>
      <c r="R217" s="224"/>
      <c r="S217" s="224"/>
      <c r="T217" s="225"/>
      <c r="AT217" s="226" t="s">
        <v>299</v>
      </c>
      <c r="AU217" s="226" t="s">
        <v>91</v>
      </c>
      <c r="AV217" s="13" t="s">
        <v>91</v>
      </c>
      <c r="AW217" s="13" t="s">
        <v>4</v>
      </c>
      <c r="AX217" s="13" t="s">
        <v>88</v>
      </c>
      <c r="AY217" s="226" t="s">
        <v>211</v>
      </c>
    </row>
    <row r="218" spans="1:65" s="2" customFormat="1" ht="36">
      <c r="A218" s="37"/>
      <c r="B218" s="38"/>
      <c r="C218" s="195" t="s">
        <v>493</v>
      </c>
      <c r="D218" s="195" t="s">
        <v>214</v>
      </c>
      <c r="E218" s="196" t="s">
        <v>2626</v>
      </c>
      <c r="F218" s="197" t="s">
        <v>2627</v>
      </c>
      <c r="G218" s="198" t="s">
        <v>622</v>
      </c>
      <c r="H218" s="199">
        <v>54</v>
      </c>
      <c r="I218" s="200"/>
      <c r="J218" s="201">
        <f>ROUND(I218*H218,2)</f>
        <v>0</v>
      </c>
      <c r="K218" s="197" t="s">
        <v>224</v>
      </c>
      <c r="L218" s="42"/>
      <c r="M218" s="202" t="s">
        <v>44</v>
      </c>
      <c r="N218" s="203" t="s">
        <v>53</v>
      </c>
      <c r="O218" s="67"/>
      <c r="P218" s="204">
        <f>O218*H218</f>
        <v>0</v>
      </c>
      <c r="Q218" s="204">
        <v>0</v>
      </c>
      <c r="R218" s="204">
        <f>Q218*H218</f>
        <v>0</v>
      </c>
      <c r="S218" s="204">
        <v>0</v>
      </c>
      <c r="T218" s="205">
        <f>S218*H218</f>
        <v>0</v>
      </c>
      <c r="U218" s="37"/>
      <c r="V218" s="37"/>
      <c r="W218" s="37"/>
      <c r="X218" s="37"/>
      <c r="Y218" s="37"/>
      <c r="Z218" s="37"/>
      <c r="AA218" s="37"/>
      <c r="AB218" s="37"/>
      <c r="AC218" s="37"/>
      <c r="AD218" s="37"/>
      <c r="AE218" s="37"/>
      <c r="AR218" s="206" t="s">
        <v>232</v>
      </c>
      <c r="AT218" s="206" t="s">
        <v>214</v>
      </c>
      <c r="AU218" s="206" t="s">
        <v>91</v>
      </c>
      <c r="AY218" s="19" t="s">
        <v>211</v>
      </c>
      <c r="BE218" s="207">
        <f>IF(N218="základní",J218,0)</f>
        <v>0</v>
      </c>
      <c r="BF218" s="207">
        <f>IF(N218="snížená",J218,0)</f>
        <v>0</v>
      </c>
      <c r="BG218" s="207">
        <f>IF(N218="zákl. přenesená",J218,0)</f>
        <v>0</v>
      </c>
      <c r="BH218" s="207">
        <f>IF(N218="sníž. přenesená",J218,0)</f>
        <v>0</v>
      </c>
      <c r="BI218" s="207">
        <f>IF(N218="nulová",J218,0)</f>
        <v>0</v>
      </c>
      <c r="BJ218" s="19" t="s">
        <v>88</v>
      </c>
      <c r="BK218" s="207">
        <f>ROUND(I218*H218,2)</f>
        <v>0</v>
      </c>
      <c r="BL218" s="19" t="s">
        <v>232</v>
      </c>
      <c r="BM218" s="206" t="s">
        <v>2628</v>
      </c>
    </row>
    <row r="219" spans="1:65" s="2" customFormat="1" ht="39">
      <c r="A219" s="37"/>
      <c r="B219" s="38"/>
      <c r="C219" s="39"/>
      <c r="D219" s="208" t="s">
        <v>297</v>
      </c>
      <c r="E219" s="39"/>
      <c r="F219" s="209" t="s">
        <v>2556</v>
      </c>
      <c r="G219" s="39"/>
      <c r="H219" s="39"/>
      <c r="I219" s="118"/>
      <c r="J219" s="39"/>
      <c r="K219" s="39"/>
      <c r="L219" s="42"/>
      <c r="M219" s="210"/>
      <c r="N219" s="211"/>
      <c r="O219" s="67"/>
      <c r="P219" s="67"/>
      <c r="Q219" s="67"/>
      <c r="R219" s="67"/>
      <c r="S219" s="67"/>
      <c r="T219" s="68"/>
      <c r="U219" s="37"/>
      <c r="V219" s="37"/>
      <c r="W219" s="37"/>
      <c r="X219" s="37"/>
      <c r="Y219" s="37"/>
      <c r="Z219" s="37"/>
      <c r="AA219" s="37"/>
      <c r="AB219" s="37"/>
      <c r="AC219" s="37"/>
      <c r="AD219" s="37"/>
      <c r="AE219" s="37"/>
      <c r="AT219" s="19" t="s">
        <v>297</v>
      </c>
      <c r="AU219" s="19" t="s">
        <v>91</v>
      </c>
    </row>
    <row r="220" spans="1:65" s="13" customFormat="1">
      <c r="B220" s="216"/>
      <c r="C220" s="217"/>
      <c r="D220" s="208" t="s">
        <v>299</v>
      </c>
      <c r="E220" s="217"/>
      <c r="F220" s="219" t="s">
        <v>2629</v>
      </c>
      <c r="G220" s="217"/>
      <c r="H220" s="220">
        <v>54</v>
      </c>
      <c r="I220" s="221"/>
      <c r="J220" s="217"/>
      <c r="K220" s="217"/>
      <c r="L220" s="222"/>
      <c r="M220" s="223"/>
      <c r="N220" s="224"/>
      <c r="O220" s="224"/>
      <c r="P220" s="224"/>
      <c r="Q220" s="224"/>
      <c r="R220" s="224"/>
      <c r="S220" s="224"/>
      <c r="T220" s="225"/>
      <c r="AT220" s="226" t="s">
        <v>299</v>
      </c>
      <c r="AU220" s="226" t="s">
        <v>91</v>
      </c>
      <c r="AV220" s="13" t="s">
        <v>91</v>
      </c>
      <c r="AW220" s="13" t="s">
        <v>4</v>
      </c>
      <c r="AX220" s="13" t="s">
        <v>88</v>
      </c>
      <c r="AY220" s="226" t="s">
        <v>211</v>
      </c>
    </row>
    <row r="221" spans="1:65" s="2" customFormat="1" ht="36">
      <c r="A221" s="37"/>
      <c r="B221" s="38"/>
      <c r="C221" s="195" t="s">
        <v>506</v>
      </c>
      <c r="D221" s="195" t="s">
        <v>214</v>
      </c>
      <c r="E221" s="196" t="s">
        <v>2630</v>
      </c>
      <c r="F221" s="197" t="s">
        <v>2631</v>
      </c>
      <c r="G221" s="198" t="s">
        <v>622</v>
      </c>
      <c r="H221" s="199">
        <v>2546</v>
      </c>
      <c r="I221" s="200"/>
      <c r="J221" s="201">
        <f>ROUND(I221*H221,2)</f>
        <v>0</v>
      </c>
      <c r="K221" s="197" t="s">
        <v>224</v>
      </c>
      <c r="L221" s="42"/>
      <c r="M221" s="202" t="s">
        <v>44</v>
      </c>
      <c r="N221" s="203" t="s">
        <v>53</v>
      </c>
      <c r="O221" s="67"/>
      <c r="P221" s="204">
        <f>O221*H221</f>
        <v>0</v>
      </c>
      <c r="Q221" s="204">
        <v>0</v>
      </c>
      <c r="R221" s="204">
        <f>Q221*H221</f>
        <v>0</v>
      </c>
      <c r="S221" s="204">
        <v>0</v>
      </c>
      <c r="T221" s="205">
        <f>S221*H221</f>
        <v>0</v>
      </c>
      <c r="U221" s="37"/>
      <c r="V221" s="37"/>
      <c r="W221" s="37"/>
      <c r="X221" s="37"/>
      <c r="Y221" s="37"/>
      <c r="Z221" s="37"/>
      <c r="AA221" s="37"/>
      <c r="AB221" s="37"/>
      <c r="AC221" s="37"/>
      <c r="AD221" s="37"/>
      <c r="AE221" s="37"/>
      <c r="AR221" s="206" t="s">
        <v>232</v>
      </c>
      <c r="AT221" s="206" t="s">
        <v>214</v>
      </c>
      <c r="AU221" s="206" t="s">
        <v>91</v>
      </c>
      <c r="AY221" s="19" t="s">
        <v>211</v>
      </c>
      <c r="BE221" s="207">
        <f>IF(N221="základní",J221,0)</f>
        <v>0</v>
      </c>
      <c r="BF221" s="207">
        <f>IF(N221="snížená",J221,0)</f>
        <v>0</v>
      </c>
      <c r="BG221" s="207">
        <f>IF(N221="zákl. přenesená",J221,0)</f>
        <v>0</v>
      </c>
      <c r="BH221" s="207">
        <f>IF(N221="sníž. přenesená",J221,0)</f>
        <v>0</v>
      </c>
      <c r="BI221" s="207">
        <f>IF(N221="nulová",J221,0)</f>
        <v>0</v>
      </c>
      <c r="BJ221" s="19" t="s">
        <v>88</v>
      </c>
      <c r="BK221" s="207">
        <f>ROUND(I221*H221,2)</f>
        <v>0</v>
      </c>
      <c r="BL221" s="19" t="s">
        <v>232</v>
      </c>
      <c r="BM221" s="206" t="s">
        <v>2632</v>
      </c>
    </row>
    <row r="222" spans="1:65" s="2" customFormat="1" ht="39">
      <c r="A222" s="37"/>
      <c r="B222" s="38"/>
      <c r="C222" s="39"/>
      <c r="D222" s="208" t="s">
        <v>297</v>
      </c>
      <c r="E222" s="39"/>
      <c r="F222" s="209" t="s">
        <v>2556</v>
      </c>
      <c r="G222" s="39"/>
      <c r="H222" s="39"/>
      <c r="I222" s="118"/>
      <c r="J222" s="39"/>
      <c r="K222" s="39"/>
      <c r="L222" s="42"/>
      <c r="M222" s="210"/>
      <c r="N222" s="211"/>
      <c r="O222" s="67"/>
      <c r="P222" s="67"/>
      <c r="Q222" s="67"/>
      <c r="R222" s="67"/>
      <c r="S222" s="67"/>
      <c r="T222" s="68"/>
      <c r="U222" s="37"/>
      <c r="V222" s="37"/>
      <c r="W222" s="37"/>
      <c r="X222" s="37"/>
      <c r="Y222" s="37"/>
      <c r="Z222" s="37"/>
      <c r="AA222" s="37"/>
      <c r="AB222" s="37"/>
      <c r="AC222" s="37"/>
      <c r="AD222" s="37"/>
      <c r="AE222" s="37"/>
      <c r="AT222" s="19" t="s">
        <v>297</v>
      </c>
      <c r="AU222" s="19" t="s">
        <v>91</v>
      </c>
    </row>
    <row r="223" spans="1:65" s="13" customFormat="1">
      <c r="B223" s="216"/>
      <c r="C223" s="217"/>
      <c r="D223" s="208" t="s">
        <v>299</v>
      </c>
      <c r="E223" s="217"/>
      <c r="F223" s="219" t="s">
        <v>2633</v>
      </c>
      <c r="G223" s="217"/>
      <c r="H223" s="220">
        <v>2546</v>
      </c>
      <c r="I223" s="221"/>
      <c r="J223" s="217"/>
      <c r="K223" s="217"/>
      <c r="L223" s="222"/>
      <c r="M223" s="223"/>
      <c r="N223" s="224"/>
      <c r="O223" s="224"/>
      <c r="P223" s="224"/>
      <c r="Q223" s="224"/>
      <c r="R223" s="224"/>
      <c r="S223" s="224"/>
      <c r="T223" s="225"/>
      <c r="AT223" s="226" t="s">
        <v>299</v>
      </c>
      <c r="AU223" s="226" t="s">
        <v>91</v>
      </c>
      <c r="AV223" s="13" t="s">
        <v>91</v>
      </c>
      <c r="AW223" s="13" t="s">
        <v>4</v>
      </c>
      <c r="AX223" s="13" t="s">
        <v>88</v>
      </c>
      <c r="AY223" s="226" t="s">
        <v>211</v>
      </c>
    </row>
    <row r="224" spans="1:65" s="2" customFormat="1" ht="36">
      <c r="A224" s="37"/>
      <c r="B224" s="38"/>
      <c r="C224" s="195" t="s">
        <v>516</v>
      </c>
      <c r="D224" s="195" t="s">
        <v>214</v>
      </c>
      <c r="E224" s="196" t="s">
        <v>2634</v>
      </c>
      <c r="F224" s="197" t="s">
        <v>2635</v>
      </c>
      <c r="G224" s="198" t="s">
        <v>622</v>
      </c>
      <c r="H224" s="199">
        <v>1026</v>
      </c>
      <c r="I224" s="200"/>
      <c r="J224" s="201">
        <f>ROUND(I224*H224,2)</f>
        <v>0</v>
      </c>
      <c r="K224" s="197" t="s">
        <v>224</v>
      </c>
      <c r="L224" s="42"/>
      <c r="M224" s="202" t="s">
        <v>44</v>
      </c>
      <c r="N224" s="203" t="s">
        <v>53</v>
      </c>
      <c r="O224" s="67"/>
      <c r="P224" s="204">
        <f>O224*H224</f>
        <v>0</v>
      </c>
      <c r="Q224" s="204">
        <v>0</v>
      </c>
      <c r="R224" s="204">
        <f>Q224*H224</f>
        <v>0</v>
      </c>
      <c r="S224" s="204">
        <v>0</v>
      </c>
      <c r="T224" s="205">
        <f>S224*H224</f>
        <v>0</v>
      </c>
      <c r="U224" s="37"/>
      <c r="V224" s="37"/>
      <c r="W224" s="37"/>
      <c r="X224" s="37"/>
      <c r="Y224" s="37"/>
      <c r="Z224" s="37"/>
      <c r="AA224" s="37"/>
      <c r="AB224" s="37"/>
      <c r="AC224" s="37"/>
      <c r="AD224" s="37"/>
      <c r="AE224" s="37"/>
      <c r="AR224" s="206" t="s">
        <v>232</v>
      </c>
      <c r="AT224" s="206" t="s">
        <v>214</v>
      </c>
      <c r="AU224" s="206" t="s">
        <v>91</v>
      </c>
      <c r="AY224" s="19" t="s">
        <v>211</v>
      </c>
      <c r="BE224" s="207">
        <f>IF(N224="základní",J224,0)</f>
        <v>0</v>
      </c>
      <c r="BF224" s="207">
        <f>IF(N224="snížená",J224,0)</f>
        <v>0</v>
      </c>
      <c r="BG224" s="207">
        <f>IF(N224="zákl. přenesená",J224,0)</f>
        <v>0</v>
      </c>
      <c r="BH224" s="207">
        <f>IF(N224="sníž. přenesená",J224,0)</f>
        <v>0</v>
      </c>
      <c r="BI224" s="207">
        <f>IF(N224="nulová",J224,0)</f>
        <v>0</v>
      </c>
      <c r="BJ224" s="19" t="s">
        <v>88</v>
      </c>
      <c r="BK224" s="207">
        <f>ROUND(I224*H224,2)</f>
        <v>0</v>
      </c>
      <c r="BL224" s="19" t="s">
        <v>232</v>
      </c>
      <c r="BM224" s="206" t="s">
        <v>2636</v>
      </c>
    </row>
    <row r="225" spans="1:65" s="2" customFormat="1" ht="39">
      <c r="A225" s="37"/>
      <c r="B225" s="38"/>
      <c r="C225" s="39"/>
      <c r="D225" s="208" t="s">
        <v>297</v>
      </c>
      <c r="E225" s="39"/>
      <c r="F225" s="209" t="s">
        <v>2556</v>
      </c>
      <c r="G225" s="39"/>
      <c r="H225" s="39"/>
      <c r="I225" s="118"/>
      <c r="J225" s="39"/>
      <c r="K225" s="39"/>
      <c r="L225" s="42"/>
      <c r="M225" s="210"/>
      <c r="N225" s="211"/>
      <c r="O225" s="67"/>
      <c r="P225" s="67"/>
      <c r="Q225" s="67"/>
      <c r="R225" s="67"/>
      <c r="S225" s="67"/>
      <c r="T225" s="68"/>
      <c r="U225" s="37"/>
      <c r="V225" s="37"/>
      <c r="W225" s="37"/>
      <c r="X225" s="37"/>
      <c r="Y225" s="37"/>
      <c r="Z225" s="37"/>
      <c r="AA225" s="37"/>
      <c r="AB225" s="37"/>
      <c r="AC225" s="37"/>
      <c r="AD225" s="37"/>
      <c r="AE225" s="37"/>
      <c r="AT225" s="19" t="s">
        <v>297</v>
      </c>
      <c r="AU225" s="19" t="s">
        <v>91</v>
      </c>
    </row>
    <row r="226" spans="1:65" s="13" customFormat="1">
      <c r="B226" s="216"/>
      <c r="C226" s="217"/>
      <c r="D226" s="208" t="s">
        <v>299</v>
      </c>
      <c r="E226" s="217"/>
      <c r="F226" s="219" t="s">
        <v>2637</v>
      </c>
      <c r="G226" s="217"/>
      <c r="H226" s="220">
        <v>1026</v>
      </c>
      <c r="I226" s="221"/>
      <c r="J226" s="217"/>
      <c r="K226" s="217"/>
      <c r="L226" s="222"/>
      <c r="M226" s="223"/>
      <c r="N226" s="224"/>
      <c r="O226" s="224"/>
      <c r="P226" s="224"/>
      <c r="Q226" s="224"/>
      <c r="R226" s="224"/>
      <c r="S226" s="224"/>
      <c r="T226" s="225"/>
      <c r="AT226" s="226" t="s">
        <v>299</v>
      </c>
      <c r="AU226" s="226" t="s">
        <v>91</v>
      </c>
      <c r="AV226" s="13" t="s">
        <v>91</v>
      </c>
      <c r="AW226" s="13" t="s">
        <v>4</v>
      </c>
      <c r="AX226" s="13" t="s">
        <v>88</v>
      </c>
      <c r="AY226" s="226" t="s">
        <v>211</v>
      </c>
    </row>
    <row r="227" spans="1:65" s="2" customFormat="1" ht="36">
      <c r="A227" s="37"/>
      <c r="B227" s="38"/>
      <c r="C227" s="195" t="s">
        <v>522</v>
      </c>
      <c r="D227" s="195" t="s">
        <v>214</v>
      </c>
      <c r="E227" s="196" t="s">
        <v>2638</v>
      </c>
      <c r="F227" s="197" t="s">
        <v>2639</v>
      </c>
      <c r="G227" s="198" t="s">
        <v>622</v>
      </c>
      <c r="H227" s="199">
        <v>209</v>
      </c>
      <c r="I227" s="200"/>
      <c r="J227" s="201">
        <f>ROUND(I227*H227,2)</f>
        <v>0</v>
      </c>
      <c r="K227" s="197" t="s">
        <v>224</v>
      </c>
      <c r="L227" s="42"/>
      <c r="M227" s="202" t="s">
        <v>44</v>
      </c>
      <c r="N227" s="203" t="s">
        <v>53</v>
      </c>
      <c r="O227" s="67"/>
      <c r="P227" s="204">
        <f>O227*H227</f>
        <v>0</v>
      </c>
      <c r="Q227" s="204">
        <v>0</v>
      </c>
      <c r="R227" s="204">
        <f>Q227*H227</f>
        <v>0</v>
      </c>
      <c r="S227" s="204">
        <v>0</v>
      </c>
      <c r="T227" s="205">
        <f>S227*H227</f>
        <v>0</v>
      </c>
      <c r="U227" s="37"/>
      <c r="V227" s="37"/>
      <c r="W227" s="37"/>
      <c r="X227" s="37"/>
      <c r="Y227" s="37"/>
      <c r="Z227" s="37"/>
      <c r="AA227" s="37"/>
      <c r="AB227" s="37"/>
      <c r="AC227" s="37"/>
      <c r="AD227" s="37"/>
      <c r="AE227" s="37"/>
      <c r="AR227" s="206" t="s">
        <v>232</v>
      </c>
      <c r="AT227" s="206" t="s">
        <v>214</v>
      </c>
      <c r="AU227" s="206" t="s">
        <v>91</v>
      </c>
      <c r="AY227" s="19" t="s">
        <v>211</v>
      </c>
      <c r="BE227" s="207">
        <f>IF(N227="základní",J227,0)</f>
        <v>0</v>
      </c>
      <c r="BF227" s="207">
        <f>IF(N227="snížená",J227,0)</f>
        <v>0</v>
      </c>
      <c r="BG227" s="207">
        <f>IF(N227="zákl. přenesená",J227,0)</f>
        <v>0</v>
      </c>
      <c r="BH227" s="207">
        <f>IF(N227="sníž. přenesená",J227,0)</f>
        <v>0</v>
      </c>
      <c r="BI227" s="207">
        <f>IF(N227="nulová",J227,0)</f>
        <v>0</v>
      </c>
      <c r="BJ227" s="19" t="s">
        <v>88</v>
      </c>
      <c r="BK227" s="207">
        <f>ROUND(I227*H227,2)</f>
        <v>0</v>
      </c>
      <c r="BL227" s="19" t="s">
        <v>232</v>
      </c>
      <c r="BM227" s="206" t="s">
        <v>2640</v>
      </c>
    </row>
    <row r="228" spans="1:65" s="2" customFormat="1" ht="39">
      <c r="A228" s="37"/>
      <c r="B228" s="38"/>
      <c r="C228" s="39"/>
      <c r="D228" s="208" t="s">
        <v>297</v>
      </c>
      <c r="E228" s="39"/>
      <c r="F228" s="209" t="s">
        <v>2556</v>
      </c>
      <c r="G228" s="39"/>
      <c r="H228" s="39"/>
      <c r="I228" s="118"/>
      <c r="J228" s="39"/>
      <c r="K228" s="39"/>
      <c r="L228" s="42"/>
      <c r="M228" s="210"/>
      <c r="N228" s="211"/>
      <c r="O228" s="67"/>
      <c r="P228" s="67"/>
      <c r="Q228" s="67"/>
      <c r="R228" s="67"/>
      <c r="S228" s="67"/>
      <c r="T228" s="68"/>
      <c r="U228" s="37"/>
      <c r="V228" s="37"/>
      <c r="W228" s="37"/>
      <c r="X228" s="37"/>
      <c r="Y228" s="37"/>
      <c r="Z228" s="37"/>
      <c r="AA228" s="37"/>
      <c r="AB228" s="37"/>
      <c r="AC228" s="37"/>
      <c r="AD228" s="37"/>
      <c r="AE228" s="37"/>
      <c r="AT228" s="19" t="s">
        <v>297</v>
      </c>
      <c r="AU228" s="19" t="s">
        <v>91</v>
      </c>
    </row>
    <row r="229" spans="1:65" s="13" customFormat="1">
      <c r="B229" s="216"/>
      <c r="C229" s="217"/>
      <c r="D229" s="208" t="s">
        <v>299</v>
      </c>
      <c r="E229" s="217"/>
      <c r="F229" s="219" t="s">
        <v>2641</v>
      </c>
      <c r="G229" s="217"/>
      <c r="H229" s="220">
        <v>209</v>
      </c>
      <c r="I229" s="221"/>
      <c r="J229" s="217"/>
      <c r="K229" s="217"/>
      <c r="L229" s="222"/>
      <c r="M229" s="223"/>
      <c r="N229" s="224"/>
      <c r="O229" s="224"/>
      <c r="P229" s="224"/>
      <c r="Q229" s="224"/>
      <c r="R229" s="224"/>
      <c r="S229" s="224"/>
      <c r="T229" s="225"/>
      <c r="AT229" s="226" t="s">
        <v>299</v>
      </c>
      <c r="AU229" s="226" t="s">
        <v>91</v>
      </c>
      <c r="AV229" s="13" t="s">
        <v>91</v>
      </c>
      <c r="AW229" s="13" t="s">
        <v>4</v>
      </c>
      <c r="AX229" s="13" t="s">
        <v>88</v>
      </c>
      <c r="AY229" s="226" t="s">
        <v>211</v>
      </c>
    </row>
    <row r="230" spans="1:65" s="2" customFormat="1" ht="36">
      <c r="A230" s="37"/>
      <c r="B230" s="38"/>
      <c r="C230" s="195" t="s">
        <v>528</v>
      </c>
      <c r="D230" s="195" t="s">
        <v>214</v>
      </c>
      <c r="E230" s="196" t="s">
        <v>2642</v>
      </c>
      <c r="F230" s="197" t="s">
        <v>2643</v>
      </c>
      <c r="G230" s="198" t="s">
        <v>622</v>
      </c>
      <c r="H230" s="199">
        <v>19</v>
      </c>
      <c r="I230" s="200"/>
      <c r="J230" s="201">
        <f>ROUND(I230*H230,2)</f>
        <v>0</v>
      </c>
      <c r="K230" s="197" t="s">
        <v>224</v>
      </c>
      <c r="L230" s="42"/>
      <c r="M230" s="202" t="s">
        <v>44</v>
      </c>
      <c r="N230" s="203" t="s">
        <v>53</v>
      </c>
      <c r="O230" s="67"/>
      <c r="P230" s="204">
        <f>O230*H230</f>
        <v>0</v>
      </c>
      <c r="Q230" s="204">
        <v>0</v>
      </c>
      <c r="R230" s="204">
        <f>Q230*H230</f>
        <v>0</v>
      </c>
      <c r="S230" s="204">
        <v>0</v>
      </c>
      <c r="T230" s="205">
        <f>S230*H230</f>
        <v>0</v>
      </c>
      <c r="U230" s="37"/>
      <c r="V230" s="37"/>
      <c r="W230" s="37"/>
      <c r="X230" s="37"/>
      <c r="Y230" s="37"/>
      <c r="Z230" s="37"/>
      <c r="AA230" s="37"/>
      <c r="AB230" s="37"/>
      <c r="AC230" s="37"/>
      <c r="AD230" s="37"/>
      <c r="AE230" s="37"/>
      <c r="AR230" s="206" t="s">
        <v>232</v>
      </c>
      <c r="AT230" s="206" t="s">
        <v>214</v>
      </c>
      <c r="AU230" s="206" t="s">
        <v>91</v>
      </c>
      <c r="AY230" s="19" t="s">
        <v>211</v>
      </c>
      <c r="BE230" s="207">
        <f>IF(N230="základní",J230,0)</f>
        <v>0</v>
      </c>
      <c r="BF230" s="207">
        <f>IF(N230="snížená",J230,0)</f>
        <v>0</v>
      </c>
      <c r="BG230" s="207">
        <f>IF(N230="zákl. přenesená",J230,0)</f>
        <v>0</v>
      </c>
      <c r="BH230" s="207">
        <f>IF(N230="sníž. přenesená",J230,0)</f>
        <v>0</v>
      </c>
      <c r="BI230" s="207">
        <f>IF(N230="nulová",J230,0)</f>
        <v>0</v>
      </c>
      <c r="BJ230" s="19" t="s">
        <v>88</v>
      </c>
      <c r="BK230" s="207">
        <f>ROUND(I230*H230,2)</f>
        <v>0</v>
      </c>
      <c r="BL230" s="19" t="s">
        <v>232</v>
      </c>
      <c r="BM230" s="206" t="s">
        <v>2644</v>
      </c>
    </row>
    <row r="231" spans="1:65" s="2" customFormat="1" ht="39">
      <c r="A231" s="37"/>
      <c r="B231" s="38"/>
      <c r="C231" s="39"/>
      <c r="D231" s="208" t="s">
        <v>297</v>
      </c>
      <c r="E231" s="39"/>
      <c r="F231" s="209" t="s">
        <v>2556</v>
      </c>
      <c r="G231" s="39"/>
      <c r="H231" s="39"/>
      <c r="I231" s="118"/>
      <c r="J231" s="39"/>
      <c r="K231" s="39"/>
      <c r="L231" s="42"/>
      <c r="M231" s="210"/>
      <c r="N231" s="211"/>
      <c r="O231" s="67"/>
      <c r="P231" s="67"/>
      <c r="Q231" s="67"/>
      <c r="R231" s="67"/>
      <c r="S231" s="67"/>
      <c r="T231" s="68"/>
      <c r="U231" s="37"/>
      <c r="V231" s="37"/>
      <c r="W231" s="37"/>
      <c r="X231" s="37"/>
      <c r="Y231" s="37"/>
      <c r="Z231" s="37"/>
      <c r="AA231" s="37"/>
      <c r="AB231" s="37"/>
      <c r="AC231" s="37"/>
      <c r="AD231" s="37"/>
      <c r="AE231" s="37"/>
      <c r="AT231" s="19" t="s">
        <v>297</v>
      </c>
      <c r="AU231" s="19" t="s">
        <v>91</v>
      </c>
    </row>
    <row r="232" spans="1:65" s="13" customFormat="1">
      <c r="B232" s="216"/>
      <c r="C232" s="217"/>
      <c r="D232" s="208" t="s">
        <v>299</v>
      </c>
      <c r="E232" s="217"/>
      <c r="F232" s="219" t="s">
        <v>2645</v>
      </c>
      <c r="G232" s="217"/>
      <c r="H232" s="220">
        <v>19</v>
      </c>
      <c r="I232" s="221"/>
      <c r="J232" s="217"/>
      <c r="K232" s="217"/>
      <c r="L232" s="222"/>
      <c r="M232" s="223"/>
      <c r="N232" s="224"/>
      <c r="O232" s="224"/>
      <c r="P232" s="224"/>
      <c r="Q232" s="224"/>
      <c r="R232" s="224"/>
      <c r="S232" s="224"/>
      <c r="T232" s="225"/>
      <c r="AT232" s="226" t="s">
        <v>299</v>
      </c>
      <c r="AU232" s="226" t="s">
        <v>91</v>
      </c>
      <c r="AV232" s="13" t="s">
        <v>91</v>
      </c>
      <c r="AW232" s="13" t="s">
        <v>4</v>
      </c>
      <c r="AX232" s="13" t="s">
        <v>88</v>
      </c>
      <c r="AY232" s="226" t="s">
        <v>211</v>
      </c>
    </row>
    <row r="233" spans="1:65" s="2" customFormat="1" ht="36">
      <c r="A233" s="37"/>
      <c r="B233" s="38"/>
      <c r="C233" s="195" t="s">
        <v>535</v>
      </c>
      <c r="D233" s="195" t="s">
        <v>214</v>
      </c>
      <c r="E233" s="196" t="s">
        <v>2646</v>
      </c>
      <c r="F233" s="197" t="s">
        <v>2647</v>
      </c>
      <c r="G233" s="198" t="s">
        <v>622</v>
      </c>
      <c r="H233" s="199">
        <v>114</v>
      </c>
      <c r="I233" s="200"/>
      <c r="J233" s="201">
        <f>ROUND(I233*H233,2)</f>
        <v>0</v>
      </c>
      <c r="K233" s="197" t="s">
        <v>224</v>
      </c>
      <c r="L233" s="42"/>
      <c r="M233" s="202" t="s">
        <v>44</v>
      </c>
      <c r="N233" s="203" t="s">
        <v>53</v>
      </c>
      <c r="O233" s="67"/>
      <c r="P233" s="204">
        <f>O233*H233</f>
        <v>0</v>
      </c>
      <c r="Q233" s="204">
        <v>0</v>
      </c>
      <c r="R233" s="204">
        <f>Q233*H233</f>
        <v>0</v>
      </c>
      <c r="S233" s="204">
        <v>0</v>
      </c>
      <c r="T233" s="205">
        <f>S233*H233</f>
        <v>0</v>
      </c>
      <c r="U233" s="37"/>
      <c r="V233" s="37"/>
      <c r="W233" s="37"/>
      <c r="X233" s="37"/>
      <c r="Y233" s="37"/>
      <c r="Z233" s="37"/>
      <c r="AA233" s="37"/>
      <c r="AB233" s="37"/>
      <c r="AC233" s="37"/>
      <c r="AD233" s="37"/>
      <c r="AE233" s="37"/>
      <c r="AR233" s="206" t="s">
        <v>232</v>
      </c>
      <c r="AT233" s="206" t="s">
        <v>214</v>
      </c>
      <c r="AU233" s="206" t="s">
        <v>91</v>
      </c>
      <c r="AY233" s="19" t="s">
        <v>211</v>
      </c>
      <c r="BE233" s="207">
        <f>IF(N233="základní",J233,0)</f>
        <v>0</v>
      </c>
      <c r="BF233" s="207">
        <f>IF(N233="snížená",J233,0)</f>
        <v>0</v>
      </c>
      <c r="BG233" s="207">
        <f>IF(N233="zákl. přenesená",J233,0)</f>
        <v>0</v>
      </c>
      <c r="BH233" s="207">
        <f>IF(N233="sníž. přenesená",J233,0)</f>
        <v>0</v>
      </c>
      <c r="BI233" s="207">
        <f>IF(N233="nulová",J233,0)</f>
        <v>0</v>
      </c>
      <c r="BJ233" s="19" t="s">
        <v>88</v>
      </c>
      <c r="BK233" s="207">
        <f>ROUND(I233*H233,2)</f>
        <v>0</v>
      </c>
      <c r="BL233" s="19" t="s">
        <v>232</v>
      </c>
      <c r="BM233" s="206" t="s">
        <v>2648</v>
      </c>
    </row>
    <row r="234" spans="1:65" s="2" customFormat="1" ht="39">
      <c r="A234" s="37"/>
      <c r="B234" s="38"/>
      <c r="C234" s="39"/>
      <c r="D234" s="208" t="s">
        <v>297</v>
      </c>
      <c r="E234" s="39"/>
      <c r="F234" s="209" t="s">
        <v>2556</v>
      </c>
      <c r="G234" s="39"/>
      <c r="H234" s="39"/>
      <c r="I234" s="118"/>
      <c r="J234" s="39"/>
      <c r="K234" s="39"/>
      <c r="L234" s="42"/>
      <c r="M234" s="210"/>
      <c r="N234" s="211"/>
      <c r="O234" s="67"/>
      <c r="P234" s="67"/>
      <c r="Q234" s="67"/>
      <c r="R234" s="67"/>
      <c r="S234" s="67"/>
      <c r="T234" s="68"/>
      <c r="U234" s="37"/>
      <c r="V234" s="37"/>
      <c r="W234" s="37"/>
      <c r="X234" s="37"/>
      <c r="Y234" s="37"/>
      <c r="Z234" s="37"/>
      <c r="AA234" s="37"/>
      <c r="AB234" s="37"/>
      <c r="AC234" s="37"/>
      <c r="AD234" s="37"/>
      <c r="AE234" s="37"/>
      <c r="AT234" s="19" t="s">
        <v>297</v>
      </c>
      <c r="AU234" s="19" t="s">
        <v>91</v>
      </c>
    </row>
    <row r="235" spans="1:65" s="13" customFormat="1">
      <c r="B235" s="216"/>
      <c r="C235" s="217"/>
      <c r="D235" s="208" t="s">
        <v>299</v>
      </c>
      <c r="E235" s="217"/>
      <c r="F235" s="219" t="s">
        <v>2649</v>
      </c>
      <c r="G235" s="217"/>
      <c r="H235" s="220">
        <v>114</v>
      </c>
      <c r="I235" s="221"/>
      <c r="J235" s="217"/>
      <c r="K235" s="217"/>
      <c r="L235" s="222"/>
      <c r="M235" s="223"/>
      <c r="N235" s="224"/>
      <c r="O235" s="224"/>
      <c r="P235" s="224"/>
      <c r="Q235" s="224"/>
      <c r="R235" s="224"/>
      <c r="S235" s="224"/>
      <c r="T235" s="225"/>
      <c r="AT235" s="226" t="s">
        <v>299</v>
      </c>
      <c r="AU235" s="226" t="s">
        <v>91</v>
      </c>
      <c r="AV235" s="13" t="s">
        <v>91</v>
      </c>
      <c r="AW235" s="13" t="s">
        <v>4</v>
      </c>
      <c r="AX235" s="13" t="s">
        <v>88</v>
      </c>
      <c r="AY235" s="226" t="s">
        <v>211</v>
      </c>
    </row>
    <row r="236" spans="1:65" s="2" customFormat="1" ht="36">
      <c r="A236" s="37"/>
      <c r="B236" s="38"/>
      <c r="C236" s="195" t="s">
        <v>541</v>
      </c>
      <c r="D236" s="195" t="s">
        <v>214</v>
      </c>
      <c r="E236" s="196" t="s">
        <v>2650</v>
      </c>
      <c r="F236" s="197" t="s">
        <v>2651</v>
      </c>
      <c r="G236" s="198" t="s">
        <v>622</v>
      </c>
      <c r="H236" s="199">
        <v>396</v>
      </c>
      <c r="I236" s="200"/>
      <c r="J236" s="201">
        <f>ROUND(I236*H236,2)</f>
        <v>0</v>
      </c>
      <c r="K236" s="197" t="s">
        <v>224</v>
      </c>
      <c r="L236" s="42"/>
      <c r="M236" s="202" t="s">
        <v>44</v>
      </c>
      <c r="N236" s="203" t="s">
        <v>53</v>
      </c>
      <c r="O236" s="67"/>
      <c r="P236" s="204">
        <f>O236*H236</f>
        <v>0</v>
      </c>
      <c r="Q236" s="204">
        <v>0</v>
      </c>
      <c r="R236" s="204">
        <f>Q236*H236</f>
        <v>0</v>
      </c>
      <c r="S236" s="204">
        <v>0</v>
      </c>
      <c r="T236" s="205">
        <f>S236*H236</f>
        <v>0</v>
      </c>
      <c r="U236" s="37"/>
      <c r="V236" s="37"/>
      <c r="W236" s="37"/>
      <c r="X236" s="37"/>
      <c r="Y236" s="37"/>
      <c r="Z236" s="37"/>
      <c r="AA236" s="37"/>
      <c r="AB236" s="37"/>
      <c r="AC236" s="37"/>
      <c r="AD236" s="37"/>
      <c r="AE236" s="37"/>
      <c r="AR236" s="206" t="s">
        <v>232</v>
      </c>
      <c r="AT236" s="206" t="s">
        <v>214</v>
      </c>
      <c r="AU236" s="206" t="s">
        <v>91</v>
      </c>
      <c r="AY236" s="19" t="s">
        <v>211</v>
      </c>
      <c r="BE236" s="207">
        <f>IF(N236="základní",J236,0)</f>
        <v>0</v>
      </c>
      <c r="BF236" s="207">
        <f>IF(N236="snížená",J236,0)</f>
        <v>0</v>
      </c>
      <c r="BG236" s="207">
        <f>IF(N236="zákl. přenesená",J236,0)</f>
        <v>0</v>
      </c>
      <c r="BH236" s="207">
        <f>IF(N236="sníž. přenesená",J236,0)</f>
        <v>0</v>
      </c>
      <c r="BI236" s="207">
        <f>IF(N236="nulová",J236,0)</f>
        <v>0</v>
      </c>
      <c r="BJ236" s="19" t="s">
        <v>88</v>
      </c>
      <c r="BK236" s="207">
        <f>ROUND(I236*H236,2)</f>
        <v>0</v>
      </c>
      <c r="BL236" s="19" t="s">
        <v>232</v>
      </c>
      <c r="BM236" s="206" t="s">
        <v>2652</v>
      </c>
    </row>
    <row r="237" spans="1:65" s="2" customFormat="1" ht="39">
      <c r="A237" s="37"/>
      <c r="B237" s="38"/>
      <c r="C237" s="39"/>
      <c r="D237" s="208" t="s">
        <v>297</v>
      </c>
      <c r="E237" s="39"/>
      <c r="F237" s="209" t="s">
        <v>2556</v>
      </c>
      <c r="G237" s="39"/>
      <c r="H237" s="39"/>
      <c r="I237" s="118"/>
      <c r="J237" s="39"/>
      <c r="K237" s="39"/>
      <c r="L237" s="42"/>
      <c r="M237" s="210"/>
      <c r="N237" s="211"/>
      <c r="O237" s="67"/>
      <c r="P237" s="67"/>
      <c r="Q237" s="67"/>
      <c r="R237" s="67"/>
      <c r="S237" s="67"/>
      <c r="T237" s="68"/>
      <c r="U237" s="37"/>
      <c r="V237" s="37"/>
      <c r="W237" s="37"/>
      <c r="X237" s="37"/>
      <c r="Y237" s="37"/>
      <c r="Z237" s="37"/>
      <c r="AA237" s="37"/>
      <c r="AB237" s="37"/>
      <c r="AC237" s="37"/>
      <c r="AD237" s="37"/>
      <c r="AE237" s="37"/>
      <c r="AT237" s="19" t="s">
        <v>297</v>
      </c>
      <c r="AU237" s="19" t="s">
        <v>91</v>
      </c>
    </row>
    <row r="238" spans="1:65" s="13" customFormat="1">
      <c r="B238" s="216"/>
      <c r="C238" s="217"/>
      <c r="D238" s="208" t="s">
        <v>299</v>
      </c>
      <c r="E238" s="217"/>
      <c r="F238" s="219" t="s">
        <v>2653</v>
      </c>
      <c r="G238" s="217"/>
      <c r="H238" s="220">
        <v>396</v>
      </c>
      <c r="I238" s="221"/>
      <c r="J238" s="217"/>
      <c r="K238" s="217"/>
      <c r="L238" s="222"/>
      <c r="M238" s="223"/>
      <c r="N238" s="224"/>
      <c r="O238" s="224"/>
      <c r="P238" s="224"/>
      <c r="Q238" s="224"/>
      <c r="R238" s="224"/>
      <c r="S238" s="224"/>
      <c r="T238" s="225"/>
      <c r="AT238" s="226" t="s">
        <v>299</v>
      </c>
      <c r="AU238" s="226" t="s">
        <v>91</v>
      </c>
      <c r="AV238" s="13" t="s">
        <v>91</v>
      </c>
      <c r="AW238" s="13" t="s">
        <v>4</v>
      </c>
      <c r="AX238" s="13" t="s">
        <v>88</v>
      </c>
      <c r="AY238" s="226" t="s">
        <v>211</v>
      </c>
    </row>
    <row r="239" spans="1:65" s="2" customFormat="1" ht="36">
      <c r="A239" s="37"/>
      <c r="B239" s="38"/>
      <c r="C239" s="195" t="s">
        <v>547</v>
      </c>
      <c r="D239" s="195" t="s">
        <v>214</v>
      </c>
      <c r="E239" s="196" t="s">
        <v>2654</v>
      </c>
      <c r="F239" s="197" t="s">
        <v>2655</v>
      </c>
      <c r="G239" s="198" t="s">
        <v>622</v>
      </c>
      <c r="H239" s="199">
        <v>369</v>
      </c>
      <c r="I239" s="200"/>
      <c r="J239" s="201">
        <f>ROUND(I239*H239,2)</f>
        <v>0</v>
      </c>
      <c r="K239" s="197" t="s">
        <v>224</v>
      </c>
      <c r="L239" s="42"/>
      <c r="M239" s="202" t="s">
        <v>44</v>
      </c>
      <c r="N239" s="203" t="s">
        <v>53</v>
      </c>
      <c r="O239" s="67"/>
      <c r="P239" s="204">
        <f>O239*H239</f>
        <v>0</v>
      </c>
      <c r="Q239" s="204">
        <v>0</v>
      </c>
      <c r="R239" s="204">
        <f>Q239*H239</f>
        <v>0</v>
      </c>
      <c r="S239" s="204">
        <v>0</v>
      </c>
      <c r="T239" s="205">
        <f>S239*H239</f>
        <v>0</v>
      </c>
      <c r="U239" s="37"/>
      <c r="V239" s="37"/>
      <c r="W239" s="37"/>
      <c r="X239" s="37"/>
      <c r="Y239" s="37"/>
      <c r="Z239" s="37"/>
      <c r="AA239" s="37"/>
      <c r="AB239" s="37"/>
      <c r="AC239" s="37"/>
      <c r="AD239" s="37"/>
      <c r="AE239" s="37"/>
      <c r="AR239" s="206" t="s">
        <v>232</v>
      </c>
      <c r="AT239" s="206" t="s">
        <v>214</v>
      </c>
      <c r="AU239" s="206" t="s">
        <v>91</v>
      </c>
      <c r="AY239" s="19" t="s">
        <v>211</v>
      </c>
      <c r="BE239" s="207">
        <f>IF(N239="základní",J239,0)</f>
        <v>0</v>
      </c>
      <c r="BF239" s="207">
        <f>IF(N239="snížená",J239,0)</f>
        <v>0</v>
      </c>
      <c r="BG239" s="207">
        <f>IF(N239="zákl. přenesená",J239,0)</f>
        <v>0</v>
      </c>
      <c r="BH239" s="207">
        <f>IF(N239="sníž. přenesená",J239,0)</f>
        <v>0</v>
      </c>
      <c r="BI239" s="207">
        <f>IF(N239="nulová",J239,0)</f>
        <v>0</v>
      </c>
      <c r="BJ239" s="19" t="s">
        <v>88</v>
      </c>
      <c r="BK239" s="207">
        <f>ROUND(I239*H239,2)</f>
        <v>0</v>
      </c>
      <c r="BL239" s="19" t="s">
        <v>232</v>
      </c>
      <c r="BM239" s="206" t="s">
        <v>2656</v>
      </c>
    </row>
    <row r="240" spans="1:65" s="2" customFormat="1" ht="39">
      <c r="A240" s="37"/>
      <c r="B240" s="38"/>
      <c r="C240" s="39"/>
      <c r="D240" s="208" t="s">
        <v>297</v>
      </c>
      <c r="E240" s="39"/>
      <c r="F240" s="209" t="s">
        <v>2556</v>
      </c>
      <c r="G240" s="39"/>
      <c r="H240" s="39"/>
      <c r="I240" s="118"/>
      <c r="J240" s="39"/>
      <c r="K240" s="39"/>
      <c r="L240" s="42"/>
      <c r="M240" s="210"/>
      <c r="N240" s="211"/>
      <c r="O240" s="67"/>
      <c r="P240" s="67"/>
      <c r="Q240" s="67"/>
      <c r="R240" s="67"/>
      <c r="S240" s="67"/>
      <c r="T240" s="68"/>
      <c r="U240" s="37"/>
      <c r="V240" s="37"/>
      <c r="W240" s="37"/>
      <c r="X240" s="37"/>
      <c r="Y240" s="37"/>
      <c r="Z240" s="37"/>
      <c r="AA240" s="37"/>
      <c r="AB240" s="37"/>
      <c r="AC240" s="37"/>
      <c r="AD240" s="37"/>
      <c r="AE240" s="37"/>
      <c r="AT240" s="19" t="s">
        <v>297</v>
      </c>
      <c r="AU240" s="19" t="s">
        <v>91</v>
      </c>
    </row>
    <row r="241" spans="1:65" s="13" customFormat="1">
      <c r="B241" s="216"/>
      <c r="C241" s="217"/>
      <c r="D241" s="208" t="s">
        <v>299</v>
      </c>
      <c r="E241" s="217"/>
      <c r="F241" s="219" t="s">
        <v>2657</v>
      </c>
      <c r="G241" s="217"/>
      <c r="H241" s="220">
        <v>369</v>
      </c>
      <c r="I241" s="221"/>
      <c r="J241" s="217"/>
      <c r="K241" s="217"/>
      <c r="L241" s="222"/>
      <c r="M241" s="223"/>
      <c r="N241" s="224"/>
      <c r="O241" s="224"/>
      <c r="P241" s="224"/>
      <c r="Q241" s="224"/>
      <c r="R241" s="224"/>
      <c r="S241" s="224"/>
      <c r="T241" s="225"/>
      <c r="AT241" s="226" t="s">
        <v>299</v>
      </c>
      <c r="AU241" s="226" t="s">
        <v>91</v>
      </c>
      <c r="AV241" s="13" t="s">
        <v>91</v>
      </c>
      <c r="AW241" s="13" t="s">
        <v>4</v>
      </c>
      <c r="AX241" s="13" t="s">
        <v>88</v>
      </c>
      <c r="AY241" s="226" t="s">
        <v>211</v>
      </c>
    </row>
    <row r="242" spans="1:65" s="2" customFormat="1" ht="36">
      <c r="A242" s="37"/>
      <c r="B242" s="38"/>
      <c r="C242" s="195" t="s">
        <v>552</v>
      </c>
      <c r="D242" s="195" t="s">
        <v>214</v>
      </c>
      <c r="E242" s="196" t="s">
        <v>2658</v>
      </c>
      <c r="F242" s="197" t="s">
        <v>2659</v>
      </c>
      <c r="G242" s="198" t="s">
        <v>622</v>
      </c>
      <c r="H242" s="199">
        <v>297</v>
      </c>
      <c r="I242" s="200"/>
      <c r="J242" s="201">
        <f>ROUND(I242*H242,2)</f>
        <v>0</v>
      </c>
      <c r="K242" s="197" t="s">
        <v>224</v>
      </c>
      <c r="L242" s="42"/>
      <c r="M242" s="202" t="s">
        <v>44</v>
      </c>
      <c r="N242" s="203" t="s">
        <v>53</v>
      </c>
      <c r="O242" s="67"/>
      <c r="P242" s="204">
        <f>O242*H242</f>
        <v>0</v>
      </c>
      <c r="Q242" s="204">
        <v>0</v>
      </c>
      <c r="R242" s="204">
        <f>Q242*H242</f>
        <v>0</v>
      </c>
      <c r="S242" s="204">
        <v>0</v>
      </c>
      <c r="T242" s="205">
        <f>S242*H242</f>
        <v>0</v>
      </c>
      <c r="U242" s="37"/>
      <c r="V242" s="37"/>
      <c r="W242" s="37"/>
      <c r="X242" s="37"/>
      <c r="Y242" s="37"/>
      <c r="Z242" s="37"/>
      <c r="AA242" s="37"/>
      <c r="AB242" s="37"/>
      <c r="AC242" s="37"/>
      <c r="AD242" s="37"/>
      <c r="AE242" s="37"/>
      <c r="AR242" s="206" t="s">
        <v>232</v>
      </c>
      <c r="AT242" s="206" t="s">
        <v>214</v>
      </c>
      <c r="AU242" s="206" t="s">
        <v>91</v>
      </c>
      <c r="AY242" s="19" t="s">
        <v>211</v>
      </c>
      <c r="BE242" s="207">
        <f>IF(N242="základní",J242,0)</f>
        <v>0</v>
      </c>
      <c r="BF242" s="207">
        <f>IF(N242="snížená",J242,0)</f>
        <v>0</v>
      </c>
      <c r="BG242" s="207">
        <f>IF(N242="zákl. přenesená",J242,0)</f>
        <v>0</v>
      </c>
      <c r="BH242" s="207">
        <f>IF(N242="sníž. přenesená",J242,0)</f>
        <v>0</v>
      </c>
      <c r="BI242" s="207">
        <f>IF(N242="nulová",J242,0)</f>
        <v>0</v>
      </c>
      <c r="BJ242" s="19" t="s">
        <v>88</v>
      </c>
      <c r="BK242" s="207">
        <f>ROUND(I242*H242,2)</f>
        <v>0</v>
      </c>
      <c r="BL242" s="19" t="s">
        <v>232</v>
      </c>
      <c r="BM242" s="206" t="s">
        <v>2660</v>
      </c>
    </row>
    <row r="243" spans="1:65" s="2" customFormat="1" ht="39">
      <c r="A243" s="37"/>
      <c r="B243" s="38"/>
      <c r="C243" s="39"/>
      <c r="D243" s="208" t="s">
        <v>297</v>
      </c>
      <c r="E243" s="39"/>
      <c r="F243" s="209" t="s">
        <v>2556</v>
      </c>
      <c r="G243" s="39"/>
      <c r="H243" s="39"/>
      <c r="I243" s="118"/>
      <c r="J243" s="39"/>
      <c r="K243" s="39"/>
      <c r="L243" s="42"/>
      <c r="M243" s="210"/>
      <c r="N243" s="211"/>
      <c r="O243" s="67"/>
      <c r="P243" s="67"/>
      <c r="Q243" s="67"/>
      <c r="R243" s="67"/>
      <c r="S243" s="67"/>
      <c r="T243" s="68"/>
      <c r="U243" s="37"/>
      <c r="V243" s="37"/>
      <c r="W243" s="37"/>
      <c r="X243" s="37"/>
      <c r="Y243" s="37"/>
      <c r="Z243" s="37"/>
      <c r="AA243" s="37"/>
      <c r="AB243" s="37"/>
      <c r="AC243" s="37"/>
      <c r="AD243" s="37"/>
      <c r="AE243" s="37"/>
      <c r="AT243" s="19" t="s">
        <v>297</v>
      </c>
      <c r="AU243" s="19" t="s">
        <v>91</v>
      </c>
    </row>
    <row r="244" spans="1:65" s="13" customFormat="1">
      <c r="B244" s="216"/>
      <c r="C244" s="217"/>
      <c r="D244" s="208" t="s">
        <v>299</v>
      </c>
      <c r="E244" s="217"/>
      <c r="F244" s="219" t="s">
        <v>2661</v>
      </c>
      <c r="G244" s="217"/>
      <c r="H244" s="220">
        <v>297</v>
      </c>
      <c r="I244" s="221"/>
      <c r="J244" s="217"/>
      <c r="K244" s="217"/>
      <c r="L244" s="222"/>
      <c r="M244" s="223"/>
      <c r="N244" s="224"/>
      <c r="O244" s="224"/>
      <c r="P244" s="224"/>
      <c r="Q244" s="224"/>
      <c r="R244" s="224"/>
      <c r="S244" s="224"/>
      <c r="T244" s="225"/>
      <c r="AT244" s="226" t="s">
        <v>299</v>
      </c>
      <c r="AU244" s="226" t="s">
        <v>91</v>
      </c>
      <c r="AV244" s="13" t="s">
        <v>91</v>
      </c>
      <c r="AW244" s="13" t="s">
        <v>4</v>
      </c>
      <c r="AX244" s="13" t="s">
        <v>88</v>
      </c>
      <c r="AY244" s="226" t="s">
        <v>211</v>
      </c>
    </row>
    <row r="245" spans="1:65" s="2" customFormat="1" ht="36">
      <c r="A245" s="37"/>
      <c r="B245" s="38"/>
      <c r="C245" s="195" t="s">
        <v>558</v>
      </c>
      <c r="D245" s="195" t="s">
        <v>214</v>
      </c>
      <c r="E245" s="196" t="s">
        <v>2662</v>
      </c>
      <c r="F245" s="197" t="s">
        <v>2663</v>
      </c>
      <c r="G245" s="198" t="s">
        <v>622</v>
      </c>
      <c r="H245" s="199">
        <v>126</v>
      </c>
      <c r="I245" s="200"/>
      <c r="J245" s="201">
        <f>ROUND(I245*H245,2)</f>
        <v>0</v>
      </c>
      <c r="K245" s="197" t="s">
        <v>224</v>
      </c>
      <c r="L245" s="42"/>
      <c r="M245" s="202" t="s">
        <v>44</v>
      </c>
      <c r="N245" s="203" t="s">
        <v>53</v>
      </c>
      <c r="O245" s="67"/>
      <c r="P245" s="204">
        <f>O245*H245</f>
        <v>0</v>
      </c>
      <c r="Q245" s="204">
        <v>0</v>
      </c>
      <c r="R245" s="204">
        <f>Q245*H245</f>
        <v>0</v>
      </c>
      <c r="S245" s="204">
        <v>0</v>
      </c>
      <c r="T245" s="205">
        <f>S245*H245</f>
        <v>0</v>
      </c>
      <c r="U245" s="37"/>
      <c r="V245" s="37"/>
      <c r="W245" s="37"/>
      <c r="X245" s="37"/>
      <c r="Y245" s="37"/>
      <c r="Z245" s="37"/>
      <c r="AA245" s="37"/>
      <c r="AB245" s="37"/>
      <c r="AC245" s="37"/>
      <c r="AD245" s="37"/>
      <c r="AE245" s="37"/>
      <c r="AR245" s="206" t="s">
        <v>232</v>
      </c>
      <c r="AT245" s="206" t="s">
        <v>214</v>
      </c>
      <c r="AU245" s="206" t="s">
        <v>91</v>
      </c>
      <c r="AY245" s="19" t="s">
        <v>211</v>
      </c>
      <c r="BE245" s="207">
        <f>IF(N245="základní",J245,0)</f>
        <v>0</v>
      </c>
      <c r="BF245" s="207">
        <f>IF(N245="snížená",J245,0)</f>
        <v>0</v>
      </c>
      <c r="BG245" s="207">
        <f>IF(N245="zákl. přenesená",J245,0)</f>
        <v>0</v>
      </c>
      <c r="BH245" s="207">
        <f>IF(N245="sníž. přenesená",J245,0)</f>
        <v>0</v>
      </c>
      <c r="BI245" s="207">
        <f>IF(N245="nulová",J245,0)</f>
        <v>0</v>
      </c>
      <c r="BJ245" s="19" t="s">
        <v>88</v>
      </c>
      <c r="BK245" s="207">
        <f>ROUND(I245*H245,2)</f>
        <v>0</v>
      </c>
      <c r="BL245" s="19" t="s">
        <v>232</v>
      </c>
      <c r="BM245" s="206" t="s">
        <v>2664</v>
      </c>
    </row>
    <row r="246" spans="1:65" s="2" customFormat="1" ht="39">
      <c r="A246" s="37"/>
      <c r="B246" s="38"/>
      <c r="C246" s="39"/>
      <c r="D246" s="208" t="s">
        <v>297</v>
      </c>
      <c r="E246" s="39"/>
      <c r="F246" s="209" t="s">
        <v>2556</v>
      </c>
      <c r="G246" s="39"/>
      <c r="H246" s="39"/>
      <c r="I246" s="118"/>
      <c r="J246" s="39"/>
      <c r="K246" s="39"/>
      <c r="L246" s="42"/>
      <c r="M246" s="210"/>
      <c r="N246" s="211"/>
      <c r="O246" s="67"/>
      <c r="P246" s="67"/>
      <c r="Q246" s="67"/>
      <c r="R246" s="67"/>
      <c r="S246" s="67"/>
      <c r="T246" s="68"/>
      <c r="U246" s="37"/>
      <c r="V246" s="37"/>
      <c r="W246" s="37"/>
      <c r="X246" s="37"/>
      <c r="Y246" s="37"/>
      <c r="Z246" s="37"/>
      <c r="AA246" s="37"/>
      <c r="AB246" s="37"/>
      <c r="AC246" s="37"/>
      <c r="AD246" s="37"/>
      <c r="AE246" s="37"/>
      <c r="AT246" s="19" t="s">
        <v>297</v>
      </c>
      <c r="AU246" s="19" t="s">
        <v>91</v>
      </c>
    </row>
    <row r="247" spans="1:65" s="13" customFormat="1">
      <c r="B247" s="216"/>
      <c r="C247" s="217"/>
      <c r="D247" s="208" t="s">
        <v>299</v>
      </c>
      <c r="E247" s="217"/>
      <c r="F247" s="219" t="s">
        <v>2665</v>
      </c>
      <c r="G247" s="217"/>
      <c r="H247" s="220">
        <v>126</v>
      </c>
      <c r="I247" s="221"/>
      <c r="J247" s="217"/>
      <c r="K247" s="217"/>
      <c r="L247" s="222"/>
      <c r="M247" s="223"/>
      <c r="N247" s="224"/>
      <c r="O247" s="224"/>
      <c r="P247" s="224"/>
      <c r="Q247" s="224"/>
      <c r="R247" s="224"/>
      <c r="S247" s="224"/>
      <c r="T247" s="225"/>
      <c r="AT247" s="226" t="s">
        <v>299</v>
      </c>
      <c r="AU247" s="226" t="s">
        <v>91</v>
      </c>
      <c r="AV247" s="13" t="s">
        <v>91</v>
      </c>
      <c r="AW247" s="13" t="s">
        <v>4</v>
      </c>
      <c r="AX247" s="13" t="s">
        <v>88</v>
      </c>
      <c r="AY247" s="226" t="s">
        <v>211</v>
      </c>
    </row>
    <row r="248" spans="1:65" s="2" customFormat="1" ht="36">
      <c r="A248" s="37"/>
      <c r="B248" s="38"/>
      <c r="C248" s="195" t="s">
        <v>564</v>
      </c>
      <c r="D248" s="195" t="s">
        <v>214</v>
      </c>
      <c r="E248" s="196" t="s">
        <v>2666</v>
      </c>
      <c r="F248" s="197" t="s">
        <v>2667</v>
      </c>
      <c r="G248" s="198" t="s">
        <v>622</v>
      </c>
      <c r="H248" s="199">
        <v>54</v>
      </c>
      <c r="I248" s="200"/>
      <c r="J248" s="201">
        <f>ROUND(I248*H248,2)</f>
        <v>0</v>
      </c>
      <c r="K248" s="197" t="s">
        <v>224</v>
      </c>
      <c r="L248" s="42"/>
      <c r="M248" s="202" t="s">
        <v>44</v>
      </c>
      <c r="N248" s="203" t="s">
        <v>53</v>
      </c>
      <c r="O248" s="67"/>
      <c r="P248" s="204">
        <f>O248*H248</f>
        <v>0</v>
      </c>
      <c r="Q248" s="204">
        <v>0</v>
      </c>
      <c r="R248" s="204">
        <f>Q248*H248</f>
        <v>0</v>
      </c>
      <c r="S248" s="204">
        <v>0</v>
      </c>
      <c r="T248" s="205">
        <f>S248*H248</f>
        <v>0</v>
      </c>
      <c r="U248" s="37"/>
      <c r="V248" s="37"/>
      <c r="W248" s="37"/>
      <c r="X248" s="37"/>
      <c r="Y248" s="37"/>
      <c r="Z248" s="37"/>
      <c r="AA248" s="37"/>
      <c r="AB248" s="37"/>
      <c r="AC248" s="37"/>
      <c r="AD248" s="37"/>
      <c r="AE248" s="37"/>
      <c r="AR248" s="206" t="s">
        <v>232</v>
      </c>
      <c r="AT248" s="206" t="s">
        <v>214</v>
      </c>
      <c r="AU248" s="206" t="s">
        <v>91</v>
      </c>
      <c r="AY248" s="19" t="s">
        <v>211</v>
      </c>
      <c r="BE248" s="207">
        <f>IF(N248="základní",J248,0)</f>
        <v>0</v>
      </c>
      <c r="BF248" s="207">
        <f>IF(N248="snížená",J248,0)</f>
        <v>0</v>
      </c>
      <c r="BG248" s="207">
        <f>IF(N248="zákl. přenesená",J248,0)</f>
        <v>0</v>
      </c>
      <c r="BH248" s="207">
        <f>IF(N248="sníž. přenesená",J248,0)</f>
        <v>0</v>
      </c>
      <c r="BI248" s="207">
        <f>IF(N248="nulová",J248,0)</f>
        <v>0</v>
      </c>
      <c r="BJ248" s="19" t="s">
        <v>88</v>
      </c>
      <c r="BK248" s="207">
        <f>ROUND(I248*H248,2)</f>
        <v>0</v>
      </c>
      <c r="BL248" s="19" t="s">
        <v>232</v>
      </c>
      <c r="BM248" s="206" t="s">
        <v>2668</v>
      </c>
    </row>
    <row r="249" spans="1:65" s="2" customFormat="1" ht="39">
      <c r="A249" s="37"/>
      <c r="B249" s="38"/>
      <c r="C249" s="39"/>
      <c r="D249" s="208" t="s">
        <v>297</v>
      </c>
      <c r="E249" s="39"/>
      <c r="F249" s="209" t="s">
        <v>2556</v>
      </c>
      <c r="G249" s="39"/>
      <c r="H249" s="39"/>
      <c r="I249" s="118"/>
      <c r="J249" s="39"/>
      <c r="K249" s="39"/>
      <c r="L249" s="42"/>
      <c r="M249" s="210"/>
      <c r="N249" s="211"/>
      <c r="O249" s="67"/>
      <c r="P249" s="67"/>
      <c r="Q249" s="67"/>
      <c r="R249" s="67"/>
      <c r="S249" s="67"/>
      <c r="T249" s="68"/>
      <c r="U249" s="37"/>
      <c r="V249" s="37"/>
      <c r="W249" s="37"/>
      <c r="X249" s="37"/>
      <c r="Y249" s="37"/>
      <c r="Z249" s="37"/>
      <c r="AA249" s="37"/>
      <c r="AB249" s="37"/>
      <c r="AC249" s="37"/>
      <c r="AD249" s="37"/>
      <c r="AE249" s="37"/>
      <c r="AT249" s="19" t="s">
        <v>297</v>
      </c>
      <c r="AU249" s="19" t="s">
        <v>91</v>
      </c>
    </row>
    <row r="250" spans="1:65" s="13" customFormat="1">
      <c r="B250" s="216"/>
      <c r="C250" s="217"/>
      <c r="D250" s="208" t="s">
        <v>299</v>
      </c>
      <c r="E250" s="217"/>
      <c r="F250" s="219" t="s">
        <v>2629</v>
      </c>
      <c r="G250" s="217"/>
      <c r="H250" s="220">
        <v>54</v>
      </c>
      <c r="I250" s="221"/>
      <c r="J250" s="217"/>
      <c r="K250" s="217"/>
      <c r="L250" s="222"/>
      <c r="M250" s="223"/>
      <c r="N250" s="224"/>
      <c r="O250" s="224"/>
      <c r="P250" s="224"/>
      <c r="Q250" s="224"/>
      <c r="R250" s="224"/>
      <c r="S250" s="224"/>
      <c r="T250" s="225"/>
      <c r="AT250" s="226" t="s">
        <v>299</v>
      </c>
      <c r="AU250" s="226" t="s">
        <v>91</v>
      </c>
      <c r="AV250" s="13" t="s">
        <v>91</v>
      </c>
      <c r="AW250" s="13" t="s">
        <v>4</v>
      </c>
      <c r="AX250" s="13" t="s">
        <v>88</v>
      </c>
      <c r="AY250" s="226" t="s">
        <v>211</v>
      </c>
    </row>
    <row r="251" spans="1:65" s="2" customFormat="1" ht="24">
      <c r="A251" s="37"/>
      <c r="B251" s="38"/>
      <c r="C251" s="195" t="s">
        <v>571</v>
      </c>
      <c r="D251" s="195" t="s">
        <v>214</v>
      </c>
      <c r="E251" s="196" t="s">
        <v>2669</v>
      </c>
      <c r="F251" s="197" t="s">
        <v>2670</v>
      </c>
      <c r="G251" s="198" t="s">
        <v>519</v>
      </c>
      <c r="H251" s="199">
        <v>4740</v>
      </c>
      <c r="I251" s="200"/>
      <c r="J251" s="201">
        <f>ROUND(I251*H251,2)</f>
        <v>0</v>
      </c>
      <c r="K251" s="197" t="s">
        <v>224</v>
      </c>
      <c r="L251" s="42"/>
      <c r="M251" s="202" t="s">
        <v>44</v>
      </c>
      <c r="N251" s="203" t="s">
        <v>53</v>
      </c>
      <c r="O251" s="67"/>
      <c r="P251" s="204">
        <f>O251*H251</f>
        <v>0</v>
      </c>
      <c r="Q251" s="204">
        <v>0</v>
      </c>
      <c r="R251" s="204">
        <f>Q251*H251</f>
        <v>0</v>
      </c>
      <c r="S251" s="204">
        <v>0</v>
      </c>
      <c r="T251" s="205">
        <f>S251*H251</f>
        <v>0</v>
      </c>
      <c r="U251" s="37"/>
      <c r="V251" s="37"/>
      <c r="W251" s="37"/>
      <c r="X251" s="37"/>
      <c r="Y251" s="37"/>
      <c r="Z251" s="37"/>
      <c r="AA251" s="37"/>
      <c r="AB251" s="37"/>
      <c r="AC251" s="37"/>
      <c r="AD251" s="37"/>
      <c r="AE251" s="37"/>
      <c r="AR251" s="206" t="s">
        <v>232</v>
      </c>
      <c r="AT251" s="206" t="s">
        <v>214</v>
      </c>
      <c r="AU251" s="206" t="s">
        <v>91</v>
      </c>
      <c r="AY251" s="19" t="s">
        <v>211</v>
      </c>
      <c r="BE251" s="207">
        <f>IF(N251="základní",J251,0)</f>
        <v>0</v>
      </c>
      <c r="BF251" s="207">
        <f>IF(N251="snížená",J251,0)</f>
        <v>0</v>
      </c>
      <c r="BG251" s="207">
        <f>IF(N251="zákl. přenesená",J251,0)</f>
        <v>0</v>
      </c>
      <c r="BH251" s="207">
        <f>IF(N251="sníž. přenesená",J251,0)</f>
        <v>0</v>
      </c>
      <c r="BI251" s="207">
        <f>IF(N251="nulová",J251,0)</f>
        <v>0</v>
      </c>
      <c r="BJ251" s="19" t="s">
        <v>88</v>
      </c>
      <c r="BK251" s="207">
        <f>ROUND(I251*H251,2)</f>
        <v>0</v>
      </c>
      <c r="BL251" s="19" t="s">
        <v>232</v>
      </c>
      <c r="BM251" s="206" t="s">
        <v>2671</v>
      </c>
    </row>
    <row r="252" spans="1:65" s="2" customFormat="1" ht="48.75">
      <c r="A252" s="37"/>
      <c r="B252" s="38"/>
      <c r="C252" s="39"/>
      <c r="D252" s="208" t="s">
        <v>297</v>
      </c>
      <c r="E252" s="39"/>
      <c r="F252" s="209" t="s">
        <v>2608</v>
      </c>
      <c r="G252" s="39"/>
      <c r="H252" s="39"/>
      <c r="I252" s="118"/>
      <c r="J252" s="39"/>
      <c r="K252" s="39"/>
      <c r="L252" s="42"/>
      <c r="M252" s="210"/>
      <c r="N252" s="211"/>
      <c r="O252" s="67"/>
      <c r="P252" s="67"/>
      <c r="Q252" s="67"/>
      <c r="R252" s="67"/>
      <c r="S252" s="67"/>
      <c r="T252" s="68"/>
      <c r="U252" s="37"/>
      <c r="V252" s="37"/>
      <c r="W252" s="37"/>
      <c r="X252" s="37"/>
      <c r="Y252" s="37"/>
      <c r="Z252" s="37"/>
      <c r="AA252" s="37"/>
      <c r="AB252" s="37"/>
      <c r="AC252" s="37"/>
      <c r="AD252" s="37"/>
      <c r="AE252" s="37"/>
      <c r="AT252" s="19" t="s">
        <v>297</v>
      </c>
      <c r="AU252" s="19" t="s">
        <v>91</v>
      </c>
    </row>
    <row r="253" spans="1:65" s="13" customFormat="1">
      <c r="B253" s="216"/>
      <c r="C253" s="217"/>
      <c r="D253" s="208" t="s">
        <v>299</v>
      </c>
      <c r="E253" s="217"/>
      <c r="F253" s="219" t="s">
        <v>2672</v>
      </c>
      <c r="G253" s="217"/>
      <c r="H253" s="220">
        <v>4740</v>
      </c>
      <c r="I253" s="221"/>
      <c r="J253" s="217"/>
      <c r="K253" s="217"/>
      <c r="L253" s="222"/>
      <c r="M253" s="223"/>
      <c r="N253" s="224"/>
      <c r="O253" s="224"/>
      <c r="P253" s="224"/>
      <c r="Q253" s="224"/>
      <c r="R253" s="224"/>
      <c r="S253" s="224"/>
      <c r="T253" s="225"/>
      <c r="AT253" s="226" t="s">
        <v>299</v>
      </c>
      <c r="AU253" s="226" t="s">
        <v>91</v>
      </c>
      <c r="AV253" s="13" t="s">
        <v>91</v>
      </c>
      <c r="AW253" s="13" t="s">
        <v>4</v>
      </c>
      <c r="AX253" s="13" t="s">
        <v>88</v>
      </c>
      <c r="AY253" s="226" t="s">
        <v>211</v>
      </c>
    </row>
    <row r="254" spans="1:65" s="2" customFormat="1" ht="24">
      <c r="A254" s="37"/>
      <c r="B254" s="38"/>
      <c r="C254" s="195" t="s">
        <v>576</v>
      </c>
      <c r="D254" s="195" t="s">
        <v>214</v>
      </c>
      <c r="E254" s="196" t="s">
        <v>2673</v>
      </c>
      <c r="F254" s="197" t="s">
        <v>2674</v>
      </c>
      <c r="G254" s="198" t="s">
        <v>217</v>
      </c>
      <c r="H254" s="199">
        <v>1</v>
      </c>
      <c r="I254" s="200"/>
      <c r="J254" s="201">
        <f>ROUND(I254*H254,2)</f>
        <v>0</v>
      </c>
      <c r="K254" s="197" t="s">
        <v>44</v>
      </c>
      <c r="L254" s="42"/>
      <c r="M254" s="202" t="s">
        <v>44</v>
      </c>
      <c r="N254" s="203" t="s">
        <v>53</v>
      </c>
      <c r="O254" s="67"/>
      <c r="P254" s="204">
        <f>O254*H254</f>
        <v>0</v>
      </c>
      <c r="Q254" s="204">
        <v>0</v>
      </c>
      <c r="R254" s="204">
        <f>Q254*H254</f>
        <v>0</v>
      </c>
      <c r="S254" s="204">
        <v>0</v>
      </c>
      <c r="T254" s="205">
        <f>S254*H254</f>
        <v>0</v>
      </c>
      <c r="U254" s="37"/>
      <c r="V254" s="37"/>
      <c r="W254" s="37"/>
      <c r="X254" s="37"/>
      <c r="Y254" s="37"/>
      <c r="Z254" s="37"/>
      <c r="AA254" s="37"/>
      <c r="AB254" s="37"/>
      <c r="AC254" s="37"/>
      <c r="AD254" s="37"/>
      <c r="AE254" s="37"/>
      <c r="AR254" s="206" t="s">
        <v>232</v>
      </c>
      <c r="AT254" s="206" t="s">
        <v>214</v>
      </c>
      <c r="AU254" s="206" t="s">
        <v>91</v>
      </c>
      <c r="AY254" s="19" t="s">
        <v>211</v>
      </c>
      <c r="BE254" s="207">
        <f>IF(N254="základní",J254,0)</f>
        <v>0</v>
      </c>
      <c r="BF254" s="207">
        <f>IF(N254="snížená",J254,0)</f>
        <v>0</v>
      </c>
      <c r="BG254" s="207">
        <f>IF(N254="zákl. přenesená",J254,0)</f>
        <v>0</v>
      </c>
      <c r="BH254" s="207">
        <f>IF(N254="sníž. přenesená",J254,0)</f>
        <v>0</v>
      </c>
      <c r="BI254" s="207">
        <f>IF(N254="nulová",J254,0)</f>
        <v>0</v>
      </c>
      <c r="BJ254" s="19" t="s">
        <v>88</v>
      </c>
      <c r="BK254" s="207">
        <f>ROUND(I254*H254,2)</f>
        <v>0</v>
      </c>
      <c r="BL254" s="19" t="s">
        <v>232</v>
      </c>
      <c r="BM254" s="206" t="s">
        <v>2675</v>
      </c>
    </row>
    <row r="255" spans="1:65" s="2" customFormat="1" ht="19.5">
      <c r="A255" s="37"/>
      <c r="B255" s="38"/>
      <c r="C255" s="39"/>
      <c r="D255" s="208" t="s">
        <v>220</v>
      </c>
      <c r="E255" s="39"/>
      <c r="F255" s="209" t="s">
        <v>2676</v>
      </c>
      <c r="G255" s="39"/>
      <c r="H255" s="39"/>
      <c r="I255" s="118"/>
      <c r="J255" s="39"/>
      <c r="K255" s="39"/>
      <c r="L255" s="42"/>
      <c r="M255" s="210"/>
      <c r="N255" s="211"/>
      <c r="O255" s="67"/>
      <c r="P255" s="67"/>
      <c r="Q255" s="67"/>
      <c r="R255" s="67"/>
      <c r="S255" s="67"/>
      <c r="T255" s="68"/>
      <c r="U255" s="37"/>
      <c r="V255" s="37"/>
      <c r="W255" s="37"/>
      <c r="X255" s="37"/>
      <c r="Y255" s="37"/>
      <c r="Z255" s="37"/>
      <c r="AA255" s="37"/>
      <c r="AB255" s="37"/>
      <c r="AC255" s="37"/>
      <c r="AD255" s="37"/>
      <c r="AE255" s="37"/>
      <c r="AT255" s="19" t="s">
        <v>220</v>
      </c>
      <c r="AU255" s="19" t="s">
        <v>91</v>
      </c>
    </row>
    <row r="256" spans="1:65" s="2" customFormat="1" ht="12">
      <c r="A256" s="37"/>
      <c r="B256" s="38"/>
      <c r="C256" s="259" t="s">
        <v>581</v>
      </c>
      <c r="D256" s="259" t="s">
        <v>507</v>
      </c>
      <c r="E256" s="260" t="s">
        <v>2677</v>
      </c>
      <c r="F256" s="261" t="s">
        <v>2678</v>
      </c>
      <c r="G256" s="262" t="s">
        <v>510</v>
      </c>
      <c r="H256" s="263">
        <v>18.167999999999999</v>
      </c>
      <c r="I256" s="264"/>
      <c r="J256" s="265">
        <f>ROUND(I256*H256,2)</f>
        <v>0</v>
      </c>
      <c r="K256" s="261" t="s">
        <v>44</v>
      </c>
      <c r="L256" s="266"/>
      <c r="M256" s="267" t="s">
        <v>44</v>
      </c>
      <c r="N256" s="268" t="s">
        <v>53</v>
      </c>
      <c r="O256" s="67"/>
      <c r="P256" s="204">
        <f>O256*H256</f>
        <v>0</v>
      </c>
      <c r="Q256" s="204">
        <v>0</v>
      </c>
      <c r="R256" s="204">
        <f>Q256*H256</f>
        <v>0</v>
      </c>
      <c r="S256" s="204">
        <v>0</v>
      </c>
      <c r="T256" s="205">
        <f>S256*H256</f>
        <v>0</v>
      </c>
      <c r="U256" s="37"/>
      <c r="V256" s="37"/>
      <c r="W256" s="37"/>
      <c r="X256" s="37"/>
      <c r="Y256" s="37"/>
      <c r="Z256" s="37"/>
      <c r="AA256" s="37"/>
      <c r="AB256" s="37"/>
      <c r="AC256" s="37"/>
      <c r="AD256" s="37"/>
      <c r="AE256" s="37"/>
      <c r="AR256" s="206" t="s">
        <v>256</v>
      </c>
      <c r="AT256" s="206" t="s">
        <v>507</v>
      </c>
      <c r="AU256" s="206" t="s">
        <v>91</v>
      </c>
      <c r="AY256" s="19" t="s">
        <v>211</v>
      </c>
      <c r="BE256" s="207">
        <f>IF(N256="základní",J256,0)</f>
        <v>0</v>
      </c>
      <c r="BF256" s="207">
        <f>IF(N256="snížená",J256,0)</f>
        <v>0</v>
      </c>
      <c r="BG256" s="207">
        <f>IF(N256="zákl. přenesená",J256,0)</f>
        <v>0</v>
      </c>
      <c r="BH256" s="207">
        <f>IF(N256="sníž. přenesená",J256,0)</f>
        <v>0</v>
      </c>
      <c r="BI256" s="207">
        <f>IF(N256="nulová",J256,0)</f>
        <v>0</v>
      </c>
      <c r="BJ256" s="19" t="s">
        <v>88</v>
      </c>
      <c r="BK256" s="207">
        <f>ROUND(I256*H256,2)</f>
        <v>0</v>
      </c>
      <c r="BL256" s="19" t="s">
        <v>232</v>
      </c>
      <c r="BM256" s="206" t="s">
        <v>2679</v>
      </c>
    </row>
    <row r="257" spans="1:65" s="2" customFormat="1" ht="58.5">
      <c r="A257" s="37"/>
      <c r="B257" s="38"/>
      <c r="C257" s="39"/>
      <c r="D257" s="208" t="s">
        <v>220</v>
      </c>
      <c r="E257" s="39"/>
      <c r="F257" s="209" t="s">
        <v>2680</v>
      </c>
      <c r="G257" s="39"/>
      <c r="H257" s="39"/>
      <c r="I257" s="118"/>
      <c r="J257" s="39"/>
      <c r="K257" s="39"/>
      <c r="L257" s="42"/>
      <c r="M257" s="210"/>
      <c r="N257" s="211"/>
      <c r="O257" s="67"/>
      <c r="P257" s="67"/>
      <c r="Q257" s="67"/>
      <c r="R257" s="67"/>
      <c r="S257" s="67"/>
      <c r="T257" s="68"/>
      <c r="U257" s="37"/>
      <c r="V257" s="37"/>
      <c r="W257" s="37"/>
      <c r="X257" s="37"/>
      <c r="Y257" s="37"/>
      <c r="Z257" s="37"/>
      <c r="AA257" s="37"/>
      <c r="AB257" s="37"/>
      <c r="AC257" s="37"/>
      <c r="AD257" s="37"/>
      <c r="AE257" s="37"/>
      <c r="AT257" s="19" t="s">
        <v>220</v>
      </c>
      <c r="AU257" s="19" t="s">
        <v>91</v>
      </c>
    </row>
    <row r="258" spans="1:65" s="15" customFormat="1" ht="22.5">
      <c r="B258" s="238"/>
      <c r="C258" s="239"/>
      <c r="D258" s="208" t="s">
        <v>299</v>
      </c>
      <c r="E258" s="240" t="s">
        <v>44</v>
      </c>
      <c r="F258" s="241" t="s">
        <v>2681</v>
      </c>
      <c r="G258" s="239"/>
      <c r="H258" s="240" t="s">
        <v>44</v>
      </c>
      <c r="I258" s="242"/>
      <c r="J258" s="239"/>
      <c r="K258" s="239"/>
      <c r="L258" s="243"/>
      <c r="M258" s="244"/>
      <c r="N258" s="245"/>
      <c r="O258" s="245"/>
      <c r="P258" s="245"/>
      <c r="Q258" s="245"/>
      <c r="R258" s="245"/>
      <c r="S258" s="245"/>
      <c r="T258" s="246"/>
      <c r="AT258" s="247" t="s">
        <v>299</v>
      </c>
      <c r="AU258" s="247" t="s">
        <v>91</v>
      </c>
      <c r="AV258" s="15" t="s">
        <v>88</v>
      </c>
      <c r="AW258" s="15" t="s">
        <v>42</v>
      </c>
      <c r="AX258" s="15" t="s">
        <v>82</v>
      </c>
      <c r="AY258" s="247" t="s">
        <v>211</v>
      </c>
    </row>
    <row r="259" spans="1:65" s="13" customFormat="1">
      <c r="B259" s="216"/>
      <c r="C259" s="217"/>
      <c r="D259" s="208" t="s">
        <v>299</v>
      </c>
      <c r="E259" s="218" t="s">
        <v>44</v>
      </c>
      <c r="F259" s="219" t="s">
        <v>2682</v>
      </c>
      <c r="G259" s="217"/>
      <c r="H259" s="220">
        <v>3.0000000000000001E-3</v>
      </c>
      <c r="I259" s="221"/>
      <c r="J259" s="217"/>
      <c r="K259" s="217"/>
      <c r="L259" s="222"/>
      <c r="M259" s="223"/>
      <c r="N259" s="224"/>
      <c r="O259" s="224"/>
      <c r="P259" s="224"/>
      <c r="Q259" s="224"/>
      <c r="R259" s="224"/>
      <c r="S259" s="224"/>
      <c r="T259" s="225"/>
      <c r="AT259" s="226" t="s">
        <v>299</v>
      </c>
      <c r="AU259" s="226" t="s">
        <v>91</v>
      </c>
      <c r="AV259" s="13" t="s">
        <v>91</v>
      </c>
      <c r="AW259" s="13" t="s">
        <v>42</v>
      </c>
      <c r="AX259" s="13" t="s">
        <v>82</v>
      </c>
      <c r="AY259" s="226" t="s">
        <v>211</v>
      </c>
    </row>
    <row r="260" spans="1:65" s="13" customFormat="1">
      <c r="B260" s="216"/>
      <c r="C260" s="217"/>
      <c r="D260" s="208" t="s">
        <v>299</v>
      </c>
      <c r="E260" s="218" t="s">
        <v>44</v>
      </c>
      <c r="F260" s="219" t="s">
        <v>2683</v>
      </c>
      <c r="G260" s="217"/>
      <c r="H260" s="220">
        <v>0.128</v>
      </c>
      <c r="I260" s="221"/>
      <c r="J260" s="217"/>
      <c r="K260" s="217"/>
      <c r="L260" s="222"/>
      <c r="M260" s="223"/>
      <c r="N260" s="224"/>
      <c r="O260" s="224"/>
      <c r="P260" s="224"/>
      <c r="Q260" s="224"/>
      <c r="R260" s="224"/>
      <c r="S260" s="224"/>
      <c r="T260" s="225"/>
      <c r="AT260" s="226" t="s">
        <v>299</v>
      </c>
      <c r="AU260" s="226" t="s">
        <v>91</v>
      </c>
      <c r="AV260" s="13" t="s">
        <v>91</v>
      </c>
      <c r="AW260" s="13" t="s">
        <v>42</v>
      </c>
      <c r="AX260" s="13" t="s">
        <v>82</v>
      </c>
      <c r="AY260" s="226" t="s">
        <v>211</v>
      </c>
    </row>
    <row r="261" spans="1:65" s="13" customFormat="1">
      <c r="B261" s="216"/>
      <c r="C261" s="217"/>
      <c r="D261" s="208" t="s">
        <v>299</v>
      </c>
      <c r="E261" s="218" t="s">
        <v>44</v>
      </c>
      <c r="F261" s="219" t="s">
        <v>2684</v>
      </c>
      <c r="G261" s="217"/>
      <c r="H261" s="220">
        <v>0.61099999999999999</v>
      </c>
      <c r="I261" s="221"/>
      <c r="J261" s="217"/>
      <c r="K261" s="217"/>
      <c r="L261" s="222"/>
      <c r="M261" s="223"/>
      <c r="N261" s="224"/>
      <c r="O261" s="224"/>
      <c r="P261" s="224"/>
      <c r="Q261" s="224"/>
      <c r="R261" s="224"/>
      <c r="S261" s="224"/>
      <c r="T261" s="225"/>
      <c r="AT261" s="226" t="s">
        <v>299</v>
      </c>
      <c r="AU261" s="226" t="s">
        <v>91</v>
      </c>
      <c r="AV261" s="13" t="s">
        <v>91</v>
      </c>
      <c r="AW261" s="13" t="s">
        <v>42</v>
      </c>
      <c r="AX261" s="13" t="s">
        <v>82</v>
      </c>
      <c r="AY261" s="226" t="s">
        <v>211</v>
      </c>
    </row>
    <row r="262" spans="1:65" s="13" customFormat="1">
      <c r="B262" s="216"/>
      <c r="C262" s="217"/>
      <c r="D262" s="208" t="s">
        <v>299</v>
      </c>
      <c r="E262" s="218" t="s">
        <v>44</v>
      </c>
      <c r="F262" s="219" t="s">
        <v>2685</v>
      </c>
      <c r="G262" s="217"/>
      <c r="H262" s="220">
        <v>1.5680000000000001</v>
      </c>
      <c r="I262" s="221"/>
      <c r="J262" s="217"/>
      <c r="K262" s="217"/>
      <c r="L262" s="222"/>
      <c r="M262" s="223"/>
      <c r="N262" s="224"/>
      <c r="O262" s="224"/>
      <c r="P262" s="224"/>
      <c r="Q262" s="224"/>
      <c r="R262" s="224"/>
      <c r="S262" s="224"/>
      <c r="T262" s="225"/>
      <c r="AT262" s="226" t="s">
        <v>299</v>
      </c>
      <c r="AU262" s="226" t="s">
        <v>91</v>
      </c>
      <c r="AV262" s="13" t="s">
        <v>91</v>
      </c>
      <c r="AW262" s="13" t="s">
        <v>42</v>
      </c>
      <c r="AX262" s="13" t="s">
        <v>82</v>
      </c>
      <c r="AY262" s="226" t="s">
        <v>211</v>
      </c>
    </row>
    <row r="263" spans="1:65" s="13" customFormat="1">
      <c r="B263" s="216"/>
      <c r="C263" s="217"/>
      <c r="D263" s="208" t="s">
        <v>299</v>
      </c>
      <c r="E263" s="218" t="s">
        <v>44</v>
      </c>
      <c r="F263" s="219" t="s">
        <v>2686</v>
      </c>
      <c r="G263" s="217"/>
      <c r="H263" s="220">
        <v>1.7669999999999999</v>
      </c>
      <c r="I263" s="221"/>
      <c r="J263" s="217"/>
      <c r="K263" s="217"/>
      <c r="L263" s="222"/>
      <c r="M263" s="223"/>
      <c r="N263" s="224"/>
      <c r="O263" s="224"/>
      <c r="P263" s="224"/>
      <c r="Q263" s="224"/>
      <c r="R263" s="224"/>
      <c r="S263" s="224"/>
      <c r="T263" s="225"/>
      <c r="AT263" s="226" t="s">
        <v>299</v>
      </c>
      <c r="AU263" s="226" t="s">
        <v>91</v>
      </c>
      <c r="AV263" s="13" t="s">
        <v>91</v>
      </c>
      <c r="AW263" s="13" t="s">
        <v>42</v>
      </c>
      <c r="AX263" s="13" t="s">
        <v>82</v>
      </c>
      <c r="AY263" s="226" t="s">
        <v>211</v>
      </c>
    </row>
    <row r="264" spans="1:65" s="13" customFormat="1">
      <c r="B264" s="216"/>
      <c r="C264" s="217"/>
      <c r="D264" s="208" t="s">
        <v>299</v>
      </c>
      <c r="E264" s="218" t="s">
        <v>44</v>
      </c>
      <c r="F264" s="219" t="s">
        <v>2687</v>
      </c>
      <c r="G264" s="217"/>
      <c r="H264" s="220">
        <v>4.4790000000000001</v>
      </c>
      <c r="I264" s="221"/>
      <c r="J264" s="217"/>
      <c r="K264" s="217"/>
      <c r="L264" s="222"/>
      <c r="M264" s="223"/>
      <c r="N264" s="224"/>
      <c r="O264" s="224"/>
      <c r="P264" s="224"/>
      <c r="Q264" s="224"/>
      <c r="R264" s="224"/>
      <c r="S264" s="224"/>
      <c r="T264" s="225"/>
      <c r="AT264" s="226" t="s">
        <v>299</v>
      </c>
      <c r="AU264" s="226" t="s">
        <v>91</v>
      </c>
      <c r="AV264" s="13" t="s">
        <v>91</v>
      </c>
      <c r="AW264" s="13" t="s">
        <v>42</v>
      </c>
      <c r="AX264" s="13" t="s">
        <v>82</v>
      </c>
      <c r="AY264" s="226" t="s">
        <v>211</v>
      </c>
    </row>
    <row r="265" spans="1:65" s="13" customFormat="1">
      <c r="B265" s="216"/>
      <c r="C265" s="217"/>
      <c r="D265" s="208" t="s">
        <v>299</v>
      </c>
      <c r="E265" s="218" t="s">
        <v>44</v>
      </c>
      <c r="F265" s="219" t="s">
        <v>2688</v>
      </c>
      <c r="G265" s="217"/>
      <c r="H265" s="220">
        <v>3.556</v>
      </c>
      <c r="I265" s="221"/>
      <c r="J265" s="217"/>
      <c r="K265" s="217"/>
      <c r="L265" s="222"/>
      <c r="M265" s="223"/>
      <c r="N265" s="224"/>
      <c r="O265" s="224"/>
      <c r="P265" s="224"/>
      <c r="Q265" s="224"/>
      <c r="R265" s="224"/>
      <c r="S265" s="224"/>
      <c r="T265" s="225"/>
      <c r="AT265" s="226" t="s">
        <v>299</v>
      </c>
      <c r="AU265" s="226" t="s">
        <v>91</v>
      </c>
      <c r="AV265" s="13" t="s">
        <v>91</v>
      </c>
      <c r="AW265" s="13" t="s">
        <v>42</v>
      </c>
      <c r="AX265" s="13" t="s">
        <v>82</v>
      </c>
      <c r="AY265" s="226" t="s">
        <v>211</v>
      </c>
    </row>
    <row r="266" spans="1:65" s="13" customFormat="1">
      <c r="B266" s="216"/>
      <c r="C266" s="217"/>
      <c r="D266" s="208" t="s">
        <v>299</v>
      </c>
      <c r="E266" s="218" t="s">
        <v>44</v>
      </c>
      <c r="F266" s="219" t="s">
        <v>2689</v>
      </c>
      <c r="G266" s="217"/>
      <c r="H266" s="220">
        <v>3.3780000000000001</v>
      </c>
      <c r="I266" s="221"/>
      <c r="J266" s="217"/>
      <c r="K266" s="217"/>
      <c r="L266" s="222"/>
      <c r="M266" s="223"/>
      <c r="N266" s="224"/>
      <c r="O266" s="224"/>
      <c r="P266" s="224"/>
      <c r="Q266" s="224"/>
      <c r="R266" s="224"/>
      <c r="S266" s="224"/>
      <c r="T266" s="225"/>
      <c r="AT266" s="226" t="s">
        <v>299</v>
      </c>
      <c r="AU266" s="226" t="s">
        <v>91</v>
      </c>
      <c r="AV266" s="13" t="s">
        <v>91</v>
      </c>
      <c r="AW266" s="13" t="s">
        <v>42</v>
      </c>
      <c r="AX266" s="13" t="s">
        <v>82</v>
      </c>
      <c r="AY266" s="226" t="s">
        <v>211</v>
      </c>
    </row>
    <row r="267" spans="1:65" s="13" customFormat="1">
      <c r="B267" s="216"/>
      <c r="C267" s="217"/>
      <c r="D267" s="208" t="s">
        <v>299</v>
      </c>
      <c r="E267" s="218" t="s">
        <v>44</v>
      </c>
      <c r="F267" s="219" t="s">
        <v>2690</v>
      </c>
      <c r="G267" s="217"/>
      <c r="H267" s="220">
        <v>4.8090000000000002</v>
      </c>
      <c r="I267" s="221"/>
      <c r="J267" s="217"/>
      <c r="K267" s="217"/>
      <c r="L267" s="222"/>
      <c r="M267" s="223"/>
      <c r="N267" s="224"/>
      <c r="O267" s="224"/>
      <c r="P267" s="224"/>
      <c r="Q267" s="224"/>
      <c r="R267" s="224"/>
      <c r="S267" s="224"/>
      <c r="T267" s="225"/>
      <c r="AT267" s="226" t="s">
        <v>299</v>
      </c>
      <c r="AU267" s="226" t="s">
        <v>91</v>
      </c>
      <c r="AV267" s="13" t="s">
        <v>91</v>
      </c>
      <c r="AW267" s="13" t="s">
        <v>42</v>
      </c>
      <c r="AX267" s="13" t="s">
        <v>82</v>
      </c>
      <c r="AY267" s="226" t="s">
        <v>211</v>
      </c>
    </row>
    <row r="268" spans="1:65" s="13" customFormat="1">
      <c r="B268" s="216"/>
      <c r="C268" s="217"/>
      <c r="D268" s="208" t="s">
        <v>299</v>
      </c>
      <c r="E268" s="218" t="s">
        <v>44</v>
      </c>
      <c r="F268" s="219" t="s">
        <v>2691</v>
      </c>
      <c r="G268" s="217"/>
      <c r="H268" s="220">
        <v>5.6550000000000002</v>
      </c>
      <c r="I268" s="221"/>
      <c r="J268" s="217"/>
      <c r="K268" s="217"/>
      <c r="L268" s="222"/>
      <c r="M268" s="223"/>
      <c r="N268" s="224"/>
      <c r="O268" s="224"/>
      <c r="P268" s="224"/>
      <c r="Q268" s="224"/>
      <c r="R268" s="224"/>
      <c r="S268" s="224"/>
      <c r="T268" s="225"/>
      <c r="AT268" s="226" t="s">
        <v>299</v>
      </c>
      <c r="AU268" s="226" t="s">
        <v>91</v>
      </c>
      <c r="AV268" s="13" t="s">
        <v>91</v>
      </c>
      <c r="AW268" s="13" t="s">
        <v>42</v>
      </c>
      <c r="AX268" s="13" t="s">
        <v>82</v>
      </c>
      <c r="AY268" s="226" t="s">
        <v>211</v>
      </c>
    </row>
    <row r="269" spans="1:65" s="16" customFormat="1">
      <c r="B269" s="248"/>
      <c r="C269" s="249"/>
      <c r="D269" s="208" t="s">
        <v>299</v>
      </c>
      <c r="E269" s="250" t="s">
        <v>44</v>
      </c>
      <c r="F269" s="251" t="s">
        <v>500</v>
      </c>
      <c r="G269" s="249"/>
      <c r="H269" s="252">
        <v>25.954000000000004</v>
      </c>
      <c r="I269" s="253"/>
      <c r="J269" s="249"/>
      <c r="K269" s="249"/>
      <c r="L269" s="254"/>
      <c r="M269" s="255"/>
      <c r="N269" s="256"/>
      <c r="O269" s="256"/>
      <c r="P269" s="256"/>
      <c r="Q269" s="256"/>
      <c r="R269" s="256"/>
      <c r="S269" s="256"/>
      <c r="T269" s="257"/>
      <c r="AT269" s="258" t="s">
        <v>299</v>
      </c>
      <c r="AU269" s="258" t="s">
        <v>91</v>
      </c>
      <c r="AV269" s="16" t="s">
        <v>227</v>
      </c>
      <c r="AW269" s="16" t="s">
        <v>42</v>
      </c>
      <c r="AX269" s="16" t="s">
        <v>82</v>
      </c>
      <c r="AY269" s="258" t="s">
        <v>211</v>
      </c>
    </row>
    <row r="270" spans="1:65" s="13" customFormat="1">
      <c r="B270" s="216"/>
      <c r="C270" s="217"/>
      <c r="D270" s="208" t="s">
        <v>299</v>
      </c>
      <c r="E270" s="218" t="s">
        <v>44</v>
      </c>
      <c r="F270" s="219" t="s">
        <v>2692</v>
      </c>
      <c r="G270" s="217"/>
      <c r="H270" s="220">
        <v>18.167999999999999</v>
      </c>
      <c r="I270" s="221"/>
      <c r="J270" s="217"/>
      <c r="K270" s="217"/>
      <c r="L270" s="222"/>
      <c r="M270" s="223"/>
      <c r="N270" s="224"/>
      <c r="O270" s="224"/>
      <c r="P270" s="224"/>
      <c r="Q270" s="224"/>
      <c r="R270" s="224"/>
      <c r="S270" s="224"/>
      <c r="T270" s="225"/>
      <c r="AT270" s="226" t="s">
        <v>299</v>
      </c>
      <c r="AU270" s="226" t="s">
        <v>91</v>
      </c>
      <c r="AV270" s="13" t="s">
        <v>91</v>
      </c>
      <c r="AW270" s="13" t="s">
        <v>42</v>
      </c>
      <c r="AX270" s="13" t="s">
        <v>88</v>
      </c>
      <c r="AY270" s="226" t="s">
        <v>211</v>
      </c>
    </row>
    <row r="271" spans="1:65" s="2" customFormat="1" ht="12">
      <c r="A271" s="37"/>
      <c r="B271" s="38"/>
      <c r="C271" s="259" t="s">
        <v>586</v>
      </c>
      <c r="D271" s="259" t="s">
        <v>507</v>
      </c>
      <c r="E271" s="260" t="s">
        <v>2693</v>
      </c>
      <c r="F271" s="261" t="s">
        <v>2694</v>
      </c>
      <c r="G271" s="262" t="s">
        <v>510</v>
      </c>
      <c r="H271" s="263">
        <v>71.884</v>
      </c>
      <c r="I271" s="264"/>
      <c r="J271" s="265">
        <f>ROUND(I271*H271,2)</f>
        <v>0</v>
      </c>
      <c r="K271" s="261" t="s">
        <v>44</v>
      </c>
      <c r="L271" s="266"/>
      <c r="M271" s="267" t="s">
        <v>44</v>
      </c>
      <c r="N271" s="268" t="s">
        <v>53</v>
      </c>
      <c r="O271" s="67"/>
      <c r="P271" s="204">
        <f>O271*H271</f>
        <v>0</v>
      </c>
      <c r="Q271" s="204">
        <v>0</v>
      </c>
      <c r="R271" s="204">
        <f>Q271*H271</f>
        <v>0</v>
      </c>
      <c r="S271" s="204">
        <v>0</v>
      </c>
      <c r="T271" s="205">
        <f>S271*H271</f>
        <v>0</v>
      </c>
      <c r="U271" s="37"/>
      <c r="V271" s="37"/>
      <c r="W271" s="37"/>
      <c r="X271" s="37"/>
      <c r="Y271" s="37"/>
      <c r="Z271" s="37"/>
      <c r="AA271" s="37"/>
      <c r="AB271" s="37"/>
      <c r="AC271" s="37"/>
      <c r="AD271" s="37"/>
      <c r="AE271" s="37"/>
      <c r="AR271" s="206" t="s">
        <v>256</v>
      </c>
      <c r="AT271" s="206" t="s">
        <v>507</v>
      </c>
      <c r="AU271" s="206" t="s">
        <v>91</v>
      </c>
      <c r="AY271" s="19" t="s">
        <v>211</v>
      </c>
      <c r="BE271" s="207">
        <f>IF(N271="základní",J271,0)</f>
        <v>0</v>
      </c>
      <c r="BF271" s="207">
        <f>IF(N271="snížená",J271,0)</f>
        <v>0</v>
      </c>
      <c r="BG271" s="207">
        <f>IF(N271="zákl. přenesená",J271,0)</f>
        <v>0</v>
      </c>
      <c r="BH271" s="207">
        <f>IF(N271="sníž. přenesená",J271,0)</f>
        <v>0</v>
      </c>
      <c r="BI271" s="207">
        <f>IF(N271="nulová",J271,0)</f>
        <v>0</v>
      </c>
      <c r="BJ271" s="19" t="s">
        <v>88</v>
      </c>
      <c r="BK271" s="207">
        <f>ROUND(I271*H271,2)</f>
        <v>0</v>
      </c>
      <c r="BL271" s="19" t="s">
        <v>232</v>
      </c>
      <c r="BM271" s="206" t="s">
        <v>2695</v>
      </c>
    </row>
    <row r="272" spans="1:65" s="2" customFormat="1" ht="48.75">
      <c r="A272" s="37"/>
      <c r="B272" s="38"/>
      <c r="C272" s="39"/>
      <c r="D272" s="208" t="s">
        <v>220</v>
      </c>
      <c r="E272" s="39"/>
      <c r="F272" s="209" t="s">
        <v>2696</v>
      </c>
      <c r="G272" s="39"/>
      <c r="H272" s="39"/>
      <c r="I272" s="118"/>
      <c r="J272" s="39"/>
      <c r="K272" s="39"/>
      <c r="L272" s="42"/>
      <c r="M272" s="210"/>
      <c r="N272" s="211"/>
      <c r="O272" s="67"/>
      <c r="P272" s="67"/>
      <c r="Q272" s="67"/>
      <c r="R272" s="67"/>
      <c r="S272" s="67"/>
      <c r="T272" s="68"/>
      <c r="U272" s="37"/>
      <c r="V272" s="37"/>
      <c r="W272" s="37"/>
      <c r="X272" s="37"/>
      <c r="Y272" s="37"/>
      <c r="Z272" s="37"/>
      <c r="AA272" s="37"/>
      <c r="AB272" s="37"/>
      <c r="AC272" s="37"/>
      <c r="AD272" s="37"/>
      <c r="AE272" s="37"/>
      <c r="AT272" s="19" t="s">
        <v>220</v>
      </c>
      <c r="AU272" s="19" t="s">
        <v>91</v>
      </c>
    </row>
    <row r="273" spans="1:65" s="15" customFormat="1">
      <c r="B273" s="238"/>
      <c r="C273" s="239"/>
      <c r="D273" s="208" t="s">
        <v>299</v>
      </c>
      <c r="E273" s="240" t="s">
        <v>44</v>
      </c>
      <c r="F273" s="241" t="s">
        <v>2697</v>
      </c>
      <c r="G273" s="239"/>
      <c r="H273" s="240" t="s">
        <v>44</v>
      </c>
      <c r="I273" s="242"/>
      <c r="J273" s="239"/>
      <c r="K273" s="239"/>
      <c r="L273" s="243"/>
      <c r="M273" s="244"/>
      <c r="N273" s="245"/>
      <c r="O273" s="245"/>
      <c r="P273" s="245"/>
      <c r="Q273" s="245"/>
      <c r="R273" s="245"/>
      <c r="S273" s="245"/>
      <c r="T273" s="246"/>
      <c r="AT273" s="247" t="s">
        <v>299</v>
      </c>
      <c r="AU273" s="247" t="s">
        <v>91</v>
      </c>
      <c r="AV273" s="15" t="s">
        <v>88</v>
      </c>
      <c r="AW273" s="15" t="s">
        <v>42</v>
      </c>
      <c r="AX273" s="15" t="s">
        <v>82</v>
      </c>
      <c r="AY273" s="247" t="s">
        <v>211</v>
      </c>
    </row>
    <row r="274" spans="1:65" s="15" customFormat="1" ht="22.5">
      <c r="B274" s="238"/>
      <c r="C274" s="239"/>
      <c r="D274" s="208" t="s">
        <v>299</v>
      </c>
      <c r="E274" s="240" t="s">
        <v>44</v>
      </c>
      <c r="F274" s="241" t="s">
        <v>2698</v>
      </c>
      <c r="G274" s="239"/>
      <c r="H274" s="240" t="s">
        <v>44</v>
      </c>
      <c r="I274" s="242"/>
      <c r="J274" s="239"/>
      <c r="K274" s="239"/>
      <c r="L274" s="243"/>
      <c r="M274" s="244"/>
      <c r="N274" s="245"/>
      <c r="O274" s="245"/>
      <c r="P274" s="245"/>
      <c r="Q274" s="245"/>
      <c r="R274" s="245"/>
      <c r="S274" s="245"/>
      <c r="T274" s="246"/>
      <c r="AT274" s="247" t="s">
        <v>299</v>
      </c>
      <c r="AU274" s="247" t="s">
        <v>91</v>
      </c>
      <c r="AV274" s="15" t="s">
        <v>88</v>
      </c>
      <c r="AW274" s="15" t="s">
        <v>42</v>
      </c>
      <c r="AX274" s="15" t="s">
        <v>82</v>
      </c>
      <c r="AY274" s="247" t="s">
        <v>211</v>
      </c>
    </row>
    <row r="275" spans="1:65" s="15" customFormat="1">
      <c r="B275" s="238"/>
      <c r="C275" s="239"/>
      <c r="D275" s="208" t="s">
        <v>299</v>
      </c>
      <c r="E275" s="240" t="s">
        <v>44</v>
      </c>
      <c r="F275" s="241" t="s">
        <v>2699</v>
      </c>
      <c r="G275" s="239"/>
      <c r="H275" s="240" t="s">
        <v>44</v>
      </c>
      <c r="I275" s="242"/>
      <c r="J275" s="239"/>
      <c r="K275" s="239"/>
      <c r="L275" s="243"/>
      <c r="M275" s="244"/>
      <c r="N275" s="245"/>
      <c r="O275" s="245"/>
      <c r="P275" s="245"/>
      <c r="Q275" s="245"/>
      <c r="R275" s="245"/>
      <c r="S275" s="245"/>
      <c r="T275" s="246"/>
      <c r="AT275" s="247" t="s">
        <v>299</v>
      </c>
      <c r="AU275" s="247" t="s">
        <v>91</v>
      </c>
      <c r="AV275" s="15" t="s">
        <v>88</v>
      </c>
      <c r="AW275" s="15" t="s">
        <v>42</v>
      </c>
      <c r="AX275" s="15" t="s">
        <v>82</v>
      </c>
      <c r="AY275" s="247" t="s">
        <v>211</v>
      </c>
    </row>
    <row r="276" spans="1:65" s="13" customFormat="1" ht="22.5">
      <c r="B276" s="216"/>
      <c r="C276" s="217"/>
      <c r="D276" s="208" t="s">
        <v>299</v>
      </c>
      <c r="E276" s="218" t="s">
        <v>44</v>
      </c>
      <c r="F276" s="219" t="s">
        <v>2700</v>
      </c>
      <c r="G276" s="217"/>
      <c r="H276" s="220">
        <v>59.75</v>
      </c>
      <c r="I276" s="221"/>
      <c r="J276" s="217"/>
      <c r="K276" s="217"/>
      <c r="L276" s="222"/>
      <c r="M276" s="223"/>
      <c r="N276" s="224"/>
      <c r="O276" s="224"/>
      <c r="P276" s="224"/>
      <c r="Q276" s="224"/>
      <c r="R276" s="224"/>
      <c r="S276" s="224"/>
      <c r="T276" s="225"/>
      <c r="AT276" s="226" t="s">
        <v>299</v>
      </c>
      <c r="AU276" s="226" t="s">
        <v>91</v>
      </c>
      <c r="AV276" s="13" t="s">
        <v>91</v>
      </c>
      <c r="AW276" s="13" t="s">
        <v>42</v>
      </c>
      <c r="AX276" s="13" t="s">
        <v>82</v>
      </c>
      <c r="AY276" s="226" t="s">
        <v>211</v>
      </c>
    </row>
    <row r="277" spans="1:65" s="15" customFormat="1" ht="22.5">
      <c r="B277" s="238"/>
      <c r="C277" s="239"/>
      <c r="D277" s="208" t="s">
        <v>299</v>
      </c>
      <c r="E277" s="240" t="s">
        <v>44</v>
      </c>
      <c r="F277" s="241" t="s">
        <v>2701</v>
      </c>
      <c r="G277" s="239"/>
      <c r="H277" s="240" t="s">
        <v>44</v>
      </c>
      <c r="I277" s="242"/>
      <c r="J277" s="239"/>
      <c r="K277" s="239"/>
      <c r="L277" s="243"/>
      <c r="M277" s="244"/>
      <c r="N277" s="245"/>
      <c r="O277" s="245"/>
      <c r="P277" s="245"/>
      <c r="Q277" s="245"/>
      <c r="R277" s="245"/>
      <c r="S277" s="245"/>
      <c r="T277" s="246"/>
      <c r="AT277" s="247" t="s">
        <v>299</v>
      </c>
      <c r="AU277" s="247" t="s">
        <v>91</v>
      </c>
      <c r="AV277" s="15" t="s">
        <v>88</v>
      </c>
      <c r="AW277" s="15" t="s">
        <v>42</v>
      </c>
      <c r="AX277" s="15" t="s">
        <v>82</v>
      </c>
      <c r="AY277" s="247" t="s">
        <v>211</v>
      </c>
    </row>
    <row r="278" spans="1:65" s="13" customFormat="1">
      <c r="B278" s="216"/>
      <c r="C278" s="217"/>
      <c r="D278" s="208" t="s">
        <v>299</v>
      </c>
      <c r="E278" s="218" t="s">
        <v>44</v>
      </c>
      <c r="F278" s="219" t="s">
        <v>2702</v>
      </c>
      <c r="G278" s="217"/>
      <c r="H278" s="220">
        <v>12.134</v>
      </c>
      <c r="I278" s="221"/>
      <c r="J278" s="217"/>
      <c r="K278" s="217"/>
      <c r="L278" s="222"/>
      <c r="M278" s="223"/>
      <c r="N278" s="224"/>
      <c r="O278" s="224"/>
      <c r="P278" s="224"/>
      <c r="Q278" s="224"/>
      <c r="R278" s="224"/>
      <c r="S278" s="224"/>
      <c r="T278" s="225"/>
      <c r="AT278" s="226" t="s">
        <v>299</v>
      </c>
      <c r="AU278" s="226" t="s">
        <v>91</v>
      </c>
      <c r="AV278" s="13" t="s">
        <v>91</v>
      </c>
      <c r="AW278" s="13" t="s">
        <v>42</v>
      </c>
      <c r="AX278" s="13" t="s">
        <v>82</v>
      </c>
      <c r="AY278" s="226" t="s">
        <v>211</v>
      </c>
    </row>
    <row r="279" spans="1:65" s="14" customFormat="1">
      <c r="B279" s="227"/>
      <c r="C279" s="228"/>
      <c r="D279" s="208" t="s">
        <v>299</v>
      </c>
      <c r="E279" s="229" t="s">
        <v>44</v>
      </c>
      <c r="F279" s="230" t="s">
        <v>344</v>
      </c>
      <c r="G279" s="228"/>
      <c r="H279" s="231">
        <v>71.884</v>
      </c>
      <c r="I279" s="232"/>
      <c r="J279" s="228"/>
      <c r="K279" s="228"/>
      <c r="L279" s="233"/>
      <c r="M279" s="234"/>
      <c r="N279" s="235"/>
      <c r="O279" s="235"/>
      <c r="P279" s="235"/>
      <c r="Q279" s="235"/>
      <c r="R279" s="235"/>
      <c r="S279" s="235"/>
      <c r="T279" s="236"/>
      <c r="AT279" s="237" t="s">
        <v>299</v>
      </c>
      <c r="AU279" s="237" t="s">
        <v>91</v>
      </c>
      <c r="AV279" s="14" t="s">
        <v>232</v>
      </c>
      <c r="AW279" s="14" t="s">
        <v>42</v>
      </c>
      <c r="AX279" s="14" t="s">
        <v>88</v>
      </c>
      <c r="AY279" s="237" t="s">
        <v>211</v>
      </c>
    </row>
    <row r="280" spans="1:65" s="2" customFormat="1" ht="12">
      <c r="A280" s="37"/>
      <c r="B280" s="38"/>
      <c r="C280" s="259" t="s">
        <v>596</v>
      </c>
      <c r="D280" s="259" t="s">
        <v>507</v>
      </c>
      <c r="E280" s="260" t="s">
        <v>2703</v>
      </c>
      <c r="F280" s="261" t="s">
        <v>2704</v>
      </c>
      <c r="G280" s="262" t="s">
        <v>510</v>
      </c>
      <c r="H280" s="263">
        <v>89.888000000000005</v>
      </c>
      <c r="I280" s="264"/>
      <c r="J280" s="265">
        <f>ROUND(I280*H280,2)</f>
        <v>0</v>
      </c>
      <c r="K280" s="261" t="s">
        <v>44</v>
      </c>
      <c r="L280" s="266"/>
      <c r="M280" s="267" t="s">
        <v>44</v>
      </c>
      <c r="N280" s="268" t="s">
        <v>53</v>
      </c>
      <c r="O280" s="67"/>
      <c r="P280" s="204">
        <f>O280*H280</f>
        <v>0</v>
      </c>
      <c r="Q280" s="204">
        <v>0</v>
      </c>
      <c r="R280" s="204">
        <f>Q280*H280</f>
        <v>0</v>
      </c>
      <c r="S280" s="204">
        <v>0</v>
      </c>
      <c r="T280" s="205">
        <f>S280*H280</f>
        <v>0</v>
      </c>
      <c r="U280" s="37"/>
      <c r="V280" s="37"/>
      <c r="W280" s="37"/>
      <c r="X280" s="37"/>
      <c r="Y280" s="37"/>
      <c r="Z280" s="37"/>
      <c r="AA280" s="37"/>
      <c r="AB280" s="37"/>
      <c r="AC280" s="37"/>
      <c r="AD280" s="37"/>
      <c r="AE280" s="37"/>
      <c r="AR280" s="206" t="s">
        <v>256</v>
      </c>
      <c r="AT280" s="206" t="s">
        <v>507</v>
      </c>
      <c r="AU280" s="206" t="s">
        <v>91</v>
      </c>
      <c r="AY280" s="19" t="s">
        <v>211</v>
      </c>
      <c r="BE280" s="207">
        <f>IF(N280="základní",J280,0)</f>
        <v>0</v>
      </c>
      <c r="BF280" s="207">
        <f>IF(N280="snížená",J280,0)</f>
        <v>0</v>
      </c>
      <c r="BG280" s="207">
        <f>IF(N280="zákl. přenesená",J280,0)</f>
        <v>0</v>
      </c>
      <c r="BH280" s="207">
        <f>IF(N280="sníž. přenesená",J280,0)</f>
        <v>0</v>
      </c>
      <c r="BI280" s="207">
        <f>IF(N280="nulová",J280,0)</f>
        <v>0</v>
      </c>
      <c r="BJ280" s="19" t="s">
        <v>88</v>
      </c>
      <c r="BK280" s="207">
        <f>ROUND(I280*H280,2)</f>
        <v>0</v>
      </c>
      <c r="BL280" s="19" t="s">
        <v>232</v>
      </c>
      <c r="BM280" s="206" t="s">
        <v>2705</v>
      </c>
    </row>
    <row r="281" spans="1:65" s="2" customFormat="1" ht="39">
      <c r="A281" s="37"/>
      <c r="B281" s="38"/>
      <c r="C281" s="39"/>
      <c r="D281" s="208" t="s">
        <v>220</v>
      </c>
      <c r="E281" s="39"/>
      <c r="F281" s="209" t="s">
        <v>2706</v>
      </c>
      <c r="G281" s="39"/>
      <c r="H281" s="39"/>
      <c r="I281" s="118"/>
      <c r="J281" s="39"/>
      <c r="K281" s="39"/>
      <c r="L281" s="42"/>
      <c r="M281" s="210"/>
      <c r="N281" s="211"/>
      <c r="O281" s="67"/>
      <c r="P281" s="67"/>
      <c r="Q281" s="67"/>
      <c r="R281" s="67"/>
      <c r="S281" s="67"/>
      <c r="T281" s="68"/>
      <c r="U281" s="37"/>
      <c r="V281" s="37"/>
      <c r="W281" s="37"/>
      <c r="X281" s="37"/>
      <c r="Y281" s="37"/>
      <c r="Z281" s="37"/>
      <c r="AA281" s="37"/>
      <c r="AB281" s="37"/>
      <c r="AC281" s="37"/>
      <c r="AD281" s="37"/>
      <c r="AE281" s="37"/>
      <c r="AT281" s="19" t="s">
        <v>220</v>
      </c>
      <c r="AU281" s="19" t="s">
        <v>91</v>
      </c>
    </row>
    <row r="282" spans="1:65" s="15" customFormat="1">
      <c r="B282" s="238"/>
      <c r="C282" s="239"/>
      <c r="D282" s="208" t="s">
        <v>299</v>
      </c>
      <c r="E282" s="240" t="s">
        <v>44</v>
      </c>
      <c r="F282" s="241" t="s">
        <v>2707</v>
      </c>
      <c r="G282" s="239"/>
      <c r="H282" s="240" t="s">
        <v>44</v>
      </c>
      <c r="I282" s="242"/>
      <c r="J282" s="239"/>
      <c r="K282" s="239"/>
      <c r="L282" s="243"/>
      <c r="M282" s="244"/>
      <c r="N282" s="245"/>
      <c r="O282" s="245"/>
      <c r="P282" s="245"/>
      <c r="Q282" s="245"/>
      <c r="R282" s="245"/>
      <c r="S282" s="245"/>
      <c r="T282" s="246"/>
      <c r="AT282" s="247" t="s">
        <v>299</v>
      </c>
      <c r="AU282" s="247" t="s">
        <v>91</v>
      </c>
      <c r="AV282" s="15" t="s">
        <v>88</v>
      </c>
      <c r="AW282" s="15" t="s">
        <v>42</v>
      </c>
      <c r="AX282" s="15" t="s">
        <v>82</v>
      </c>
      <c r="AY282" s="247" t="s">
        <v>211</v>
      </c>
    </row>
    <row r="283" spans="1:65" s="15" customFormat="1" ht="22.5">
      <c r="B283" s="238"/>
      <c r="C283" s="239"/>
      <c r="D283" s="208" t="s">
        <v>299</v>
      </c>
      <c r="E283" s="240" t="s">
        <v>44</v>
      </c>
      <c r="F283" s="241" t="s">
        <v>2708</v>
      </c>
      <c r="G283" s="239"/>
      <c r="H283" s="240" t="s">
        <v>44</v>
      </c>
      <c r="I283" s="242"/>
      <c r="J283" s="239"/>
      <c r="K283" s="239"/>
      <c r="L283" s="243"/>
      <c r="M283" s="244"/>
      <c r="N283" s="245"/>
      <c r="O283" s="245"/>
      <c r="P283" s="245"/>
      <c r="Q283" s="245"/>
      <c r="R283" s="245"/>
      <c r="S283" s="245"/>
      <c r="T283" s="246"/>
      <c r="AT283" s="247" t="s">
        <v>299</v>
      </c>
      <c r="AU283" s="247" t="s">
        <v>91</v>
      </c>
      <c r="AV283" s="15" t="s">
        <v>88</v>
      </c>
      <c r="AW283" s="15" t="s">
        <v>42</v>
      </c>
      <c r="AX283" s="15" t="s">
        <v>82</v>
      </c>
      <c r="AY283" s="247" t="s">
        <v>211</v>
      </c>
    </row>
    <row r="284" spans="1:65" s="13" customFormat="1">
      <c r="B284" s="216"/>
      <c r="C284" s="217"/>
      <c r="D284" s="208" t="s">
        <v>299</v>
      </c>
      <c r="E284" s="218" t="s">
        <v>44</v>
      </c>
      <c r="F284" s="219" t="s">
        <v>2709</v>
      </c>
      <c r="G284" s="217"/>
      <c r="H284" s="220">
        <v>74.72</v>
      </c>
      <c r="I284" s="221"/>
      <c r="J284" s="217"/>
      <c r="K284" s="217"/>
      <c r="L284" s="222"/>
      <c r="M284" s="223"/>
      <c r="N284" s="224"/>
      <c r="O284" s="224"/>
      <c r="P284" s="224"/>
      <c r="Q284" s="224"/>
      <c r="R284" s="224"/>
      <c r="S284" s="224"/>
      <c r="T284" s="225"/>
      <c r="AT284" s="226" t="s">
        <v>299</v>
      </c>
      <c r="AU284" s="226" t="s">
        <v>91</v>
      </c>
      <c r="AV284" s="13" t="s">
        <v>91</v>
      </c>
      <c r="AW284" s="13" t="s">
        <v>42</v>
      </c>
      <c r="AX284" s="13" t="s">
        <v>82</v>
      </c>
      <c r="AY284" s="226" t="s">
        <v>211</v>
      </c>
    </row>
    <row r="285" spans="1:65" s="15" customFormat="1" ht="22.5">
      <c r="B285" s="238"/>
      <c r="C285" s="239"/>
      <c r="D285" s="208" t="s">
        <v>299</v>
      </c>
      <c r="E285" s="240" t="s">
        <v>44</v>
      </c>
      <c r="F285" s="241" t="s">
        <v>2710</v>
      </c>
      <c r="G285" s="239"/>
      <c r="H285" s="240" t="s">
        <v>44</v>
      </c>
      <c r="I285" s="242"/>
      <c r="J285" s="239"/>
      <c r="K285" s="239"/>
      <c r="L285" s="243"/>
      <c r="M285" s="244"/>
      <c r="N285" s="245"/>
      <c r="O285" s="245"/>
      <c r="P285" s="245"/>
      <c r="Q285" s="245"/>
      <c r="R285" s="245"/>
      <c r="S285" s="245"/>
      <c r="T285" s="246"/>
      <c r="AT285" s="247" t="s">
        <v>299</v>
      </c>
      <c r="AU285" s="247" t="s">
        <v>91</v>
      </c>
      <c r="AV285" s="15" t="s">
        <v>88</v>
      </c>
      <c r="AW285" s="15" t="s">
        <v>42</v>
      </c>
      <c r="AX285" s="15" t="s">
        <v>82</v>
      </c>
      <c r="AY285" s="247" t="s">
        <v>211</v>
      </c>
    </row>
    <row r="286" spans="1:65" s="13" customFormat="1">
      <c r="B286" s="216"/>
      <c r="C286" s="217"/>
      <c r="D286" s="208" t="s">
        <v>299</v>
      </c>
      <c r="E286" s="218" t="s">
        <v>44</v>
      </c>
      <c r="F286" s="219" t="s">
        <v>2711</v>
      </c>
      <c r="G286" s="217"/>
      <c r="H286" s="220">
        <v>15.167999999999999</v>
      </c>
      <c r="I286" s="221"/>
      <c r="J286" s="217"/>
      <c r="K286" s="217"/>
      <c r="L286" s="222"/>
      <c r="M286" s="223"/>
      <c r="N286" s="224"/>
      <c r="O286" s="224"/>
      <c r="P286" s="224"/>
      <c r="Q286" s="224"/>
      <c r="R286" s="224"/>
      <c r="S286" s="224"/>
      <c r="T286" s="225"/>
      <c r="AT286" s="226" t="s">
        <v>299</v>
      </c>
      <c r="AU286" s="226" t="s">
        <v>91</v>
      </c>
      <c r="AV286" s="13" t="s">
        <v>91</v>
      </c>
      <c r="AW286" s="13" t="s">
        <v>42</v>
      </c>
      <c r="AX286" s="13" t="s">
        <v>82</v>
      </c>
      <c r="AY286" s="226" t="s">
        <v>211</v>
      </c>
    </row>
    <row r="287" spans="1:65" s="14" customFormat="1">
      <c r="B287" s="227"/>
      <c r="C287" s="228"/>
      <c r="D287" s="208" t="s">
        <v>299</v>
      </c>
      <c r="E287" s="229" t="s">
        <v>44</v>
      </c>
      <c r="F287" s="230" t="s">
        <v>344</v>
      </c>
      <c r="G287" s="228"/>
      <c r="H287" s="231">
        <v>89.888000000000005</v>
      </c>
      <c r="I287" s="232"/>
      <c r="J287" s="228"/>
      <c r="K287" s="228"/>
      <c r="L287" s="233"/>
      <c r="M287" s="272"/>
      <c r="N287" s="273"/>
      <c r="O287" s="273"/>
      <c r="P287" s="273"/>
      <c r="Q287" s="273"/>
      <c r="R287" s="273"/>
      <c r="S287" s="273"/>
      <c r="T287" s="274"/>
      <c r="AT287" s="237" t="s">
        <v>299</v>
      </c>
      <c r="AU287" s="237" t="s">
        <v>91</v>
      </c>
      <c r="AV287" s="14" t="s">
        <v>232</v>
      </c>
      <c r="AW287" s="14" t="s">
        <v>42</v>
      </c>
      <c r="AX287" s="14" t="s">
        <v>88</v>
      </c>
      <c r="AY287" s="237" t="s">
        <v>211</v>
      </c>
    </row>
    <row r="288" spans="1:65" s="2" customFormat="1">
      <c r="A288" s="37"/>
      <c r="B288" s="50"/>
      <c r="C288" s="51"/>
      <c r="D288" s="51"/>
      <c r="E288" s="51"/>
      <c r="F288" s="51"/>
      <c r="G288" s="51"/>
      <c r="H288" s="51"/>
      <c r="I288" s="145"/>
      <c r="J288" s="51"/>
      <c r="K288" s="51"/>
      <c r="L288" s="42"/>
      <c r="M288" s="37"/>
      <c r="O288" s="37"/>
      <c r="P288" s="37"/>
      <c r="Q288" s="37"/>
      <c r="R288" s="37"/>
      <c r="S288" s="37"/>
      <c r="T288" s="37"/>
      <c r="U288" s="37"/>
      <c r="V288" s="37"/>
      <c r="W288" s="37"/>
      <c r="X288" s="37"/>
      <c r="Y288" s="37"/>
      <c r="Z288" s="37"/>
      <c r="AA288" s="37"/>
      <c r="AB288" s="37"/>
      <c r="AC288" s="37"/>
      <c r="AD288" s="37"/>
      <c r="AE288" s="37"/>
    </row>
  </sheetData>
  <sheetProtection algorithmName="SHA-512" hashValue="KeGCbkg317X+1+esFJUcdy5vW56KLkUucdqoTCBGhvIqjaHHRGf9HGc5jg8eeT2fjPUuav3lpQQnAn47RTNDaQ==" saltValue="SnlWiq5qp4quFXFHlQc03wm74OyLk7dV3NoryROYWd+kZex8NhZOU32gstwDVaN5mnq0tGLhgedHw2c7gF6Rxw==" spinCount="100000" sheet="1" objects="1" scenarios="1" formatColumns="0" formatRows="0" autoFilter="0"/>
  <autoFilter ref="C86:K287"/>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7"/>
  <sheetViews>
    <sheetView showGridLines="0" topLeftCell="A96" workbookViewId="0">
      <selection activeCell="F119" sqref="F11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173</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2477</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2712</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167</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44</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ROUND(J88,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ROUND((SUM(BE88:BE166)),  2)</f>
        <v>0</v>
      </c>
      <c r="G35" s="37"/>
      <c r="H35" s="37"/>
      <c r="I35" s="134">
        <v>0.21</v>
      </c>
      <c r="J35" s="133">
        <f>ROUND(((SUM(BE88:BE166))*I35),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ROUND((SUM(BF88:BF166)),  2)</f>
        <v>0</v>
      </c>
      <c r="G36" s="37"/>
      <c r="H36" s="37"/>
      <c r="I36" s="134">
        <v>0.15</v>
      </c>
      <c r="J36" s="133">
        <f>ROUND(((SUM(BF88:BF166))*I36),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ROUND((SUM(BG88:BG166)),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ROUND((SUM(BH88:BH166)),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ROUND((SUM(BI88:BI166)),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2477</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09.2 - Soupis prací - Výsadby a ochrana stromů</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J88</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284</v>
      </c>
      <c r="E64" s="157"/>
      <c r="F64" s="157"/>
      <c r="G64" s="157"/>
      <c r="H64" s="157"/>
      <c r="I64" s="158"/>
      <c r="J64" s="159">
        <f>J89</f>
        <v>0</v>
      </c>
      <c r="K64" s="155"/>
      <c r="L64" s="160"/>
    </row>
    <row r="65" spans="1:31" s="10" customFormat="1" ht="12.75">
      <c r="B65" s="161"/>
      <c r="C65" s="100"/>
      <c r="D65" s="162" t="s">
        <v>285</v>
      </c>
      <c r="E65" s="163"/>
      <c r="F65" s="163"/>
      <c r="G65" s="163"/>
      <c r="H65" s="163"/>
      <c r="I65" s="164"/>
      <c r="J65" s="165">
        <f>J90</f>
        <v>0</v>
      </c>
      <c r="K65" s="100"/>
      <c r="L65" s="166"/>
    </row>
    <row r="66" spans="1:31" s="10" customFormat="1" ht="12.75">
      <c r="B66" s="161"/>
      <c r="C66" s="100"/>
      <c r="D66" s="162" t="s">
        <v>289</v>
      </c>
      <c r="E66" s="163"/>
      <c r="F66" s="163"/>
      <c r="G66" s="163"/>
      <c r="H66" s="163"/>
      <c r="I66" s="164"/>
      <c r="J66" s="165">
        <f>J165</f>
        <v>0</v>
      </c>
      <c r="K66" s="100"/>
      <c r="L66" s="166"/>
    </row>
    <row r="67" spans="1:31" s="2" customFormat="1">
      <c r="A67" s="37"/>
      <c r="B67" s="38"/>
      <c r="C67" s="39"/>
      <c r="D67" s="39"/>
      <c r="E67" s="39"/>
      <c r="F67" s="39"/>
      <c r="G67" s="39"/>
      <c r="H67" s="39"/>
      <c r="I67" s="118"/>
      <c r="J67" s="39"/>
      <c r="K67" s="39"/>
      <c r="L67" s="119"/>
      <c r="S67" s="37"/>
      <c r="T67" s="37"/>
      <c r="U67" s="37"/>
      <c r="V67" s="37"/>
      <c r="W67" s="37"/>
      <c r="X67" s="37"/>
      <c r="Y67" s="37"/>
      <c r="Z67" s="37"/>
      <c r="AA67" s="37"/>
      <c r="AB67" s="37"/>
      <c r="AC67" s="37"/>
      <c r="AD67" s="37"/>
      <c r="AE67" s="37"/>
    </row>
    <row r="68" spans="1:31" s="2" customFormat="1">
      <c r="A68" s="37"/>
      <c r="B68" s="50"/>
      <c r="C68" s="51"/>
      <c r="D68" s="51"/>
      <c r="E68" s="51"/>
      <c r="F68" s="51"/>
      <c r="G68" s="51"/>
      <c r="H68" s="51"/>
      <c r="I68" s="145"/>
      <c r="J68" s="51"/>
      <c r="K68" s="51"/>
      <c r="L68" s="119"/>
      <c r="S68" s="37"/>
      <c r="T68" s="37"/>
      <c r="U68" s="37"/>
      <c r="V68" s="37"/>
      <c r="W68" s="37"/>
      <c r="X68" s="37"/>
      <c r="Y68" s="37"/>
      <c r="Z68" s="37"/>
      <c r="AA68" s="37"/>
      <c r="AB68" s="37"/>
      <c r="AC68" s="37"/>
      <c r="AD68" s="37"/>
      <c r="AE68" s="37"/>
    </row>
    <row r="72" spans="1:31" s="2" customFormat="1">
      <c r="A72" s="37"/>
      <c r="B72" s="52"/>
      <c r="C72" s="53"/>
      <c r="D72" s="53"/>
      <c r="E72" s="53"/>
      <c r="F72" s="53"/>
      <c r="G72" s="53"/>
      <c r="H72" s="53"/>
      <c r="I72" s="148"/>
      <c r="J72" s="53"/>
      <c r="K72" s="53"/>
      <c r="L72" s="119"/>
      <c r="S72" s="37"/>
      <c r="T72" s="37"/>
      <c r="U72" s="37"/>
      <c r="V72" s="37"/>
      <c r="W72" s="37"/>
      <c r="X72" s="37"/>
      <c r="Y72" s="37"/>
      <c r="Z72" s="37"/>
      <c r="AA72" s="37"/>
      <c r="AB72" s="37"/>
      <c r="AC72" s="37"/>
      <c r="AD72" s="37"/>
      <c r="AE72" s="37"/>
    </row>
    <row r="73" spans="1:31" s="2" customFormat="1" ht="18">
      <c r="A73" s="37"/>
      <c r="B73" s="38"/>
      <c r="C73" s="25" t="s">
        <v>195</v>
      </c>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c r="A74" s="37"/>
      <c r="B74" s="38"/>
      <c r="C74" s="39"/>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ht="12.75">
      <c r="A75" s="37"/>
      <c r="B75" s="38"/>
      <c r="C75" s="31" t="s">
        <v>16</v>
      </c>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2.75">
      <c r="A76" s="37"/>
      <c r="B76" s="38"/>
      <c r="C76" s="39"/>
      <c r="D76" s="39"/>
      <c r="E76" s="402" t="str">
        <f>E7</f>
        <v>Bělá, Kvasiny, protipovodňová ochrana, č. akce 229180012 - DPS</v>
      </c>
      <c r="F76" s="403"/>
      <c r="G76" s="403"/>
      <c r="H76" s="403"/>
      <c r="I76" s="118"/>
      <c r="J76" s="39"/>
      <c r="K76" s="39"/>
      <c r="L76" s="119"/>
      <c r="S76" s="37"/>
      <c r="T76" s="37"/>
      <c r="U76" s="37"/>
      <c r="V76" s="37"/>
      <c r="W76" s="37"/>
      <c r="X76" s="37"/>
      <c r="Y76" s="37"/>
      <c r="Z76" s="37"/>
      <c r="AA76" s="37"/>
      <c r="AB76" s="37"/>
      <c r="AC76" s="37"/>
      <c r="AD76" s="37"/>
      <c r="AE76" s="37"/>
    </row>
    <row r="77" spans="1:31" s="1" customFormat="1" ht="12.75">
      <c r="B77" s="23"/>
      <c r="C77" s="31" t="s">
        <v>180</v>
      </c>
      <c r="D77" s="24"/>
      <c r="E77" s="24"/>
      <c r="F77" s="24"/>
      <c r="G77" s="24"/>
      <c r="H77" s="24"/>
      <c r="I77" s="111"/>
      <c r="J77" s="24"/>
      <c r="K77" s="24"/>
      <c r="L77" s="22"/>
    </row>
    <row r="78" spans="1:31" s="2" customFormat="1">
      <c r="A78" s="37"/>
      <c r="B78" s="38"/>
      <c r="C78" s="39"/>
      <c r="D78" s="39"/>
      <c r="E78" s="402" t="s">
        <v>2477</v>
      </c>
      <c r="F78" s="401"/>
      <c r="G78" s="401"/>
      <c r="H78" s="401"/>
      <c r="I78" s="118"/>
      <c r="J78" s="39"/>
      <c r="K78" s="39"/>
      <c r="L78" s="119"/>
      <c r="S78" s="37"/>
      <c r="T78" s="37"/>
      <c r="U78" s="37"/>
      <c r="V78" s="37"/>
      <c r="W78" s="37"/>
      <c r="X78" s="37"/>
      <c r="Y78" s="37"/>
      <c r="Z78" s="37"/>
      <c r="AA78" s="37"/>
      <c r="AB78" s="37"/>
      <c r="AC78" s="37"/>
      <c r="AD78" s="37"/>
      <c r="AE78" s="37"/>
    </row>
    <row r="79" spans="1:31" s="2" customFormat="1" ht="12.75">
      <c r="A79" s="37"/>
      <c r="B79" s="38"/>
      <c r="C79" s="31" t="s">
        <v>182</v>
      </c>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c r="A80" s="37"/>
      <c r="B80" s="38"/>
      <c r="C80" s="39"/>
      <c r="D80" s="39"/>
      <c r="E80" s="364" t="str">
        <f>E11</f>
        <v>SO 09.2 - Soupis prací - Výsadby a ochrana stromů</v>
      </c>
      <c r="F80" s="401"/>
      <c r="G80" s="401"/>
      <c r="H80" s="401"/>
      <c r="I80" s="118"/>
      <c r="J80" s="39"/>
      <c r="K80" s="39"/>
      <c r="L80" s="119"/>
      <c r="S80" s="37"/>
      <c r="T80" s="37"/>
      <c r="U80" s="37"/>
      <c r="V80" s="37"/>
      <c r="W80" s="37"/>
      <c r="X80" s="37"/>
      <c r="Y80" s="37"/>
      <c r="Z80" s="37"/>
      <c r="AA80" s="37"/>
      <c r="AB80" s="37"/>
      <c r="AC80" s="37"/>
      <c r="AD80" s="37"/>
      <c r="AE80" s="37"/>
    </row>
    <row r="81" spans="1:65" s="2" customForma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65" s="2" customFormat="1" ht="12.75">
      <c r="A82" s="37"/>
      <c r="B82" s="38"/>
      <c r="C82" s="31" t="s">
        <v>22</v>
      </c>
      <c r="D82" s="39"/>
      <c r="E82" s="39"/>
      <c r="F82" s="29" t="str">
        <f>F14</f>
        <v>k. ú. Kvasiny</v>
      </c>
      <c r="G82" s="39"/>
      <c r="H82" s="39"/>
      <c r="I82" s="120" t="s">
        <v>24</v>
      </c>
      <c r="J82" s="62" t="str">
        <f>IF(J14="","",J14)</f>
        <v>30. 6. 2020</v>
      </c>
      <c r="K82" s="39"/>
      <c r="L82" s="119"/>
      <c r="S82" s="37"/>
      <c r="T82" s="37"/>
      <c r="U82" s="37"/>
      <c r="V82" s="37"/>
      <c r="W82" s="37"/>
      <c r="X82" s="37"/>
      <c r="Y82" s="37"/>
      <c r="Z82" s="37"/>
      <c r="AA82" s="37"/>
      <c r="AB82" s="37"/>
      <c r="AC82" s="37"/>
      <c r="AD82" s="37"/>
      <c r="AE82" s="37"/>
    </row>
    <row r="83" spans="1:65" s="2" customFormat="1">
      <c r="A83" s="37"/>
      <c r="B83" s="38"/>
      <c r="C83" s="39"/>
      <c r="D83" s="39"/>
      <c r="E83" s="39"/>
      <c r="F83" s="39"/>
      <c r="G83" s="39"/>
      <c r="H83" s="39"/>
      <c r="I83" s="118"/>
      <c r="J83" s="39"/>
      <c r="K83" s="39"/>
      <c r="L83" s="119"/>
      <c r="S83" s="37"/>
      <c r="T83" s="37"/>
      <c r="U83" s="37"/>
      <c r="V83" s="37"/>
      <c r="W83" s="37"/>
      <c r="X83" s="37"/>
      <c r="Y83" s="37"/>
      <c r="Z83" s="37"/>
      <c r="AA83" s="37"/>
      <c r="AB83" s="37"/>
      <c r="AC83" s="37"/>
      <c r="AD83" s="37"/>
      <c r="AE83" s="37"/>
    </row>
    <row r="84" spans="1:65" s="2" customFormat="1" ht="38.25">
      <c r="A84" s="37"/>
      <c r="B84" s="38"/>
      <c r="C84" s="31" t="s">
        <v>30</v>
      </c>
      <c r="D84" s="39"/>
      <c r="E84" s="39"/>
      <c r="F84" s="29" t="str">
        <f>E17</f>
        <v>Povodí Labe, státní podnik</v>
      </c>
      <c r="G84" s="39"/>
      <c r="H84" s="39"/>
      <c r="I84" s="120" t="s">
        <v>38</v>
      </c>
      <c r="J84" s="35" t="str">
        <f>E23</f>
        <v>Vodohospodářský rozvoj a výstavba a.s.</v>
      </c>
      <c r="K84" s="39"/>
      <c r="L84" s="119"/>
      <c r="S84" s="37"/>
      <c r="T84" s="37"/>
      <c r="U84" s="37"/>
      <c r="V84" s="37"/>
      <c r="W84" s="37"/>
      <c r="X84" s="37"/>
      <c r="Y84" s="37"/>
      <c r="Z84" s="37"/>
      <c r="AA84" s="37"/>
      <c r="AB84" s="37"/>
      <c r="AC84" s="37"/>
      <c r="AD84" s="37"/>
      <c r="AE84" s="37"/>
    </row>
    <row r="85" spans="1:65" s="2" customFormat="1" ht="25.5">
      <c r="A85" s="37"/>
      <c r="B85" s="38"/>
      <c r="C85" s="31" t="s">
        <v>36</v>
      </c>
      <c r="D85" s="39"/>
      <c r="E85" s="39"/>
      <c r="F85" s="29" t="str">
        <f>IF(E20="","",E20)</f>
        <v>Vyplň údaj</v>
      </c>
      <c r="G85" s="39"/>
      <c r="H85" s="39"/>
      <c r="I85" s="120" t="s">
        <v>43</v>
      </c>
      <c r="J85" s="35" t="str">
        <f>E26</f>
        <v>Miroslav Holeček</v>
      </c>
      <c r="K85" s="39"/>
      <c r="L85" s="119"/>
      <c r="S85" s="37"/>
      <c r="T85" s="37"/>
      <c r="U85" s="37"/>
      <c r="V85" s="37"/>
      <c r="W85" s="37"/>
      <c r="X85" s="37"/>
      <c r="Y85" s="37"/>
      <c r="Z85" s="37"/>
      <c r="AA85" s="37"/>
      <c r="AB85" s="37"/>
      <c r="AC85" s="37"/>
      <c r="AD85" s="37"/>
      <c r="AE85" s="37"/>
    </row>
    <row r="86" spans="1:65" s="2" customForma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11" customFormat="1" ht="24">
      <c r="A87" s="167"/>
      <c r="B87" s="168"/>
      <c r="C87" s="169" t="s">
        <v>196</v>
      </c>
      <c r="D87" s="170" t="s">
        <v>67</v>
      </c>
      <c r="E87" s="170" t="s">
        <v>63</v>
      </c>
      <c r="F87" s="170" t="s">
        <v>64</v>
      </c>
      <c r="G87" s="170" t="s">
        <v>197</v>
      </c>
      <c r="H87" s="170" t="s">
        <v>198</v>
      </c>
      <c r="I87" s="171" t="s">
        <v>199</v>
      </c>
      <c r="J87" s="170" t="s">
        <v>187</v>
      </c>
      <c r="K87" s="172" t="s">
        <v>200</v>
      </c>
      <c r="L87" s="173"/>
      <c r="M87" s="71" t="s">
        <v>44</v>
      </c>
      <c r="N87" s="72" t="s">
        <v>52</v>
      </c>
      <c r="O87" s="72" t="s">
        <v>201</v>
      </c>
      <c r="P87" s="72" t="s">
        <v>202</v>
      </c>
      <c r="Q87" s="72" t="s">
        <v>203</v>
      </c>
      <c r="R87" s="72" t="s">
        <v>204</v>
      </c>
      <c r="S87" s="72" t="s">
        <v>205</v>
      </c>
      <c r="T87" s="73" t="s">
        <v>206</v>
      </c>
      <c r="U87" s="167"/>
      <c r="V87" s="167"/>
      <c r="W87" s="167"/>
      <c r="X87" s="167"/>
      <c r="Y87" s="167"/>
      <c r="Z87" s="167"/>
      <c r="AA87" s="167"/>
      <c r="AB87" s="167"/>
      <c r="AC87" s="167"/>
      <c r="AD87" s="167"/>
      <c r="AE87" s="167"/>
    </row>
    <row r="88" spans="1:65" s="2" customFormat="1" ht="15.75">
      <c r="A88" s="37"/>
      <c r="B88" s="38"/>
      <c r="C88" s="78" t="s">
        <v>207</v>
      </c>
      <c r="D88" s="39"/>
      <c r="E88" s="39"/>
      <c r="F88" s="39"/>
      <c r="G88" s="39"/>
      <c r="H88" s="39"/>
      <c r="I88" s="118"/>
      <c r="J88" s="174">
        <f>BK88</f>
        <v>0</v>
      </c>
      <c r="K88" s="39"/>
      <c r="L88" s="42"/>
      <c r="M88" s="74"/>
      <c r="N88" s="175"/>
      <c r="O88" s="75"/>
      <c r="P88" s="176">
        <f>P89</f>
        <v>0</v>
      </c>
      <c r="Q88" s="75"/>
      <c r="R88" s="176">
        <f>R89</f>
        <v>2.9699353999999993</v>
      </c>
      <c r="S88" s="75"/>
      <c r="T88" s="177">
        <f>T89</f>
        <v>0</v>
      </c>
      <c r="U88" s="37"/>
      <c r="V88" s="37"/>
      <c r="W88" s="37"/>
      <c r="X88" s="37"/>
      <c r="Y88" s="37"/>
      <c r="Z88" s="37"/>
      <c r="AA88" s="37"/>
      <c r="AB88" s="37"/>
      <c r="AC88" s="37"/>
      <c r="AD88" s="37"/>
      <c r="AE88" s="37"/>
      <c r="AT88" s="19" t="s">
        <v>81</v>
      </c>
      <c r="AU88" s="19" t="s">
        <v>188</v>
      </c>
      <c r="BK88" s="178">
        <f>BK89</f>
        <v>0</v>
      </c>
    </row>
    <row r="89" spans="1:65" s="12" customFormat="1" ht="15">
      <c r="B89" s="179"/>
      <c r="C89" s="180"/>
      <c r="D89" s="181" t="s">
        <v>81</v>
      </c>
      <c r="E89" s="182" t="s">
        <v>290</v>
      </c>
      <c r="F89" s="182" t="s">
        <v>291</v>
      </c>
      <c r="G89" s="180"/>
      <c r="H89" s="180"/>
      <c r="I89" s="183"/>
      <c r="J89" s="184">
        <f>BK89</f>
        <v>0</v>
      </c>
      <c r="K89" s="180"/>
      <c r="L89" s="185"/>
      <c r="M89" s="186"/>
      <c r="N89" s="187"/>
      <c r="O89" s="187"/>
      <c r="P89" s="188">
        <f>P90+P165</f>
        <v>0</v>
      </c>
      <c r="Q89" s="187"/>
      <c r="R89" s="188">
        <f>R90+R165</f>
        <v>2.9699353999999993</v>
      </c>
      <c r="S89" s="187"/>
      <c r="T89" s="189">
        <f>T90+T165</f>
        <v>0</v>
      </c>
      <c r="AR89" s="190" t="s">
        <v>88</v>
      </c>
      <c r="AT89" s="191" t="s">
        <v>81</v>
      </c>
      <c r="AU89" s="191" t="s">
        <v>82</v>
      </c>
      <c r="AY89" s="190" t="s">
        <v>211</v>
      </c>
      <c r="BK89" s="192">
        <f>BK90+BK165</f>
        <v>0</v>
      </c>
    </row>
    <row r="90" spans="1:65" s="12" customFormat="1" ht="12.75">
      <c r="B90" s="179"/>
      <c r="C90" s="180"/>
      <c r="D90" s="181" t="s">
        <v>81</v>
      </c>
      <c r="E90" s="193" t="s">
        <v>88</v>
      </c>
      <c r="F90" s="193" t="s">
        <v>292</v>
      </c>
      <c r="G90" s="180"/>
      <c r="H90" s="180"/>
      <c r="I90" s="183"/>
      <c r="J90" s="194">
        <f>BK90</f>
        <v>0</v>
      </c>
      <c r="K90" s="180"/>
      <c r="L90" s="185"/>
      <c r="M90" s="186"/>
      <c r="N90" s="187"/>
      <c r="O90" s="187"/>
      <c r="P90" s="188">
        <f>SUM(P91:P164)</f>
        <v>0</v>
      </c>
      <c r="Q90" s="187"/>
      <c r="R90" s="188">
        <f>SUM(R91:R164)</f>
        <v>2.9699353999999993</v>
      </c>
      <c r="S90" s="187"/>
      <c r="T90" s="189">
        <f>SUM(T91:T164)</f>
        <v>0</v>
      </c>
      <c r="AR90" s="190" t="s">
        <v>88</v>
      </c>
      <c r="AT90" s="191" t="s">
        <v>81</v>
      </c>
      <c r="AU90" s="191" t="s">
        <v>88</v>
      </c>
      <c r="AY90" s="190" t="s">
        <v>211</v>
      </c>
      <c r="BK90" s="192">
        <f>SUM(BK91:BK164)</f>
        <v>0</v>
      </c>
    </row>
    <row r="91" spans="1:65" s="2" customFormat="1" ht="24">
      <c r="A91" s="37"/>
      <c r="B91" s="38"/>
      <c r="C91" s="195" t="s">
        <v>88</v>
      </c>
      <c r="D91" s="195" t="s">
        <v>214</v>
      </c>
      <c r="E91" s="196" t="s">
        <v>2713</v>
      </c>
      <c r="F91" s="197" t="s">
        <v>2714</v>
      </c>
      <c r="G91" s="198" t="s">
        <v>622</v>
      </c>
      <c r="H91" s="199">
        <v>48</v>
      </c>
      <c r="I91" s="200"/>
      <c r="J91" s="201">
        <f>ROUND(I91*H91,2)</f>
        <v>0</v>
      </c>
      <c r="K91" s="197" t="s">
        <v>224</v>
      </c>
      <c r="L91" s="42"/>
      <c r="M91" s="202" t="s">
        <v>44</v>
      </c>
      <c r="N91" s="203" t="s">
        <v>53</v>
      </c>
      <c r="O91" s="67"/>
      <c r="P91" s="204">
        <f>O91*H91</f>
        <v>0</v>
      </c>
      <c r="Q91" s="204">
        <v>0</v>
      </c>
      <c r="R91" s="204">
        <f>Q91*H91</f>
        <v>0</v>
      </c>
      <c r="S91" s="204">
        <v>0</v>
      </c>
      <c r="T91" s="205">
        <f>S91*H91</f>
        <v>0</v>
      </c>
      <c r="U91" s="37"/>
      <c r="V91" s="37"/>
      <c r="W91" s="37"/>
      <c r="X91" s="37"/>
      <c r="Y91" s="37"/>
      <c r="Z91" s="37"/>
      <c r="AA91" s="37"/>
      <c r="AB91" s="37"/>
      <c r="AC91" s="37"/>
      <c r="AD91" s="37"/>
      <c r="AE91" s="37"/>
      <c r="AR91" s="206" t="s">
        <v>232</v>
      </c>
      <c r="AT91" s="206" t="s">
        <v>214</v>
      </c>
      <c r="AU91" s="206" t="s">
        <v>91</v>
      </c>
      <c r="AY91" s="19" t="s">
        <v>211</v>
      </c>
      <c r="BE91" s="207">
        <f>IF(N91="základní",J91,0)</f>
        <v>0</v>
      </c>
      <c r="BF91" s="207">
        <f>IF(N91="snížená",J91,0)</f>
        <v>0</v>
      </c>
      <c r="BG91" s="207">
        <f>IF(N91="zákl. přenesená",J91,0)</f>
        <v>0</v>
      </c>
      <c r="BH91" s="207">
        <f>IF(N91="sníž. přenesená",J91,0)</f>
        <v>0</v>
      </c>
      <c r="BI91" s="207">
        <f>IF(N91="nulová",J91,0)</f>
        <v>0</v>
      </c>
      <c r="BJ91" s="19" t="s">
        <v>88</v>
      </c>
      <c r="BK91" s="207">
        <f>ROUND(I91*H91,2)</f>
        <v>0</v>
      </c>
      <c r="BL91" s="19" t="s">
        <v>232</v>
      </c>
      <c r="BM91" s="206" t="s">
        <v>2715</v>
      </c>
    </row>
    <row r="92" spans="1:65" s="2" customFormat="1" ht="87.75">
      <c r="A92" s="37"/>
      <c r="B92" s="38"/>
      <c r="C92" s="39"/>
      <c r="D92" s="208" t="s">
        <v>297</v>
      </c>
      <c r="E92" s="39"/>
      <c r="F92" s="209" t="s">
        <v>2716</v>
      </c>
      <c r="G92" s="39"/>
      <c r="H92" s="39"/>
      <c r="I92" s="118"/>
      <c r="J92" s="39"/>
      <c r="K92" s="39"/>
      <c r="L92" s="42"/>
      <c r="M92" s="210"/>
      <c r="N92" s="211"/>
      <c r="O92" s="67"/>
      <c r="P92" s="67"/>
      <c r="Q92" s="67"/>
      <c r="R92" s="67"/>
      <c r="S92" s="67"/>
      <c r="T92" s="68"/>
      <c r="U92" s="37"/>
      <c r="V92" s="37"/>
      <c r="W92" s="37"/>
      <c r="X92" s="37"/>
      <c r="Y92" s="37"/>
      <c r="Z92" s="37"/>
      <c r="AA92" s="37"/>
      <c r="AB92" s="37"/>
      <c r="AC92" s="37"/>
      <c r="AD92" s="37"/>
      <c r="AE92" s="37"/>
      <c r="AT92" s="19" t="s">
        <v>297</v>
      </c>
      <c r="AU92" s="19" t="s">
        <v>91</v>
      </c>
    </row>
    <row r="93" spans="1:65" s="13" customFormat="1">
      <c r="B93" s="216"/>
      <c r="C93" s="217"/>
      <c r="D93" s="208" t="s">
        <v>299</v>
      </c>
      <c r="E93" s="218" t="s">
        <v>44</v>
      </c>
      <c r="F93" s="219" t="s">
        <v>2717</v>
      </c>
      <c r="G93" s="217"/>
      <c r="H93" s="220">
        <v>48</v>
      </c>
      <c r="I93" s="221"/>
      <c r="J93" s="217"/>
      <c r="K93" s="217"/>
      <c r="L93" s="222"/>
      <c r="M93" s="223"/>
      <c r="N93" s="224"/>
      <c r="O93" s="224"/>
      <c r="P93" s="224"/>
      <c r="Q93" s="224"/>
      <c r="R93" s="224"/>
      <c r="S93" s="224"/>
      <c r="T93" s="225"/>
      <c r="AT93" s="226" t="s">
        <v>299</v>
      </c>
      <c r="AU93" s="226" t="s">
        <v>91</v>
      </c>
      <c r="AV93" s="13" t="s">
        <v>91</v>
      </c>
      <c r="AW93" s="13" t="s">
        <v>42</v>
      </c>
      <c r="AX93" s="13" t="s">
        <v>88</v>
      </c>
      <c r="AY93" s="226" t="s">
        <v>211</v>
      </c>
    </row>
    <row r="94" spans="1:65" s="2" customFormat="1" ht="24">
      <c r="A94" s="37"/>
      <c r="B94" s="38"/>
      <c r="C94" s="195" t="s">
        <v>91</v>
      </c>
      <c r="D94" s="195" t="s">
        <v>214</v>
      </c>
      <c r="E94" s="196" t="s">
        <v>2718</v>
      </c>
      <c r="F94" s="197" t="s">
        <v>2719</v>
      </c>
      <c r="G94" s="198" t="s">
        <v>622</v>
      </c>
      <c r="H94" s="199">
        <v>9</v>
      </c>
      <c r="I94" s="200"/>
      <c r="J94" s="201">
        <f>ROUND(I94*H94,2)</f>
        <v>0</v>
      </c>
      <c r="K94" s="197" t="s">
        <v>224</v>
      </c>
      <c r="L94" s="42"/>
      <c r="M94" s="202" t="s">
        <v>44</v>
      </c>
      <c r="N94" s="203" t="s">
        <v>53</v>
      </c>
      <c r="O94" s="67"/>
      <c r="P94" s="204">
        <f>O94*H94</f>
        <v>0</v>
      </c>
      <c r="Q94" s="204">
        <v>0</v>
      </c>
      <c r="R94" s="204">
        <f>Q94*H94</f>
        <v>0</v>
      </c>
      <c r="S94" s="204">
        <v>0</v>
      </c>
      <c r="T94" s="205">
        <f>S94*H94</f>
        <v>0</v>
      </c>
      <c r="U94" s="37"/>
      <c r="V94" s="37"/>
      <c r="W94" s="37"/>
      <c r="X94" s="37"/>
      <c r="Y94" s="37"/>
      <c r="Z94" s="37"/>
      <c r="AA94" s="37"/>
      <c r="AB94" s="37"/>
      <c r="AC94" s="37"/>
      <c r="AD94" s="37"/>
      <c r="AE94" s="37"/>
      <c r="AR94" s="206" t="s">
        <v>232</v>
      </c>
      <c r="AT94" s="206" t="s">
        <v>214</v>
      </c>
      <c r="AU94" s="206" t="s">
        <v>91</v>
      </c>
      <c r="AY94" s="19" t="s">
        <v>211</v>
      </c>
      <c r="BE94" s="207">
        <f>IF(N94="základní",J94,0)</f>
        <v>0</v>
      </c>
      <c r="BF94" s="207">
        <f>IF(N94="snížená",J94,0)</f>
        <v>0</v>
      </c>
      <c r="BG94" s="207">
        <f>IF(N94="zákl. přenesená",J94,0)</f>
        <v>0</v>
      </c>
      <c r="BH94" s="207">
        <f>IF(N94="sníž. přenesená",J94,0)</f>
        <v>0</v>
      </c>
      <c r="BI94" s="207">
        <f>IF(N94="nulová",J94,0)</f>
        <v>0</v>
      </c>
      <c r="BJ94" s="19" t="s">
        <v>88</v>
      </c>
      <c r="BK94" s="207">
        <f>ROUND(I94*H94,2)</f>
        <v>0</v>
      </c>
      <c r="BL94" s="19" t="s">
        <v>232</v>
      </c>
      <c r="BM94" s="206" t="s">
        <v>2720</v>
      </c>
    </row>
    <row r="95" spans="1:65" s="2" customFormat="1" ht="87.75">
      <c r="A95" s="37"/>
      <c r="B95" s="38"/>
      <c r="C95" s="39"/>
      <c r="D95" s="208" t="s">
        <v>297</v>
      </c>
      <c r="E95" s="39"/>
      <c r="F95" s="209" t="s">
        <v>2716</v>
      </c>
      <c r="G95" s="39"/>
      <c r="H95" s="39"/>
      <c r="I95" s="118"/>
      <c r="J95" s="39"/>
      <c r="K95" s="39"/>
      <c r="L95" s="42"/>
      <c r="M95" s="210"/>
      <c r="N95" s="211"/>
      <c r="O95" s="67"/>
      <c r="P95" s="67"/>
      <c r="Q95" s="67"/>
      <c r="R95" s="67"/>
      <c r="S95" s="67"/>
      <c r="T95" s="68"/>
      <c r="U95" s="37"/>
      <c r="V95" s="37"/>
      <c r="W95" s="37"/>
      <c r="X95" s="37"/>
      <c r="Y95" s="37"/>
      <c r="Z95" s="37"/>
      <c r="AA95" s="37"/>
      <c r="AB95" s="37"/>
      <c r="AC95" s="37"/>
      <c r="AD95" s="37"/>
      <c r="AE95" s="37"/>
      <c r="AT95" s="19" t="s">
        <v>297</v>
      </c>
      <c r="AU95" s="19" t="s">
        <v>91</v>
      </c>
    </row>
    <row r="96" spans="1:65" s="13" customFormat="1">
      <c r="B96" s="216"/>
      <c r="C96" s="217"/>
      <c r="D96" s="208" t="s">
        <v>299</v>
      </c>
      <c r="E96" s="218" t="s">
        <v>44</v>
      </c>
      <c r="F96" s="219" t="s">
        <v>2721</v>
      </c>
      <c r="G96" s="217"/>
      <c r="H96" s="220">
        <v>9</v>
      </c>
      <c r="I96" s="221"/>
      <c r="J96" s="217"/>
      <c r="K96" s="217"/>
      <c r="L96" s="222"/>
      <c r="M96" s="223"/>
      <c r="N96" s="224"/>
      <c r="O96" s="224"/>
      <c r="P96" s="224"/>
      <c r="Q96" s="224"/>
      <c r="R96" s="224"/>
      <c r="S96" s="224"/>
      <c r="T96" s="225"/>
      <c r="AT96" s="226" t="s">
        <v>299</v>
      </c>
      <c r="AU96" s="226" t="s">
        <v>91</v>
      </c>
      <c r="AV96" s="13" t="s">
        <v>91</v>
      </c>
      <c r="AW96" s="13" t="s">
        <v>42</v>
      </c>
      <c r="AX96" s="13" t="s">
        <v>88</v>
      </c>
      <c r="AY96" s="226" t="s">
        <v>211</v>
      </c>
    </row>
    <row r="97" spans="1:65" s="2" customFormat="1" ht="12">
      <c r="A97" s="37"/>
      <c r="B97" s="38"/>
      <c r="C97" s="259" t="s">
        <v>227</v>
      </c>
      <c r="D97" s="259" t="s">
        <v>507</v>
      </c>
      <c r="E97" s="260" t="s">
        <v>2722</v>
      </c>
      <c r="F97" s="261" t="s">
        <v>2723</v>
      </c>
      <c r="G97" s="262" t="s">
        <v>295</v>
      </c>
      <c r="H97" s="263">
        <v>1.5269999999999999</v>
      </c>
      <c r="I97" s="264"/>
      <c r="J97" s="265">
        <f>ROUND(I97*H97,2)</f>
        <v>0</v>
      </c>
      <c r="K97" s="261" t="s">
        <v>224</v>
      </c>
      <c r="L97" s="266"/>
      <c r="M97" s="267" t="s">
        <v>44</v>
      </c>
      <c r="N97" s="268" t="s">
        <v>53</v>
      </c>
      <c r="O97" s="67"/>
      <c r="P97" s="204">
        <f>O97*H97</f>
        <v>0</v>
      </c>
      <c r="Q97" s="204">
        <v>0.22</v>
      </c>
      <c r="R97" s="204">
        <f>Q97*H97</f>
        <v>0.33593999999999996</v>
      </c>
      <c r="S97" s="204">
        <v>0</v>
      </c>
      <c r="T97" s="205">
        <f>S97*H97</f>
        <v>0</v>
      </c>
      <c r="U97" s="37"/>
      <c r="V97" s="37"/>
      <c r="W97" s="37"/>
      <c r="X97" s="37"/>
      <c r="Y97" s="37"/>
      <c r="Z97" s="37"/>
      <c r="AA97" s="37"/>
      <c r="AB97" s="37"/>
      <c r="AC97" s="37"/>
      <c r="AD97" s="37"/>
      <c r="AE97" s="37"/>
      <c r="AR97" s="206" t="s">
        <v>256</v>
      </c>
      <c r="AT97" s="206" t="s">
        <v>507</v>
      </c>
      <c r="AU97" s="206" t="s">
        <v>91</v>
      </c>
      <c r="AY97" s="19" t="s">
        <v>211</v>
      </c>
      <c r="BE97" s="207">
        <f>IF(N97="základní",J97,0)</f>
        <v>0</v>
      </c>
      <c r="BF97" s="207">
        <f>IF(N97="snížená",J97,0)</f>
        <v>0</v>
      </c>
      <c r="BG97" s="207">
        <f>IF(N97="zákl. přenesená",J97,0)</f>
        <v>0</v>
      </c>
      <c r="BH97" s="207">
        <f>IF(N97="sníž. přenesená",J97,0)</f>
        <v>0</v>
      </c>
      <c r="BI97" s="207">
        <f>IF(N97="nulová",J97,0)</f>
        <v>0</v>
      </c>
      <c r="BJ97" s="19" t="s">
        <v>88</v>
      </c>
      <c r="BK97" s="207">
        <f>ROUND(I97*H97,2)</f>
        <v>0</v>
      </c>
      <c r="BL97" s="19" t="s">
        <v>232</v>
      </c>
      <c r="BM97" s="206" t="s">
        <v>2724</v>
      </c>
    </row>
    <row r="98" spans="1:65" s="15" customFormat="1">
      <c r="B98" s="238"/>
      <c r="C98" s="239"/>
      <c r="D98" s="208" t="s">
        <v>299</v>
      </c>
      <c r="E98" s="240" t="s">
        <v>44</v>
      </c>
      <c r="F98" s="241" t="s">
        <v>2725</v>
      </c>
      <c r="G98" s="239"/>
      <c r="H98" s="240" t="s">
        <v>44</v>
      </c>
      <c r="I98" s="242"/>
      <c r="J98" s="239"/>
      <c r="K98" s="239"/>
      <c r="L98" s="243"/>
      <c r="M98" s="244"/>
      <c r="N98" s="245"/>
      <c r="O98" s="245"/>
      <c r="P98" s="245"/>
      <c r="Q98" s="245"/>
      <c r="R98" s="245"/>
      <c r="S98" s="245"/>
      <c r="T98" s="246"/>
      <c r="AT98" s="247" t="s">
        <v>299</v>
      </c>
      <c r="AU98" s="247" t="s">
        <v>91</v>
      </c>
      <c r="AV98" s="15" t="s">
        <v>88</v>
      </c>
      <c r="AW98" s="15" t="s">
        <v>42</v>
      </c>
      <c r="AX98" s="15" t="s">
        <v>82</v>
      </c>
      <c r="AY98" s="247" t="s">
        <v>211</v>
      </c>
    </row>
    <row r="99" spans="1:65" s="13" customFormat="1">
      <c r="B99" s="216"/>
      <c r="C99" s="217"/>
      <c r="D99" s="208" t="s">
        <v>299</v>
      </c>
      <c r="E99" s="218" t="s">
        <v>44</v>
      </c>
      <c r="F99" s="219" t="s">
        <v>2726</v>
      </c>
      <c r="G99" s="217"/>
      <c r="H99" s="220">
        <v>1.018</v>
      </c>
      <c r="I99" s="221"/>
      <c r="J99" s="217"/>
      <c r="K99" s="217"/>
      <c r="L99" s="222"/>
      <c r="M99" s="223"/>
      <c r="N99" s="224"/>
      <c r="O99" s="224"/>
      <c r="P99" s="224"/>
      <c r="Q99" s="224"/>
      <c r="R99" s="224"/>
      <c r="S99" s="224"/>
      <c r="T99" s="225"/>
      <c r="AT99" s="226" t="s">
        <v>299</v>
      </c>
      <c r="AU99" s="226" t="s">
        <v>91</v>
      </c>
      <c r="AV99" s="13" t="s">
        <v>91</v>
      </c>
      <c r="AW99" s="13" t="s">
        <v>42</v>
      </c>
      <c r="AX99" s="13" t="s">
        <v>82</v>
      </c>
      <c r="AY99" s="226" t="s">
        <v>211</v>
      </c>
    </row>
    <row r="100" spans="1:65" s="15" customFormat="1">
      <c r="B100" s="238"/>
      <c r="C100" s="239"/>
      <c r="D100" s="208" t="s">
        <v>299</v>
      </c>
      <c r="E100" s="240" t="s">
        <v>44</v>
      </c>
      <c r="F100" s="241" t="s">
        <v>2727</v>
      </c>
      <c r="G100" s="239"/>
      <c r="H100" s="240" t="s">
        <v>44</v>
      </c>
      <c r="I100" s="242"/>
      <c r="J100" s="239"/>
      <c r="K100" s="239"/>
      <c r="L100" s="243"/>
      <c r="M100" s="244"/>
      <c r="N100" s="245"/>
      <c r="O100" s="245"/>
      <c r="P100" s="245"/>
      <c r="Q100" s="245"/>
      <c r="R100" s="245"/>
      <c r="S100" s="245"/>
      <c r="T100" s="246"/>
      <c r="AT100" s="247" t="s">
        <v>299</v>
      </c>
      <c r="AU100" s="247" t="s">
        <v>91</v>
      </c>
      <c r="AV100" s="15" t="s">
        <v>88</v>
      </c>
      <c r="AW100" s="15" t="s">
        <v>42</v>
      </c>
      <c r="AX100" s="15" t="s">
        <v>82</v>
      </c>
      <c r="AY100" s="247" t="s">
        <v>211</v>
      </c>
    </row>
    <row r="101" spans="1:65" s="13" customFormat="1">
      <c r="B101" s="216"/>
      <c r="C101" s="217"/>
      <c r="D101" s="208" t="s">
        <v>299</v>
      </c>
      <c r="E101" s="218" t="s">
        <v>44</v>
      </c>
      <c r="F101" s="219" t="s">
        <v>2728</v>
      </c>
      <c r="G101" s="217"/>
      <c r="H101" s="220">
        <v>0.50900000000000001</v>
      </c>
      <c r="I101" s="221"/>
      <c r="J101" s="217"/>
      <c r="K101" s="217"/>
      <c r="L101" s="222"/>
      <c r="M101" s="223"/>
      <c r="N101" s="224"/>
      <c r="O101" s="224"/>
      <c r="P101" s="224"/>
      <c r="Q101" s="224"/>
      <c r="R101" s="224"/>
      <c r="S101" s="224"/>
      <c r="T101" s="225"/>
      <c r="AT101" s="226" t="s">
        <v>299</v>
      </c>
      <c r="AU101" s="226" t="s">
        <v>91</v>
      </c>
      <c r="AV101" s="13" t="s">
        <v>91</v>
      </c>
      <c r="AW101" s="13" t="s">
        <v>42</v>
      </c>
      <c r="AX101" s="13" t="s">
        <v>82</v>
      </c>
      <c r="AY101" s="226" t="s">
        <v>211</v>
      </c>
    </row>
    <row r="102" spans="1:65" s="14" customFormat="1">
      <c r="B102" s="227"/>
      <c r="C102" s="228"/>
      <c r="D102" s="208" t="s">
        <v>299</v>
      </c>
      <c r="E102" s="229" t="s">
        <v>44</v>
      </c>
      <c r="F102" s="230" t="s">
        <v>344</v>
      </c>
      <c r="G102" s="228"/>
      <c r="H102" s="231">
        <v>1.5270000000000001</v>
      </c>
      <c r="I102" s="232"/>
      <c r="J102" s="228"/>
      <c r="K102" s="228"/>
      <c r="L102" s="233"/>
      <c r="M102" s="234"/>
      <c r="N102" s="235"/>
      <c r="O102" s="235"/>
      <c r="P102" s="235"/>
      <c r="Q102" s="235"/>
      <c r="R102" s="235"/>
      <c r="S102" s="235"/>
      <c r="T102" s="236"/>
      <c r="AT102" s="237" t="s">
        <v>299</v>
      </c>
      <c r="AU102" s="237" t="s">
        <v>91</v>
      </c>
      <c r="AV102" s="14" t="s">
        <v>232</v>
      </c>
      <c r="AW102" s="14" t="s">
        <v>42</v>
      </c>
      <c r="AX102" s="14" t="s">
        <v>88</v>
      </c>
      <c r="AY102" s="237" t="s">
        <v>211</v>
      </c>
    </row>
    <row r="103" spans="1:65" s="2" customFormat="1" ht="24">
      <c r="A103" s="37"/>
      <c r="B103" s="38"/>
      <c r="C103" s="195" t="s">
        <v>232</v>
      </c>
      <c r="D103" s="195" t="s">
        <v>214</v>
      </c>
      <c r="E103" s="196" t="s">
        <v>2729</v>
      </c>
      <c r="F103" s="197" t="s">
        <v>2730</v>
      </c>
      <c r="G103" s="198" t="s">
        <v>622</v>
      </c>
      <c r="H103" s="199">
        <v>48</v>
      </c>
      <c r="I103" s="200"/>
      <c r="J103" s="201">
        <f>ROUND(I103*H103,2)</f>
        <v>0</v>
      </c>
      <c r="K103" s="197" t="s">
        <v>224</v>
      </c>
      <c r="L103" s="42"/>
      <c r="M103" s="202" t="s">
        <v>44</v>
      </c>
      <c r="N103" s="203" t="s">
        <v>53</v>
      </c>
      <c r="O103" s="67"/>
      <c r="P103" s="204">
        <f>O103*H103</f>
        <v>0</v>
      </c>
      <c r="Q103" s="204">
        <v>0</v>
      </c>
      <c r="R103" s="204">
        <f>Q103*H103</f>
        <v>0</v>
      </c>
      <c r="S103" s="204">
        <v>0</v>
      </c>
      <c r="T103" s="205">
        <f>S103*H103</f>
        <v>0</v>
      </c>
      <c r="U103" s="37"/>
      <c r="V103" s="37"/>
      <c r="W103" s="37"/>
      <c r="X103" s="37"/>
      <c r="Y103" s="37"/>
      <c r="Z103" s="37"/>
      <c r="AA103" s="37"/>
      <c r="AB103" s="37"/>
      <c r="AC103" s="37"/>
      <c r="AD103" s="37"/>
      <c r="AE103" s="37"/>
      <c r="AR103" s="206" t="s">
        <v>232</v>
      </c>
      <c r="AT103" s="206" t="s">
        <v>214</v>
      </c>
      <c r="AU103" s="206" t="s">
        <v>91</v>
      </c>
      <c r="AY103" s="19" t="s">
        <v>211</v>
      </c>
      <c r="BE103" s="207">
        <f>IF(N103="základní",J103,0)</f>
        <v>0</v>
      </c>
      <c r="BF103" s="207">
        <f>IF(N103="snížená",J103,0)</f>
        <v>0</v>
      </c>
      <c r="BG103" s="207">
        <f>IF(N103="zákl. přenesená",J103,0)</f>
        <v>0</v>
      </c>
      <c r="BH103" s="207">
        <f>IF(N103="sníž. přenesená",J103,0)</f>
        <v>0</v>
      </c>
      <c r="BI103" s="207">
        <f>IF(N103="nulová",J103,0)</f>
        <v>0</v>
      </c>
      <c r="BJ103" s="19" t="s">
        <v>88</v>
      </c>
      <c r="BK103" s="207">
        <f>ROUND(I103*H103,2)</f>
        <v>0</v>
      </c>
      <c r="BL103" s="19" t="s">
        <v>232</v>
      </c>
      <c r="BM103" s="206" t="s">
        <v>2731</v>
      </c>
    </row>
    <row r="104" spans="1:65" s="2" customFormat="1" ht="58.5">
      <c r="A104" s="37"/>
      <c r="B104" s="38"/>
      <c r="C104" s="39"/>
      <c r="D104" s="208" t="s">
        <v>297</v>
      </c>
      <c r="E104" s="39"/>
      <c r="F104" s="209" t="s">
        <v>2732</v>
      </c>
      <c r="G104" s="39"/>
      <c r="H104" s="39"/>
      <c r="I104" s="118"/>
      <c r="J104" s="39"/>
      <c r="K104" s="39"/>
      <c r="L104" s="42"/>
      <c r="M104" s="210"/>
      <c r="N104" s="211"/>
      <c r="O104" s="67"/>
      <c r="P104" s="67"/>
      <c r="Q104" s="67"/>
      <c r="R104" s="67"/>
      <c r="S104" s="67"/>
      <c r="T104" s="68"/>
      <c r="U104" s="37"/>
      <c r="V104" s="37"/>
      <c r="W104" s="37"/>
      <c r="X104" s="37"/>
      <c r="Y104" s="37"/>
      <c r="Z104" s="37"/>
      <c r="AA104" s="37"/>
      <c r="AB104" s="37"/>
      <c r="AC104" s="37"/>
      <c r="AD104" s="37"/>
      <c r="AE104" s="37"/>
      <c r="AT104" s="19" t="s">
        <v>297</v>
      </c>
      <c r="AU104" s="19" t="s">
        <v>91</v>
      </c>
    </row>
    <row r="105" spans="1:65" s="13" customFormat="1">
      <c r="B105" s="216"/>
      <c r="C105" s="217"/>
      <c r="D105" s="208" t="s">
        <v>299</v>
      </c>
      <c r="E105" s="218" t="s">
        <v>44</v>
      </c>
      <c r="F105" s="219" t="s">
        <v>2733</v>
      </c>
      <c r="G105" s="217"/>
      <c r="H105" s="220">
        <v>48</v>
      </c>
      <c r="I105" s="221"/>
      <c r="J105" s="217"/>
      <c r="K105" s="217"/>
      <c r="L105" s="222"/>
      <c r="M105" s="223"/>
      <c r="N105" s="224"/>
      <c r="O105" s="224"/>
      <c r="P105" s="224"/>
      <c r="Q105" s="224"/>
      <c r="R105" s="224"/>
      <c r="S105" s="224"/>
      <c r="T105" s="225"/>
      <c r="AT105" s="226" t="s">
        <v>299</v>
      </c>
      <c r="AU105" s="226" t="s">
        <v>91</v>
      </c>
      <c r="AV105" s="13" t="s">
        <v>91</v>
      </c>
      <c r="AW105" s="13" t="s">
        <v>42</v>
      </c>
      <c r="AX105" s="13" t="s">
        <v>88</v>
      </c>
      <c r="AY105" s="226" t="s">
        <v>211</v>
      </c>
    </row>
    <row r="106" spans="1:65" s="2" customFormat="1" ht="12">
      <c r="A106" s="37"/>
      <c r="B106" s="38"/>
      <c r="C106" s="259" t="s">
        <v>210</v>
      </c>
      <c r="D106" s="259" t="s">
        <v>507</v>
      </c>
      <c r="E106" s="260" t="s">
        <v>2734</v>
      </c>
      <c r="F106" s="261" t="s">
        <v>2735</v>
      </c>
      <c r="G106" s="262" t="s">
        <v>622</v>
      </c>
      <c r="H106" s="263">
        <v>8</v>
      </c>
      <c r="I106" s="264"/>
      <c r="J106" s="265">
        <f t="shared" ref="J106:J112" si="0">ROUND(I106*H106,2)</f>
        <v>0</v>
      </c>
      <c r="K106" s="261" t="s">
        <v>224</v>
      </c>
      <c r="L106" s="266"/>
      <c r="M106" s="267" t="s">
        <v>44</v>
      </c>
      <c r="N106" s="268" t="s">
        <v>53</v>
      </c>
      <c r="O106" s="67"/>
      <c r="P106" s="204">
        <f t="shared" ref="P106:P112" si="1">O106*H106</f>
        <v>0</v>
      </c>
      <c r="Q106" s="204">
        <v>0.01</v>
      </c>
      <c r="R106" s="204">
        <f t="shared" ref="R106:R112" si="2">Q106*H106</f>
        <v>0.08</v>
      </c>
      <c r="S106" s="204">
        <v>0</v>
      </c>
      <c r="T106" s="205">
        <f t="shared" ref="T106:T112" si="3">S106*H106</f>
        <v>0</v>
      </c>
      <c r="U106" s="37"/>
      <c r="V106" s="37"/>
      <c r="W106" s="37"/>
      <c r="X106" s="37"/>
      <c r="Y106" s="37"/>
      <c r="Z106" s="37"/>
      <c r="AA106" s="37"/>
      <c r="AB106" s="37"/>
      <c r="AC106" s="37"/>
      <c r="AD106" s="37"/>
      <c r="AE106" s="37"/>
      <c r="AR106" s="206" t="s">
        <v>256</v>
      </c>
      <c r="AT106" s="206" t="s">
        <v>507</v>
      </c>
      <c r="AU106" s="206" t="s">
        <v>91</v>
      </c>
      <c r="AY106" s="19" t="s">
        <v>211</v>
      </c>
      <c r="BE106" s="207">
        <f t="shared" ref="BE106:BE112" si="4">IF(N106="základní",J106,0)</f>
        <v>0</v>
      </c>
      <c r="BF106" s="207">
        <f t="shared" ref="BF106:BF112" si="5">IF(N106="snížená",J106,0)</f>
        <v>0</v>
      </c>
      <c r="BG106" s="207">
        <f t="shared" ref="BG106:BG112" si="6">IF(N106="zákl. přenesená",J106,0)</f>
        <v>0</v>
      </c>
      <c r="BH106" s="207">
        <f t="shared" ref="BH106:BH112" si="7">IF(N106="sníž. přenesená",J106,0)</f>
        <v>0</v>
      </c>
      <c r="BI106" s="207">
        <f t="shared" ref="BI106:BI112" si="8">IF(N106="nulová",J106,0)</f>
        <v>0</v>
      </c>
      <c r="BJ106" s="19" t="s">
        <v>88</v>
      </c>
      <c r="BK106" s="207">
        <f t="shared" ref="BK106:BK112" si="9">ROUND(I106*H106,2)</f>
        <v>0</v>
      </c>
      <c r="BL106" s="19" t="s">
        <v>232</v>
      </c>
      <c r="BM106" s="206" t="s">
        <v>2736</v>
      </c>
    </row>
    <row r="107" spans="1:65" s="2" customFormat="1" ht="12">
      <c r="A107" s="37"/>
      <c r="B107" s="38"/>
      <c r="C107" s="259" t="s">
        <v>243</v>
      </c>
      <c r="D107" s="259" t="s">
        <v>507</v>
      </c>
      <c r="E107" s="260" t="s">
        <v>2737</v>
      </c>
      <c r="F107" s="261" t="s">
        <v>2738</v>
      </c>
      <c r="G107" s="262" t="s">
        <v>622</v>
      </c>
      <c r="H107" s="263">
        <v>8</v>
      </c>
      <c r="I107" s="264"/>
      <c r="J107" s="265">
        <f t="shared" si="0"/>
        <v>0</v>
      </c>
      <c r="K107" s="261" t="s">
        <v>44</v>
      </c>
      <c r="L107" s="266"/>
      <c r="M107" s="267" t="s">
        <v>44</v>
      </c>
      <c r="N107" s="268" t="s">
        <v>53</v>
      </c>
      <c r="O107" s="67"/>
      <c r="P107" s="204">
        <f t="shared" si="1"/>
        <v>0</v>
      </c>
      <c r="Q107" s="204">
        <v>1.5E-3</v>
      </c>
      <c r="R107" s="204">
        <f t="shared" si="2"/>
        <v>1.2E-2</v>
      </c>
      <c r="S107" s="204">
        <v>0</v>
      </c>
      <c r="T107" s="205">
        <f t="shared" si="3"/>
        <v>0</v>
      </c>
      <c r="U107" s="37"/>
      <c r="V107" s="37"/>
      <c r="W107" s="37"/>
      <c r="X107" s="37"/>
      <c r="Y107" s="37"/>
      <c r="Z107" s="37"/>
      <c r="AA107" s="37"/>
      <c r="AB107" s="37"/>
      <c r="AC107" s="37"/>
      <c r="AD107" s="37"/>
      <c r="AE107" s="37"/>
      <c r="AR107" s="206" t="s">
        <v>256</v>
      </c>
      <c r="AT107" s="206" t="s">
        <v>507</v>
      </c>
      <c r="AU107" s="206" t="s">
        <v>91</v>
      </c>
      <c r="AY107" s="19" t="s">
        <v>211</v>
      </c>
      <c r="BE107" s="207">
        <f t="shared" si="4"/>
        <v>0</v>
      </c>
      <c r="BF107" s="207">
        <f t="shared" si="5"/>
        <v>0</v>
      </c>
      <c r="BG107" s="207">
        <f t="shared" si="6"/>
        <v>0</v>
      </c>
      <c r="BH107" s="207">
        <f t="shared" si="7"/>
        <v>0</v>
      </c>
      <c r="BI107" s="207">
        <f t="shared" si="8"/>
        <v>0</v>
      </c>
      <c r="BJ107" s="19" t="s">
        <v>88</v>
      </c>
      <c r="BK107" s="207">
        <f t="shared" si="9"/>
        <v>0</v>
      </c>
      <c r="BL107" s="19" t="s">
        <v>232</v>
      </c>
      <c r="BM107" s="206" t="s">
        <v>2739</v>
      </c>
    </row>
    <row r="108" spans="1:65" s="2" customFormat="1" ht="12">
      <c r="A108" s="37"/>
      <c r="B108" s="38"/>
      <c r="C108" s="259" t="s">
        <v>250</v>
      </c>
      <c r="D108" s="259" t="s">
        <v>507</v>
      </c>
      <c r="E108" s="260" t="s">
        <v>2740</v>
      </c>
      <c r="F108" s="261" t="s">
        <v>2741</v>
      </c>
      <c r="G108" s="262" t="s">
        <v>622</v>
      </c>
      <c r="H108" s="263">
        <v>8</v>
      </c>
      <c r="I108" s="264"/>
      <c r="J108" s="265">
        <f t="shared" si="0"/>
        <v>0</v>
      </c>
      <c r="K108" s="261" t="s">
        <v>44</v>
      </c>
      <c r="L108" s="266"/>
      <c r="M108" s="267" t="s">
        <v>44</v>
      </c>
      <c r="N108" s="268" t="s">
        <v>53</v>
      </c>
      <c r="O108" s="67"/>
      <c r="P108" s="204">
        <f t="shared" si="1"/>
        <v>0</v>
      </c>
      <c r="Q108" s="204">
        <v>1.5E-3</v>
      </c>
      <c r="R108" s="204">
        <f t="shared" si="2"/>
        <v>1.2E-2</v>
      </c>
      <c r="S108" s="204">
        <v>0</v>
      </c>
      <c r="T108" s="205">
        <f t="shared" si="3"/>
        <v>0</v>
      </c>
      <c r="U108" s="37"/>
      <c r="V108" s="37"/>
      <c r="W108" s="37"/>
      <c r="X108" s="37"/>
      <c r="Y108" s="37"/>
      <c r="Z108" s="37"/>
      <c r="AA108" s="37"/>
      <c r="AB108" s="37"/>
      <c r="AC108" s="37"/>
      <c r="AD108" s="37"/>
      <c r="AE108" s="37"/>
      <c r="AR108" s="206" t="s">
        <v>256</v>
      </c>
      <c r="AT108" s="206" t="s">
        <v>507</v>
      </c>
      <c r="AU108" s="206" t="s">
        <v>91</v>
      </c>
      <c r="AY108" s="19" t="s">
        <v>211</v>
      </c>
      <c r="BE108" s="207">
        <f t="shared" si="4"/>
        <v>0</v>
      </c>
      <c r="BF108" s="207">
        <f t="shared" si="5"/>
        <v>0</v>
      </c>
      <c r="BG108" s="207">
        <f t="shared" si="6"/>
        <v>0</v>
      </c>
      <c r="BH108" s="207">
        <f t="shared" si="7"/>
        <v>0</v>
      </c>
      <c r="BI108" s="207">
        <f t="shared" si="8"/>
        <v>0</v>
      </c>
      <c r="BJ108" s="19" t="s">
        <v>88</v>
      </c>
      <c r="BK108" s="207">
        <f t="shared" si="9"/>
        <v>0</v>
      </c>
      <c r="BL108" s="19" t="s">
        <v>232</v>
      </c>
      <c r="BM108" s="206" t="s">
        <v>2742</v>
      </c>
    </row>
    <row r="109" spans="1:65" s="2" customFormat="1" ht="12">
      <c r="A109" s="37"/>
      <c r="B109" s="38"/>
      <c r="C109" s="259" t="s">
        <v>256</v>
      </c>
      <c r="D109" s="259" t="s">
        <v>507</v>
      </c>
      <c r="E109" s="260" t="s">
        <v>2743</v>
      </c>
      <c r="F109" s="261" t="s">
        <v>2744</v>
      </c>
      <c r="G109" s="262" t="s">
        <v>622</v>
      </c>
      <c r="H109" s="263">
        <v>8</v>
      </c>
      <c r="I109" s="264"/>
      <c r="J109" s="265">
        <f t="shared" si="0"/>
        <v>0</v>
      </c>
      <c r="K109" s="261" t="s">
        <v>44</v>
      </c>
      <c r="L109" s="266"/>
      <c r="M109" s="267" t="s">
        <v>44</v>
      </c>
      <c r="N109" s="268" t="s">
        <v>53</v>
      </c>
      <c r="O109" s="67"/>
      <c r="P109" s="204">
        <f t="shared" si="1"/>
        <v>0</v>
      </c>
      <c r="Q109" s="204">
        <v>1.5E-3</v>
      </c>
      <c r="R109" s="204">
        <f t="shared" si="2"/>
        <v>1.2E-2</v>
      </c>
      <c r="S109" s="204">
        <v>0</v>
      </c>
      <c r="T109" s="205">
        <f t="shared" si="3"/>
        <v>0</v>
      </c>
      <c r="U109" s="37"/>
      <c r="V109" s="37"/>
      <c r="W109" s="37"/>
      <c r="X109" s="37"/>
      <c r="Y109" s="37"/>
      <c r="Z109" s="37"/>
      <c r="AA109" s="37"/>
      <c r="AB109" s="37"/>
      <c r="AC109" s="37"/>
      <c r="AD109" s="37"/>
      <c r="AE109" s="37"/>
      <c r="AR109" s="206" t="s">
        <v>256</v>
      </c>
      <c r="AT109" s="206" t="s">
        <v>507</v>
      </c>
      <c r="AU109" s="206" t="s">
        <v>91</v>
      </c>
      <c r="AY109" s="19" t="s">
        <v>211</v>
      </c>
      <c r="BE109" s="207">
        <f t="shared" si="4"/>
        <v>0</v>
      </c>
      <c r="BF109" s="207">
        <f t="shared" si="5"/>
        <v>0</v>
      </c>
      <c r="BG109" s="207">
        <f t="shared" si="6"/>
        <v>0</v>
      </c>
      <c r="BH109" s="207">
        <f t="shared" si="7"/>
        <v>0</v>
      </c>
      <c r="BI109" s="207">
        <f t="shared" si="8"/>
        <v>0</v>
      </c>
      <c r="BJ109" s="19" t="s">
        <v>88</v>
      </c>
      <c r="BK109" s="207">
        <f t="shared" si="9"/>
        <v>0</v>
      </c>
      <c r="BL109" s="19" t="s">
        <v>232</v>
      </c>
      <c r="BM109" s="206" t="s">
        <v>2745</v>
      </c>
    </row>
    <row r="110" spans="1:65" s="2" customFormat="1" ht="12">
      <c r="A110" s="37"/>
      <c r="B110" s="38"/>
      <c r="C110" s="259" t="s">
        <v>261</v>
      </c>
      <c r="D110" s="259" t="s">
        <v>507</v>
      </c>
      <c r="E110" s="260" t="s">
        <v>2746</v>
      </c>
      <c r="F110" s="261" t="s">
        <v>2747</v>
      </c>
      <c r="G110" s="262" t="s">
        <v>622</v>
      </c>
      <c r="H110" s="263">
        <v>8</v>
      </c>
      <c r="I110" s="264"/>
      <c r="J110" s="265">
        <f t="shared" si="0"/>
        <v>0</v>
      </c>
      <c r="K110" s="261" t="s">
        <v>44</v>
      </c>
      <c r="L110" s="266"/>
      <c r="M110" s="267" t="s">
        <v>44</v>
      </c>
      <c r="N110" s="268" t="s">
        <v>53</v>
      </c>
      <c r="O110" s="67"/>
      <c r="P110" s="204">
        <f t="shared" si="1"/>
        <v>0</v>
      </c>
      <c r="Q110" s="204">
        <v>1.5E-3</v>
      </c>
      <c r="R110" s="204">
        <f t="shared" si="2"/>
        <v>1.2E-2</v>
      </c>
      <c r="S110" s="204">
        <v>0</v>
      </c>
      <c r="T110" s="205">
        <f t="shared" si="3"/>
        <v>0</v>
      </c>
      <c r="U110" s="37"/>
      <c r="V110" s="37"/>
      <c r="W110" s="37"/>
      <c r="X110" s="37"/>
      <c r="Y110" s="37"/>
      <c r="Z110" s="37"/>
      <c r="AA110" s="37"/>
      <c r="AB110" s="37"/>
      <c r="AC110" s="37"/>
      <c r="AD110" s="37"/>
      <c r="AE110" s="37"/>
      <c r="AR110" s="206" t="s">
        <v>256</v>
      </c>
      <c r="AT110" s="206" t="s">
        <v>507</v>
      </c>
      <c r="AU110" s="206" t="s">
        <v>91</v>
      </c>
      <c r="AY110" s="19" t="s">
        <v>211</v>
      </c>
      <c r="BE110" s="207">
        <f t="shared" si="4"/>
        <v>0</v>
      </c>
      <c r="BF110" s="207">
        <f t="shared" si="5"/>
        <v>0</v>
      </c>
      <c r="BG110" s="207">
        <f t="shared" si="6"/>
        <v>0</v>
      </c>
      <c r="BH110" s="207">
        <f t="shared" si="7"/>
        <v>0</v>
      </c>
      <c r="BI110" s="207">
        <f t="shared" si="8"/>
        <v>0</v>
      </c>
      <c r="BJ110" s="19" t="s">
        <v>88</v>
      </c>
      <c r="BK110" s="207">
        <f t="shared" si="9"/>
        <v>0</v>
      </c>
      <c r="BL110" s="19" t="s">
        <v>232</v>
      </c>
      <c r="BM110" s="206" t="s">
        <v>2748</v>
      </c>
    </row>
    <row r="111" spans="1:65" s="2" customFormat="1" ht="12">
      <c r="A111" s="37"/>
      <c r="B111" s="38"/>
      <c r="C111" s="259" t="s">
        <v>265</v>
      </c>
      <c r="D111" s="259" t="s">
        <v>507</v>
      </c>
      <c r="E111" s="260" t="s">
        <v>2749</v>
      </c>
      <c r="F111" s="261" t="s">
        <v>2750</v>
      </c>
      <c r="G111" s="262" t="s">
        <v>622</v>
      </c>
      <c r="H111" s="263">
        <v>8</v>
      </c>
      <c r="I111" s="264"/>
      <c r="J111" s="265">
        <f t="shared" si="0"/>
        <v>0</v>
      </c>
      <c r="K111" s="261" t="s">
        <v>1214</v>
      </c>
      <c r="L111" s="266"/>
      <c r="M111" s="267" t="s">
        <v>44</v>
      </c>
      <c r="N111" s="268" t="s">
        <v>53</v>
      </c>
      <c r="O111" s="67"/>
      <c r="P111" s="204">
        <f t="shared" si="1"/>
        <v>0</v>
      </c>
      <c r="Q111" s="204">
        <v>1.7999999999999999E-2</v>
      </c>
      <c r="R111" s="204">
        <f t="shared" si="2"/>
        <v>0.14399999999999999</v>
      </c>
      <c r="S111" s="204">
        <v>0</v>
      </c>
      <c r="T111" s="205">
        <f t="shared" si="3"/>
        <v>0</v>
      </c>
      <c r="U111" s="37"/>
      <c r="V111" s="37"/>
      <c r="W111" s="37"/>
      <c r="X111" s="37"/>
      <c r="Y111" s="37"/>
      <c r="Z111" s="37"/>
      <c r="AA111" s="37"/>
      <c r="AB111" s="37"/>
      <c r="AC111" s="37"/>
      <c r="AD111" s="37"/>
      <c r="AE111" s="37"/>
      <c r="AR111" s="206" t="s">
        <v>256</v>
      </c>
      <c r="AT111" s="206" t="s">
        <v>507</v>
      </c>
      <c r="AU111" s="206" t="s">
        <v>91</v>
      </c>
      <c r="AY111" s="19" t="s">
        <v>211</v>
      </c>
      <c r="BE111" s="207">
        <f t="shared" si="4"/>
        <v>0</v>
      </c>
      <c r="BF111" s="207">
        <f t="shared" si="5"/>
        <v>0</v>
      </c>
      <c r="BG111" s="207">
        <f t="shared" si="6"/>
        <v>0</v>
      </c>
      <c r="BH111" s="207">
        <f t="shared" si="7"/>
        <v>0</v>
      </c>
      <c r="BI111" s="207">
        <f t="shared" si="8"/>
        <v>0</v>
      </c>
      <c r="BJ111" s="19" t="s">
        <v>88</v>
      </c>
      <c r="BK111" s="207">
        <f t="shared" si="9"/>
        <v>0</v>
      </c>
      <c r="BL111" s="19" t="s">
        <v>232</v>
      </c>
      <c r="BM111" s="206" t="s">
        <v>2751</v>
      </c>
    </row>
    <row r="112" spans="1:65" s="2" customFormat="1" ht="24">
      <c r="A112" s="37"/>
      <c r="B112" s="38"/>
      <c r="C112" s="195" t="s">
        <v>270</v>
      </c>
      <c r="D112" s="195" t="s">
        <v>214</v>
      </c>
      <c r="E112" s="196" t="s">
        <v>2752</v>
      </c>
      <c r="F112" s="197" t="s">
        <v>2753</v>
      </c>
      <c r="G112" s="198" t="s">
        <v>622</v>
      </c>
      <c r="H112" s="199">
        <v>9</v>
      </c>
      <c r="I112" s="200"/>
      <c r="J112" s="201">
        <f t="shared" si="0"/>
        <v>0</v>
      </c>
      <c r="K112" s="197" t="s">
        <v>224</v>
      </c>
      <c r="L112" s="42"/>
      <c r="M112" s="202" t="s">
        <v>44</v>
      </c>
      <c r="N112" s="203" t="s">
        <v>53</v>
      </c>
      <c r="O112" s="67"/>
      <c r="P112" s="204">
        <f t="shared" si="1"/>
        <v>0</v>
      </c>
      <c r="Q112" s="204">
        <v>0</v>
      </c>
      <c r="R112" s="204">
        <f t="shared" si="2"/>
        <v>0</v>
      </c>
      <c r="S112" s="204">
        <v>0</v>
      </c>
      <c r="T112" s="205">
        <f t="shared" si="3"/>
        <v>0</v>
      </c>
      <c r="U112" s="37"/>
      <c r="V112" s="37"/>
      <c r="W112" s="37"/>
      <c r="X112" s="37"/>
      <c r="Y112" s="37"/>
      <c r="Z112" s="37"/>
      <c r="AA112" s="37"/>
      <c r="AB112" s="37"/>
      <c r="AC112" s="37"/>
      <c r="AD112" s="37"/>
      <c r="AE112" s="37"/>
      <c r="AR112" s="206" t="s">
        <v>232</v>
      </c>
      <c r="AT112" s="206" t="s">
        <v>214</v>
      </c>
      <c r="AU112" s="206" t="s">
        <v>91</v>
      </c>
      <c r="AY112" s="19" t="s">
        <v>211</v>
      </c>
      <c r="BE112" s="207">
        <f t="shared" si="4"/>
        <v>0</v>
      </c>
      <c r="BF112" s="207">
        <f t="shared" si="5"/>
        <v>0</v>
      </c>
      <c r="BG112" s="207">
        <f t="shared" si="6"/>
        <v>0</v>
      </c>
      <c r="BH112" s="207">
        <f t="shared" si="7"/>
        <v>0</v>
      </c>
      <c r="BI112" s="207">
        <f t="shared" si="8"/>
        <v>0</v>
      </c>
      <c r="BJ112" s="19" t="s">
        <v>88</v>
      </c>
      <c r="BK112" s="207">
        <f t="shared" si="9"/>
        <v>0</v>
      </c>
      <c r="BL112" s="19" t="s">
        <v>232</v>
      </c>
      <c r="BM112" s="206" t="s">
        <v>2754</v>
      </c>
    </row>
    <row r="113" spans="1:65" s="2" customFormat="1" ht="58.5">
      <c r="A113" s="37"/>
      <c r="B113" s="38"/>
      <c r="C113" s="39"/>
      <c r="D113" s="208" t="s">
        <v>297</v>
      </c>
      <c r="E113" s="39"/>
      <c r="F113" s="209" t="s">
        <v>2732</v>
      </c>
      <c r="G113" s="39"/>
      <c r="H113" s="39"/>
      <c r="I113" s="118"/>
      <c r="J113" s="39"/>
      <c r="K113" s="39"/>
      <c r="L113" s="42"/>
      <c r="M113" s="210"/>
      <c r="N113" s="211"/>
      <c r="O113" s="67"/>
      <c r="P113" s="67"/>
      <c r="Q113" s="67"/>
      <c r="R113" s="67"/>
      <c r="S113" s="67"/>
      <c r="T113" s="68"/>
      <c r="U113" s="37"/>
      <c r="V113" s="37"/>
      <c r="W113" s="37"/>
      <c r="X113" s="37"/>
      <c r="Y113" s="37"/>
      <c r="Z113" s="37"/>
      <c r="AA113" s="37"/>
      <c r="AB113" s="37"/>
      <c r="AC113" s="37"/>
      <c r="AD113" s="37"/>
      <c r="AE113" s="37"/>
      <c r="AT113" s="19" t="s">
        <v>297</v>
      </c>
      <c r="AU113" s="19" t="s">
        <v>91</v>
      </c>
    </row>
    <row r="114" spans="1:65" s="2" customFormat="1" ht="12">
      <c r="A114" s="37"/>
      <c r="B114" s="38"/>
      <c r="C114" s="259" t="s">
        <v>277</v>
      </c>
      <c r="D114" s="259" t="s">
        <v>507</v>
      </c>
      <c r="E114" s="260" t="s">
        <v>2755</v>
      </c>
      <c r="F114" s="261" t="s">
        <v>2756</v>
      </c>
      <c r="G114" s="262" t="s">
        <v>622</v>
      </c>
      <c r="H114" s="263">
        <v>3</v>
      </c>
      <c r="I114" s="264"/>
      <c r="J114" s="265">
        <f>ROUND(I114*H114,2)</f>
        <v>0</v>
      </c>
      <c r="K114" s="261" t="s">
        <v>44</v>
      </c>
      <c r="L114" s="266"/>
      <c r="M114" s="267" t="s">
        <v>44</v>
      </c>
      <c r="N114" s="268" t="s">
        <v>53</v>
      </c>
      <c r="O114" s="67"/>
      <c r="P114" s="204">
        <f>O114*H114</f>
        <v>0</v>
      </c>
      <c r="Q114" s="204">
        <v>6.3E-2</v>
      </c>
      <c r="R114" s="204">
        <f>Q114*H114</f>
        <v>0.189</v>
      </c>
      <c r="S114" s="204">
        <v>0</v>
      </c>
      <c r="T114" s="205">
        <f>S114*H114</f>
        <v>0</v>
      </c>
      <c r="U114" s="37"/>
      <c r="V114" s="37"/>
      <c r="W114" s="37"/>
      <c r="X114" s="37"/>
      <c r="Y114" s="37"/>
      <c r="Z114" s="37"/>
      <c r="AA114" s="37"/>
      <c r="AB114" s="37"/>
      <c r="AC114" s="37"/>
      <c r="AD114" s="37"/>
      <c r="AE114" s="37"/>
      <c r="AR114" s="206" t="s">
        <v>256</v>
      </c>
      <c r="AT114" s="206" t="s">
        <v>507</v>
      </c>
      <c r="AU114" s="206" t="s">
        <v>91</v>
      </c>
      <c r="AY114" s="19" t="s">
        <v>211</v>
      </c>
      <c r="BE114" s="207">
        <f>IF(N114="základní",J114,0)</f>
        <v>0</v>
      </c>
      <c r="BF114" s="207">
        <f>IF(N114="snížená",J114,0)</f>
        <v>0</v>
      </c>
      <c r="BG114" s="207">
        <f>IF(N114="zákl. přenesená",J114,0)</f>
        <v>0</v>
      </c>
      <c r="BH114" s="207">
        <f>IF(N114="sníž. přenesená",J114,0)</f>
        <v>0</v>
      </c>
      <c r="BI114" s="207">
        <f>IF(N114="nulová",J114,0)</f>
        <v>0</v>
      </c>
      <c r="BJ114" s="19" t="s">
        <v>88</v>
      </c>
      <c r="BK114" s="207">
        <f>ROUND(I114*H114,2)</f>
        <v>0</v>
      </c>
      <c r="BL114" s="19" t="s">
        <v>232</v>
      </c>
      <c r="BM114" s="206" t="s">
        <v>2757</v>
      </c>
    </row>
    <row r="115" spans="1:65" s="2" customFormat="1" ht="19.5">
      <c r="A115" s="37"/>
      <c r="B115" s="38"/>
      <c r="C115" s="39"/>
      <c r="D115" s="208" t="s">
        <v>220</v>
      </c>
      <c r="E115" s="39"/>
      <c r="F115" s="209" t="s">
        <v>2758</v>
      </c>
      <c r="G115" s="39"/>
      <c r="H115" s="39"/>
      <c r="I115" s="118"/>
      <c r="J115" s="39"/>
      <c r="K115" s="39"/>
      <c r="L115" s="42"/>
      <c r="M115" s="210"/>
      <c r="N115" s="211"/>
      <c r="O115" s="67"/>
      <c r="P115" s="67"/>
      <c r="Q115" s="67"/>
      <c r="R115" s="67"/>
      <c r="S115" s="67"/>
      <c r="T115" s="68"/>
      <c r="U115" s="37"/>
      <c r="V115" s="37"/>
      <c r="W115" s="37"/>
      <c r="X115" s="37"/>
      <c r="Y115" s="37"/>
      <c r="Z115" s="37"/>
      <c r="AA115" s="37"/>
      <c r="AB115" s="37"/>
      <c r="AC115" s="37"/>
      <c r="AD115" s="37"/>
      <c r="AE115" s="37"/>
      <c r="AT115" s="19" t="s">
        <v>220</v>
      </c>
      <c r="AU115" s="19" t="s">
        <v>91</v>
      </c>
    </row>
    <row r="116" spans="1:65" s="2" customFormat="1" ht="12">
      <c r="A116" s="37"/>
      <c r="B116" s="38"/>
      <c r="C116" s="259" t="s">
        <v>353</v>
      </c>
      <c r="D116" s="259" t="s">
        <v>507</v>
      </c>
      <c r="E116" s="260" t="s">
        <v>2759</v>
      </c>
      <c r="F116" s="261" t="s">
        <v>2760</v>
      </c>
      <c r="G116" s="262" t="s">
        <v>622</v>
      </c>
      <c r="H116" s="263">
        <v>2</v>
      </c>
      <c r="I116" s="264"/>
      <c r="J116" s="265">
        <f>ROUND(I116*H116,2)</f>
        <v>0</v>
      </c>
      <c r="K116" s="261" t="s">
        <v>44</v>
      </c>
      <c r="L116" s="266"/>
      <c r="M116" s="267" t="s">
        <v>44</v>
      </c>
      <c r="N116" s="268" t="s">
        <v>53</v>
      </c>
      <c r="O116" s="67"/>
      <c r="P116" s="204">
        <f>O116*H116</f>
        <v>0</v>
      </c>
      <c r="Q116" s="204">
        <v>6.3E-2</v>
      </c>
      <c r="R116" s="204">
        <f>Q116*H116</f>
        <v>0.126</v>
      </c>
      <c r="S116" s="204">
        <v>0</v>
      </c>
      <c r="T116" s="205">
        <f>S116*H116</f>
        <v>0</v>
      </c>
      <c r="U116" s="37"/>
      <c r="V116" s="37"/>
      <c r="W116" s="37"/>
      <c r="X116" s="37"/>
      <c r="Y116" s="37"/>
      <c r="Z116" s="37"/>
      <c r="AA116" s="37"/>
      <c r="AB116" s="37"/>
      <c r="AC116" s="37"/>
      <c r="AD116" s="37"/>
      <c r="AE116" s="37"/>
      <c r="AR116" s="206" t="s">
        <v>256</v>
      </c>
      <c r="AT116" s="206" t="s">
        <v>507</v>
      </c>
      <c r="AU116" s="206" t="s">
        <v>91</v>
      </c>
      <c r="AY116" s="19" t="s">
        <v>211</v>
      </c>
      <c r="BE116" s="207">
        <f>IF(N116="základní",J116,0)</f>
        <v>0</v>
      </c>
      <c r="BF116" s="207">
        <f>IF(N116="snížená",J116,0)</f>
        <v>0</v>
      </c>
      <c r="BG116" s="207">
        <f>IF(N116="zákl. přenesená",J116,0)</f>
        <v>0</v>
      </c>
      <c r="BH116" s="207">
        <f>IF(N116="sníž. přenesená",J116,0)</f>
        <v>0</v>
      </c>
      <c r="BI116" s="207">
        <f>IF(N116="nulová",J116,0)</f>
        <v>0</v>
      </c>
      <c r="BJ116" s="19" t="s">
        <v>88</v>
      </c>
      <c r="BK116" s="207">
        <f>ROUND(I116*H116,2)</f>
        <v>0</v>
      </c>
      <c r="BL116" s="19" t="s">
        <v>232</v>
      </c>
      <c r="BM116" s="206" t="s">
        <v>2761</v>
      </c>
    </row>
    <row r="117" spans="1:65" s="2" customFormat="1" ht="19.5">
      <c r="A117" s="37"/>
      <c r="B117" s="38"/>
      <c r="C117" s="39"/>
      <c r="D117" s="208" t="s">
        <v>220</v>
      </c>
      <c r="E117" s="39"/>
      <c r="F117" s="209" t="s">
        <v>2762</v>
      </c>
      <c r="G117" s="39"/>
      <c r="H117" s="39"/>
      <c r="I117" s="118"/>
      <c r="J117" s="39"/>
      <c r="K117" s="39"/>
      <c r="L117" s="42"/>
      <c r="M117" s="210"/>
      <c r="N117" s="211"/>
      <c r="O117" s="67"/>
      <c r="P117" s="67"/>
      <c r="Q117" s="67"/>
      <c r="R117" s="67"/>
      <c r="S117" s="67"/>
      <c r="T117" s="68"/>
      <c r="U117" s="37"/>
      <c r="V117" s="37"/>
      <c r="W117" s="37"/>
      <c r="X117" s="37"/>
      <c r="Y117" s="37"/>
      <c r="Z117" s="37"/>
      <c r="AA117" s="37"/>
      <c r="AB117" s="37"/>
      <c r="AC117" s="37"/>
      <c r="AD117" s="37"/>
      <c r="AE117" s="37"/>
      <c r="AT117" s="19" t="s">
        <v>220</v>
      </c>
      <c r="AU117" s="19" t="s">
        <v>91</v>
      </c>
    </row>
    <row r="118" spans="1:65" s="2" customFormat="1" ht="12">
      <c r="A118" s="37"/>
      <c r="B118" s="38"/>
      <c r="C118" s="259" t="s">
        <v>358</v>
      </c>
      <c r="D118" s="259" t="s">
        <v>507</v>
      </c>
      <c r="E118" s="260" t="s">
        <v>2763</v>
      </c>
      <c r="F118" s="261" t="s">
        <v>2764</v>
      </c>
      <c r="G118" s="262" t="s">
        <v>622</v>
      </c>
      <c r="H118" s="263">
        <v>3</v>
      </c>
      <c r="I118" s="264"/>
      <c r="J118" s="265">
        <f>ROUND(I118*H118,2)</f>
        <v>0</v>
      </c>
      <c r="K118" s="261" t="s">
        <v>44</v>
      </c>
      <c r="L118" s="266"/>
      <c r="M118" s="267" t="s">
        <v>44</v>
      </c>
      <c r="N118" s="268" t="s">
        <v>53</v>
      </c>
      <c r="O118" s="67"/>
      <c r="P118" s="204">
        <f>O118*H118</f>
        <v>0</v>
      </c>
      <c r="Q118" s="204">
        <v>6.3E-2</v>
      </c>
      <c r="R118" s="204">
        <f>Q118*H118</f>
        <v>0.189</v>
      </c>
      <c r="S118" s="204">
        <v>0</v>
      </c>
      <c r="T118" s="205">
        <f>S118*H118</f>
        <v>0</v>
      </c>
      <c r="U118" s="37"/>
      <c r="V118" s="37"/>
      <c r="W118" s="37"/>
      <c r="X118" s="37"/>
      <c r="Y118" s="37"/>
      <c r="Z118" s="37"/>
      <c r="AA118" s="37"/>
      <c r="AB118" s="37"/>
      <c r="AC118" s="37"/>
      <c r="AD118" s="37"/>
      <c r="AE118" s="37"/>
      <c r="AR118" s="206" t="s">
        <v>256</v>
      </c>
      <c r="AT118" s="206" t="s">
        <v>507</v>
      </c>
      <c r="AU118" s="206" t="s">
        <v>91</v>
      </c>
      <c r="AY118" s="19" t="s">
        <v>211</v>
      </c>
      <c r="BE118" s="207">
        <f>IF(N118="základní",J118,0)</f>
        <v>0</v>
      </c>
      <c r="BF118" s="207">
        <f>IF(N118="snížená",J118,0)</f>
        <v>0</v>
      </c>
      <c r="BG118" s="207">
        <f>IF(N118="zákl. přenesená",J118,0)</f>
        <v>0</v>
      </c>
      <c r="BH118" s="207">
        <f>IF(N118="sníž. přenesená",J118,0)</f>
        <v>0</v>
      </c>
      <c r="BI118" s="207">
        <f>IF(N118="nulová",J118,0)</f>
        <v>0</v>
      </c>
      <c r="BJ118" s="19" t="s">
        <v>88</v>
      </c>
      <c r="BK118" s="207">
        <f>ROUND(I118*H118,2)</f>
        <v>0</v>
      </c>
      <c r="BL118" s="19" t="s">
        <v>232</v>
      </c>
      <c r="BM118" s="206" t="s">
        <v>2765</v>
      </c>
    </row>
    <row r="119" spans="1:65" s="2" customFormat="1" ht="19.5">
      <c r="A119" s="37"/>
      <c r="B119" s="38"/>
      <c r="C119" s="39"/>
      <c r="D119" s="208" t="s">
        <v>220</v>
      </c>
      <c r="E119" s="39"/>
      <c r="F119" s="209" t="s">
        <v>2762</v>
      </c>
      <c r="G119" s="39"/>
      <c r="H119" s="39"/>
      <c r="I119" s="118"/>
      <c r="J119" s="39"/>
      <c r="K119" s="39"/>
      <c r="L119" s="42"/>
      <c r="M119" s="210"/>
      <c r="N119" s="211"/>
      <c r="O119" s="67"/>
      <c r="P119" s="67"/>
      <c r="Q119" s="67"/>
      <c r="R119" s="67"/>
      <c r="S119" s="67"/>
      <c r="T119" s="68"/>
      <c r="U119" s="37"/>
      <c r="V119" s="37"/>
      <c r="W119" s="37"/>
      <c r="X119" s="37"/>
      <c r="Y119" s="37"/>
      <c r="Z119" s="37"/>
      <c r="AA119" s="37"/>
      <c r="AB119" s="37"/>
      <c r="AC119" s="37"/>
      <c r="AD119" s="37"/>
      <c r="AE119" s="37"/>
      <c r="AT119" s="19" t="s">
        <v>220</v>
      </c>
      <c r="AU119" s="19" t="s">
        <v>91</v>
      </c>
    </row>
    <row r="120" spans="1:65" s="2" customFormat="1" ht="12">
      <c r="A120" s="37"/>
      <c r="B120" s="38"/>
      <c r="C120" s="259" t="s">
        <v>8</v>
      </c>
      <c r="D120" s="259" t="s">
        <v>507</v>
      </c>
      <c r="E120" s="260" t="s">
        <v>2766</v>
      </c>
      <c r="F120" s="261" t="s">
        <v>2767</v>
      </c>
      <c r="G120" s="262" t="s">
        <v>622</v>
      </c>
      <c r="H120" s="263">
        <v>1</v>
      </c>
      <c r="I120" s="264"/>
      <c r="J120" s="265">
        <f>ROUND(I120*H120,2)</f>
        <v>0</v>
      </c>
      <c r="K120" s="261" t="s">
        <v>44</v>
      </c>
      <c r="L120" s="266"/>
      <c r="M120" s="267" t="s">
        <v>44</v>
      </c>
      <c r="N120" s="268" t="s">
        <v>53</v>
      </c>
      <c r="O120" s="67"/>
      <c r="P120" s="204">
        <f>O120*H120</f>
        <v>0</v>
      </c>
      <c r="Q120" s="204">
        <v>6.3E-2</v>
      </c>
      <c r="R120" s="204">
        <f>Q120*H120</f>
        <v>6.3E-2</v>
      </c>
      <c r="S120" s="204">
        <v>0</v>
      </c>
      <c r="T120" s="205">
        <f>S120*H120</f>
        <v>0</v>
      </c>
      <c r="U120" s="37"/>
      <c r="V120" s="37"/>
      <c r="W120" s="37"/>
      <c r="X120" s="37"/>
      <c r="Y120" s="37"/>
      <c r="Z120" s="37"/>
      <c r="AA120" s="37"/>
      <c r="AB120" s="37"/>
      <c r="AC120" s="37"/>
      <c r="AD120" s="37"/>
      <c r="AE120" s="37"/>
      <c r="AR120" s="206" t="s">
        <v>256</v>
      </c>
      <c r="AT120" s="206" t="s">
        <v>507</v>
      </c>
      <c r="AU120" s="206" t="s">
        <v>91</v>
      </c>
      <c r="AY120" s="19" t="s">
        <v>211</v>
      </c>
      <c r="BE120" s="207">
        <f>IF(N120="základní",J120,0)</f>
        <v>0</v>
      </c>
      <c r="BF120" s="207">
        <f>IF(N120="snížená",J120,0)</f>
        <v>0</v>
      </c>
      <c r="BG120" s="207">
        <f>IF(N120="zákl. přenesená",J120,0)</f>
        <v>0</v>
      </c>
      <c r="BH120" s="207">
        <f>IF(N120="sníž. přenesená",J120,0)</f>
        <v>0</v>
      </c>
      <c r="BI120" s="207">
        <f>IF(N120="nulová",J120,0)</f>
        <v>0</v>
      </c>
      <c r="BJ120" s="19" t="s">
        <v>88</v>
      </c>
      <c r="BK120" s="207">
        <f>ROUND(I120*H120,2)</f>
        <v>0</v>
      </c>
      <c r="BL120" s="19" t="s">
        <v>232</v>
      </c>
      <c r="BM120" s="206" t="s">
        <v>2768</v>
      </c>
    </row>
    <row r="121" spans="1:65" s="2" customFormat="1" ht="19.5">
      <c r="A121" s="37"/>
      <c r="B121" s="38"/>
      <c r="C121" s="39"/>
      <c r="D121" s="208" t="s">
        <v>220</v>
      </c>
      <c r="E121" s="39"/>
      <c r="F121" s="209" t="s">
        <v>2762</v>
      </c>
      <c r="G121" s="39"/>
      <c r="H121" s="39"/>
      <c r="I121" s="118"/>
      <c r="J121" s="39"/>
      <c r="K121" s="39"/>
      <c r="L121" s="42"/>
      <c r="M121" s="210"/>
      <c r="N121" s="211"/>
      <c r="O121" s="67"/>
      <c r="P121" s="67"/>
      <c r="Q121" s="67"/>
      <c r="R121" s="67"/>
      <c r="S121" s="67"/>
      <c r="T121" s="68"/>
      <c r="U121" s="37"/>
      <c r="V121" s="37"/>
      <c r="W121" s="37"/>
      <c r="X121" s="37"/>
      <c r="Y121" s="37"/>
      <c r="Z121" s="37"/>
      <c r="AA121" s="37"/>
      <c r="AB121" s="37"/>
      <c r="AC121" s="37"/>
      <c r="AD121" s="37"/>
      <c r="AE121" s="37"/>
      <c r="AT121" s="19" t="s">
        <v>220</v>
      </c>
      <c r="AU121" s="19" t="s">
        <v>91</v>
      </c>
    </row>
    <row r="122" spans="1:65" s="2" customFormat="1" ht="12">
      <c r="A122" s="37"/>
      <c r="B122" s="38"/>
      <c r="C122" s="195" t="s">
        <v>368</v>
      </c>
      <c r="D122" s="195" t="s">
        <v>214</v>
      </c>
      <c r="E122" s="196" t="s">
        <v>2769</v>
      </c>
      <c r="F122" s="197" t="s">
        <v>2770</v>
      </c>
      <c r="G122" s="198" t="s">
        <v>622</v>
      </c>
      <c r="H122" s="199">
        <v>48</v>
      </c>
      <c r="I122" s="200"/>
      <c r="J122" s="201">
        <f>ROUND(I122*H122,2)</f>
        <v>0</v>
      </c>
      <c r="K122" s="197" t="s">
        <v>224</v>
      </c>
      <c r="L122" s="42"/>
      <c r="M122" s="202" t="s">
        <v>44</v>
      </c>
      <c r="N122" s="203" t="s">
        <v>53</v>
      </c>
      <c r="O122" s="67"/>
      <c r="P122" s="204">
        <f>O122*H122</f>
        <v>0</v>
      </c>
      <c r="Q122" s="204">
        <v>4.6E-5</v>
      </c>
      <c r="R122" s="204">
        <f>Q122*H122</f>
        <v>2.2079999999999999E-3</v>
      </c>
      <c r="S122" s="204">
        <v>0</v>
      </c>
      <c r="T122" s="205">
        <f>S122*H122</f>
        <v>0</v>
      </c>
      <c r="U122" s="37"/>
      <c r="V122" s="37"/>
      <c r="W122" s="37"/>
      <c r="X122" s="37"/>
      <c r="Y122" s="37"/>
      <c r="Z122" s="37"/>
      <c r="AA122" s="37"/>
      <c r="AB122" s="37"/>
      <c r="AC122" s="37"/>
      <c r="AD122" s="37"/>
      <c r="AE122" s="37"/>
      <c r="AR122" s="206" t="s">
        <v>232</v>
      </c>
      <c r="AT122" s="206" t="s">
        <v>214</v>
      </c>
      <c r="AU122" s="206" t="s">
        <v>91</v>
      </c>
      <c r="AY122" s="19" t="s">
        <v>211</v>
      </c>
      <c r="BE122" s="207">
        <f>IF(N122="základní",J122,0)</f>
        <v>0</v>
      </c>
      <c r="BF122" s="207">
        <f>IF(N122="snížená",J122,0)</f>
        <v>0</v>
      </c>
      <c r="BG122" s="207">
        <f>IF(N122="zákl. přenesená",J122,0)</f>
        <v>0</v>
      </c>
      <c r="BH122" s="207">
        <f>IF(N122="sníž. přenesená",J122,0)</f>
        <v>0</v>
      </c>
      <c r="BI122" s="207">
        <f>IF(N122="nulová",J122,0)</f>
        <v>0</v>
      </c>
      <c r="BJ122" s="19" t="s">
        <v>88</v>
      </c>
      <c r="BK122" s="207">
        <f>ROUND(I122*H122,2)</f>
        <v>0</v>
      </c>
      <c r="BL122" s="19" t="s">
        <v>232</v>
      </c>
      <c r="BM122" s="206" t="s">
        <v>2771</v>
      </c>
    </row>
    <row r="123" spans="1:65" s="2" customFormat="1" ht="48.75">
      <c r="A123" s="37"/>
      <c r="B123" s="38"/>
      <c r="C123" s="39"/>
      <c r="D123" s="208" t="s">
        <v>297</v>
      </c>
      <c r="E123" s="39"/>
      <c r="F123" s="209" t="s">
        <v>2772</v>
      </c>
      <c r="G123" s="39"/>
      <c r="H123" s="39"/>
      <c r="I123" s="118"/>
      <c r="J123" s="39"/>
      <c r="K123" s="39"/>
      <c r="L123" s="42"/>
      <c r="M123" s="210"/>
      <c r="N123" s="211"/>
      <c r="O123" s="67"/>
      <c r="P123" s="67"/>
      <c r="Q123" s="67"/>
      <c r="R123" s="67"/>
      <c r="S123" s="67"/>
      <c r="T123" s="68"/>
      <c r="U123" s="37"/>
      <c r="V123" s="37"/>
      <c r="W123" s="37"/>
      <c r="X123" s="37"/>
      <c r="Y123" s="37"/>
      <c r="Z123" s="37"/>
      <c r="AA123" s="37"/>
      <c r="AB123" s="37"/>
      <c r="AC123" s="37"/>
      <c r="AD123" s="37"/>
      <c r="AE123" s="37"/>
      <c r="AT123" s="19" t="s">
        <v>297</v>
      </c>
      <c r="AU123" s="19" t="s">
        <v>91</v>
      </c>
    </row>
    <row r="124" spans="1:65" s="2" customFormat="1" ht="12">
      <c r="A124" s="37"/>
      <c r="B124" s="38"/>
      <c r="C124" s="195" t="s">
        <v>373</v>
      </c>
      <c r="D124" s="195" t="s">
        <v>214</v>
      </c>
      <c r="E124" s="196" t="s">
        <v>2773</v>
      </c>
      <c r="F124" s="197" t="s">
        <v>2774</v>
      </c>
      <c r="G124" s="198" t="s">
        <v>622</v>
      </c>
      <c r="H124" s="199">
        <v>9</v>
      </c>
      <c r="I124" s="200"/>
      <c r="J124" s="201">
        <f>ROUND(I124*H124,2)</f>
        <v>0</v>
      </c>
      <c r="K124" s="197" t="s">
        <v>224</v>
      </c>
      <c r="L124" s="42"/>
      <c r="M124" s="202" t="s">
        <v>44</v>
      </c>
      <c r="N124" s="203" t="s">
        <v>53</v>
      </c>
      <c r="O124" s="67"/>
      <c r="P124" s="204">
        <f>O124*H124</f>
        <v>0</v>
      </c>
      <c r="Q124" s="204">
        <v>5.8E-5</v>
      </c>
      <c r="R124" s="204">
        <f>Q124*H124</f>
        <v>5.22E-4</v>
      </c>
      <c r="S124" s="204">
        <v>0</v>
      </c>
      <c r="T124" s="205">
        <f>S124*H124</f>
        <v>0</v>
      </c>
      <c r="U124" s="37"/>
      <c r="V124" s="37"/>
      <c r="W124" s="37"/>
      <c r="X124" s="37"/>
      <c r="Y124" s="37"/>
      <c r="Z124" s="37"/>
      <c r="AA124" s="37"/>
      <c r="AB124" s="37"/>
      <c r="AC124" s="37"/>
      <c r="AD124" s="37"/>
      <c r="AE124" s="37"/>
      <c r="AR124" s="206" t="s">
        <v>232</v>
      </c>
      <c r="AT124" s="206" t="s">
        <v>214</v>
      </c>
      <c r="AU124" s="206" t="s">
        <v>91</v>
      </c>
      <c r="AY124" s="19" t="s">
        <v>211</v>
      </c>
      <c r="BE124" s="207">
        <f>IF(N124="základní",J124,0)</f>
        <v>0</v>
      </c>
      <c r="BF124" s="207">
        <f>IF(N124="snížená",J124,0)</f>
        <v>0</v>
      </c>
      <c r="BG124" s="207">
        <f>IF(N124="zákl. přenesená",J124,0)</f>
        <v>0</v>
      </c>
      <c r="BH124" s="207">
        <f>IF(N124="sníž. přenesená",J124,0)</f>
        <v>0</v>
      </c>
      <c r="BI124" s="207">
        <f>IF(N124="nulová",J124,0)</f>
        <v>0</v>
      </c>
      <c r="BJ124" s="19" t="s">
        <v>88</v>
      </c>
      <c r="BK124" s="207">
        <f>ROUND(I124*H124,2)</f>
        <v>0</v>
      </c>
      <c r="BL124" s="19" t="s">
        <v>232</v>
      </c>
      <c r="BM124" s="206" t="s">
        <v>2775</v>
      </c>
    </row>
    <row r="125" spans="1:65" s="2" customFormat="1" ht="48.75">
      <c r="A125" s="37"/>
      <c r="B125" s="38"/>
      <c r="C125" s="39"/>
      <c r="D125" s="208" t="s">
        <v>297</v>
      </c>
      <c r="E125" s="39"/>
      <c r="F125" s="209" t="s">
        <v>2772</v>
      </c>
      <c r="G125" s="39"/>
      <c r="H125" s="39"/>
      <c r="I125" s="118"/>
      <c r="J125" s="39"/>
      <c r="K125" s="39"/>
      <c r="L125" s="42"/>
      <c r="M125" s="210"/>
      <c r="N125" s="211"/>
      <c r="O125" s="67"/>
      <c r="P125" s="67"/>
      <c r="Q125" s="67"/>
      <c r="R125" s="67"/>
      <c r="S125" s="67"/>
      <c r="T125" s="68"/>
      <c r="U125" s="37"/>
      <c r="V125" s="37"/>
      <c r="W125" s="37"/>
      <c r="X125" s="37"/>
      <c r="Y125" s="37"/>
      <c r="Z125" s="37"/>
      <c r="AA125" s="37"/>
      <c r="AB125" s="37"/>
      <c r="AC125" s="37"/>
      <c r="AD125" s="37"/>
      <c r="AE125" s="37"/>
      <c r="AT125" s="19" t="s">
        <v>297</v>
      </c>
      <c r="AU125" s="19" t="s">
        <v>91</v>
      </c>
    </row>
    <row r="126" spans="1:65" s="2" customFormat="1" ht="12">
      <c r="A126" s="37"/>
      <c r="B126" s="38"/>
      <c r="C126" s="259" t="s">
        <v>379</v>
      </c>
      <c r="D126" s="259" t="s">
        <v>507</v>
      </c>
      <c r="E126" s="260" t="s">
        <v>2776</v>
      </c>
      <c r="F126" s="261" t="s">
        <v>2777</v>
      </c>
      <c r="G126" s="262" t="s">
        <v>295</v>
      </c>
      <c r="H126" s="263">
        <v>0.88200000000000001</v>
      </c>
      <c r="I126" s="264"/>
      <c r="J126" s="265">
        <f>ROUND(I126*H126,2)</f>
        <v>0</v>
      </c>
      <c r="K126" s="261" t="s">
        <v>224</v>
      </c>
      <c r="L126" s="266"/>
      <c r="M126" s="267" t="s">
        <v>44</v>
      </c>
      <c r="N126" s="268" t="s">
        <v>53</v>
      </c>
      <c r="O126" s="67"/>
      <c r="P126" s="204">
        <f>O126*H126</f>
        <v>0</v>
      </c>
      <c r="Q126" s="204">
        <v>0.65</v>
      </c>
      <c r="R126" s="204">
        <f>Q126*H126</f>
        <v>0.57330000000000003</v>
      </c>
      <c r="S126" s="204">
        <v>0</v>
      </c>
      <c r="T126" s="205">
        <f>S126*H126</f>
        <v>0</v>
      </c>
      <c r="U126" s="37"/>
      <c r="V126" s="37"/>
      <c r="W126" s="37"/>
      <c r="X126" s="37"/>
      <c r="Y126" s="37"/>
      <c r="Z126" s="37"/>
      <c r="AA126" s="37"/>
      <c r="AB126" s="37"/>
      <c r="AC126" s="37"/>
      <c r="AD126" s="37"/>
      <c r="AE126" s="37"/>
      <c r="AR126" s="206" t="s">
        <v>256</v>
      </c>
      <c r="AT126" s="206" t="s">
        <v>507</v>
      </c>
      <c r="AU126" s="206" t="s">
        <v>91</v>
      </c>
      <c r="AY126" s="19" t="s">
        <v>211</v>
      </c>
      <c r="BE126" s="207">
        <f>IF(N126="základní",J126,0)</f>
        <v>0</v>
      </c>
      <c r="BF126" s="207">
        <f>IF(N126="snížená",J126,0)</f>
        <v>0</v>
      </c>
      <c r="BG126" s="207">
        <f>IF(N126="zákl. přenesená",J126,0)</f>
        <v>0</v>
      </c>
      <c r="BH126" s="207">
        <f>IF(N126="sníž. přenesená",J126,0)</f>
        <v>0</v>
      </c>
      <c r="BI126" s="207">
        <f>IF(N126="nulová",J126,0)</f>
        <v>0</v>
      </c>
      <c r="BJ126" s="19" t="s">
        <v>88</v>
      </c>
      <c r="BK126" s="207">
        <f>ROUND(I126*H126,2)</f>
        <v>0</v>
      </c>
      <c r="BL126" s="19" t="s">
        <v>232</v>
      </c>
      <c r="BM126" s="206" t="s">
        <v>2778</v>
      </c>
    </row>
    <row r="127" spans="1:65" s="2" customFormat="1" ht="19.5">
      <c r="A127" s="37"/>
      <c r="B127" s="38"/>
      <c r="C127" s="39"/>
      <c r="D127" s="208" t="s">
        <v>220</v>
      </c>
      <c r="E127" s="39"/>
      <c r="F127" s="209" t="s">
        <v>2779</v>
      </c>
      <c r="G127" s="39"/>
      <c r="H127" s="39"/>
      <c r="I127" s="118"/>
      <c r="J127" s="39"/>
      <c r="K127" s="39"/>
      <c r="L127" s="42"/>
      <c r="M127" s="210"/>
      <c r="N127" s="211"/>
      <c r="O127" s="67"/>
      <c r="P127" s="67"/>
      <c r="Q127" s="67"/>
      <c r="R127" s="67"/>
      <c r="S127" s="67"/>
      <c r="T127" s="68"/>
      <c r="U127" s="37"/>
      <c r="V127" s="37"/>
      <c r="W127" s="37"/>
      <c r="X127" s="37"/>
      <c r="Y127" s="37"/>
      <c r="Z127" s="37"/>
      <c r="AA127" s="37"/>
      <c r="AB127" s="37"/>
      <c r="AC127" s="37"/>
      <c r="AD127" s="37"/>
      <c r="AE127" s="37"/>
      <c r="AT127" s="19" t="s">
        <v>220</v>
      </c>
      <c r="AU127" s="19" t="s">
        <v>91</v>
      </c>
    </row>
    <row r="128" spans="1:65" s="13" customFormat="1">
      <c r="B128" s="216"/>
      <c r="C128" s="217"/>
      <c r="D128" s="208" t="s">
        <v>299</v>
      </c>
      <c r="E128" s="218" t="s">
        <v>44</v>
      </c>
      <c r="F128" s="219" t="s">
        <v>2780</v>
      </c>
      <c r="G128" s="217"/>
      <c r="H128" s="220">
        <v>0.22600000000000001</v>
      </c>
      <c r="I128" s="221"/>
      <c r="J128" s="217"/>
      <c r="K128" s="217"/>
      <c r="L128" s="222"/>
      <c r="M128" s="223"/>
      <c r="N128" s="224"/>
      <c r="O128" s="224"/>
      <c r="P128" s="224"/>
      <c r="Q128" s="224"/>
      <c r="R128" s="224"/>
      <c r="S128" s="224"/>
      <c r="T128" s="225"/>
      <c r="AT128" s="226" t="s">
        <v>299</v>
      </c>
      <c r="AU128" s="226" t="s">
        <v>91</v>
      </c>
      <c r="AV128" s="13" t="s">
        <v>91</v>
      </c>
      <c r="AW128" s="13" t="s">
        <v>42</v>
      </c>
      <c r="AX128" s="13" t="s">
        <v>82</v>
      </c>
      <c r="AY128" s="226" t="s">
        <v>211</v>
      </c>
    </row>
    <row r="129" spans="1:65" s="13" customFormat="1">
      <c r="B129" s="216"/>
      <c r="C129" s="217"/>
      <c r="D129" s="208" t="s">
        <v>299</v>
      </c>
      <c r="E129" s="218" t="s">
        <v>44</v>
      </c>
      <c r="F129" s="219" t="s">
        <v>2781</v>
      </c>
      <c r="G129" s="217"/>
      <c r="H129" s="220">
        <v>0.36199999999999999</v>
      </c>
      <c r="I129" s="221"/>
      <c r="J129" s="217"/>
      <c r="K129" s="217"/>
      <c r="L129" s="222"/>
      <c r="M129" s="223"/>
      <c r="N129" s="224"/>
      <c r="O129" s="224"/>
      <c r="P129" s="224"/>
      <c r="Q129" s="224"/>
      <c r="R129" s="224"/>
      <c r="S129" s="224"/>
      <c r="T129" s="225"/>
      <c r="AT129" s="226" t="s">
        <v>299</v>
      </c>
      <c r="AU129" s="226" t="s">
        <v>91</v>
      </c>
      <c r="AV129" s="13" t="s">
        <v>91</v>
      </c>
      <c r="AW129" s="13" t="s">
        <v>42</v>
      </c>
      <c r="AX129" s="13" t="s">
        <v>82</v>
      </c>
      <c r="AY129" s="226" t="s">
        <v>211</v>
      </c>
    </row>
    <row r="130" spans="1:65" s="14" customFormat="1">
      <c r="B130" s="227"/>
      <c r="C130" s="228"/>
      <c r="D130" s="208" t="s">
        <v>299</v>
      </c>
      <c r="E130" s="229" t="s">
        <v>44</v>
      </c>
      <c r="F130" s="230" t="s">
        <v>344</v>
      </c>
      <c r="G130" s="228"/>
      <c r="H130" s="231">
        <v>0.58799999999999997</v>
      </c>
      <c r="I130" s="232"/>
      <c r="J130" s="228"/>
      <c r="K130" s="228"/>
      <c r="L130" s="233"/>
      <c r="M130" s="234"/>
      <c r="N130" s="235"/>
      <c r="O130" s="235"/>
      <c r="P130" s="235"/>
      <c r="Q130" s="235"/>
      <c r="R130" s="235"/>
      <c r="S130" s="235"/>
      <c r="T130" s="236"/>
      <c r="AT130" s="237" t="s">
        <v>299</v>
      </c>
      <c r="AU130" s="237" t="s">
        <v>91</v>
      </c>
      <c r="AV130" s="14" t="s">
        <v>232</v>
      </c>
      <c r="AW130" s="14" t="s">
        <v>42</v>
      </c>
      <c r="AX130" s="14" t="s">
        <v>88</v>
      </c>
      <c r="AY130" s="237" t="s">
        <v>211</v>
      </c>
    </row>
    <row r="131" spans="1:65" s="13" customFormat="1">
      <c r="B131" s="216"/>
      <c r="C131" s="217"/>
      <c r="D131" s="208" t="s">
        <v>299</v>
      </c>
      <c r="E131" s="217"/>
      <c r="F131" s="219" t="s">
        <v>2782</v>
      </c>
      <c r="G131" s="217"/>
      <c r="H131" s="220">
        <v>0.88200000000000001</v>
      </c>
      <c r="I131" s="221"/>
      <c r="J131" s="217"/>
      <c r="K131" s="217"/>
      <c r="L131" s="222"/>
      <c r="M131" s="223"/>
      <c r="N131" s="224"/>
      <c r="O131" s="224"/>
      <c r="P131" s="224"/>
      <c r="Q131" s="224"/>
      <c r="R131" s="224"/>
      <c r="S131" s="224"/>
      <c r="T131" s="225"/>
      <c r="AT131" s="226" t="s">
        <v>299</v>
      </c>
      <c r="AU131" s="226" t="s">
        <v>91</v>
      </c>
      <c r="AV131" s="13" t="s">
        <v>91</v>
      </c>
      <c r="AW131" s="13" t="s">
        <v>4</v>
      </c>
      <c r="AX131" s="13" t="s">
        <v>88</v>
      </c>
      <c r="AY131" s="226" t="s">
        <v>211</v>
      </c>
    </row>
    <row r="132" spans="1:65" s="2" customFormat="1" ht="12">
      <c r="A132" s="37"/>
      <c r="B132" s="38"/>
      <c r="C132" s="195" t="s">
        <v>384</v>
      </c>
      <c r="D132" s="195" t="s">
        <v>214</v>
      </c>
      <c r="E132" s="196" t="s">
        <v>2783</v>
      </c>
      <c r="F132" s="197" t="s">
        <v>2784</v>
      </c>
      <c r="G132" s="198" t="s">
        <v>622</v>
      </c>
      <c r="H132" s="199">
        <v>9</v>
      </c>
      <c r="I132" s="200"/>
      <c r="J132" s="201">
        <f>ROUND(I132*H132,2)</f>
        <v>0</v>
      </c>
      <c r="K132" s="197" t="s">
        <v>224</v>
      </c>
      <c r="L132" s="42"/>
      <c r="M132" s="202" t="s">
        <v>44</v>
      </c>
      <c r="N132" s="203" t="s">
        <v>53</v>
      </c>
      <c r="O132" s="67"/>
      <c r="P132" s="204">
        <f>O132*H132</f>
        <v>0</v>
      </c>
      <c r="Q132" s="204">
        <v>0</v>
      </c>
      <c r="R132" s="204">
        <f>Q132*H132</f>
        <v>0</v>
      </c>
      <c r="S132" s="204">
        <v>0</v>
      </c>
      <c r="T132" s="205">
        <f>S132*H132</f>
        <v>0</v>
      </c>
      <c r="U132" s="37"/>
      <c r="V132" s="37"/>
      <c r="W132" s="37"/>
      <c r="X132" s="37"/>
      <c r="Y132" s="37"/>
      <c r="Z132" s="37"/>
      <c r="AA132" s="37"/>
      <c r="AB132" s="37"/>
      <c r="AC132" s="37"/>
      <c r="AD132" s="37"/>
      <c r="AE132" s="37"/>
      <c r="AR132" s="206" t="s">
        <v>232</v>
      </c>
      <c r="AT132" s="206" t="s">
        <v>214</v>
      </c>
      <c r="AU132" s="206" t="s">
        <v>91</v>
      </c>
      <c r="AY132" s="19" t="s">
        <v>211</v>
      </c>
      <c r="BE132" s="207">
        <f>IF(N132="základní",J132,0)</f>
        <v>0</v>
      </c>
      <c r="BF132" s="207">
        <f>IF(N132="snížená",J132,0)</f>
        <v>0</v>
      </c>
      <c r="BG132" s="207">
        <f>IF(N132="zákl. přenesená",J132,0)</f>
        <v>0</v>
      </c>
      <c r="BH132" s="207">
        <f>IF(N132="sníž. přenesená",J132,0)</f>
        <v>0</v>
      </c>
      <c r="BI132" s="207">
        <f>IF(N132="nulová",J132,0)</f>
        <v>0</v>
      </c>
      <c r="BJ132" s="19" t="s">
        <v>88</v>
      </c>
      <c r="BK132" s="207">
        <f>ROUND(I132*H132,2)</f>
        <v>0</v>
      </c>
      <c r="BL132" s="19" t="s">
        <v>232</v>
      </c>
      <c r="BM132" s="206" t="s">
        <v>2785</v>
      </c>
    </row>
    <row r="133" spans="1:65" s="2" customFormat="1" ht="58.5">
      <c r="A133" s="37"/>
      <c r="B133" s="38"/>
      <c r="C133" s="39"/>
      <c r="D133" s="208" t="s">
        <v>297</v>
      </c>
      <c r="E133" s="39"/>
      <c r="F133" s="209" t="s">
        <v>2786</v>
      </c>
      <c r="G133" s="39"/>
      <c r="H133" s="39"/>
      <c r="I133" s="118"/>
      <c r="J133" s="39"/>
      <c r="K133" s="39"/>
      <c r="L133" s="42"/>
      <c r="M133" s="210"/>
      <c r="N133" s="211"/>
      <c r="O133" s="67"/>
      <c r="P133" s="67"/>
      <c r="Q133" s="67"/>
      <c r="R133" s="67"/>
      <c r="S133" s="67"/>
      <c r="T133" s="68"/>
      <c r="U133" s="37"/>
      <c r="V133" s="37"/>
      <c r="W133" s="37"/>
      <c r="X133" s="37"/>
      <c r="Y133" s="37"/>
      <c r="Z133" s="37"/>
      <c r="AA133" s="37"/>
      <c r="AB133" s="37"/>
      <c r="AC133" s="37"/>
      <c r="AD133" s="37"/>
      <c r="AE133" s="37"/>
      <c r="AT133" s="19" t="s">
        <v>297</v>
      </c>
      <c r="AU133" s="19" t="s">
        <v>91</v>
      </c>
    </row>
    <row r="134" spans="1:65" s="2" customFormat="1" ht="24">
      <c r="A134" s="37"/>
      <c r="B134" s="38"/>
      <c r="C134" s="195" t="s">
        <v>389</v>
      </c>
      <c r="D134" s="195" t="s">
        <v>214</v>
      </c>
      <c r="E134" s="196" t="s">
        <v>2787</v>
      </c>
      <c r="F134" s="197" t="s">
        <v>2788</v>
      </c>
      <c r="G134" s="198" t="s">
        <v>622</v>
      </c>
      <c r="H134" s="199">
        <v>48</v>
      </c>
      <c r="I134" s="200"/>
      <c r="J134" s="201">
        <f>ROUND(I134*H134,2)</f>
        <v>0</v>
      </c>
      <c r="K134" s="197" t="s">
        <v>224</v>
      </c>
      <c r="L134" s="42"/>
      <c r="M134" s="202" t="s">
        <v>44</v>
      </c>
      <c r="N134" s="203" t="s">
        <v>53</v>
      </c>
      <c r="O134" s="67"/>
      <c r="P134" s="204">
        <f>O134*H134</f>
        <v>0</v>
      </c>
      <c r="Q134" s="204">
        <v>0</v>
      </c>
      <c r="R134" s="204">
        <f>Q134*H134</f>
        <v>0</v>
      </c>
      <c r="S134" s="204">
        <v>0</v>
      </c>
      <c r="T134" s="205">
        <f>S134*H134</f>
        <v>0</v>
      </c>
      <c r="U134" s="37"/>
      <c r="V134" s="37"/>
      <c r="W134" s="37"/>
      <c r="X134" s="37"/>
      <c r="Y134" s="37"/>
      <c r="Z134" s="37"/>
      <c r="AA134" s="37"/>
      <c r="AB134" s="37"/>
      <c r="AC134" s="37"/>
      <c r="AD134" s="37"/>
      <c r="AE134" s="37"/>
      <c r="AR134" s="206" t="s">
        <v>232</v>
      </c>
      <c r="AT134" s="206" t="s">
        <v>214</v>
      </c>
      <c r="AU134" s="206" t="s">
        <v>91</v>
      </c>
      <c r="AY134" s="19" t="s">
        <v>211</v>
      </c>
      <c r="BE134" s="207">
        <f>IF(N134="základní",J134,0)</f>
        <v>0</v>
      </c>
      <c r="BF134" s="207">
        <f>IF(N134="snížená",J134,0)</f>
        <v>0</v>
      </c>
      <c r="BG134" s="207">
        <f>IF(N134="zákl. přenesená",J134,0)</f>
        <v>0</v>
      </c>
      <c r="BH134" s="207">
        <f>IF(N134="sníž. přenesená",J134,0)</f>
        <v>0</v>
      </c>
      <c r="BI134" s="207">
        <f>IF(N134="nulová",J134,0)</f>
        <v>0</v>
      </c>
      <c r="BJ134" s="19" t="s">
        <v>88</v>
      </c>
      <c r="BK134" s="207">
        <f>ROUND(I134*H134,2)</f>
        <v>0</v>
      </c>
      <c r="BL134" s="19" t="s">
        <v>232</v>
      </c>
      <c r="BM134" s="206" t="s">
        <v>2789</v>
      </c>
    </row>
    <row r="135" spans="1:65" s="2" customFormat="1" ht="68.25">
      <c r="A135" s="37"/>
      <c r="B135" s="38"/>
      <c r="C135" s="39"/>
      <c r="D135" s="208" t="s">
        <v>297</v>
      </c>
      <c r="E135" s="39"/>
      <c r="F135" s="209" t="s">
        <v>2790</v>
      </c>
      <c r="G135" s="39"/>
      <c r="H135" s="39"/>
      <c r="I135" s="118"/>
      <c r="J135" s="39"/>
      <c r="K135" s="39"/>
      <c r="L135" s="42"/>
      <c r="M135" s="210"/>
      <c r="N135" s="211"/>
      <c r="O135" s="67"/>
      <c r="P135" s="67"/>
      <c r="Q135" s="67"/>
      <c r="R135" s="67"/>
      <c r="S135" s="67"/>
      <c r="T135" s="68"/>
      <c r="U135" s="37"/>
      <c r="V135" s="37"/>
      <c r="W135" s="37"/>
      <c r="X135" s="37"/>
      <c r="Y135" s="37"/>
      <c r="Z135" s="37"/>
      <c r="AA135" s="37"/>
      <c r="AB135" s="37"/>
      <c r="AC135" s="37"/>
      <c r="AD135" s="37"/>
      <c r="AE135" s="37"/>
      <c r="AT135" s="19" t="s">
        <v>297</v>
      </c>
      <c r="AU135" s="19" t="s">
        <v>91</v>
      </c>
    </row>
    <row r="136" spans="1:65" s="2" customFormat="1" ht="24">
      <c r="A136" s="37"/>
      <c r="B136" s="38"/>
      <c r="C136" s="195" t="s">
        <v>7</v>
      </c>
      <c r="D136" s="195" t="s">
        <v>214</v>
      </c>
      <c r="E136" s="196" t="s">
        <v>2791</v>
      </c>
      <c r="F136" s="197" t="s">
        <v>2792</v>
      </c>
      <c r="G136" s="198" t="s">
        <v>622</v>
      </c>
      <c r="H136" s="199">
        <v>9</v>
      </c>
      <c r="I136" s="200"/>
      <c r="J136" s="201">
        <f>ROUND(I136*H136,2)</f>
        <v>0</v>
      </c>
      <c r="K136" s="197" t="s">
        <v>224</v>
      </c>
      <c r="L136" s="42"/>
      <c r="M136" s="202" t="s">
        <v>44</v>
      </c>
      <c r="N136" s="203" t="s">
        <v>53</v>
      </c>
      <c r="O136" s="67"/>
      <c r="P136" s="204">
        <f>O136*H136</f>
        <v>0</v>
      </c>
      <c r="Q136" s="204">
        <v>0</v>
      </c>
      <c r="R136" s="204">
        <f>Q136*H136</f>
        <v>0</v>
      </c>
      <c r="S136" s="204">
        <v>0</v>
      </c>
      <c r="T136" s="205">
        <f>S136*H136</f>
        <v>0</v>
      </c>
      <c r="U136" s="37"/>
      <c r="V136" s="37"/>
      <c r="W136" s="37"/>
      <c r="X136" s="37"/>
      <c r="Y136" s="37"/>
      <c r="Z136" s="37"/>
      <c r="AA136" s="37"/>
      <c r="AB136" s="37"/>
      <c r="AC136" s="37"/>
      <c r="AD136" s="37"/>
      <c r="AE136" s="37"/>
      <c r="AR136" s="206" t="s">
        <v>232</v>
      </c>
      <c r="AT136" s="206" t="s">
        <v>214</v>
      </c>
      <c r="AU136" s="206" t="s">
        <v>91</v>
      </c>
      <c r="AY136" s="19" t="s">
        <v>211</v>
      </c>
      <c r="BE136" s="207">
        <f>IF(N136="základní",J136,0)</f>
        <v>0</v>
      </c>
      <c r="BF136" s="207">
        <f>IF(N136="snížená",J136,0)</f>
        <v>0</v>
      </c>
      <c r="BG136" s="207">
        <f>IF(N136="zákl. přenesená",J136,0)</f>
        <v>0</v>
      </c>
      <c r="BH136" s="207">
        <f>IF(N136="sníž. přenesená",J136,0)</f>
        <v>0</v>
      </c>
      <c r="BI136" s="207">
        <f>IF(N136="nulová",J136,0)</f>
        <v>0</v>
      </c>
      <c r="BJ136" s="19" t="s">
        <v>88</v>
      </c>
      <c r="BK136" s="207">
        <f>ROUND(I136*H136,2)</f>
        <v>0</v>
      </c>
      <c r="BL136" s="19" t="s">
        <v>232</v>
      </c>
      <c r="BM136" s="206" t="s">
        <v>2793</v>
      </c>
    </row>
    <row r="137" spans="1:65" s="2" customFormat="1" ht="68.25">
      <c r="A137" s="37"/>
      <c r="B137" s="38"/>
      <c r="C137" s="39"/>
      <c r="D137" s="208" t="s">
        <v>297</v>
      </c>
      <c r="E137" s="39"/>
      <c r="F137" s="209" t="s">
        <v>2790</v>
      </c>
      <c r="G137" s="39"/>
      <c r="H137" s="39"/>
      <c r="I137" s="118"/>
      <c r="J137" s="39"/>
      <c r="K137" s="39"/>
      <c r="L137" s="42"/>
      <c r="M137" s="210"/>
      <c r="N137" s="211"/>
      <c r="O137" s="67"/>
      <c r="P137" s="67"/>
      <c r="Q137" s="67"/>
      <c r="R137" s="67"/>
      <c r="S137" s="67"/>
      <c r="T137" s="68"/>
      <c r="U137" s="37"/>
      <c r="V137" s="37"/>
      <c r="W137" s="37"/>
      <c r="X137" s="37"/>
      <c r="Y137" s="37"/>
      <c r="Z137" s="37"/>
      <c r="AA137" s="37"/>
      <c r="AB137" s="37"/>
      <c r="AC137" s="37"/>
      <c r="AD137" s="37"/>
      <c r="AE137" s="37"/>
      <c r="AT137" s="19" t="s">
        <v>297</v>
      </c>
      <c r="AU137" s="19" t="s">
        <v>91</v>
      </c>
    </row>
    <row r="138" spans="1:65" s="2" customFormat="1" ht="12">
      <c r="A138" s="37"/>
      <c r="B138" s="38"/>
      <c r="C138" s="259" t="s">
        <v>399</v>
      </c>
      <c r="D138" s="259" t="s">
        <v>507</v>
      </c>
      <c r="E138" s="260" t="s">
        <v>2794</v>
      </c>
      <c r="F138" s="261" t="s">
        <v>2795</v>
      </c>
      <c r="G138" s="262" t="s">
        <v>295</v>
      </c>
      <c r="H138" s="263">
        <v>2.8279999999999998</v>
      </c>
      <c r="I138" s="264"/>
      <c r="J138" s="265">
        <f>ROUND(I138*H138,2)</f>
        <v>0</v>
      </c>
      <c r="K138" s="261" t="s">
        <v>224</v>
      </c>
      <c r="L138" s="266"/>
      <c r="M138" s="267" t="s">
        <v>44</v>
      </c>
      <c r="N138" s="268" t="s">
        <v>53</v>
      </c>
      <c r="O138" s="67"/>
      <c r="P138" s="204">
        <f>O138*H138</f>
        <v>0</v>
      </c>
      <c r="Q138" s="204">
        <v>0.2</v>
      </c>
      <c r="R138" s="204">
        <f>Q138*H138</f>
        <v>0.56559999999999999</v>
      </c>
      <c r="S138" s="204">
        <v>0</v>
      </c>
      <c r="T138" s="205">
        <f>S138*H138</f>
        <v>0</v>
      </c>
      <c r="U138" s="37"/>
      <c r="V138" s="37"/>
      <c r="W138" s="37"/>
      <c r="X138" s="37"/>
      <c r="Y138" s="37"/>
      <c r="Z138" s="37"/>
      <c r="AA138" s="37"/>
      <c r="AB138" s="37"/>
      <c r="AC138" s="37"/>
      <c r="AD138" s="37"/>
      <c r="AE138" s="37"/>
      <c r="AR138" s="206" t="s">
        <v>256</v>
      </c>
      <c r="AT138" s="206" t="s">
        <v>507</v>
      </c>
      <c r="AU138" s="206" t="s">
        <v>91</v>
      </c>
      <c r="AY138" s="19" t="s">
        <v>211</v>
      </c>
      <c r="BE138" s="207">
        <f>IF(N138="základní",J138,0)</f>
        <v>0</v>
      </c>
      <c r="BF138" s="207">
        <f>IF(N138="snížená",J138,0)</f>
        <v>0</v>
      </c>
      <c r="BG138" s="207">
        <f>IF(N138="zákl. přenesená",J138,0)</f>
        <v>0</v>
      </c>
      <c r="BH138" s="207">
        <f>IF(N138="sníž. přenesená",J138,0)</f>
        <v>0</v>
      </c>
      <c r="BI138" s="207">
        <f>IF(N138="nulová",J138,0)</f>
        <v>0</v>
      </c>
      <c r="BJ138" s="19" t="s">
        <v>88</v>
      </c>
      <c r="BK138" s="207">
        <f>ROUND(I138*H138,2)</f>
        <v>0</v>
      </c>
      <c r="BL138" s="19" t="s">
        <v>232</v>
      </c>
      <c r="BM138" s="206" t="s">
        <v>2796</v>
      </c>
    </row>
    <row r="139" spans="1:65" s="13" customFormat="1">
      <c r="B139" s="216"/>
      <c r="C139" s="217"/>
      <c r="D139" s="208" t="s">
        <v>299</v>
      </c>
      <c r="E139" s="218" t="s">
        <v>44</v>
      </c>
      <c r="F139" s="219" t="s">
        <v>2797</v>
      </c>
      <c r="G139" s="217"/>
      <c r="H139" s="220">
        <v>1.4139999999999999</v>
      </c>
      <c r="I139" s="221"/>
      <c r="J139" s="217"/>
      <c r="K139" s="217"/>
      <c r="L139" s="222"/>
      <c r="M139" s="223"/>
      <c r="N139" s="224"/>
      <c r="O139" s="224"/>
      <c r="P139" s="224"/>
      <c r="Q139" s="224"/>
      <c r="R139" s="224"/>
      <c r="S139" s="224"/>
      <c r="T139" s="225"/>
      <c r="AT139" s="226" t="s">
        <v>299</v>
      </c>
      <c r="AU139" s="226" t="s">
        <v>91</v>
      </c>
      <c r="AV139" s="13" t="s">
        <v>91</v>
      </c>
      <c r="AW139" s="13" t="s">
        <v>42</v>
      </c>
      <c r="AX139" s="13" t="s">
        <v>82</v>
      </c>
      <c r="AY139" s="226" t="s">
        <v>211</v>
      </c>
    </row>
    <row r="140" spans="1:65" s="13" customFormat="1">
      <c r="B140" s="216"/>
      <c r="C140" s="217"/>
      <c r="D140" s="208" t="s">
        <v>299</v>
      </c>
      <c r="E140" s="218" t="s">
        <v>44</v>
      </c>
      <c r="F140" s="219" t="s">
        <v>2798</v>
      </c>
      <c r="G140" s="217"/>
      <c r="H140" s="220">
        <v>1.4139999999999999</v>
      </c>
      <c r="I140" s="221"/>
      <c r="J140" s="217"/>
      <c r="K140" s="217"/>
      <c r="L140" s="222"/>
      <c r="M140" s="223"/>
      <c r="N140" s="224"/>
      <c r="O140" s="224"/>
      <c r="P140" s="224"/>
      <c r="Q140" s="224"/>
      <c r="R140" s="224"/>
      <c r="S140" s="224"/>
      <c r="T140" s="225"/>
      <c r="AT140" s="226" t="s">
        <v>299</v>
      </c>
      <c r="AU140" s="226" t="s">
        <v>91</v>
      </c>
      <c r="AV140" s="13" t="s">
        <v>91</v>
      </c>
      <c r="AW140" s="13" t="s">
        <v>42</v>
      </c>
      <c r="AX140" s="13" t="s">
        <v>82</v>
      </c>
      <c r="AY140" s="226" t="s">
        <v>211</v>
      </c>
    </row>
    <row r="141" spans="1:65" s="14" customFormat="1">
      <c r="B141" s="227"/>
      <c r="C141" s="228"/>
      <c r="D141" s="208" t="s">
        <v>299</v>
      </c>
      <c r="E141" s="229" t="s">
        <v>44</v>
      </c>
      <c r="F141" s="230" t="s">
        <v>344</v>
      </c>
      <c r="G141" s="228"/>
      <c r="H141" s="231">
        <v>2.8279999999999998</v>
      </c>
      <c r="I141" s="232"/>
      <c r="J141" s="228"/>
      <c r="K141" s="228"/>
      <c r="L141" s="233"/>
      <c r="M141" s="234"/>
      <c r="N141" s="235"/>
      <c r="O141" s="235"/>
      <c r="P141" s="235"/>
      <c r="Q141" s="235"/>
      <c r="R141" s="235"/>
      <c r="S141" s="235"/>
      <c r="T141" s="236"/>
      <c r="AT141" s="237" t="s">
        <v>299</v>
      </c>
      <c r="AU141" s="237" t="s">
        <v>91</v>
      </c>
      <c r="AV141" s="14" t="s">
        <v>232</v>
      </c>
      <c r="AW141" s="14" t="s">
        <v>42</v>
      </c>
      <c r="AX141" s="14" t="s">
        <v>88</v>
      </c>
      <c r="AY141" s="237" t="s">
        <v>211</v>
      </c>
    </row>
    <row r="142" spans="1:65" s="2" customFormat="1" ht="12">
      <c r="A142" s="37"/>
      <c r="B142" s="38"/>
      <c r="C142" s="195" t="s">
        <v>405</v>
      </c>
      <c r="D142" s="195" t="s">
        <v>214</v>
      </c>
      <c r="E142" s="196" t="s">
        <v>2799</v>
      </c>
      <c r="F142" s="197" t="s">
        <v>2800</v>
      </c>
      <c r="G142" s="198" t="s">
        <v>622</v>
      </c>
      <c r="H142" s="199">
        <v>171</v>
      </c>
      <c r="I142" s="200"/>
      <c r="J142" s="201">
        <f>ROUND(I142*H142,2)</f>
        <v>0</v>
      </c>
      <c r="K142" s="197" t="s">
        <v>224</v>
      </c>
      <c r="L142" s="42"/>
      <c r="M142" s="202" t="s">
        <v>44</v>
      </c>
      <c r="N142" s="203" t="s">
        <v>53</v>
      </c>
      <c r="O142" s="67"/>
      <c r="P142" s="204">
        <f>O142*H142</f>
        <v>0</v>
      </c>
      <c r="Q142" s="204">
        <v>0</v>
      </c>
      <c r="R142" s="204">
        <f>Q142*H142</f>
        <v>0</v>
      </c>
      <c r="S142" s="204">
        <v>0</v>
      </c>
      <c r="T142" s="205">
        <f>S142*H142</f>
        <v>0</v>
      </c>
      <c r="U142" s="37"/>
      <c r="V142" s="37"/>
      <c r="W142" s="37"/>
      <c r="X142" s="37"/>
      <c r="Y142" s="37"/>
      <c r="Z142" s="37"/>
      <c r="AA142" s="37"/>
      <c r="AB142" s="37"/>
      <c r="AC142" s="37"/>
      <c r="AD142" s="37"/>
      <c r="AE142" s="37"/>
      <c r="AR142" s="206" t="s">
        <v>232</v>
      </c>
      <c r="AT142" s="206" t="s">
        <v>214</v>
      </c>
      <c r="AU142" s="206" t="s">
        <v>91</v>
      </c>
      <c r="AY142" s="19" t="s">
        <v>211</v>
      </c>
      <c r="BE142" s="207">
        <f>IF(N142="základní",J142,0)</f>
        <v>0</v>
      </c>
      <c r="BF142" s="207">
        <f>IF(N142="snížená",J142,0)</f>
        <v>0</v>
      </c>
      <c r="BG142" s="207">
        <f>IF(N142="zákl. přenesená",J142,0)</f>
        <v>0</v>
      </c>
      <c r="BH142" s="207">
        <f>IF(N142="sníž. přenesená",J142,0)</f>
        <v>0</v>
      </c>
      <c r="BI142" s="207">
        <f>IF(N142="nulová",J142,0)</f>
        <v>0</v>
      </c>
      <c r="BJ142" s="19" t="s">
        <v>88</v>
      </c>
      <c r="BK142" s="207">
        <f>ROUND(I142*H142,2)</f>
        <v>0</v>
      </c>
      <c r="BL142" s="19" t="s">
        <v>232</v>
      </c>
      <c r="BM142" s="206" t="s">
        <v>2801</v>
      </c>
    </row>
    <row r="143" spans="1:65" s="2" customFormat="1" ht="146.25">
      <c r="A143" s="37"/>
      <c r="B143" s="38"/>
      <c r="C143" s="39"/>
      <c r="D143" s="208" t="s">
        <v>297</v>
      </c>
      <c r="E143" s="39"/>
      <c r="F143" s="209" t="s">
        <v>2802</v>
      </c>
      <c r="G143" s="39"/>
      <c r="H143" s="39"/>
      <c r="I143" s="118"/>
      <c r="J143" s="39"/>
      <c r="K143" s="39"/>
      <c r="L143" s="42"/>
      <c r="M143" s="210"/>
      <c r="N143" s="211"/>
      <c r="O143" s="67"/>
      <c r="P143" s="67"/>
      <c r="Q143" s="67"/>
      <c r="R143" s="67"/>
      <c r="S143" s="67"/>
      <c r="T143" s="68"/>
      <c r="U143" s="37"/>
      <c r="V143" s="37"/>
      <c r="W143" s="37"/>
      <c r="X143" s="37"/>
      <c r="Y143" s="37"/>
      <c r="Z143" s="37"/>
      <c r="AA143" s="37"/>
      <c r="AB143" s="37"/>
      <c r="AC143" s="37"/>
      <c r="AD143" s="37"/>
      <c r="AE143" s="37"/>
      <c r="AT143" s="19" t="s">
        <v>297</v>
      </c>
      <c r="AU143" s="19" t="s">
        <v>91</v>
      </c>
    </row>
    <row r="144" spans="1:65" s="2" customFormat="1" ht="19.5">
      <c r="A144" s="37"/>
      <c r="B144" s="38"/>
      <c r="C144" s="39"/>
      <c r="D144" s="208" t="s">
        <v>220</v>
      </c>
      <c r="E144" s="39"/>
      <c r="F144" s="209" t="s">
        <v>2803</v>
      </c>
      <c r="G144" s="39"/>
      <c r="H144" s="39"/>
      <c r="I144" s="118"/>
      <c r="J144" s="39"/>
      <c r="K144" s="39"/>
      <c r="L144" s="42"/>
      <c r="M144" s="210"/>
      <c r="N144" s="211"/>
      <c r="O144" s="67"/>
      <c r="P144" s="67"/>
      <c r="Q144" s="67"/>
      <c r="R144" s="67"/>
      <c r="S144" s="67"/>
      <c r="T144" s="68"/>
      <c r="U144" s="37"/>
      <c r="V144" s="37"/>
      <c r="W144" s="37"/>
      <c r="X144" s="37"/>
      <c r="Y144" s="37"/>
      <c r="Z144" s="37"/>
      <c r="AA144" s="37"/>
      <c r="AB144" s="37"/>
      <c r="AC144" s="37"/>
      <c r="AD144" s="37"/>
      <c r="AE144" s="37"/>
      <c r="AT144" s="19" t="s">
        <v>220</v>
      </c>
      <c r="AU144" s="19" t="s">
        <v>91</v>
      </c>
    </row>
    <row r="145" spans="1:65" s="13" customFormat="1">
      <c r="B145" s="216"/>
      <c r="C145" s="217"/>
      <c r="D145" s="208" t="s">
        <v>299</v>
      </c>
      <c r="E145" s="218" t="s">
        <v>44</v>
      </c>
      <c r="F145" s="219" t="s">
        <v>2804</v>
      </c>
      <c r="G145" s="217"/>
      <c r="H145" s="220">
        <v>27</v>
      </c>
      <c r="I145" s="221"/>
      <c r="J145" s="217"/>
      <c r="K145" s="217"/>
      <c r="L145" s="222"/>
      <c r="M145" s="223"/>
      <c r="N145" s="224"/>
      <c r="O145" s="224"/>
      <c r="P145" s="224"/>
      <c r="Q145" s="224"/>
      <c r="R145" s="224"/>
      <c r="S145" s="224"/>
      <c r="T145" s="225"/>
      <c r="AT145" s="226" t="s">
        <v>299</v>
      </c>
      <c r="AU145" s="226" t="s">
        <v>91</v>
      </c>
      <c r="AV145" s="13" t="s">
        <v>91</v>
      </c>
      <c r="AW145" s="13" t="s">
        <v>42</v>
      </c>
      <c r="AX145" s="13" t="s">
        <v>82</v>
      </c>
      <c r="AY145" s="226" t="s">
        <v>211</v>
      </c>
    </row>
    <row r="146" spans="1:65" s="13" customFormat="1">
      <c r="B146" s="216"/>
      <c r="C146" s="217"/>
      <c r="D146" s="208" t="s">
        <v>299</v>
      </c>
      <c r="E146" s="218" t="s">
        <v>44</v>
      </c>
      <c r="F146" s="219" t="s">
        <v>2805</v>
      </c>
      <c r="G146" s="217"/>
      <c r="H146" s="220">
        <v>144</v>
      </c>
      <c r="I146" s="221"/>
      <c r="J146" s="217"/>
      <c r="K146" s="217"/>
      <c r="L146" s="222"/>
      <c r="M146" s="223"/>
      <c r="N146" s="224"/>
      <c r="O146" s="224"/>
      <c r="P146" s="224"/>
      <c r="Q146" s="224"/>
      <c r="R146" s="224"/>
      <c r="S146" s="224"/>
      <c r="T146" s="225"/>
      <c r="AT146" s="226" t="s">
        <v>299</v>
      </c>
      <c r="AU146" s="226" t="s">
        <v>91</v>
      </c>
      <c r="AV146" s="13" t="s">
        <v>91</v>
      </c>
      <c r="AW146" s="13" t="s">
        <v>42</v>
      </c>
      <c r="AX146" s="13" t="s">
        <v>82</v>
      </c>
      <c r="AY146" s="226" t="s">
        <v>211</v>
      </c>
    </row>
    <row r="147" spans="1:65" s="14" customFormat="1">
      <c r="B147" s="227"/>
      <c r="C147" s="228"/>
      <c r="D147" s="208" t="s">
        <v>299</v>
      </c>
      <c r="E147" s="229" t="s">
        <v>44</v>
      </c>
      <c r="F147" s="230" t="s">
        <v>344</v>
      </c>
      <c r="G147" s="228"/>
      <c r="H147" s="231">
        <v>171</v>
      </c>
      <c r="I147" s="232"/>
      <c r="J147" s="228"/>
      <c r="K147" s="228"/>
      <c r="L147" s="233"/>
      <c r="M147" s="234"/>
      <c r="N147" s="235"/>
      <c r="O147" s="235"/>
      <c r="P147" s="235"/>
      <c r="Q147" s="235"/>
      <c r="R147" s="235"/>
      <c r="S147" s="235"/>
      <c r="T147" s="236"/>
      <c r="AT147" s="237" t="s">
        <v>299</v>
      </c>
      <c r="AU147" s="237" t="s">
        <v>91</v>
      </c>
      <c r="AV147" s="14" t="s">
        <v>232</v>
      </c>
      <c r="AW147" s="14" t="s">
        <v>42</v>
      </c>
      <c r="AX147" s="14" t="s">
        <v>88</v>
      </c>
      <c r="AY147" s="237" t="s">
        <v>211</v>
      </c>
    </row>
    <row r="148" spans="1:65" s="2" customFormat="1" ht="24">
      <c r="A148" s="37"/>
      <c r="B148" s="38"/>
      <c r="C148" s="195" t="s">
        <v>410</v>
      </c>
      <c r="D148" s="195" t="s">
        <v>214</v>
      </c>
      <c r="E148" s="196" t="s">
        <v>2806</v>
      </c>
      <c r="F148" s="197" t="s">
        <v>2807</v>
      </c>
      <c r="G148" s="198" t="s">
        <v>622</v>
      </c>
      <c r="H148" s="199">
        <v>8</v>
      </c>
      <c r="I148" s="200"/>
      <c r="J148" s="201">
        <f>ROUND(I148*H148,2)</f>
        <v>0</v>
      </c>
      <c r="K148" s="197" t="s">
        <v>224</v>
      </c>
      <c r="L148" s="42"/>
      <c r="M148" s="202" t="s">
        <v>44</v>
      </c>
      <c r="N148" s="203" t="s">
        <v>53</v>
      </c>
      <c r="O148" s="67"/>
      <c r="P148" s="204">
        <f>O148*H148</f>
        <v>0</v>
      </c>
      <c r="Q148" s="204">
        <v>1.28123E-2</v>
      </c>
      <c r="R148" s="204">
        <f>Q148*H148</f>
        <v>0.1024984</v>
      </c>
      <c r="S148" s="204">
        <v>0</v>
      </c>
      <c r="T148" s="205">
        <f>S148*H148</f>
        <v>0</v>
      </c>
      <c r="U148" s="37"/>
      <c r="V148" s="37"/>
      <c r="W148" s="37"/>
      <c r="X148" s="37"/>
      <c r="Y148" s="37"/>
      <c r="Z148" s="37"/>
      <c r="AA148" s="37"/>
      <c r="AB148" s="37"/>
      <c r="AC148" s="37"/>
      <c r="AD148" s="37"/>
      <c r="AE148" s="37"/>
      <c r="AR148" s="206" t="s">
        <v>232</v>
      </c>
      <c r="AT148" s="206" t="s">
        <v>214</v>
      </c>
      <c r="AU148" s="206" t="s">
        <v>91</v>
      </c>
      <c r="AY148" s="19" t="s">
        <v>211</v>
      </c>
      <c r="BE148" s="207">
        <f>IF(N148="základní",J148,0)</f>
        <v>0</v>
      </c>
      <c r="BF148" s="207">
        <f>IF(N148="snížená",J148,0)</f>
        <v>0</v>
      </c>
      <c r="BG148" s="207">
        <f>IF(N148="zákl. přenesená",J148,0)</f>
        <v>0</v>
      </c>
      <c r="BH148" s="207">
        <f>IF(N148="sníž. přenesená",J148,0)</f>
        <v>0</v>
      </c>
      <c r="BI148" s="207">
        <f>IF(N148="nulová",J148,0)</f>
        <v>0</v>
      </c>
      <c r="BJ148" s="19" t="s">
        <v>88</v>
      </c>
      <c r="BK148" s="207">
        <f>ROUND(I148*H148,2)</f>
        <v>0</v>
      </c>
      <c r="BL148" s="19" t="s">
        <v>232</v>
      </c>
      <c r="BM148" s="206" t="s">
        <v>2808</v>
      </c>
    </row>
    <row r="149" spans="1:65" s="15" customFormat="1">
      <c r="B149" s="238"/>
      <c r="C149" s="239"/>
      <c r="D149" s="208" t="s">
        <v>299</v>
      </c>
      <c r="E149" s="240" t="s">
        <v>44</v>
      </c>
      <c r="F149" s="241" t="s">
        <v>2809</v>
      </c>
      <c r="G149" s="239"/>
      <c r="H149" s="240" t="s">
        <v>44</v>
      </c>
      <c r="I149" s="242"/>
      <c r="J149" s="239"/>
      <c r="K149" s="239"/>
      <c r="L149" s="243"/>
      <c r="M149" s="244"/>
      <c r="N149" s="245"/>
      <c r="O149" s="245"/>
      <c r="P149" s="245"/>
      <c r="Q149" s="245"/>
      <c r="R149" s="245"/>
      <c r="S149" s="245"/>
      <c r="T149" s="246"/>
      <c r="AT149" s="247" t="s">
        <v>299</v>
      </c>
      <c r="AU149" s="247" t="s">
        <v>91</v>
      </c>
      <c r="AV149" s="15" t="s">
        <v>88</v>
      </c>
      <c r="AW149" s="15" t="s">
        <v>42</v>
      </c>
      <c r="AX149" s="15" t="s">
        <v>82</v>
      </c>
      <c r="AY149" s="247" t="s">
        <v>211</v>
      </c>
    </row>
    <row r="150" spans="1:65" s="15" customFormat="1">
      <c r="B150" s="238"/>
      <c r="C150" s="239"/>
      <c r="D150" s="208" t="s">
        <v>299</v>
      </c>
      <c r="E150" s="240" t="s">
        <v>44</v>
      </c>
      <c r="F150" s="241" t="s">
        <v>2810</v>
      </c>
      <c r="G150" s="239"/>
      <c r="H150" s="240" t="s">
        <v>44</v>
      </c>
      <c r="I150" s="242"/>
      <c r="J150" s="239"/>
      <c r="K150" s="239"/>
      <c r="L150" s="243"/>
      <c r="M150" s="244"/>
      <c r="N150" s="245"/>
      <c r="O150" s="245"/>
      <c r="P150" s="245"/>
      <c r="Q150" s="245"/>
      <c r="R150" s="245"/>
      <c r="S150" s="245"/>
      <c r="T150" s="246"/>
      <c r="AT150" s="247" t="s">
        <v>299</v>
      </c>
      <c r="AU150" s="247" t="s">
        <v>91</v>
      </c>
      <c r="AV150" s="15" t="s">
        <v>88</v>
      </c>
      <c r="AW150" s="15" t="s">
        <v>42</v>
      </c>
      <c r="AX150" s="15" t="s">
        <v>82</v>
      </c>
      <c r="AY150" s="247" t="s">
        <v>211</v>
      </c>
    </row>
    <row r="151" spans="1:65" s="15" customFormat="1">
      <c r="B151" s="238"/>
      <c r="C151" s="239"/>
      <c r="D151" s="208" t="s">
        <v>299</v>
      </c>
      <c r="E151" s="240" t="s">
        <v>44</v>
      </c>
      <c r="F151" s="241" t="s">
        <v>2811</v>
      </c>
      <c r="G151" s="239"/>
      <c r="H151" s="240" t="s">
        <v>44</v>
      </c>
      <c r="I151" s="242"/>
      <c r="J151" s="239"/>
      <c r="K151" s="239"/>
      <c r="L151" s="243"/>
      <c r="M151" s="244"/>
      <c r="N151" s="245"/>
      <c r="O151" s="245"/>
      <c r="P151" s="245"/>
      <c r="Q151" s="245"/>
      <c r="R151" s="245"/>
      <c r="S151" s="245"/>
      <c r="T151" s="246"/>
      <c r="AT151" s="247" t="s">
        <v>299</v>
      </c>
      <c r="AU151" s="247" t="s">
        <v>91</v>
      </c>
      <c r="AV151" s="15" t="s">
        <v>88</v>
      </c>
      <c r="AW151" s="15" t="s">
        <v>42</v>
      </c>
      <c r="AX151" s="15" t="s">
        <v>82</v>
      </c>
      <c r="AY151" s="247" t="s">
        <v>211</v>
      </c>
    </row>
    <row r="152" spans="1:65" s="15" customFormat="1">
      <c r="B152" s="238"/>
      <c r="C152" s="239"/>
      <c r="D152" s="208" t="s">
        <v>299</v>
      </c>
      <c r="E152" s="240" t="s">
        <v>44</v>
      </c>
      <c r="F152" s="241" t="s">
        <v>2812</v>
      </c>
      <c r="G152" s="239"/>
      <c r="H152" s="240" t="s">
        <v>44</v>
      </c>
      <c r="I152" s="242"/>
      <c r="J152" s="239"/>
      <c r="K152" s="239"/>
      <c r="L152" s="243"/>
      <c r="M152" s="244"/>
      <c r="N152" s="245"/>
      <c r="O152" s="245"/>
      <c r="P152" s="245"/>
      <c r="Q152" s="245"/>
      <c r="R152" s="245"/>
      <c r="S152" s="245"/>
      <c r="T152" s="246"/>
      <c r="AT152" s="247" t="s">
        <v>299</v>
      </c>
      <c r="AU152" s="247" t="s">
        <v>91</v>
      </c>
      <c r="AV152" s="15" t="s">
        <v>88</v>
      </c>
      <c r="AW152" s="15" t="s">
        <v>42</v>
      </c>
      <c r="AX152" s="15" t="s">
        <v>82</v>
      </c>
      <c r="AY152" s="247" t="s">
        <v>211</v>
      </c>
    </row>
    <row r="153" spans="1:65" s="15" customFormat="1">
      <c r="B153" s="238"/>
      <c r="C153" s="239"/>
      <c r="D153" s="208" t="s">
        <v>299</v>
      </c>
      <c r="E153" s="240" t="s">
        <v>44</v>
      </c>
      <c r="F153" s="241" t="s">
        <v>2813</v>
      </c>
      <c r="G153" s="239"/>
      <c r="H153" s="240" t="s">
        <v>44</v>
      </c>
      <c r="I153" s="242"/>
      <c r="J153" s="239"/>
      <c r="K153" s="239"/>
      <c r="L153" s="243"/>
      <c r="M153" s="244"/>
      <c r="N153" s="245"/>
      <c r="O153" s="245"/>
      <c r="P153" s="245"/>
      <c r="Q153" s="245"/>
      <c r="R153" s="245"/>
      <c r="S153" s="245"/>
      <c r="T153" s="246"/>
      <c r="AT153" s="247" t="s">
        <v>299</v>
      </c>
      <c r="AU153" s="247" t="s">
        <v>91</v>
      </c>
      <c r="AV153" s="15" t="s">
        <v>88</v>
      </c>
      <c r="AW153" s="15" t="s">
        <v>42</v>
      </c>
      <c r="AX153" s="15" t="s">
        <v>82</v>
      </c>
      <c r="AY153" s="247" t="s">
        <v>211</v>
      </c>
    </row>
    <row r="154" spans="1:65" s="13" customFormat="1" ht="22.5">
      <c r="B154" s="216"/>
      <c r="C154" s="217"/>
      <c r="D154" s="208" t="s">
        <v>299</v>
      </c>
      <c r="E154" s="218" t="s">
        <v>44</v>
      </c>
      <c r="F154" s="219" t="s">
        <v>2814</v>
      </c>
      <c r="G154" s="217"/>
      <c r="H154" s="220">
        <v>8</v>
      </c>
      <c r="I154" s="221"/>
      <c r="J154" s="217"/>
      <c r="K154" s="217"/>
      <c r="L154" s="222"/>
      <c r="M154" s="223"/>
      <c r="N154" s="224"/>
      <c r="O154" s="224"/>
      <c r="P154" s="224"/>
      <c r="Q154" s="224"/>
      <c r="R154" s="224"/>
      <c r="S154" s="224"/>
      <c r="T154" s="225"/>
      <c r="AT154" s="226" t="s">
        <v>299</v>
      </c>
      <c r="AU154" s="226" t="s">
        <v>91</v>
      </c>
      <c r="AV154" s="13" t="s">
        <v>91</v>
      </c>
      <c r="AW154" s="13" t="s">
        <v>42</v>
      </c>
      <c r="AX154" s="13" t="s">
        <v>88</v>
      </c>
      <c r="AY154" s="226" t="s">
        <v>211</v>
      </c>
    </row>
    <row r="155" spans="1:65" s="2" customFormat="1" ht="24">
      <c r="A155" s="37"/>
      <c r="B155" s="38"/>
      <c r="C155" s="195" t="s">
        <v>417</v>
      </c>
      <c r="D155" s="195" t="s">
        <v>214</v>
      </c>
      <c r="E155" s="196" t="s">
        <v>2815</v>
      </c>
      <c r="F155" s="197" t="s">
        <v>2816</v>
      </c>
      <c r="G155" s="198" t="s">
        <v>622</v>
      </c>
      <c r="H155" s="199">
        <v>10</v>
      </c>
      <c r="I155" s="200"/>
      <c r="J155" s="201">
        <f>ROUND(I155*H155,2)</f>
        <v>0</v>
      </c>
      <c r="K155" s="197" t="s">
        <v>224</v>
      </c>
      <c r="L155" s="42"/>
      <c r="M155" s="202" t="s">
        <v>44</v>
      </c>
      <c r="N155" s="203" t="s">
        <v>53</v>
      </c>
      <c r="O155" s="67"/>
      <c r="P155" s="204">
        <f>O155*H155</f>
        <v>0</v>
      </c>
      <c r="Q155" s="204">
        <v>2.1351999999999999E-2</v>
      </c>
      <c r="R155" s="204">
        <f>Q155*H155</f>
        <v>0.21351999999999999</v>
      </c>
      <c r="S155" s="204">
        <v>0</v>
      </c>
      <c r="T155" s="205">
        <f>S155*H155</f>
        <v>0</v>
      </c>
      <c r="U155" s="37"/>
      <c r="V155" s="37"/>
      <c r="W155" s="37"/>
      <c r="X155" s="37"/>
      <c r="Y155" s="37"/>
      <c r="Z155" s="37"/>
      <c r="AA155" s="37"/>
      <c r="AB155" s="37"/>
      <c r="AC155" s="37"/>
      <c r="AD155" s="37"/>
      <c r="AE155" s="37"/>
      <c r="AR155" s="206" t="s">
        <v>232</v>
      </c>
      <c r="AT155" s="206" t="s">
        <v>214</v>
      </c>
      <c r="AU155" s="206" t="s">
        <v>91</v>
      </c>
      <c r="AY155" s="19" t="s">
        <v>211</v>
      </c>
      <c r="BE155" s="207">
        <f>IF(N155="základní",J155,0)</f>
        <v>0</v>
      </c>
      <c r="BF155" s="207">
        <f>IF(N155="snížená",J155,0)</f>
        <v>0</v>
      </c>
      <c r="BG155" s="207">
        <f>IF(N155="zákl. přenesená",J155,0)</f>
        <v>0</v>
      </c>
      <c r="BH155" s="207">
        <f>IF(N155="sníž. přenesená",J155,0)</f>
        <v>0</v>
      </c>
      <c r="BI155" s="207">
        <f>IF(N155="nulová",J155,0)</f>
        <v>0</v>
      </c>
      <c r="BJ155" s="19" t="s">
        <v>88</v>
      </c>
      <c r="BK155" s="207">
        <f>ROUND(I155*H155,2)</f>
        <v>0</v>
      </c>
      <c r="BL155" s="19" t="s">
        <v>232</v>
      </c>
      <c r="BM155" s="206" t="s">
        <v>2817</v>
      </c>
    </row>
    <row r="156" spans="1:65" s="13" customFormat="1" ht="22.5">
      <c r="B156" s="216"/>
      <c r="C156" s="217"/>
      <c r="D156" s="208" t="s">
        <v>299</v>
      </c>
      <c r="E156" s="218" t="s">
        <v>44</v>
      </c>
      <c r="F156" s="219" t="s">
        <v>2818</v>
      </c>
      <c r="G156" s="217"/>
      <c r="H156" s="220">
        <v>10</v>
      </c>
      <c r="I156" s="221"/>
      <c r="J156" s="217"/>
      <c r="K156" s="217"/>
      <c r="L156" s="222"/>
      <c r="M156" s="223"/>
      <c r="N156" s="224"/>
      <c r="O156" s="224"/>
      <c r="P156" s="224"/>
      <c r="Q156" s="224"/>
      <c r="R156" s="224"/>
      <c r="S156" s="224"/>
      <c r="T156" s="225"/>
      <c r="AT156" s="226" t="s">
        <v>299</v>
      </c>
      <c r="AU156" s="226" t="s">
        <v>91</v>
      </c>
      <c r="AV156" s="13" t="s">
        <v>91</v>
      </c>
      <c r="AW156" s="13" t="s">
        <v>42</v>
      </c>
      <c r="AX156" s="13" t="s">
        <v>88</v>
      </c>
      <c r="AY156" s="226" t="s">
        <v>211</v>
      </c>
    </row>
    <row r="157" spans="1:65" s="2" customFormat="1" ht="24">
      <c r="A157" s="37"/>
      <c r="B157" s="38"/>
      <c r="C157" s="195" t="s">
        <v>425</v>
      </c>
      <c r="D157" s="195" t="s">
        <v>214</v>
      </c>
      <c r="E157" s="196" t="s">
        <v>2819</v>
      </c>
      <c r="F157" s="197" t="s">
        <v>2820</v>
      </c>
      <c r="G157" s="198" t="s">
        <v>622</v>
      </c>
      <c r="H157" s="199">
        <v>10</v>
      </c>
      <c r="I157" s="200"/>
      <c r="J157" s="201">
        <f>ROUND(I157*H157,2)</f>
        <v>0</v>
      </c>
      <c r="K157" s="197" t="s">
        <v>224</v>
      </c>
      <c r="L157" s="42"/>
      <c r="M157" s="202" t="s">
        <v>44</v>
      </c>
      <c r="N157" s="203" t="s">
        <v>53</v>
      </c>
      <c r="O157" s="67"/>
      <c r="P157" s="204">
        <f>O157*H157</f>
        <v>0</v>
      </c>
      <c r="Q157" s="204">
        <v>2.98917E-2</v>
      </c>
      <c r="R157" s="204">
        <f>Q157*H157</f>
        <v>0.29891699999999999</v>
      </c>
      <c r="S157" s="204">
        <v>0</v>
      </c>
      <c r="T157" s="205">
        <f>S157*H157</f>
        <v>0</v>
      </c>
      <c r="U157" s="37"/>
      <c r="V157" s="37"/>
      <c r="W157" s="37"/>
      <c r="X157" s="37"/>
      <c r="Y157" s="37"/>
      <c r="Z157" s="37"/>
      <c r="AA157" s="37"/>
      <c r="AB157" s="37"/>
      <c r="AC157" s="37"/>
      <c r="AD157" s="37"/>
      <c r="AE157" s="37"/>
      <c r="AR157" s="206" t="s">
        <v>232</v>
      </c>
      <c r="AT157" s="206" t="s">
        <v>214</v>
      </c>
      <c r="AU157" s="206" t="s">
        <v>91</v>
      </c>
      <c r="AY157" s="19" t="s">
        <v>211</v>
      </c>
      <c r="BE157" s="207">
        <f>IF(N157="základní",J157,0)</f>
        <v>0</v>
      </c>
      <c r="BF157" s="207">
        <f>IF(N157="snížená",J157,0)</f>
        <v>0</v>
      </c>
      <c r="BG157" s="207">
        <f>IF(N157="zákl. přenesená",J157,0)</f>
        <v>0</v>
      </c>
      <c r="BH157" s="207">
        <f>IF(N157="sníž. přenesená",J157,0)</f>
        <v>0</v>
      </c>
      <c r="BI157" s="207">
        <f>IF(N157="nulová",J157,0)</f>
        <v>0</v>
      </c>
      <c r="BJ157" s="19" t="s">
        <v>88</v>
      </c>
      <c r="BK157" s="207">
        <f>ROUND(I157*H157,2)</f>
        <v>0</v>
      </c>
      <c r="BL157" s="19" t="s">
        <v>232</v>
      </c>
      <c r="BM157" s="206" t="s">
        <v>2821</v>
      </c>
    </row>
    <row r="158" spans="1:65" s="13" customFormat="1" ht="22.5">
      <c r="B158" s="216"/>
      <c r="C158" s="217"/>
      <c r="D158" s="208" t="s">
        <v>299</v>
      </c>
      <c r="E158" s="218" t="s">
        <v>44</v>
      </c>
      <c r="F158" s="219" t="s">
        <v>2822</v>
      </c>
      <c r="G158" s="217"/>
      <c r="H158" s="220">
        <v>10</v>
      </c>
      <c r="I158" s="221"/>
      <c r="J158" s="217"/>
      <c r="K158" s="217"/>
      <c r="L158" s="222"/>
      <c r="M158" s="223"/>
      <c r="N158" s="224"/>
      <c r="O158" s="224"/>
      <c r="P158" s="224"/>
      <c r="Q158" s="224"/>
      <c r="R158" s="224"/>
      <c r="S158" s="224"/>
      <c r="T158" s="225"/>
      <c r="AT158" s="226" t="s">
        <v>299</v>
      </c>
      <c r="AU158" s="226" t="s">
        <v>91</v>
      </c>
      <c r="AV158" s="13" t="s">
        <v>91</v>
      </c>
      <c r="AW158" s="13" t="s">
        <v>42</v>
      </c>
      <c r="AX158" s="13" t="s">
        <v>88</v>
      </c>
      <c r="AY158" s="226" t="s">
        <v>211</v>
      </c>
    </row>
    <row r="159" spans="1:65" s="2" customFormat="1" ht="24">
      <c r="A159" s="37"/>
      <c r="B159" s="38"/>
      <c r="C159" s="195" t="s">
        <v>434</v>
      </c>
      <c r="D159" s="195" t="s">
        <v>214</v>
      </c>
      <c r="E159" s="196" t="s">
        <v>2823</v>
      </c>
      <c r="F159" s="197" t="s">
        <v>2824</v>
      </c>
      <c r="G159" s="198" t="s">
        <v>622</v>
      </c>
      <c r="H159" s="199">
        <v>1</v>
      </c>
      <c r="I159" s="200"/>
      <c r="J159" s="201">
        <f>ROUND(I159*H159,2)</f>
        <v>0</v>
      </c>
      <c r="K159" s="197" t="s">
        <v>224</v>
      </c>
      <c r="L159" s="42"/>
      <c r="M159" s="202" t="s">
        <v>44</v>
      </c>
      <c r="N159" s="203" t="s">
        <v>53</v>
      </c>
      <c r="O159" s="67"/>
      <c r="P159" s="204">
        <f>O159*H159</f>
        <v>0</v>
      </c>
      <c r="Q159" s="204">
        <v>3.8429999999999999E-2</v>
      </c>
      <c r="R159" s="204">
        <f>Q159*H159</f>
        <v>3.8429999999999999E-2</v>
      </c>
      <c r="S159" s="204">
        <v>0</v>
      </c>
      <c r="T159" s="205">
        <f>S159*H159</f>
        <v>0</v>
      </c>
      <c r="U159" s="37"/>
      <c r="V159" s="37"/>
      <c r="W159" s="37"/>
      <c r="X159" s="37"/>
      <c r="Y159" s="37"/>
      <c r="Z159" s="37"/>
      <c r="AA159" s="37"/>
      <c r="AB159" s="37"/>
      <c r="AC159" s="37"/>
      <c r="AD159" s="37"/>
      <c r="AE159" s="37"/>
      <c r="AR159" s="206" t="s">
        <v>232</v>
      </c>
      <c r="AT159" s="206" t="s">
        <v>214</v>
      </c>
      <c r="AU159" s="206" t="s">
        <v>91</v>
      </c>
      <c r="AY159" s="19" t="s">
        <v>211</v>
      </c>
      <c r="BE159" s="207">
        <f>IF(N159="základní",J159,0)</f>
        <v>0</v>
      </c>
      <c r="BF159" s="207">
        <f>IF(N159="snížená",J159,0)</f>
        <v>0</v>
      </c>
      <c r="BG159" s="207">
        <f>IF(N159="zákl. přenesená",J159,0)</f>
        <v>0</v>
      </c>
      <c r="BH159" s="207">
        <f>IF(N159="sníž. přenesená",J159,0)</f>
        <v>0</v>
      </c>
      <c r="BI159" s="207">
        <f>IF(N159="nulová",J159,0)</f>
        <v>0</v>
      </c>
      <c r="BJ159" s="19" t="s">
        <v>88</v>
      </c>
      <c r="BK159" s="207">
        <f>ROUND(I159*H159,2)</f>
        <v>0</v>
      </c>
      <c r="BL159" s="19" t="s">
        <v>232</v>
      </c>
      <c r="BM159" s="206" t="s">
        <v>2825</v>
      </c>
    </row>
    <row r="160" spans="1:65" s="13" customFormat="1">
      <c r="B160" s="216"/>
      <c r="C160" s="217"/>
      <c r="D160" s="208" t="s">
        <v>299</v>
      </c>
      <c r="E160" s="218" t="s">
        <v>44</v>
      </c>
      <c r="F160" s="219" t="s">
        <v>2826</v>
      </c>
      <c r="G160" s="217"/>
      <c r="H160" s="220">
        <v>1</v>
      </c>
      <c r="I160" s="221"/>
      <c r="J160" s="217"/>
      <c r="K160" s="217"/>
      <c r="L160" s="222"/>
      <c r="M160" s="223"/>
      <c r="N160" s="224"/>
      <c r="O160" s="224"/>
      <c r="P160" s="224"/>
      <c r="Q160" s="224"/>
      <c r="R160" s="224"/>
      <c r="S160" s="224"/>
      <c r="T160" s="225"/>
      <c r="AT160" s="226" t="s">
        <v>299</v>
      </c>
      <c r="AU160" s="226" t="s">
        <v>91</v>
      </c>
      <c r="AV160" s="13" t="s">
        <v>91</v>
      </c>
      <c r="AW160" s="13" t="s">
        <v>42</v>
      </c>
      <c r="AX160" s="13" t="s">
        <v>88</v>
      </c>
      <c r="AY160" s="226" t="s">
        <v>211</v>
      </c>
    </row>
    <row r="161" spans="1:65" s="2" customFormat="1" ht="12">
      <c r="A161" s="37"/>
      <c r="B161" s="38"/>
      <c r="C161" s="195" t="s">
        <v>439</v>
      </c>
      <c r="D161" s="195" t="s">
        <v>214</v>
      </c>
      <c r="E161" s="196" t="s">
        <v>2827</v>
      </c>
      <c r="F161" s="197" t="s">
        <v>2828</v>
      </c>
      <c r="G161" s="198" t="s">
        <v>295</v>
      </c>
      <c r="H161" s="199">
        <v>9.3000000000000007</v>
      </c>
      <c r="I161" s="200"/>
      <c r="J161" s="201">
        <f>ROUND(I161*H161,2)</f>
        <v>0</v>
      </c>
      <c r="K161" s="197" t="s">
        <v>224</v>
      </c>
      <c r="L161" s="42"/>
      <c r="M161" s="202" t="s">
        <v>44</v>
      </c>
      <c r="N161" s="203" t="s">
        <v>53</v>
      </c>
      <c r="O161" s="67"/>
      <c r="P161" s="204">
        <f>O161*H161</f>
        <v>0</v>
      </c>
      <c r="Q161" s="204">
        <v>0</v>
      </c>
      <c r="R161" s="204">
        <f>Q161*H161</f>
        <v>0</v>
      </c>
      <c r="S161" s="204">
        <v>0</v>
      </c>
      <c r="T161" s="205">
        <f>S161*H161</f>
        <v>0</v>
      </c>
      <c r="U161" s="37"/>
      <c r="V161" s="37"/>
      <c r="W161" s="37"/>
      <c r="X161" s="37"/>
      <c r="Y161" s="37"/>
      <c r="Z161" s="37"/>
      <c r="AA161" s="37"/>
      <c r="AB161" s="37"/>
      <c r="AC161" s="37"/>
      <c r="AD161" s="37"/>
      <c r="AE161" s="37"/>
      <c r="AR161" s="206" t="s">
        <v>232</v>
      </c>
      <c r="AT161" s="206" t="s">
        <v>214</v>
      </c>
      <c r="AU161" s="206" t="s">
        <v>91</v>
      </c>
      <c r="AY161" s="19" t="s">
        <v>211</v>
      </c>
      <c r="BE161" s="207">
        <f>IF(N161="základní",J161,0)</f>
        <v>0</v>
      </c>
      <c r="BF161" s="207">
        <f>IF(N161="snížená",J161,0)</f>
        <v>0</v>
      </c>
      <c r="BG161" s="207">
        <f>IF(N161="zákl. přenesená",J161,0)</f>
        <v>0</v>
      </c>
      <c r="BH161" s="207">
        <f>IF(N161="sníž. přenesená",J161,0)</f>
        <v>0</v>
      </c>
      <c r="BI161" s="207">
        <f>IF(N161="nulová",J161,0)</f>
        <v>0</v>
      </c>
      <c r="BJ161" s="19" t="s">
        <v>88</v>
      </c>
      <c r="BK161" s="207">
        <f>ROUND(I161*H161,2)</f>
        <v>0</v>
      </c>
      <c r="BL161" s="19" t="s">
        <v>232</v>
      </c>
      <c r="BM161" s="206" t="s">
        <v>2829</v>
      </c>
    </row>
    <row r="162" spans="1:65" s="13" customFormat="1">
      <c r="B162" s="216"/>
      <c r="C162" s="217"/>
      <c r="D162" s="208" t="s">
        <v>299</v>
      </c>
      <c r="E162" s="218" t="s">
        <v>44</v>
      </c>
      <c r="F162" s="219" t="s">
        <v>2830</v>
      </c>
      <c r="G162" s="217"/>
      <c r="H162" s="220">
        <v>4.5</v>
      </c>
      <c r="I162" s="221"/>
      <c r="J162" s="217"/>
      <c r="K162" s="217"/>
      <c r="L162" s="222"/>
      <c r="M162" s="223"/>
      <c r="N162" s="224"/>
      <c r="O162" s="224"/>
      <c r="P162" s="224"/>
      <c r="Q162" s="224"/>
      <c r="R162" s="224"/>
      <c r="S162" s="224"/>
      <c r="T162" s="225"/>
      <c r="AT162" s="226" t="s">
        <v>299</v>
      </c>
      <c r="AU162" s="226" t="s">
        <v>91</v>
      </c>
      <c r="AV162" s="13" t="s">
        <v>91</v>
      </c>
      <c r="AW162" s="13" t="s">
        <v>42</v>
      </c>
      <c r="AX162" s="13" t="s">
        <v>82</v>
      </c>
      <c r="AY162" s="226" t="s">
        <v>211</v>
      </c>
    </row>
    <row r="163" spans="1:65" s="13" customFormat="1">
      <c r="B163" s="216"/>
      <c r="C163" s="217"/>
      <c r="D163" s="208" t="s">
        <v>299</v>
      </c>
      <c r="E163" s="218" t="s">
        <v>44</v>
      </c>
      <c r="F163" s="219" t="s">
        <v>2831</v>
      </c>
      <c r="G163" s="217"/>
      <c r="H163" s="220">
        <v>4.8</v>
      </c>
      <c r="I163" s="221"/>
      <c r="J163" s="217"/>
      <c r="K163" s="217"/>
      <c r="L163" s="222"/>
      <c r="M163" s="223"/>
      <c r="N163" s="224"/>
      <c r="O163" s="224"/>
      <c r="P163" s="224"/>
      <c r="Q163" s="224"/>
      <c r="R163" s="224"/>
      <c r="S163" s="224"/>
      <c r="T163" s="225"/>
      <c r="AT163" s="226" t="s">
        <v>299</v>
      </c>
      <c r="AU163" s="226" t="s">
        <v>91</v>
      </c>
      <c r="AV163" s="13" t="s">
        <v>91</v>
      </c>
      <c r="AW163" s="13" t="s">
        <v>42</v>
      </c>
      <c r="AX163" s="13" t="s">
        <v>82</v>
      </c>
      <c r="AY163" s="226" t="s">
        <v>211</v>
      </c>
    </row>
    <row r="164" spans="1:65" s="14" customFormat="1">
      <c r="B164" s="227"/>
      <c r="C164" s="228"/>
      <c r="D164" s="208" t="s">
        <v>299</v>
      </c>
      <c r="E164" s="229" t="s">
        <v>44</v>
      </c>
      <c r="F164" s="230" t="s">
        <v>344</v>
      </c>
      <c r="G164" s="228"/>
      <c r="H164" s="231">
        <v>9.3000000000000007</v>
      </c>
      <c r="I164" s="232"/>
      <c r="J164" s="228"/>
      <c r="K164" s="228"/>
      <c r="L164" s="233"/>
      <c r="M164" s="234"/>
      <c r="N164" s="235"/>
      <c r="O164" s="235"/>
      <c r="P164" s="235"/>
      <c r="Q164" s="235"/>
      <c r="R164" s="235"/>
      <c r="S164" s="235"/>
      <c r="T164" s="236"/>
      <c r="AT164" s="237" t="s">
        <v>299</v>
      </c>
      <c r="AU164" s="237" t="s">
        <v>91</v>
      </c>
      <c r="AV164" s="14" t="s">
        <v>232</v>
      </c>
      <c r="AW164" s="14" t="s">
        <v>42</v>
      </c>
      <c r="AX164" s="14" t="s">
        <v>88</v>
      </c>
      <c r="AY164" s="237" t="s">
        <v>211</v>
      </c>
    </row>
    <row r="165" spans="1:65" s="12" customFormat="1" ht="12.75">
      <c r="B165" s="179"/>
      <c r="C165" s="180"/>
      <c r="D165" s="181" t="s">
        <v>81</v>
      </c>
      <c r="E165" s="193" t="s">
        <v>606</v>
      </c>
      <c r="F165" s="193" t="s">
        <v>607</v>
      </c>
      <c r="G165" s="180"/>
      <c r="H165" s="180"/>
      <c r="I165" s="183"/>
      <c r="J165" s="194">
        <f>BK165</f>
        <v>0</v>
      </c>
      <c r="K165" s="180"/>
      <c r="L165" s="185"/>
      <c r="M165" s="186"/>
      <c r="N165" s="187"/>
      <c r="O165" s="187"/>
      <c r="P165" s="188">
        <f>P166</f>
        <v>0</v>
      </c>
      <c r="Q165" s="187"/>
      <c r="R165" s="188">
        <f>R166</f>
        <v>0</v>
      </c>
      <c r="S165" s="187"/>
      <c r="T165" s="189">
        <f>T166</f>
        <v>0</v>
      </c>
      <c r="AR165" s="190" t="s">
        <v>88</v>
      </c>
      <c r="AT165" s="191" t="s">
        <v>81</v>
      </c>
      <c r="AU165" s="191" t="s">
        <v>88</v>
      </c>
      <c r="AY165" s="190" t="s">
        <v>211</v>
      </c>
      <c r="BK165" s="192">
        <f>BK166</f>
        <v>0</v>
      </c>
    </row>
    <row r="166" spans="1:65" s="2" customFormat="1" ht="12">
      <c r="A166" s="37"/>
      <c r="B166" s="38"/>
      <c r="C166" s="195" t="s">
        <v>454</v>
      </c>
      <c r="D166" s="195" t="s">
        <v>214</v>
      </c>
      <c r="E166" s="196" t="s">
        <v>2832</v>
      </c>
      <c r="F166" s="197" t="s">
        <v>2833</v>
      </c>
      <c r="G166" s="198" t="s">
        <v>510</v>
      </c>
      <c r="H166" s="199">
        <v>2.97</v>
      </c>
      <c r="I166" s="200"/>
      <c r="J166" s="201">
        <f>ROUND(I166*H166,2)</f>
        <v>0</v>
      </c>
      <c r="K166" s="197" t="s">
        <v>224</v>
      </c>
      <c r="L166" s="42"/>
      <c r="M166" s="275" t="s">
        <v>44</v>
      </c>
      <c r="N166" s="276" t="s">
        <v>53</v>
      </c>
      <c r="O166" s="214"/>
      <c r="P166" s="277">
        <f>O166*H166</f>
        <v>0</v>
      </c>
      <c r="Q166" s="277">
        <v>0</v>
      </c>
      <c r="R166" s="277">
        <f>Q166*H166</f>
        <v>0</v>
      </c>
      <c r="S166" s="277">
        <v>0</v>
      </c>
      <c r="T166" s="278">
        <f>S166*H166</f>
        <v>0</v>
      </c>
      <c r="U166" s="37"/>
      <c r="V166" s="37"/>
      <c r="W166" s="37"/>
      <c r="X166" s="37"/>
      <c r="Y166" s="37"/>
      <c r="Z166" s="37"/>
      <c r="AA166" s="37"/>
      <c r="AB166" s="37"/>
      <c r="AC166" s="37"/>
      <c r="AD166" s="37"/>
      <c r="AE166" s="37"/>
      <c r="AR166" s="206" t="s">
        <v>232</v>
      </c>
      <c r="AT166" s="206" t="s">
        <v>214</v>
      </c>
      <c r="AU166" s="206" t="s">
        <v>91</v>
      </c>
      <c r="AY166" s="19" t="s">
        <v>211</v>
      </c>
      <c r="BE166" s="207">
        <f>IF(N166="základní",J166,0)</f>
        <v>0</v>
      </c>
      <c r="BF166" s="207">
        <f>IF(N166="snížená",J166,0)</f>
        <v>0</v>
      </c>
      <c r="BG166" s="207">
        <f>IF(N166="zákl. přenesená",J166,0)</f>
        <v>0</v>
      </c>
      <c r="BH166" s="207">
        <f>IF(N166="sníž. přenesená",J166,0)</f>
        <v>0</v>
      </c>
      <c r="BI166" s="207">
        <f>IF(N166="nulová",J166,0)</f>
        <v>0</v>
      </c>
      <c r="BJ166" s="19" t="s">
        <v>88</v>
      </c>
      <c r="BK166" s="207">
        <f>ROUND(I166*H166,2)</f>
        <v>0</v>
      </c>
      <c r="BL166" s="19" t="s">
        <v>232</v>
      </c>
      <c r="BM166" s="206" t="s">
        <v>2834</v>
      </c>
    </row>
    <row r="167" spans="1:65" s="2" customFormat="1">
      <c r="A167" s="37"/>
      <c r="B167" s="50"/>
      <c r="C167" s="51"/>
      <c r="D167" s="51"/>
      <c r="E167" s="51"/>
      <c r="F167" s="51"/>
      <c r="G167" s="51"/>
      <c r="H167" s="51"/>
      <c r="I167" s="145"/>
      <c r="J167" s="51"/>
      <c r="K167" s="51"/>
      <c r="L167" s="42"/>
      <c r="M167" s="37"/>
      <c r="O167" s="37"/>
      <c r="P167" s="37"/>
      <c r="Q167" s="37"/>
      <c r="R167" s="37"/>
      <c r="S167" s="37"/>
      <c r="T167" s="37"/>
      <c r="U167" s="37"/>
      <c r="V167" s="37"/>
      <c r="W167" s="37"/>
      <c r="X167" s="37"/>
      <c r="Y167" s="37"/>
      <c r="Z167" s="37"/>
      <c r="AA167" s="37"/>
      <c r="AB167" s="37"/>
      <c r="AC167" s="37"/>
      <c r="AD167" s="37"/>
      <c r="AE167" s="37"/>
    </row>
  </sheetData>
  <sheetProtection algorithmName="SHA-512" hashValue="JZT/acjWAulncaPGB4bucbFtm5olHYhkDAgQzFujUTIg9qMQSs16CzSsyrwwqIXkwr5OhrUnMqikjc9SsvFHyw==" saltValue="K07+UqK7LKznxDDqZDlOTM2+i+nXzAaT6Hl2OwzpNfMUrGrrGd0MhE8N9ZmGuD0wtcMgfuBz4lBpLZUjUQ+cTA==" spinCount="100000" sheet="1" objects="1" scenarios="1" formatColumns="0" formatRows="0" autoFilter="0"/>
  <autoFilter ref="C87:K166"/>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3"/>
  <sheetViews>
    <sheetView showGridLines="0" topLeftCell="A52" workbookViewId="0">
      <selection activeCell="F94" sqref="F94"/>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9" width="17.33203125" style="111"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c r="I2" s="111"/>
      <c r="L2" s="400"/>
      <c r="M2" s="400"/>
      <c r="N2" s="400"/>
      <c r="O2" s="400"/>
      <c r="P2" s="400"/>
      <c r="Q2" s="400"/>
      <c r="R2" s="400"/>
      <c r="S2" s="400"/>
      <c r="T2" s="400"/>
      <c r="U2" s="400"/>
      <c r="V2" s="400"/>
      <c r="AT2" s="19" t="s">
        <v>178</v>
      </c>
    </row>
    <row r="3" spans="1:46" s="1" customFormat="1">
      <c r="B3" s="112"/>
      <c r="C3" s="113"/>
      <c r="D3" s="113"/>
      <c r="E3" s="113"/>
      <c r="F3" s="113"/>
      <c r="G3" s="113"/>
      <c r="H3" s="113"/>
      <c r="I3" s="114"/>
      <c r="J3" s="113"/>
      <c r="K3" s="113"/>
      <c r="L3" s="22"/>
      <c r="AT3" s="19" t="s">
        <v>91</v>
      </c>
    </row>
    <row r="4" spans="1:46" s="1" customFormat="1" ht="18">
      <c r="B4" s="22"/>
      <c r="D4" s="115" t="s">
        <v>179</v>
      </c>
      <c r="I4" s="111"/>
      <c r="L4" s="22"/>
      <c r="M4" s="116" t="s">
        <v>10</v>
      </c>
      <c r="AT4" s="19" t="s">
        <v>4</v>
      </c>
    </row>
    <row r="5" spans="1:46" s="1" customFormat="1">
      <c r="B5" s="22"/>
      <c r="I5" s="111"/>
      <c r="L5" s="22"/>
    </row>
    <row r="6" spans="1:46" s="1" customFormat="1" ht="12.75">
      <c r="B6" s="22"/>
      <c r="D6" s="117" t="s">
        <v>16</v>
      </c>
      <c r="I6" s="111"/>
      <c r="L6" s="22"/>
    </row>
    <row r="7" spans="1:46" s="1" customFormat="1" ht="12.75">
      <c r="B7" s="22"/>
      <c r="E7" s="404" t="str">
        <f>'Rekapitulace stavby'!K6</f>
        <v>Bělá, Kvasiny, protipovodňová ochrana, č. akce 229180012 - DPS</v>
      </c>
      <c r="F7" s="405"/>
      <c r="G7" s="405"/>
      <c r="H7" s="405"/>
      <c r="I7" s="111"/>
      <c r="L7" s="22"/>
    </row>
    <row r="8" spans="1:46" s="1" customFormat="1" ht="12.75">
      <c r="B8" s="22"/>
      <c r="D8" s="117" t="s">
        <v>180</v>
      </c>
      <c r="I8" s="111"/>
      <c r="L8" s="22"/>
    </row>
    <row r="9" spans="1:46" s="2" customFormat="1">
      <c r="A9" s="37"/>
      <c r="B9" s="42"/>
      <c r="C9" s="37"/>
      <c r="D9" s="37"/>
      <c r="E9" s="404" t="s">
        <v>2835</v>
      </c>
      <c r="F9" s="406"/>
      <c r="G9" s="406"/>
      <c r="H9" s="406"/>
      <c r="I9" s="118"/>
      <c r="J9" s="37"/>
      <c r="K9" s="37"/>
      <c r="L9" s="119"/>
      <c r="S9" s="37"/>
      <c r="T9" s="37"/>
      <c r="U9" s="37"/>
      <c r="V9" s="37"/>
      <c r="W9" s="37"/>
      <c r="X9" s="37"/>
      <c r="Y9" s="37"/>
      <c r="Z9" s="37"/>
      <c r="AA9" s="37"/>
      <c r="AB9" s="37"/>
      <c r="AC9" s="37"/>
      <c r="AD9" s="37"/>
      <c r="AE9" s="37"/>
    </row>
    <row r="10" spans="1:46" s="2" customFormat="1" ht="12.75">
      <c r="A10" s="37"/>
      <c r="B10" s="42"/>
      <c r="C10" s="37"/>
      <c r="D10" s="117" t="s">
        <v>182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c r="A11" s="37"/>
      <c r="B11" s="42"/>
      <c r="C11" s="37"/>
      <c r="D11" s="37"/>
      <c r="E11" s="407" t="s">
        <v>2836</v>
      </c>
      <c r="F11" s="406"/>
      <c r="G11" s="406"/>
      <c r="H11" s="406"/>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75">
      <c r="A13" s="37"/>
      <c r="B13" s="42"/>
      <c r="C13" s="37"/>
      <c r="D13" s="117" t="s">
        <v>18</v>
      </c>
      <c r="E13" s="37"/>
      <c r="F13" s="106" t="s">
        <v>167</v>
      </c>
      <c r="G13" s="37"/>
      <c r="H13" s="37"/>
      <c r="I13" s="120" t="s">
        <v>20</v>
      </c>
      <c r="J13" s="106" t="s">
        <v>44</v>
      </c>
      <c r="K13" s="37"/>
      <c r="L13" s="119"/>
      <c r="S13" s="37"/>
      <c r="T13" s="37"/>
      <c r="U13" s="37"/>
      <c r="V13" s="37"/>
      <c r="W13" s="37"/>
      <c r="X13" s="37"/>
      <c r="Y13" s="37"/>
      <c r="Z13" s="37"/>
      <c r="AA13" s="37"/>
      <c r="AB13" s="37"/>
      <c r="AC13" s="37"/>
      <c r="AD13" s="37"/>
      <c r="AE13" s="37"/>
    </row>
    <row r="14" spans="1:46" s="2" customFormat="1" ht="12.75">
      <c r="A14" s="37"/>
      <c r="B14" s="42"/>
      <c r="C14" s="37"/>
      <c r="D14" s="117" t="s">
        <v>22</v>
      </c>
      <c r="E14" s="37"/>
      <c r="F14" s="106" t="s">
        <v>23</v>
      </c>
      <c r="G14" s="37"/>
      <c r="H14" s="37"/>
      <c r="I14" s="120" t="s">
        <v>24</v>
      </c>
      <c r="J14" s="121" t="str">
        <f>'Rekapitulace stavby'!AN8</f>
        <v>30. 6. 2020</v>
      </c>
      <c r="K14" s="37"/>
      <c r="L14" s="119"/>
      <c r="S14" s="37"/>
      <c r="T14" s="37"/>
      <c r="U14" s="37"/>
      <c r="V14" s="37"/>
      <c r="W14" s="37"/>
      <c r="X14" s="37"/>
      <c r="Y14" s="37"/>
      <c r="Z14" s="37"/>
      <c r="AA14" s="37"/>
      <c r="AB14" s="37"/>
      <c r="AC14" s="37"/>
      <c r="AD14" s="37"/>
      <c r="AE14" s="37"/>
    </row>
    <row r="15" spans="1:46" s="2" customForma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75">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2.75">
      <c r="A17" s="37"/>
      <c r="B17" s="42"/>
      <c r="C17" s="37"/>
      <c r="D17" s="37"/>
      <c r="E17" s="106" t="s">
        <v>33</v>
      </c>
      <c r="F17" s="37"/>
      <c r="G17" s="37"/>
      <c r="H17" s="37"/>
      <c r="I17" s="120" t="s">
        <v>34</v>
      </c>
      <c r="J17" s="106" t="s">
        <v>35</v>
      </c>
      <c r="K17" s="37"/>
      <c r="L17" s="119"/>
      <c r="S17" s="37"/>
      <c r="T17" s="37"/>
      <c r="U17" s="37"/>
      <c r="V17" s="37"/>
      <c r="W17" s="37"/>
      <c r="X17" s="37"/>
      <c r="Y17" s="37"/>
      <c r="Z17" s="37"/>
      <c r="AA17" s="37"/>
      <c r="AB17" s="37"/>
      <c r="AC17" s="37"/>
      <c r="AD17" s="37"/>
      <c r="AE17" s="37"/>
    </row>
    <row r="18" spans="1:31" s="2" customForma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75">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2.75">
      <c r="A20" s="37"/>
      <c r="B20" s="42"/>
      <c r="C20" s="37"/>
      <c r="D20" s="37"/>
      <c r="E20" s="408" t="str">
        <f>'Rekapitulace stavby'!E14</f>
        <v>Vyplň údaj</v>
      </c>
      <c r="F20" s="409"/>
      <c r="G20" s="409"/>
      <c r="H20" s="409"/>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75">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2.75">
      <c r="A23" s="37"/>
      <c r="B23" s="42"/>
      <c r="C23" s="37"/>
      <c r="D23" s="37"/>
      <c r="E23" s="106" t="s">
        <v>40</v>
      </c>
      <c r="F23" s="37"/>
      <c r="G23" s="37"/>
      <c r="H23" s="37"/>
      <c r="I23" s="120" t="s">
        <v>34</v>
      </c>
      <c r="J23" s="106" t="s">
        <v>41</v>
      </c>
      <c r="K23" s="37"/>
      <c r="L23" s="119"/>
      <c r="S23" s="37"/>
      <c r="T23" s="37"/>
      <c r="U23" s="37"/>
      <c r="V23" s="37"/>
      <c r="W23" s="37"/>
      <c r="X23" s="37"/>
      <c r="Y23" s="37"/>
      <c r="Z23" s="37"/>
      <c r="AA23" s="37"/>
      <c r="AB23" s="37"/>
      <c r="AC23" s="37"/>
      <c r="AD23" s="37"/>
      <c r="AE23" s="37"/>
    </row>
    <row r="24" spans="1:31" s="2" customForma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75">
      <c r="A25" s="37"/>
      <c r="B25" s="42"/>
      <c r="C25" s="37"/>
      <c r="D25" s="117" t="s">
        <v>43</v>
      </c>
      <c r="E25" s="37"/>
      <c r="F25" s="37"/>
      <c r="G25" s="37"/>
      <c r="H25" s="37"/>
      <c r="I25" s="120" t="s">
        <v>31</v>
      </c>
      <c r="J25" s="106" t="s">
        <v>44</v>
      </c>
      <c r="K25" s="37"/>
      <c r="L25" s="119"/>
      <c r="S25" s="37"/>
      <c r="T25" s="37"/>
      <c r="U25" s="37"/>
      <c r="V25" s="37"/>
      <c r="W25" s="37"/>
      <c r="X25" s="37"/>
      <c r="Y25" s="37"/>
      <c r="Z25" s="37"/>
      <c r="AA25" s="37"/>
      <c r="AB25" s="37"/>
      <c r="AC25" s="37"/>
      <c r="AD25" s="37"/>
      <c r="AE25" s="37"/>
    </row>
    <row r="26" spans="1:31" s="2" customFormat="1" ht="12.75">
      <c r="A26" s="37"/>
      <c r="B26" s="42"/>
      <c r="C26" s="37"/>
      <c r="D26" s="37"/>
      <c r="E26" s="106" t="s">
        <v>45</v>
      </c>
      <c r="F26" s="37"/>
      <c r="G26" s="37"/>
      <c r="H26" s="37"/>
      <c r="I26" s="120" t="s">
        <v>34</v>
      </c>
      <c r="J26" s="106" t="s">
        <v>44</v>
      </c>
      <c r="K26" s="37"/>
      <c r="L26" s="119"/>
      <c r="S26" s="37"/>
      <c r="T26" s="37"/>
      <c r="U26" s="37"/>
      <c r="V26" s="37"/>
      <c r="W26" s="37"/>
      <c r="X26" s="37"/>
      <c r="Y26" s="37"/>
      <c r="Z26" s="37"/>
      <c r="AA26" s="37"/>
      <c r="AB26" s="37"/>
      <c r="AC26" s="37"/>
      <c r="AD26" s="37"/>
      <c r="AE26" s="37"/>
    </row>
    <row r="27" spans="1:31" s="2" customForma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75">
      <c r="A28" s="37"/>
      <c r="B28" s="42"/>
      <c r="C28" s="37"/>
      <c r="D28" s="117" t="s">
        <v>46</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12.75">
      <c r="A29" s="122"/>
      <c r="B29" s="123"/>
      <c r="C29" s="122"/>
      <c r="D29" s="122"/>
      <c r="E29" s="410" t="s">
        <v>44</v>
      </c>
      <c r="F29" s="410"/>
      <c r="G29" s="410"/>
      <c r="H29" s="410"/>
      <c r="I29" s="124"/>
      <c r="J29" s="122"/>
      <c r="K29" s="122"/>
      <c r="L29" s="125"/>
      <c r="S29" s="122"/>
      <c r="T29" s="122"/>
      <c r="U29" s="122"/>
      <c r="V29" s="122"/>
      <c r="W29" s="122"/>
      <c r="X29" s="122"/>
      <c r="Y29" s="122"/>
      <c r="Z29" s="122"/>
      <c r="AA29" s="122"/>
      <c r="AB29" s="122"/>
      <c r="AC29" s="122"/>
      <c r="AD29" s="122"/>
      <c r="AE29" s="122"/>
    </row>
    <row r="30" spans="1:31" s="2" customForma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5.75">
      <c r="A32" s="37"/>
      <c r="B32" s="42"/>
      <c r="C32" s="37"/>
      <c r="D32" s="128" t="s">
        <v>48</v>
      </c>
      <c r="E32" s="37"/>
      <c r="F32" s="37"/>
      <c r="G32" s="37"/>
      <c r="H32" s="37"/>
      <c r="I32" s="118"/>
      <c r="J32" s="129">
        <f>ROUND(J90, 2)</f>
        <v>0</v>
      </c>
      <c r="K32" s="37"/>
      <c r="L32" s="119"/>
      <c r="S32" s="37"/>
      <c r="T32" s="37"/>
      <c r="U32" s="37"/>
      <c r="V32" s="37"/>
      <c r="W32" s="37"/>
      <c r="X32" s="37"/>
      <c r="Y32" s="37"/>
      <c r="Z32" s="37"/>
      <c r="AA32" s="37"/>
      <c r="AB32" s="37"/>
      <c r="AC32" s="37"/>
      <c r="AD32" s="37"/>
      <c r="AE32" s="37"/>
    </row>
    <row r="33" spans="1:31" s="2" customForma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2.75">
      <c r="A34" s="37"/>
      <c r="B34" s="42"/>
      <c r="C34" s="37"/>
      <c r="D34" s="37"/>
      <c r="E34" s="37"/>
      <c r="F34" s="130" t="s">
        <v>50</v>
      </c>
      <c r="G34" s="37"/>
      <c r="H34" s="37"/>
      <c r="I34" s="131" t="s">
        <v>49</v>
      </c>
      <c r="J34" s="130" t="s">
        <v>51</v>
      </c>
      <c r="K34" s="37"/>
      <c r="L34" s="119"/>
      <c r="S34" s="37"/>
      <c r="T34" s="37"/>
      <c r="U34" s="37"/>
      <c r="V34" s="37"/>
      <c r="W34" s="37"/>
      <c r="X34" s="37"/>
      <c r="Y34" s="37"/>
      <c r="Z34" s="37"/>
      <c r="AA34" s="37"/>
      <c r="AB34" s="37"/>
      <c r="AC34" s="37"/>
      <c r="AD34" s="37"/>
      <c r="AE34" s="37"/>
    </row>
    <row r="35" spans="1:31" s="2" customFormat="1" ht="12.75">
      <c r="A35" s="37"/>
      <c r="B35" s="42"/>
      <c r="C35" s="37"/>
      <c r="D35" s="132" t="s">
        <v>52</v>
      </c>
      <c r="E35" s="117" t="s">
        <v>53</v>
      </c>
      <c r="F35" s="133">
        <f>ROUND((SUM(BE90:BE162)),  2)</f>
        <v>0</v>
      </c>
      <c r="G35" s="37"/>
      <c r="H35" s="37"/>
      <c r="I35" s="134">
        <v>0.21</v>
      </c>
      <c r="J35" s="133">
        <f>ROUND(((SUM(BE90:BE162))*I35),  2)</f>
        <v>0</v>
      </c>
      <c r="K35" s="37"/>
      <c r="L35" s="119"/>
      <c r="S35" s="37"/>
      <c r="T35" s="37"/>
      <c r="U35" s="37"/>
      <c r="V35" s="37"/>
      <c r="W35" s="37"/>
      <c r="X35" s="37"/>
      <c r="Y35" s="37"/>
      <c r="Z35" s="37"/>
      <c r="AA35" s="37"/>
      <c r="AB35" s="37"/>
      <c r="AC35" s="37"/>
      <c r="AD35" s="37"/>
      <c r="AE35" s="37"/>
    </row>
    <row r="36" spans="1:31" s="2" customFormat="1" ht="12.75">
      <c r="A36" s="37"/>
      <c r="B36" s="42"/>
      <c r="C36" s="37"/>
      <c r="D36" s="37"/>
      <c r="E36" s="117" t="s">
        <v>54</v>
      </c>
      <c r="F36" s="133">
        <f>ROUND((SUM(BF90:BF162)),  2)</f>
        <v>0</v>
      </c>
      <c r="G36" s="37"/>
      <c r="H36" s="37"/>
      <c r="I36" s="134">
        <v>0.15</v>
      </c>
      <c r="J36" s="133">
        <f>ROUND(((SUM(BF90:BF162))*I36),  2)</f>
        <v>0</v>
      </c>
      <c r="K36" s="37"/>
      <c r="L36" s="119"/>
      <c r="S36" s="37"/>
      <c r="T36" s="37"/>
      <c r="U36" s="37"/>
      <c r="V36" s="37"/>
      <c r="W36" s="37"/>
      <c r="X36" s="37"/>
      <c r="Y36" s="37"/>
      <c r="Z36" s="37"/>
      <c r="AA36" s="37"/>
      <c r="AB36" s="37"/>
      <c r="AC36" s="37"/>
      <c r="AD36" s="37"/>
      <c r="AE36" s="37"/>
    </row>
    <row r="37" spans="1:31" s="2" customFormat="1" ht="12.75">
      <c r="A37" s="37"/>
      <c r="B37" s="42"/>
      <c r="C37" s="37"/>
      <c r="D37" s="37"/>
      <c r="E37" s="117" t="s">
        <v>55</v>
      </c>
      <c r="F37" s="133">
        <f>ROUND((SUM(BG90:BG162)),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2.75">
      <c r="A38" s="37"/>
      <c r="B38" s="42"/>
      <c r="C38" s="37"/>
      <c r="D38" s="37"/>
      <c r="E38" s="117" t="s">
        <v>56</v>
      </c>
      <c r="F38" s="133">
        <f>ROUND((SUM(BH90:BH162)),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2.75">
      <c r="A39" s="37"/>
      <c r="B39" s="42"/>
      <c r="C39" s="37"/>
      <c r="D39" s="37"/>
      <c r="E39" s="117" t="s">
        <v>57</v>
      </c>
      <c r="F39" s="133">
        <f>ROUND((SUM(BI90:BI162)),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15.75">
      <c r="A41" s="37"/>
      <c r="B41" s="42"/>
      <c r="C41" s="135"/>
      <c r="D41" s="136" t="s">
        <v>58</v>
      </c>
      <c r="E41" s="137"/>
      <c r="F41" s="137"/>
      <c r="G41" s="138" t="s">
        <v>59</v>
      </c>
      <c r="H41" s="139" t="s">
        <v>60</v>
      </c>
      <c r="I41" s="140"/>
      <c r="J41" s="141">
        <f>SUM(J32:J39)</f>
        <v>0</v>
      </c>
      <c r="K41" s="142"/>
      <c r="L41" s="119"/>
      <c r="S41" s="37"/>
      <c r="T41" s="37"/>
      <c r="U41" s="37"/>
      <c r="V41" s="37"/>
      <c r="W41" s="37"/>
      <c r="X41" s="37"/>
      <c r="Y41" s="37"/>
      <c r="Z41" s="37"/>
      <c r="AA41" s="37"/>
      <c r="AB41" s="37"/>
      <c r="AC41" s="37"/>
      <c r="AD41" s="37"/>
      <c r="AE41" s="37"/>
    </row>
    <row r="42" spans="1:31" s="2" customForma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18">
      <c r="A47" s="37"/>
      <c r="B47" s="38"/>
      <c r="C47" s="25" t="s">
        <v>185</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75">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2.75">
      <c r="A50" s="37"/>
      <c r="B50" s="38"/>
      <c r="C50" s="39"/>
      <c r="D50" s="39"/>
      <c r="E50" s="402" t="str">
        <f>E7</f>
        <v>Bělá, Kvasiny, protipovodňová ochrana, č. akce 229180012 - DPS</v>
      </c>
      <c r="F50" s="403"/>
      <c r="G50" s="403"/>
      <c r="H50" s="403"/>
      <c r="I50" s="118"/>
      <c r="J50" s="39"/>
      <c r="K50" s="39"/>
      <c r="L50" s="119"/>
      <c r="S50" s="37"/>
      <c r="T50" s="37"/>
      <c r="U50" s="37"/>
      <c r="V50" s="37"/>
      <c r="W50" s="37"/>
      <c r="X50" s="37"/>
      <c r="Y50" s="37"/>
      <c r="Z50" s="37"/>
      <c r="AA50" s="37"/>
      <c r="AB50" s="37"/>
      <c r="AC50" s="37"/>
      <c r="AD50" s="37"/>
      <c r="AE50" s="37"/>
    </row>
    <row r="51" spans="1:47" s="1" customFormat="1" ht="12.75">
      <c r="B51" s="23"/>
      <c r="C51" s="31" t="s">
        <v>180</v>
      </c>
      <c r="D51" s="24"/>
      <c r="E51" s="24"/>
      <c r="F51" s="24"/>
      <c r="G51" s="24"/>
      <c r="H51" s="24"/>
      <c r="I51" s="111"/>
      <c r="J51" s="24"/>
      <c r="K51" s="24"/>
      <c r="L51" s="22"/>
    </row>
    <row r="52" spans="1:47" s="2" customFormat="1">
      <c r="A52" s="37"/>
      <c r="B52" s="38"/>
      <c r="C52" s="39"/>
      <c r="D52" s="39"/>
      <c r="E52" s="402" t="s">
        <v>2835</v>
      </c>
      <c r="F52" s="401"/>
      <c r="G52" s="401"/>
      <c r="H52" s="401"/>
      <c r="I52" s="118"/>
      <c r="J52" s="39"/>
      <c r="K52" s="39"/>
      <c r="L52" s="119"/>
      <c r="S52" s="37"/>
      <c r="T52" s="37"/>
      <c r="U52" s="37"/>
      <c r="V52" s="37"/>
      <c r="W52" s="37"/>
      <c r="X52" s="37"/>
      <c r="Y52" s="37"/>
      <c r="Z52" s="37"/>
      <c r="AA52" s="37"/>
      <c r="AB52" s="37"/>
      <c r="AC52" s="37"/>
      <c r="AD52" s="37"/>
      <c r="AE52" s="37"/>
    </row>
    <row r="53" spans="1:47" s="2" customFormat="1" ht="12.75">
      <c r="A53" s="37"/>
      <c r="B53" s="38"/>
      <c r="C53" s="31" t="s">
        <v>182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c r="A54" s="37"/>
      <c r="B54" s="38"/>
      <c r="C54" s="39"/>
      <c r="D54" s="39"/>
      <c r="E54" s="364" t="str">
        <f>E11</f>
        <v>SO 10 - Soupis prací - Terénní úpravy na hřišti Pod Olšinou</v>
      </c>
      <c r="F54" s="401"/>
      <c r="G54" s="401"/>
      <c r="H54" s="401"/>
      <c r="I54" s="118"/>
      <c r="J54" s="39"/>
      <c r="K54" s="39"/>
      <c r="L54" s="119"/>
      <c r="S54" s="37"/>
      <c r="T54" s="37"/>
      <c r="U54" s="37"/>
      <c r="V54" s="37"/>
      <c r="W54" s="37"/>
      <c r="X54" s="37"/>
      <c r="Y54" s="37"/>
      <c r="Z54" s="37"/>
      <c r="AA54" s="37"/>
      <c r="AB54" s="37"/>
      <c r="AC54" s="37"/>
      <c r="AD54" s="37"/>
      <c r="AE54" s="37"/>
    </row>
    <row r="55" spans="1:47" s="2" customForma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75">
      <c r="A56" s="37"/>
      <c r="B56" s="38"/>
      <c r="C56" s="31" t="s">
        <v>22</v>
      </c>
      <c r="D56" s="39"/>
      <c r="E56" s="39"/>
      <c r="F56" s="29" t="str">
        <f>F14</f>
        <v>k. ú. Kvasiny</v>
      </c>
      <c r="G56" s="39"/>
      <c r="H56" s="39"/>
      <c r="I56" s="120" t="s">
        <v>24</v>
      </c>
      <c r="J56" s="62" t="str">
        <f>IF(J14="","",J14)</f>
        <v>30. 6. 2020</v>
      </c>
      <c r="K56" s="39"/>
      <c r="L56" s="119"/>
      <c r="S56" s="37"/>
      <c r="T56" s="37"/>
      <c r="U56" s="37"/>
      <c r="V56" s="37"/>
      <c r="W56" s="37"/>
      <c r="X56" s="37"/>
      <c r="Y56" s="37"/>
      <c r="Z56" s="37"/>
      <c r="AA56" s="37"/>
      <c r="AB56" s="37"/>
      <c r="AC56" s="37"/>
      <c r="AD56" s="37"/>
      <c r="AE56" s="37"/>
    </row>
    <row r="57" spans="1:47" s="2" customForma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38.25">
      <c r="A58" s="37"/>
      <c r="B58" s="38"/>
      <c r="C58" s="31" t="s">
        <v>30</v>
      </c>
      <c r="D58" s="39"/>
      <c r="E58" s="39"/>
      <c r="F58" s="29" t="str">
        <f>E17</f>
        <v>Povodí Labe, státní podnik</v>
      </c>
      <c r="G58" s="39"/>
      <c r="H58" s="39"/>
      <c r="I58" s="120" t="s">
        <v>38</v>
      </c>
      <c r="J58" s="35" t="str">
        <f>E23</f>
        <v>Vodohospodářský rozvoj a výstavba a.s.</v>
      </c>
      <c r="K58" s="39"/>
      <c r="L58" s="119"/>
      <c r="S58" s="37"/>
      <c r="T58" s="37"/>
      <c r="U58" s="37"/>
      <c r="V58" s="37"/>
      <c r="W58" s="37"/>
      <c r="X58" s="37"/>
      <c r="Y58" s="37"/>
      <c r="Z58" s="37"/>
      <c r="AA58" s="37"/>
      <c r="AB58" s="37"/>
      <c r="AC58" s="37"/>
      <c r="AD58" s="37"/>
      <c r="AE58" s="37"/>
    </row>
    <row r="59" spans="1:47" s="2" customFormat="1" ht="25.5">
      <c r="A59" s="37"/>
      <c r="B59" s="38"/>
      <c r="C59" s="31" t="s">
        <v>36</v>
      </c>
      <c r="D59" s="39"/>
      <c r="E59" s="39"/>
      <c r="F59" s="29" t="str">
        <f>IF(E20="","",E20)</f>
        <v>Vyplň údaj</v>
      </c>
      <c r="G59" s="39"/>
      <c r="H59" s="39"/>
      <c r="I59" s="120" t="s">
        <v>43</v>
      </c>
      <c r="J59" s="35" t="str">
        <f>E26</f>
        <v>Miroslav Holeček</v>
      </c>
      <c r="K59" s="39"/>
      <c r="L59" s="119"/>
      <c r="S59" s="37"/>
      <c r="T59" s="37"/>
      <c r="U59" s="37"/>
      <c r="V59" s="37"/>
      <c r="W59" s="37"/>
      <c r="X59" s="37"/>
      <c r="Y59" s="37"/>
      <c r="Z59" s="37"/>
      <c r="AA59" s="37"/>
      <c r="AB59" s="37"/>
      <c r="AC59" s="37"/>
      <c r="AD59" s="37"/>
      <c r="AE59" s="37"/>
    </row>
    <row r="60" spans="1:47" s="2" customForma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12">
      <c r="A61" s="37"/>
      <c r="B61" s="38"/>
      <c r="C61" s="149" t="s">
        <v>186</v>
      </c>
      <c r="D61" s="150"/>
      <c r="E61" s="150"/>
      <c r="F61" s="150"/>
      <c r="G61" s="150"/>
      <c r="H61" s="150"/>
      <c r="I61" s="151"/>
      <c r="J61" s="152" t="s">
        <v>187</v>
      </c>
      <c r="K61" s="150"/>
      <c r="L61" s="119"/>
      <c r="S61" s="37"/>
      <c r="T61" s="37"/>
      <c r="U61" s="37"/>
      <c r="V61" s="37"/>
      <c r="W61" s="37"/>
      <c r="X61" s="37"/>
      <c r="Y61" s="37"/>
      <c r="Z61" s="37"/>
      <c r="AA61" s="37"/>
      <c r="AB61" s="37"/>
      <c r="AC61" s="37"/>
      <c r="AD61" s="37"/>
      <c r="AE61" s="37"/>
    </row>
    <row r="62" spans="1:47" s="2" customForma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15.75">
      <c r="A63" s="37"/>
      <c r="B63" s="38"/>
      <c r="C63" s="153" t="s">
        <v>80</v>
      </c>
      <c r="D63" s="39"/>
      <c r="E63" s="39"/>
      <c r="F63" s="39"/>
      <c r="G63" s="39"/>
      <c r="H63" s="39"/>
      <c r="I63" s="118"/>
      <c r="J63" s="80">
        <f>J90</f>
        <v>0</v>
      </c>
      <c r="K63" s="39"/>
      <c r="L63" s="119"/>
      <c r="S63" s="37"/>
      <c r="T63" s="37"/>
      <c r="U63" s="37"/>
      <c r="V63" s="37"/>
      <c r="W63" s="37"/>
      <c r="X63" s="37"/>
      <c r="Y63" s="37"/>
      <c r="Z63" s="37"/>
      <c r="AA63" s="37"/>
      <c r="AB63" s="37"/>
      <c r="AC63" s="37"/>
      <c r="AD63" s="37"/>
      <c r="AE63" s="37"/>
      <c r="AU63" s="19" t="s">
        <v>188</v>
      </c>
    </row>
    <row r="64" spans="1:47" s="9" customFormat="1" ht="15">
      <c r="B64" s="154"/>
      <c r="C64" s="155"/>
      <c r="D64" s="156" t="s">
        <v>284</v>
      </c>
      <c r="E64" s="157"/>
      <c r="F64" s="157"/>
      <c r="G64" s="157"/>
      <c r="H64" s="157"/>
      <c r="I64" s="158"/>
      <c r="J64" s="159">
        <f>J91</f>
        <v>0</v>
      </c>
      <c r="K64" s="155"/>
      <c r="L64" s="160"/>
    </row>
    <row r="65" spans="1:31" s="10" customFormat="1" ht="12.75">
      <c r="B65" s="161"/>
      <c r="C65" s="100"/>
      <c r="D65" s="162" t="s">
        <v>285</v>
      </c>
      <c r="E65" s="163"/>
      <c r="F65" s="163"/>
      <c r="G65" s="163"/>
      <c r="H65" s="163"/>
      <c r="I65" s="164"/>
      <c r="J65" s="165">
        <f>J92</f>
        <v>0</v>
      </c>
      <c r="K65" s="100"/>
      <c r="L65" s="166"/>
    </row>
    <row r="66" spans="1:31" s="10" customFormat="1" ht="12.75">
      <c r="B66" s="161"/>
      <c r="C66" s="100"/>
      <c r="D66" s="162" t="s">
        <v>286</v>
      </c>
      <c r="E66" s="163"/>
      <c r="F66" s="163"/>
      <c r="G66" s="163"/>
      <c r="H66" s="163"/>
      <c r="I66" s="164"/>
      <c r="J66" s="165">
        <f>J132</f>
        <v>0</v>
      </c>
      <c r="K66" s="100"/>
      <c r="L66" s="166"/>
    </row>
    <row r="67" spans="1:31" s="10" customFormat="1" ht="12.75">
      <c r="B67" s="161"/>
      <c r="C67" s="100"/>
      <c r="D67" s="162" t="s">
        <v>652</v>
      </c>
      <c r="E67" s="163"/>
      <c r="F67" s="163"/>
      <c r="G67" s="163"/>
      <c r="H67" s="163"/>
      <c r="I67" s="164"/>
      <c r="J67" s="165">
        <f>J147</f>
        <v>0</v>
      </c>
      <c r="K67" s="100"/>
      <c r="L67" s="166"/>
    </row>
    <row r="68" spans="1:31" s="10" customFormat="1" ht="12.75">
      <c r="B68" s="161"/>
      <c r="C68" s="100"/>
      <c r="D68" s="162" t="s">
        <v>289</v>
      </c>
      <c r="E68" s="163"/>
      <c r="F68" s="163"/>
      <c r="G68" s="163"/>
      <c r="H68" s="163"/>
      <c r="I68" s="164"/>
      <c r="J68" s="165">
        <f>J160</f>
        <v>0</v>
      </c>
      <c r="K68" s="100"/>
      <c r="L68" s="166"/>
    </row>
    <row r="69" spans="1:31" s="2" customFormat="1">
      <c r="A69" s="37"/>
      <c r="B69" s="38"/>
      <c r="C69" s="39"/>
      <c r="D69" s="39"/>
      <c r="E69" s="39"/>
      <c r="F69" s="39"/>
      <c r="G69" s="39"/>
      <c r="H69" s="39"/>
      <c r="I69" s="118"/>
      <c r="J69" s="39"/>
      <c r="K69" s="39"/>
      <c r="L69" s="119"/>
      <c r="S69" s="37"/>
      <c r="T69" s="37"/>
      <c r="U69" s="37"/>
      <c r="V69" s="37"/>
      <c r="W69" s="37"/>
      <c r="X69" s="37"/>
      <c r="Y69" s="37"/>
      <c r="Z69" s="37"/>
      <c r="AA69" s="37"/>
      <c r="AB69" s="37"/>
      <c r="AC69" s="37"/>
      <c r="AD69" s="37"/>
      <c r="AE69" s="37"/>
    </row>
    <row r="70" spans="1:31" s="2" customFormat="1">
      <c r="A70" s="37"/>
      <c r="B70" s="50"/>
      <c r="C70" s="51"/>
      <c r="D70" s="51"/>
      <c r="E70" s="51"/>
      <c r="F70" s="51"/>
      <c r="G70" s="51"/>
      <c r="H70" s="51"/>
      <c r="I70" s="145"/>
      <c r="J70" s="51"/>
      <c r="K70" s="51"/>
      <c r="L70" s="119"/>
      <c r="S70" s="37"/>
      <c r="T70" s="37"/>
      <c r="U70" s="37"/>
      <c r="V70" s="37"/>
      <c r="W70" s="37"/>
      <c r="X70" s="37"/>
      <c r="Y70" s="37"/>
      <c r="Z70" s="37"/>
      <c r="AA70" s="37"/>
      <c r="AB70" s="37"/>
      <c r="AC70" s="37"/>
      <c r="AD70" s="37"/>
      <c r="AE70" s="37"/>
    </row>
    <row r="74" spans="1:31" s="2" customFormat="1">
      <c r="A74" s="37"/>
      <c r="B74" s="52"/>
      <c r="C74" s="53"/>
      <c r="D74" s="53"/>
      <c r="E74" s="53"/>
      <c r="F74" s="53"/>
      <c r="G74" s="53"/>
      <c r="H74" s="53"/>
      <c r="I74" s="148"/>
      <c r="J74" s="53"/>
      <c r="K74" s="53"/>
      <c r="L74" s="119"/>
      <c r="S74" s="37"/>
      <c r="T74" s="37"/>
      <c r="U74" s="37"/>
      <c r="V74" s="37"/>
      <c r="W74" s="37"/>
      <c r="X74" s="37"/>
      <c r="Y74" s="37"/>
      <c r="Z74" s="37"/>
      <c r="AA74" s="37"/>
      <c r="AB74" s="37"/>
      <c r="AC74" s="37"/>
      <c r="AD74" s="37"/>
      <c r="AE74" s="37"/>
    </row>
    <row r="75" spans="1:31" s="2" customFormat="1" ht="18">
      <c r="A75" s="37"/>
      <c r="B75" s="38"/>
      <c r="C75" s="25" t="s">
        <v>195</v>
      </c>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c r="A76" s="37"/>
      <c r="B76" s="38"/>
      <c r="C76" s="39"/>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12.75">
      <c r="A77" s="37"/>
      <c r="B77" s="38"/>
      <c r="C77" s="31" t="s">
        <v>16</v>
      </c>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75">
      <c r="A78" s="37"/>
      <c r="B78" s="38"/>
      <c r="C78" s="39"/>
      <c r="D78" s="39"/>
      <c r="E78" s="402" t="str">
        <f>E7</f>
        <v>Bělá, Kvasiny, protipovodňová ochrana, č. akce 229180012 - DPS</v>
      </c>
      <c r="F78" s="403"/>
      <c r="G78" s="403"/>
      <c r="H78" s="403"/>
      <c r="I78" s="118"/>
      <c r="J78" s="39"/>
      <c r="K78" s="39"/>
      <c r="L78" s="119"/>
      <c r="S78" s="37"/>
      <c r="T78" s="37"/>
      <c r="U78" s="37"/>
      <c r="V78" s="37"/>
      <c r="W78" s="37"/>
      <c r="X78" s="37"/>
      <c r="Y78" s="37"/>
      <c r="Z78" s="37"/>
      <c r="AA78" s="37"/>
      <c r="AB78" s="37"/>
      <c r="AC78" s="37"/>
      <c r="AD78" s="37"/>
      <c r="AE78" s="37"/>
    </row>
    <row r="79" spans="1:31" s="1" customFormat="1" ht="12.75">
      <c r="B79" s="23"/>
      <c r="C79" s="31" t="s">
        <v>180</v>
      </c>
      <c r="D79" s="24"/>
      <c r="E79" s="24"/>
      <c r="F79" s="24"/>
      <c r="G79" s="24"/>
      <c r="H79" s="24"/>
      <c r="I79" s="111"/>
      <c r="J79" s="24"/>
      <c r="K79" s="24"/>
      <c r="L79" s="22"/>
    </row>
    <row r="80" spans="1:31" s="2" customFormat="1">
      <c r="A80" s="37"/>
      <c r="B80" s="38"/>
      <c r="C80" s="39"/>
      <c r="D80" s="39"/>
      <c r="E80" s="402" t="s">
        <v>2835</v>
      </c>
      <c r="F80" s="401"/>
      <c r="G80" s="401"/>
      <c r="H80" s="401"/>
      <c r="I80" s="118"/>
      <c r="J80" s="39"/>
      <c r="K80" s="39"/>
      <c r="L80" s="119"/>
      <c r="S80" s="37"/>
      <c r="T80" s="37"/>
      <c r="U80" s="37"/>
      <c r="V80" s="37"/>
      <c r="W80" s="37"/>
      <c r="X80" s="37"/>
      <c r="Y80" s="37"/>
      <c r="Z80" s="37"/>
      <c r="AA80" s="37"/>
      <c r="AB80" s="37"/>
      <c r="AC80" s="37"/>
      <c r="AD80" s="37"/>
      <c r="AE80" s="37"/>
    </row>
    <row r="81" spans="1:65" s="2" customFormat="1" ht="12.75">
      <c r="A81" s="37"/>
      <c r="B81" s="38"/>
      <c r="C81" s="31" t="s">
        <v>182</v>
      </c>
      <c r="D81" s="39"/>
      <c r="E81" s="39"/>
      <c r="F81" s="39"/>
      <c r="G81" s="39"/>
      <c r="H81" s="39"/>
      <c r="I81" s="118"/>
      <c r="J81" s="39"/>
      <c r="K81" s="39"/>
      <c r="L81" s="119"/>
      <c r="S81" s="37"/>
      <c r="T81" s="37"/>
      <c r="U81" s="37"/>
      <c r="V81" s="37"/>
      <c r="W81" s="37"/>
      <c r="X81" s="37"/>
      <c r="Y81" s="37"/>
      <c r="Z81" s="37"/>
      <c r="AA81" s="37"/>
      <c r="AB81" s="37"/>
      <c r="AC81" s="37"/>
      <c r="AD81" s="37"/>
      <c r="AE81" s="37"/>
    </row>
    <row r="82" spans="1:65" s="2" customFormat="1">
      <c r="A82" s="37"/>
      <c r="B82" s="38"/>
      <c r="C82" s="39"/>
      <c r="D82" s="39"/>
      <c r="E82" s="364" t="str">
        <f>E11</f>
        <v>SO 10 - Soupis prací - Terénní úpravy na hřišti Pod Olšinou</v>
      </c>
      <c r="F82" s="401"/>
      <c r="G82" s="401"/>
      <c r="H82" s="401"/>
      <c r="I82" s="118"/>
      <c r="J82" s="39"/>
      <c r="K82" s="39"/>
      <c r="L82" s="119"/>
      <c r="S82" s="37"/>
      <c r="T82" s="37"/>
      <c r="U82" s="37"/>
      <c r="V82" s="37"/>
      <c r="W82" s="37"/>
      <c r="X82" s="37"/>
      <c r="Y82" s="37"/>
      <c r="Z82" s="37"/>
      <c r="AA82" s="37"/>
      <c r="AB82" s="37"/>
      <c r="AC82" s="37"/>
      <c r="AD82" s="37"/>
      <c r="AE82" s="37"/>
    </row>
    <row r="83" spans="1:65" s="2" customFormat="1">
      <c r="A83" s="37"/>
      <c r="B83" s="38"/>
      <c r="C83" s="39"/>
      <c r="D83" s="39"/>
      <c r="E83" s="39"/>
      <c r="F83" s="39"/>
      <c r="G83" s="39"/>
      <c r="H83" s="39"/>
      <c r="I83" s="118"/>
      <c r="J83" s="39"/>
      <c r="K83" s="39"/>
      <c r="L83" s="119"/>
      <c r="S83" s="37"/>
      <c r="T83" s="37"/>
      <c r="U83" s="37"/>
      <c r="V83" s="37"/>
      <c r="W83" s="37"/>
      <c r="X83" s="37"/>
      <c r="Y83" s="37"/>
      <c r="Z83" s="37"/>
      <c r="AA83" s="37"/>
      <c r="AB83" s="37"/>
      <c r="AC83" s="37"/>
      <c r="AD83" s="37"/>
      <c r="AE83" s="37"/>
    </row>
    <row r="84" spans="1:65" s="2" customFormat="1" ht="12.75">
      <c r="A84" s="37"/>
      <c r="B84" s="38"/>
      <c r="C84" s="31" t="s">
        <v>22</v>
      </c>
      <c r="D84" s="39"/>
      <c r="E84" s="39"/>
      <c r="F84" s="29" t="str">
        <f>F14</f>
        <v>k. ú. Kvasiny</v>
      </c>
      <c r="G84" s="39"/>
      <c r="H84" s="39"/>
      <c r="I84" s="120" t="s">
        <v>24</v>
      </c>
      <c r="J84" s="62" t="str">
        <f>IF(J14="","",J14)</f>
        <v>30. 6. 2020</v>
      </c>
      <c r="K84" s="39"/>
      <c r="L84" s="119"/>
      <c r="S84" s="37"/>
      <c r="T84" s="37"/>
      <c r="U84" s="37"/>
      <c r="V84" s="37"/>
      <c r="W84" s="37"/>
      <c r="X84" s="37"/>
      <c r="Y84" s="37"/>
      <c r="Z84" s="37"/>
      <c r="AA84" s="37"/>
      <c r="AB84" s="37"/>
      <c r="AC84" s="37"/>
      <c r="AD84" s="37"/>
      <c r="AE84" s="37"/>
    </row>
    <row r="85" spans="1:65" s="2" customFormat="1">
      <c r="A85" s="37"/>
      <c r="B85" s="38"/>
      <c r="C85" s="39"/>
      <c r="D85" s="39"/>
      <c r="E85" s="39"/>
      <c r="F85" s="39"/>
      <c r="G85" s="39"/>
      <c r="H85" s="39"/>
      <c r="I85" s="118"/>
      <c r="J85" s="39"/>
      <c r="K85" s="39"/>
      <c r="L85" s="119"/>
      <c r="S85" s="37"/>
      <c r="T85" s="37"/>
      <c r="U85" s="37"/>
      <c r="V85" s="37"/>
      <c r="W85" s="37"/>
      <c r="X85" s="37"/>
      <c r="Y85" s="37"/>
      <c r="Z85" s="37"/>
      <c r="AA85" s="37"/>
      <c r="AB85" s="37"/>
      <c r="AC85" s="37"/>
      <c r="AD85" s="37"/>
      <c r="AE85" s="37"/>
    </row>
    <row r="86" spans="1:65" s="2" customFormat="1" ht="38.25">
      <c r="A86" s="37"/>
      <c r="B86" s="38"/>
      <c r="C86" s="31" t="s">
        <v>30</v>
      </c>
      <c r="D86" s="39"/>
      <c r="E86" s="39"/>
      <c r="F86" s="29" t="str">
        <f>E17</f>
        <v>Povodí Labe, státní podnik</v>
      </c>
      <c r="G86" s="39"/>
      <c r="H86" s="39"/>
      <c r="I86" s="120" t="s">
        <v>38</v>
      </c>
      <c r="J86" s="35" t="str">
        <f>E23</f>
        <v>Vodohospodářský rozvoj a výstavba a.s.</v>
      </c>
      <c r="K86" s="39"/>
      <c r="L86" s="119"/>
      <c r="S86" s="37"/>
      <c r="T86" s="37"/>
      <c r="U86" s="37"/>
      <c r="V86" s="37"/>
      <c r="W86" s="37"/>
      <c r="X86" s="37"/>
      <c r="Y86" s="37"/>
      <c r="Z86" s="37"/>
      <c r="AA86" s="37"/>
      <c r="AB86" s="37"/>
      <c r="AC86" s="37"/>
      <c r="AD86" s="37"/>
      <c r="AE86" s="37"/>
    </row>
    <row r="87" spans="1:65" s="2" customFormat="1" ht="25.5">
      <c r="A87" s="37"/>
      <c r="B87" s="38"/>
      <c r="C87" s="31" t="s">
        <v>36</v>
      </c>
      <c r="D87" s="39"/>
      <c r="E87" s="39"/>
      <c r="F87" s="29" t="str">
        <f>IF(E20="","",E20)</f>
        <v>Vyplň údaj</v>
      </c>
      <c r="G87" s="39"/>
      <c r="H87" s="39"/>
      <c r="I87" s="120" t="s">
        <v>43</v>
      </c>
      <c r="J87" s="35" t="str">
        <f>E26</f>
        <v>Miroslav Holeček</v>
      </c>
      <c r="K87" s="39"/>
      <c r="L87" s="119"/>
      <c r="S87" s="37"/>
      <c r="T87" s="37"/>
      <c r="U87" s="37"/>
      <c r="V87" s="37"/>
      <c r="W87" s="37"/>
      <c r="X87" s="37"/>
      <c r="Y87" s="37"/>
      <c r="Z87" s="37"/>
      <c r="AA87" s="37"/>
      <c r="AB87" s="37"/>
      <c r="AC87" s="37"/>
      <c r="AD87" s="37"/>
      <c r="AE87" s="37"/>
    </row>
    <row r="88" spans="1:65" s="2" customForma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5" s="11" customFormat="1" ht="24">
      <c r="A89" s="167"/>
      <c r="B89" s="168"/>
      <c r="C89" s="169" t="s">
        <v>196</v>
      </c>
      <c r="D89" s="170" t="s">
        <v>67</v>
      </c>
      <c r="E89" s="170" t="s">
        <v>63</v>
      </c>
      <c r="F89" s="170" t="s">
        <v>64</v>
      </c>
      <c r="G89" s="170" t="s">
        <v>197</v>
      </c>
      <c r="H89" s="170" t="s">
        <v>198</v>
      </c>
      <c r="I89" s="171" t="s">
        <v>199</v>
      </c>
      <c r="J89" s="170" t="s">
        <v>187</v>
      </c>
      <c r="K89" s="172" t="s">
        <v>200</v>
      </c>
      <c r="L89" s="173"/>
      <c r="M89" s="71" t="s">
        <v>44</v>
      </c>
      <c r="N89" s="72" t="s">
        <v>52</v>
      </c>
      <c r="O89" s="72" t="s">
        <v>201</v>
      </c>
      <c r="P89" s="72" t="s">
        <v>202</v>
      </c>
      <c r="Q89" s="72" t="s">
        <v>203</v>
      </c>
      <c r="R89" s="72" t="s">
        <v>204</v>
      </c>
      <c r="S89" s="72" t="s">
        <v>205</v>
      </c>
      <c r="T89" s="73" t="s">
        <v>206</v>
      </c>
      <c r="U89" s="167"/>
      <c r="V89" s="167"/>
      <c r="W89" s="167"/>
      <c r="X89" s="167"/>
      <c r="Y89" s="167"/>
      <c r="Z89" s="167"/>
      <c r="AA89" s="167"/>
      <c r="AB89" s="167"/>
      <c r="AC89" s="167"/>
      <c r="AD89" s="167"/>
      <c r="AE89" s="167"/>
    </row>
    <row r="90" spans="1:65" s="2" customFormat="1" ht="15.75">
      <c r="A90" s="37"/>
      <c r="B90" s="38"/>
      <c r="C90" s="78" t="s">
        <v>207</v>
      </c>
      <c r="D90" s="39"/>
      <c r="E90" s="39"/>
      <c r="F90" s="39"/>
      <c r="G90" s="39"/>
      <c r="H90" s="39"/>
      <c r="I90" s="118"/>
      <c r="J90" s="174">
        <f>BK90</f>
        <v>0</v>
      </c>
      <c r="K90" s="39"/>
      <c r="L90" s="42"/>
      <c r="M90" s="74"/>
      <c r="N90" s="175"/>
      <c r="O90" s="75"/>
      <c r="P90" s="176">
        <f>P91</f>
        <v>0</v>
      </c>
      <c r="Q90" s="75"/>
      <c r="R90" s="176">
        <f>R91</f>
        <v>251.99693160000001</v>
      </c>
      <c r="S90" s="75"/>
      <c r="T90" s="177">
        <f>T91</f>
        <v>13</v>
      </c>
      <c r="U90" s="37"/>
      <c r="V90" s="37"/>
      <c r="W90" s="37"/>
      <c r="X90" s="37"/>
      <c r="Y90" s="37"/>
      <c r="Z90" s="37"/>
      <c r="AA90" s="37"/>
      <c r="AB90" s="37"/>
      <c r="AC90" s="37"/>
      <c r="AD90" s="37"/>
      <c r="AE90" s="37"/>
      <c r="AT90" s="19" t="s">
        <v>81</v>
      </c>
      <c r="AU90" s="19" t="s">
        <v>188</v>
      </c>
      <c r="BK90" s="178">
        <f>BK91</f>
        <v>0</v>
      </c>
    </row>
    <row r="91" spans="1:65" s="12" customFormat="1" ht="15">
      <c r="B91" s="179"/>
      <c r="C91" s="180"/>
      <c r="D91" s="181" t="s">
        <v>81</v>
      </c>
      <c r="E91" s="182" t="s">
        <v>290</v>
      </c>
      <c r="F91" s="182" t="s">
        <v>291</v>
      </c>
      <c r="G91" s="180"/>
      <c r="H91" s="180"/>
      <c r="I91" s="183"/>
      <c r="J91" s="184">
        <f>BK91</f>
        <v>0</v>
      </c>
      <c r="K91" s="180"/>
      <c r="L91" s="185"/>
      <c r="M91" s="186"/>
      <c r="N91" s="187"/>
      <c r="O91" s="187"/>
      <c r="P91" s="188">
        <f>P92+P132+P147+P160</f>
        <v>0</v>
      </c>
      <c r="Q91" s="187"/>
      <c r="R91" s="188">
        <f>R92+R132+R147+R160</f>
        <v>251.99693160000001</v>
      </c>
      <c r="S91" s="187"/>
      <c r="T91" s="189">
        <f>T92+T132+T147+T160</f>
        <v>13</v>
      </c>
      <c r="AR91" s="190" t="s">
        <v>88</v>
      </c>
      <c r="AT91" s="191" t="s">
        <v>81</v>
      </c>
      <c r="AU91" s="191" t="s">
        <v>82</v>
      </c>
      <c r="AY91" s="190" t="s">
        <v>211</v>
      </c>
      <c r="BK91" s="192">
        <f>BK92+BK132+BK147+BK160</f>
        <v>0</v>
      </c>
    </row>
    <row r="92" spans="1:65" s="12" customFormat="1" ht="12.75">
      <c r="B92" s="179"/>
      <c r="C92" s="180"/>
      <c r="D92" s="181" t="s">
        <v>81</v>
      </c>
      <c r="E92" s="193" t="s">
        <v>88</v>
      </c>
      <c r="F92" s="193" t="s">
        <v>292</v>
      </c>
      <c r="G92" s="180"/>
      <c r="H92" s="180"/>
      <c r="I92" s="183"/>
      <c r="J92" s="194">
        <f>BK92</f>
        <v>0</v>
      </c>
      <c r="K92" s="180"/>
      <c r="L92" s="185"/>
      <c r="M92" s="186"/>
      <c r="N92" s="187"/>
      <c r="O92" s="187"/>
      <c r="P92" s="188">
        <f>SUM(P93:P131)</f>
        <v>0</v>
      </c>
      <c r="Q92" s="187"/>
      <c r="R92" s="188">
        <f>SUM(R93:R131)</f>
        <v>9.1374999999999998E-2</v>
      </c>
      <c r="S92" s="187"/>
      <c r="T92" s="189">
        <f>SUM(T93:T131)</f>
        <v>13</v>
      </c>
      <c r="AR92" s="190" t="s">
        <v>88</v>
      </c>
      <c r="AT92" s="191" t="s">
        <v>81</v>
      </c>
      <c r="AU92" s="191" t="s">
        <v>88</v>
      </c>
      <c r="AY92" s="190" t="s">
        <v>211</v>
      </c>
      <c r="BK92" s="192">
        <f>SUM(BK93:BK131)</f>
        <v>0</v>
      </c>
    </row>
    <row r="93" spans="1:65" s="2" customFormat="1" ht="36">
      <c r="A93" s="37"/>
      <c r="B93" s="38"/>
      <c r="C93" s="195" t="s">
        <v>88</v>
      </c>
      <c r="D93" s="195" t="s">
        <v>214</v>
      </c>
      <c r="E93" s="196" t="s">
        <v>2837</v>
      </c>
      <c r="F93" s="197" t="s">
        <v>2838</v>
      </c>
      <c r="G93" s="198" t="s">
        <v>519</v>
      </c>
      <c r="H93" s="199">
        <v>25</v>
      </c>
      <c r="I93" s="200"/>
      <c r="J93" s="201">
        <f>ROUND(I93*H93,2)</f>
        <v>0</v>
      </c>
      <c r="K93" s="197" t="s">
        <v>224</v>
      </c>
      <c r="L93" s="42"/>
      <c r="M93" s="202" t="s">
        <v>44</v>
      </c>
      <c r="N93" s="203" t="s">
        <v>53</v>
      </c>
      <c r="O93" s="67"/>
      <c r="P93" s="204">
        <f>O93*H93</f>
        <v>0</v>
      </c>
      <c r="Q93" s="204">
        <v>0</v>
      </c>
      <c r="R93" s="204">
        <f>Q93*H93</f>
        <v>0</v>
      </c>
      <c r="S93" s="204">
        <v>0.26</v>
      </c>
      <c r="T93" s="205">
        <f>S93*H93</f>
        <v>6.5</v>
      </c>
      <c r="U93" s="37"/>
      <c r="V93" s="37"/>
      <c r="W93" s="37"/>
      <c r="X93" s="37"/>
      <c r="Y93" s="37"/>
      <c r="Z93" s="37"/>
      <c r="AA93" s="37"/>
      <c r="AB93" s="37"/>
      <c r="AC93" s="37"/>
      <c r="AD93" s="37"/>
      <c r="AE93" s="37"/>
      <c r="AR93" s="206" t="s">
        <v>232</v>
      </c>
      <c r="AT93" s="206" t="s">
        <v>214</v>
      </c>
      <c r="AU93" s="206" t="s">
        <v>91</v>
      </c>
      <c r="AY93" s="19" t="s">
        <v>211</v>
      </c>
      <c r="BE93" s="207">
        <f>IF(N93="základní",J93,0)</f>
        <v>0</v>
      </c>
      <c r="BF93" s="207">
        <f>IF(N93="snížená",J93,0)</f>
        <v>0</v>
      </c>
      <c r="BG93" s="207">
        <f>IF(N93="zákl. přenesená",J93,0)</f>
        <v>0</v>
      </c>
      <c r="BH93" s="207">
        <f>IF(N93="sníž. přenesená",J93,0)</f>
        <v>0</v>
      </c>
      <c r="BI93" s="207">
        <f>IF(N93="nulová",J93,0)</f>
        <v>0</v>
      </c>
      <c r="BJ93" s="19" t="s">
        <v>88</v>
      </c>
      <c r="BK93" s="207">
        <f>ROUND(I93*H93,2)</f>
        <v>0</v>
      </c>
      <c r="BL93" s="19" t="s">
        <v>232</v>
      </c>
      <c r="BM93" s="206" t="s">
        <v>2839</v>
      </c>
    </row>
    <row r="94" spans="1:65" s="2" customFormat="1" ht="126.75">
      <c r="A94" s="37"/>
      <c r="B94" s="38"/>
      <c r="C94" s="39"/>
      <c r="D94" s="208" t="s">
        <v>297</v>
      </c>
      <c r="E94" s="39"/>
      <c r="F94" s="209" t="s">
        <v>2840</v>
      </c>
      <c r="G94" s="39"/>
      <c r="H94" s="39"/>
      <c r="I94" s="118"/>
      <c r="J94" s="39"/>
      <c r="K94" s="39"/>
      <c r="L94" s="42"/>
      <c r="M94" s="210"/>
      <c r="N94" s="211"/>
      <c r="O94" s="67"/>
      <c r="P94" s="67"/>
      <c r="Q94" s="67"/>
      <c r="R94" s="67"/>
      <c r="S94" s="67"/>
      <c r="T94" s="68"/>
      <c r="U94" s="37"/>
      <c r="V94" s="37"/>
      <c r="W94" s="37"/>
      <c r="X94" s="37"/>
      <c r="Y94" s="37"/>
      <c r="Z94" s="37"/>
      <c r="AA94" s="37"/>
      <c r="AB94" s="37"/>
      <c r="AC94" s="37"/>
      <c r="AD94" s="37"/>
      <c r="AE94" s="37"/>
      <c r="AT94" s="19" t="s">
        <v>297</v>
      </c>
      <c r="AU94" s="19" t="s">
        <v>91</v>
      </c>
    </row>
    <row r="95" spans="1:65" s="13" customFormat="1">
      <c r="B95" s="216"/>
      <c r="C95" s="217"/>
      <c r="D95" s="208" t="s">
        <v>299</v>
      </c>
      <c r="E95" s="218" t="s">
        <v>44</v>
      </c>
      <c r="F95" s="219" t="s">
        <v>2841</v>
      </c>
      <c r="G95" s="217"/>
      <c r="H95" s="220">
        <v>25</v>
      </c>
      <c r="I95" s="221"/>
      <c r="J95" s="217"/>
      <c r="K95" s="217"/>
      <c r="L95" s="222"/>
      <c r="M95" s="223"/>
      <c r="N95" s="224"/>
      <c r="O95" s="224"/>
      <c r="P95" s="224"/>
      <c r="Q95" s="224"/>
      <c r="R95" s="224"/>
      <c r="S95" s="224"/>
      <c r="T95" s="225"/>
      <c r="AT95" s="226" t="s">
        <v>299</v>
      </c>
      <c r="AU95" s="226" t="s">
        <v>91</v>
      </c>
      <c r="AV95" s="13" t="s">
        <v>91</v>
      </c>
      <c r="AW95" s="13" t="s">
        <v>42</v>
      </c>
      <c r="AX95" s="13" t="s">
        <v>88</v>
      </c>
      <c r="AY95" s="226" t="s">
        <v>211</v>
      </c>
    </row>
    <row r="96" spans="1:65" s="2" customFormat="1" ht="24">
      <c r="A96" s="37"/>
      <c r="B96" s="38"/>
      <c r="C96" s="195" t="s">
        <v>91</v>
      </c>
      <c r="D96" s="195" t="s">
        <v>214</v>
      </c>
      <c r="E96" s="196" t="s">
        <v>2842</v>
      </c>
      <c r="F96" s="197" t="s">
        <v>2843</v>
      </c>
      <c r="G96" s="198" t="s">
        <v>519</v>
      </c>
      <c r="H96" s="199">
        <v>25</v>
      </c>
      <c r="I96" s="200"/>
      <c r="J96" s="201">
        <f>ROUND(I96*H96,2)</f>
        <v>0</v>
      </c>
      <c r="K96" s="197" t="s">
        <v>44</v>
      </c>
      <c r="L96" s="42"/>
      <c r="M96" s="202" t="s">
        <v>44</v>
      </c>
      <c r="N96" s="203" t="s">
        <v>53</v>
      </c>
      <c r="O96" s="67"/>
      <c r="P96" s="204">
        <f>O96*H96</f>
        <v>0</v>
      </c>
      <c r="Q96" s="204">
        <v>0</v>
      </c>
      <c r="R96" s="204">
        <f>Q96*H96</f>
        <v>0</v>
      </c>
      <c r="S96" s="204">
        <v>0.26</v>
      </c>
      <c r="T96" s="205">
        <f>S96*H96</f>
        <v>6.5</v>
      </c>
      <c r="U96" s="37"/>
      <c r="V96" s="37"/>
      <c r="W96" s="37"/>
      <c r="X96" s="37"/>
      <c r="Y96" s="37"/>
      <c r="Z96" s="37"/>
      <c r="AA96" s="37"/>
      <c r="AB96" s="37"/>
      <c r="AC96" s="37"/>
      <c r="AD96" s="37"/>
      <c r="AE96" s="37"/>
      <c r="AR96" s="206" t="s">
        <v>232</v>
      </c>
      <c r="AT96" s="206" t="s">
        <v>214</v>
      </c>
      <c r="AU96" s="206" t="s">
        <v>91</v>
      </c>
      <c r="AY96" s="19" t="s">
        <v>211</v>
      </c>
      <c r="BE96" s="207">
        <f>IF(N96="základní",J96,0)</f>
        <v>0</v>
      </c>
      <c r="BF96" s="207">
        <f>IF(N96="snížená",J96,0)</f>
        <v>0</v>
      </c>
      <c r="BG96" s="207">
        <f>IF(N96="zákl. přenesená",J96,0)</f>
        <v>0</v>
      </c>
      <c r="BH96" s="207">
        <f>IF(N96="sníž. přenesená",J96,0)</f>
        <v>0</v>
      </c>
      <c r="BI96" s="207">
        <f>IF(N96="nulová",J96,0)</f>
        <v>0</v>
      </c>
      <c r="BJ96" s="19" t="s">
        <v>88</v>
      </c>
      <c r="BK96" s="207">
        <f>ROUND(I96*H96,2)</f>
        <v>0</v>
      </c>
      <c r="BL96" s="19" t="s">
        <v>232</v>
      </c>
      <c r="BM96" s="206" t="s">
        <v>2844</v>
      </c>
    </row>
    <row r="97" spans="1:65" s="13" customFormat="1">
      <c r="B97" s="216"/>
      <c r="C97" s="217"/>
      <c r="D97" s="208" t="s">
        <v>299</v>
      </c>
      <c r="E97" s="218" t="s">
        <v>44</v>
      </c>
      <c r="F97" s="219" t="s">
        <v>2845</v>
      </c>
      <c r="G97" s="217"/>
      <c r="H97" s="220">
        <v>25</v>
      </c>
      <c r="I97" s="221"/>
      <c r="J97" s="217"/>
      <c r="K97" s="217"/>
      <c r="L97" s="222"/>
      <c r="M97" s="223"/>
      <c r="N97" s="224"/>
      <c r="O97" s="224"/>
      <c r="P97" s="224"/>
      <c r="Q97" s="224"/>
      <c r="R97" s="224"/>
      <c r="S97" s="224"/>
      <c r="T97" s="225"/>
      <c r="AT97" s="226" t="s">
        <v>299</v>
      </c>
      <c r="AU97" s="226" t="s">
        <v>91</v>
      </c>
      <c r="AV97" s="13" t="s">
        <v>91</v>
      </c>
      <c r="AW97" s="13" t="s">
        <v>42</v>
      </c>
      <c r="AX97" s="13" t="s">
        <v>88</v>
      </c>
      <c r="AY97" s="226" t="s">
        <v>211</v>
      </c>
    </row>
    <row r="98" spans="1:65" s="2" customFormat="1" ht="12">
      <c r="A98" s="37"/>
      <c r="B98" s="38"/>
      <c r="C98" s="195" t="s">
        <v>227</v>
      </c>
      <c r="D98" s="195" t="s">
        <v>214</v>
      </c>
      <c r="E98" s="196" t="s">
        <v>334</v>
      </c>
      <c r="F98" s="197" t="s">
        <v>335</v>
      </c>
      <c r="G98" s="198" t="s">
        <v>295</v>
      </c>
      <c r="H98" s="199">
        <v>365.5</v>
      </c>
      <c r="I98" s="200"/>
      <c r="J98" s="201">
        <f>ROUND(I98*H98,2)</f>
        <v>0</v>
      </c>
      <c r="K98" s="197" t="s">
        <v>224</v>
      </c>
      <c r="L98" s="42"/>
      <c r="M98" s="202" t="s">
        <v>44</v>
      </c>
      <c r="N98" s="203" t="s">
        <v>53</v>
      </c>
      <c r="O98" s="67"/>
      <c r="P98" s="204">
        <f>O98*H98</f>
        <v>0</v>
      </c>
      <c r="Q98" s="204">
        <v>0</v>
      </c>
      <c r="R98" s="204">
        <f>Q98*H98</f>
        <v>0</v>
      </c>
      <c r="S98" s="204">
        <v>0</v>
      </c>
      <c r="T98" s="205">
        <f>S98*H98</f>
        <v>0</v>
      </c>
      <c r="U98" s="37"/>
      <c r="V98" s="37"/>
      <c r="W98" s="37"/>
      <c r="X98" s="37"/>
      <c r="Y98" s="37"/>
      <c r="Z98" s="37"/>
      <c r="AA98" s="37"/>
      <c r="AB98" s="37"/>
      <c r="AC98" s="37"/>
      <c r="AD98" s="37"/>
      <c r="AE98" s="37"/>
      <c r="AR98" s="206" t="s">
        <v>232</v>
      </c>
      <c r="AT98" s="206" t="s">
        <v>214</v>
      </c>
      <c r="AU98" s="206" t="s">
        <v>91</v>
      </c>
      <c r="AY98" s="19" t="s">
        <v>211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232</v>
      </c>
      <c r="BM98" s="206" t="s">
        <v>2846</v>
      </c>
    </row>
    <row r="99" spans="1:65" s="2" customFormat="1" ht="39">
      <c r="A99" s="37"/>
      <c r="B99" s="38"/>
      <c r="C99" s="39"/>
      <c r="D99" s="208" t="s">
        <v>297</v>
      </c>
      <c r="E99" s="39"/>
      <c r="F99" s="209" t="s">
        <v>337</v>
      </c>
      <c r="G99" s="39"/>
      <c r="H99" s="39"/>
      <c r="I99" s="118"/>
      <c r="J99" s="39"/>
      <c r="K99" s="39"/>
      <c r="L99" s="42"/>
      <c r="M99" s="210"/>
      <c r="N99" s="211"/>
      <c r="O99" s="67"/>
      <c r="P99" s="67"/>
      <c r="Q99" s="67"/>
      <c r="R99" s="67"/>
      <c r="S99" s="67"/>
      <c r="T99" s="68"/>
      <c r="U99" s="37"/>
      <c r="V99" s="37"/>
      <c r="W99" s="37"/>
      <c r="X99" s="37"/>
      <c r="Y99" s="37"/>
      <c r="Z99" s="37"/>
      <c r="AA99" s="37"/>
      <c r="AB99" s="37"/>
      <c r="AC99" s="37"/>
      <c r="AD99" s="37"/>
      <c r="AE99" s="37"/>
      <c r="AT99" s="19" t="s">
        <v>297</v>
      </c>
      <c r="AU99" s="19" t="s">
        <v>91</v>
      </c>
    </row>
    <row r="100" spans="1:65" s="13" customFormat="1">
      <c r="B100" s="216"/>
      <c r="C100" s="217"/>
      <c r="D100" s="208" t="s">
        <v>299</v>
      </c>
      <c r="E100" s="218" t="s">
        <v>44</v>
      </c>
      <c r="F100" s="219" t="s">
        <v>2847</v>
      </c>
      <c r="G100" s="217"/>
      <c r="H100" s="220">
        <v>365.5</v>
      </c>
      <c r="I100" s="221"/>
      <c r="J100" s="217"/>
      <c r="K100" s="217"/>
      <c r="L100" s="222"/>
      <c r="M100" s="223"/>
      <c r="N100" s="224"/>
      <c r="O100" s="224"/>
      <c r="P100" s="224"/>
      <c r="Q100" s="224"/>
      <c r="R100" s="224"/>
      <c r="S100" s="224"/>
      <c r="T100" s="225"/>
      <c r="AT100" s="226" t="s">
        <v>299</v>
      </c>
      <c r="AU100" s="226" t="s">
        <v>91</v>
      </c>
      <c r="AV100" s="13" t="s">
        <v>91</v>
      </c>
      <c r="AW100" s="13" t="s">
        <v>42</v>
      </c>
      <c r="AX100" s="13" t="s">
        <v>88</v>
      </c>
      <c r="AY100" s="226" t="s">
        <v>211</v>
      </c>
    </row>
    <row r="101" spans="1:65" s="2" customFormat="1" ht="24">
      <c r="A101" s="37"/>
      <c r="B101" s="38"/>
      <c r="C101" s="195" t="s">
        <v>232</v>
      </c>
      <c r="D101" s="195" t="s">
        <v>214</v>
      </c>
      <c r="E101" s="196" t="s">
        <v>2848</v>
      </c>
      <c r="F101" s="197" t="s">
        <v>2849</v>
      </c>
      <c r="G101" s="198" t="s">
        <v>295</v>
      </c>
      <c r="H101" s="199">
        <v>390.5</v>
      </c>
      <c r="I101" s="200"/>
      <c r="J101" s="201">
        <f>ROUND(I101*H101,2)</f>
        <v>0</v>
      </c>
      <c r="K101" s="197" t="s">
        <v>224</v>
      </c>
      <c r="L101" s="42"/>
      <c r="M101" s="202" t="s">
        <v>44</v>
      </c>
      <c r="N101" s="203" t="s">
        <v>53</v>
      </c>
      <c r="O101" s="67"/>
      <c r="P101" s="204">
        <f>O101*H101</f>
        <v>0</v>
      </c>
      <c r="Q101" s="204">
        <v>0</v>
      </c>
      <c r="R101" s="204">
        <f>Q101*H101</f>
        <v>0</v>
      </c>
      <c r="S101" s="204">
        <v>0</v>
      </c>
      <c r="T101" s="205">
        <f>S101*H101</f>
        <v>0</v>
      </c>
      <c r="U101" s="37"/>
      <c r="V101" s="37"/>
      <c r="W101" s="37"/>
      <c r="X101" s="37"/>
      <c r="Y101" s="37"/>
      <c r="Z101" s="37"/>
      <c r="AA101" s="37"/>
      <c r="AB101" s="37"/>
      <c r="AC101" s="37"/>
      <c r="AD101" s="37"/>
      <c r="AE101" s="37"/>
      <c r="AR101" s="206" t="s">
        <v>232</v>
      </c>
      <c r="AT101" s="206" t="s">
        <v>214</v>
      </c>
      <c r="AU101" s="206" t="s">
        <v>91</v>
      </c>
      <c r="AY101" s="19" t="s">
        <v>211</v>
      </c>
      <c r="BE101" s="207">
        <f>IF(N101="základní",J101,0)</f>
        <v>0</v>
      </c>
      <c r="BF101" s="207">
        <f>IF(N101="snížená",J101,0)</f>
        <v>0</v>
      </c>
      <c r="BG101" s="207">
        <f>IF(N101="zákl. přenesená",J101,0)</f>
        <v>0</v>
      </c>
      <c r="BH101" s="207">
        <f>IF(N101="sníž. přenesená",J101,0)</f>
        <v>0</v>
      </c>
      <c r="BI101" s="207">
        <f>IF(N101="nulová",J101,0)</f>
        <v>0</v>
      </c>
      <c r="BJ101" s="19" t="s">
        <v>88</v>
      </c>
      <c r="BK101" s="207">
        <f>ROUND(I101*H101,2)</f>
        <v>0</v>
      </c>
      <c r="BL101" s="19" t="s">
        <v>232</v>
      </c>
      <c r="BM101" s="206" t="s">
        <v>2850</v>
      </c>
    </row>
    <row r="102" spans="1:65" s="2" customFormat="1" ht="39">
      <c r="A102" s="37"/>
      <c r="B102" s="38"/>
      <c r="C102" s="39"/>
      <c r="D102" s="208" t="s">
        <v>297</v>
      </c>
      <c r="E102" s="39"/>
      <c r="F102" s="209" t="s">
        <v>393</v>
      </c>
      <c r="G102" s="39"/>
      <c r="H102" s="39"/>
      <c r="I102" s="118"/>
      <c r="J102" s="39"/>
      <c r="K102" s="39"/>
      <c r="L102" s="42"/>
      <c r="M102" s="210"/>
      <c r="N102" s="211"/>
      <c r="O102" s="67"/>
      <c r="P102" s="67"/>
      <c r="Q102" s="67"/>
      <c r="R102" s="67"/>
      <c r="S102" s="67"/>
      <c r="T102" s="68"/>
      <c r="U102" s="37"/>
      <c r="V102" s="37"/>
      <c r="W102" s="37"/>
      <c r="X102" s="37"/>
      <c r="Y102" s="37"/>
      <c r="Z102" s="37"/>
      <c r="AA102" s="37"/>
      <c r="AB102" s="37"/>
      <c r="AC102" s="37"/>
      <c r="AD102" s="37"/>
      <c r="AE102" s="37"/>
      <c r="AT102" s="19" t="s">
        <v>297</v>
      </c>
      <c r="AU102" s="19" t="s">
        <v>91</v>
      </c>
    </row>
    <row r="103" spans="1:65" s="13" customFormat="1" ht="22.5">
      <c r="B103" s="216"/>
      <c r="C103" s="217"/>
      <c r="D103" s="208" t="s">
        <v>299</v>
      </c>
      <c r="E103" s="218" t="s">
        <v>44</v>
      </c>
      <c r="F103" s="219" t="s">
        <v>2851</v>
      </c>
      <c r="G103" s="217"/>
      <c r="H103" s="220">
        <v>390.5</v>
      </c>
      <c r="I103" s="221"/>
      <c r="J103" s="217"/>
      <c r="K103" s="217"/>
      <c r="L103" s="222"/>
      <c r="M103" s="223"/>
      <c r="N103" s="224"/>
      <c r="O103" s="224"/>
      <c r="P103" s="224"/>
      <c r="Q103" s="224"/>
      <c r="R103" s="224"/>
      <c r="S103" s="224"/>
      <c r="T103" s="225"/>
      <c r="AT103" s="226" t="s">
        <v>299</v>
      </c>
      <c r="AU103" s="226" t="s">
        <v>91</v>
      </c>
      <c r="AV103" s="13" t="s">
        <v>91</v>
      </c>
      <c r="AW103" s="13" t="s">
        <v>42</v>
      </c>
      <c r="AX103" s="13" t="s">
        <v>88</v>
      </c>
      <c r="AY103" s="226" t="s">
        <v>211</v>
      </c>
    </row>
    <row r="104" spans="1:65" s="2" customFormat="1" ht="36">
      <c r="A104" s="37"/>
      <c r="B104" s="38"/>
      <c r="C104" s="195" t="s">
        <v>210</v>
      </c>
      <c r="D104" s="195" t="s">
        <v>214</v>
      </c>
      <c r="E104" s="196" t="s">
        <v>2852</v>
      </c>
      <c r="F104" s="197" t="s">
        <v>2853</v>
      </c>
      <c r="G104" s="198" t="s">
        <v>295</v>
      </c>
      <c r="H104" s="199">
        <v>731</v>
      </c>
      <c r="I104" s="200"/>
      <c r="J104" s="201">
        <f>ROUND(I104*H104,2)</f>
        <v>0</v>
      </c>
      <c r="K104" s="197" t="s">
        <v>224</v>
      </c>
      <c r="L104" s="42"/>
      <c r="M104" s="202" t="s">
        <v>44</v>
      </c>
      <c r="N104" s="203" t="s">
        <v>53</v>
      </c>
      <c r="O104" s="67"/>
      <c r="P104" s="204">
        <f>O104*H104</f>
        <v>0</v>
      </c>
      <c r="Q104" s="204">
        <v>0</v>
      </c>
      <c r="R104" s="204">
        <f>Q104*H104</f>
        <v>0</v>
      </c>
      <c r="S104" s="204">
        <v>0</v>
      </c>
      <c r="T104" s="205">
        <f>S104*H104</f>
        <v>0</v>
      </c>
      <c r="U104" s="37"/>
      <c r="V104" s="37"/>
      <c r="W104" s="37"/>
      <c r="X104" s="37"/>
      <c r="Y104" s="37"/>
      <c r="Z104" s="37"/>
      <c r="AA104" s="37"/>
      <c r="AB104" s="37"/>
      <c r="AC104" s="37"/>
      <c r="AD104" s="37"/>
      <c r="AE104" s="37"/>
      <c r="AR104" s="206" t="s">
        <v>232</v>
      </c>
      <c r="AT104" s="206" t="s">
        <v>214</v>
      </c>
      <c r="AU104" s="206" t="s">
        <v>91</v>
      </c>
      <c r="AY104" s="19" t="s">
        <v>211</v>
      </c>
      <c r="BE104" s="207">
        <f>IF(N104="základní",J104,0)</f>
        <v>0</v>
      </c>
      <c r="BF104" s="207">
        <f>IF(N104="snížená",J104,0)</f>
        <v>0</v>
      </c>
      <c r="BG104" s="207">
        <f>IF(N104="zákl. přenesená",J104,0)</f>
        <v>0</v>
      </c>
      <c r="BH104" s="207">
        <f>IF(N104="sníž. přenesená",J104,0)</f>
        <v>0</v>
      </c>
      <c r="BI104" s="207">
        <f>IF(N104="nulová",J104,0)</f>
        <v>0</v>
      </c>
      <c r="BJ104" s="19" t="s">
        <v>88</v>
      </c>
      <c r="BK104" s="207">
        <f>ROUND(I104*H104,2)</f>
        <v>0</v>
      </c>
      <c r="BL104" s="19" t="s">
        <v>232</v>
      </c>
      <c r="BM104" s="206" t="s">
        <v>2854</v>
      </c>
    </row>
    <row r="105" spans="1:65" s="2" customFormat="1" ht="58.5">
      <c r="A105" s="37"/>
      <c r="B105" s="38"/>
      <c r="C105" s="39"/>
      <c r="D105" s="208" t="s">
        <v>297</v>
      </c>
      <c r="E105" s="39"/>
      <c r="F105" s="209" t="s">
        <v>421</v>
      </c>
      <c r="G105" s="39"/>
      <c r="H105" s="39"/>
      <c r="I105" s="118"/>
      <c r="J105" s="39"/>
      <c r="K105" s="39"/>
      <c r="L105" s="42"/>
      <c r="M105" s="210"/>
      <c r="N105" s="211"/>
      <c r="O105" s="67"/>
      <c r="P105" s="67"/>
      <c r="Q105" s="67"/>
      <c r="R105" s="67"/>
      <c r="S105" s="67"/>
      <c r="T105" s="68"/>
      <c r="U105" s="37"/>
      <c r="V105" s="37"/>
      <c r="W105" s="37"/>
      <c r="X105" s="37"/>
      <c r="Y105" s="37"/>
      <c r="Z105" s="37"/>
      <c r="AA105" s="37"/>
      <c r="AB105" s="37"/>
      <c r="AC105" s="37"/>
      <c r="AD105" s="37"/>
      <c r="AE105" s="37"/>
      <c r="AT105" s="19" t="s">
        <v>297</v>
      </c>
      <c r="AU105" s="19" t="s">
        <v>91</v>
      </c>
    </row>
    <row r="106" spans="1:65" s="13" customFormat="1">
      <c r="B106" s="216"/>
      <c r="C106" s="217"/>
      <c r="D106" s="208" t="s">
        <v>299</v>
      </c>
      <c r="E106" s="218" t="s">
        <v>44</v>
      </c>
      <c r="F106" s="219" t="s">
        <v>2855</v>
      </c>
      <c r="G106" s="217"/>
      <c r="H106" s="220">
        <v>365.5</v>
      </c>
      <c r="I106" s="221"/>
      <c r="J106" s="217"/>
      <c r="K106" s="217"/>
      <c r="L106" s="222"/>
      <c r="M106" s="223"/>
      <c r="N106" s="224"/>
      <c r="O106" s="224"/>
      <c r="P106" s="224"/>
      <c r="Q106" s="224"/>
      <c r="R106" s="224"/>
      <c r="S106" s="224"/>
      <c r="T106" s="225"/>
      <c r="AT106" s="226" t="s">
        <v>299</v>
      </c>
      <c r="AU106" s="226" t="s">
        <v>91</v>
      </c>
      <c r="AV106" s="13" t="s">
        <v>91</v>
      </c>
      <c r="AW106" s="13" t="s">
        <v>42</v>
      </c>
      <c r="AX106" s="13" t="s">
        <v>82</v>
      </c>
      <c r="AY106" s="226" t="s">
        <v>211</v>
      </c>
    </row>
    <row r="107" spans="1:65" s="13" customFormat="1">
      <c r="B107" s="216"/>
      <c r="C107" s="217"/>
      <c r="D107" s="208" t="s">
        <v>299</v>
      </c>
      <c r="E107" s="218" t="s">
        <v>44</v>
      </c>
      <c r="F107" s="219" t="s">
        <v>2856</v>
      </c>
      <c r="G107" s="217"/>
      <c r="H107" s="220">
        <v>365.5</v>
      </c>
      <c r="I107" s="221"/>
      <c r="J107" s="217"/>
      <c r="K107" s="217"/>
      <c r="L107" s="222"/>
      <c r="M107" s="223"/>
      <c r="N107" s="224"/>
      <c r="O107" s="224"/>
      <c r="P107" s="224"/>
      <c r="Q107" s="224"/>
      <c r="R107" s="224"/>
      <c r="S107" s="224"/>
      <c r="T107" s="225"/>
      <c r="AT107" s="226" t="s">
        <v>299</v>
      </c>
      <c r="AU107" s="226" t="s">
        <v>91</v>
      </c>
      <c r="AV107" s="13" t="s">
        <v>91</v>
      </c>
      <c r="AW107" s="13" t="s">
        <v>42</v>
      </c>
      <c r="AX107" s="13" t="s">
        <v>82</v>
      </c>
      <c r="AY107" s="226" t="s">
        <v>211</v>
      </c>
    </row>
    <row r="108" spans="1:65" s="14" customFormat="1">
      <c r="B108" s="227"/>
      <c r="C108" s="228"/>
      <c r="D108" s="208" t="s">
        <v>299</v>
      </c>
      <c r="E108" s="229" t="s">
        <v>44</v>
      </c>
      <c r="F108" s="230" t="s">
        <v>344</v>
      </c>
      <c r="G108" s="228"/>
      <c r="H108" s="231">
        <v>731</v>
      </c>
      <c r="I108" s="232"/>
      <c r="J108" s="228"/>
      <c r="K108" s="228"/>
      <c r="L108" s="233"/>
      <c r="M108" s="234"/>
      <c r="N108" s="235"/>
      <c r="O108" s="235"/>
      <c r="P108" s="235"/>
      <c r="Q108" s="235"/>
      <c r="R108" s="235"/>
      <c r="S108" s="235"/>
      <c r="T108" s="236"/>
      <c r="AT108" s="237" t="s">
        <v>299</v>
      </c>
      <c r="AU108" s="237" t="s">
        <v>91</v>
      </c>
      <c r="AV108" s="14" t="s">
        <v>232</v>
      </c>
      <c r="AW108" s="14" t="s">
        <v>42</v>
      </c>
      <c r="AX108" s="14" t="s">
        <v>88</v>
      </c>
      <c r="AY108" s="237" t="s">
        <v>211</v>
      </c>
    </row>
    <row r="109" spans="1:65" s="2" customFormat="1" ht="24">
      <c r="A109" s="37"/>
      <c r="B109" s="38"/>
      <c r="C109" s="195" t="s">
        <v>243</v>
      </c>
      <c r="D109" s="195" t="s">
        <v>214</v>
      </c>
      <c r="E109" s="196" t="s">
        <v>2857</v>
      </c>
      <c r="F109" s="197" t="s">
        <v>2858</v>
      </c>
      <c r="G109" s="198" t="s">
        <v>295</v>
      </c>
      <c r="H109" s="199">
        <v>365.5</v>
      </c>
      <c r="I109" s="200"/>
      <c r="J109" s="201">
        <f>ROUND(I109*H109,2)</f>
        <v>0</v>
      </c>
      <c r="K109" s="197" t="s">
        <v>224</v>
      </c>
      <c r="L109" s="42"/>
      <c r="M109" s="202" t="s">
        <v>44</v>
      </c>
      <c r="N109" s="203" t="s">
        <v>53</v>
      </c>
      <c r="O109" s="67"/>
      <c r="P109" s="204">
        <f>O109*H109</f>
        <v>0</v>
      </c>
      <c r="Q109" s="204">
        <v>0</v>
      </c>
      <c r="R109" s="204">
        <f>Q109*H109</f>
        <v>0</v>
      </c>
      <c r="S109" s="204">
        <v>0</v>
      </c>
      <c r="T109" s="205">
        <f>S109*H109</f>
        <v>0</v>
      </c>
      <c r="U109" s="37"/>
      <c r="V109" s="37"/>
      <c r="W109" s="37"/>
      <c r="X109" s="37"/>
      <c r="Y109" s="37"/>
      <c r="Z109" s="37"/>
      <c r="AA109" s="37"/>
      <c r="AB109" s="37"/>
      <c r="AC109" s="37"/>
      <c r="AD109" s="37"/>
      <c r="AE109" s="37"/>
      <c r="AR109" s="206" t="s">
        <v>232</v>
      </c>
      <c r="AT109" s="206" t="s">
        <v>214</v>
      </c>
      <c r="AU109" s="206" t="s">
        <v>91</v>
      </c>
      <c r="AY109" s="19" t="s">
        <v>211</v>
      </c>
      <c r="BE109" s="207">
        <f>IF(N109="základní",J109,0)</f>
        <v>0</v>
      </c>
      <c r="BF109" s="207">
        <f>IF(N109="snížená",J109,0)</f>
        <v>0</v>
      </c>
      <c r="BG109" s="207">
        <f>IF(N109="zákl. přenesená",J109,0)</f>
        <v>0</v>
      </c>
      <c r="BH109" s="207">
        <f>IF(N109="sníž. přenesená",J109,0)</f>
        <v>0</v>
      </c>
      <c r="BI109" s="207">
        <f>IF(N109="nulová",J109,0)</f>
        <v>0</v>
      </c>
      <c r="BJ109" s="19" t="s">
        <v>88</v>
      </c>
      <c r="BK109" s="207">
        <f>ROUND(I109*H109,2)</f>
        <v>0</v>
      </c>
      <c r="BL109" s="19" t="s">
        <v>232</v>
      </c>
      <c r="BM109" s="206" t="s">
        <v>2859</v>
      </c>
    </row>
    <row r="110" spans="1:65" s="2" customFormat="1" ht="97.5">
      <c r="A110" s="37"/>
      <c r="B110" s="38"/>
      <c r="C110" s="39"/>
      <c r="D110" s="208" t="s">
        <v>297</v>
      </c>
      <c r="E110" s="39"/>
      <c r="F110" s="209" t="s">
        <v>471</v>
      </c>
      <c r="G110" s="39"/>
      <c r="H110" s="39"/>
      <c r="I110" s="118"/>
      <c r="J110" s="39"/>
      <c r="K110" s="39"/>
      <c r="L110" s="42"/>
      <c r="M110" s="210"/>
      <c r="N110" s="211"/>
      <c r="O110" s="67"/>
      <c r="P110" s="67"/>
      <c r="Q110" s="67"/>
      <c r="R110" s="67"/>
      <c r="S110" s="67"/>
      <c r="T110" s="68"/>
      <c r="U110" s="37"/>
      <c r="V110" s="37"/>
      <c r="W110" s="37"/>
      <c r="X110" s="37"/>
      <c r="Y110" s="37"/>
      <c r="Z110" s="37"/>
      <c r="AA110" s="37"/>
      <c r="AB110" s="37"/>
      <c r="AC110" s="37"/>
      <c r="AD110" s="37"/>
      <c r="AE110" s="37"/>
      <c r="AT110" s="19" t="s">
        <v>297</v>
      </c>
      <c r="AU110" s="19" t="s">
        <v>91</v>
      </c>
    </row>
    <row r="111" spans="1:65" s="13" customFormat="1">
      <c r="B111" s="216"/>
      <c r="C111" s="217"/>
      <c r="D111" s="208" t="s">
        <v>299</v>
      </c>
      <c r="E111" s="218" t="s">
        <v>44</v>
      </c>
      <c r="F111" s="219" t="s">
        <v>2860</v>
      </c>
      <c r="G111" s="217"/>
      <c r="H111" s="220">
        <v>365.5</v>
      </c>
      <c r="I111" s="221"/>
      <c r="J111" s="217"/>
      <c r="K111" s="217"/>
      <c r="L111" s="222"/>
      <c r="M111" s="223"/>
      <c r="N111" s="224"/>
      <c r="O111" s="224"/>
      <c r="P111" s="224"/>
      <c r="Q111" s="224"/>
      <c r="R111" s="224"/>
      <c r="S111" s="224"/>
      <c r="T111" s="225"/>
      <c r="AT111" s="226" t="s">
        <v>299</v>
      </c>
      <c r="AU111" s="226" t="s">
        <v>91</v>
      </c>
      <c r="AV111" s="13" t="s">
        <v>91</v>
      </c>
      <c r="AW111" s="13" t="s">
        <v>42</v>
      </c>
      <c r="AX111" s="13" t="s">
        <v>88</v>
      </c>
      <c r="AY111" s="226" t="s">
        <v>211</v>
      </c>
    </row>
    <row r="112" spans="1:65" s="2" customFormat="1" ht="24">
      <c r="A112" s="37"/>
      <c r="B112" s="38"/>
      <c r="C112" s="195" t="s">
        <v>250</v>
      </c>
      <c r="D112" s="195" t="s">
        <v>214</v>
      </c>
      <c r="E112" s="196" t="s">
        <v>2861</v>
      </c>
      <c r="F112" s="197" t="s">
        <v>2862</v>
      </c>
      <c r="G112" s="198" t="s">
        <v>295</v>
      </c>
      <c r="H112" s="199">
        <v>365.5</v>
      </c>
      <c r="I112" s="200"/>
      <c r="J112" s="201">
        <f>ROUND(I112*H112,2)</f>
        <v>0</v>
      </c>
      <c r="K112" s="197" t="s">
        <v>224</v>
      </c>
      <c r="L112" s="42"/>
      <c r="M112" s="202" t="s">
        <v>44</v>
      </c>
      <c r="N112" s="203" t="s">
        <v>53</v>
      </c>
      <c r="O112" s="67"/>
      <c r="P112" s="204">
        <f>O112*H112</f>
        <v>0</v>
      </c>
      <c r="Q112" s="204">
        <v>0</v>
      </c>
      <c r="R112" s="204">
        <f>Q112*H112</f>
        <v>0</v>
      </c>
      <c r="S112" s="204">
        <v>0</v>
      </c>
      <c r="T112" s="205">
        <f>S112*H112</f>
        <v>0</v>
      </c>
      <c r="U112" s="37"/>
      <c r="V112" s="37"/>
      <c r="W112" s="37"/>
      <c r="X112" s="37"/>
      <c r="Y112" s="37"/>
      <c r="Z112" s="37"/>
      <c r="AA112" s="37"/>
      <c r="AB112" s="37"/>
      <c r="AC112" s="37"/>
      <c r="AD112" s="37"/>
      <c r="AE112" s="37"/>
      <c r="AR112" s="206" t="s">
        <v>232</v>
      </c>
      <c r="AT112" s="206" t="s">
        <v>214</v>
      </c>
      <c r="AU112" s="206" t="s">
        <v>91</v>
      </c>
      <c r="AY112" s="19" t="s">
        <v>211</v>
      </c>
      <c r="BE112" s="207">
        <f>IF(N112="základní",J112,0)</f>
        <v>0</v>
      </c>
      <c r="BF112" s="207">
        <f>IF(N112="snížená",J112,0)</f>
        <v>0</v>
      </c>
      <c r="BG112" s="207">
        <f>IF(N112="zákl. přenesená",J112,0)</f>
        <v>0</v>
      </c>
      <c r="BH112" s="207">
        <f>IF(N112="sníž. přenesená",J112,0)</f>
        <v>0</v>
      </c>
      <c r="BI112" s="207">
        <f>IF(N112="nulová",J112,0)</f>
        <v>0</v>
      </c>
      <c r="BJ112" s="19" t="s">
        <v>88</v>
      </c>
      <c r="BK112" s="207">
        <f>ROUND(I112*H112,2)</f>
        <v>0</v>
      </c>
      <c r="BL112" s="19" t="s">
        <v>232</v>
      </c>
      <c r="BM112" s="206" t="s">
        <v>2863</v>
      </c>
    </row>
    <row r="113" spans="1:65" s="2" customFormat="1" ht="97.5">
      <c r="A113" s="37"/>
      <c r="B113" s="38"/>
      <c r="C113" s="39"/>
      <c r="D113" s="208" t="s">
        <v>297</v>
      </c>
      <c r="E113" s="39"/>
      <c r="F113" s="209" t="s">
        <v>471</v>
      </c>
      <c r="G113" s="39"/>
      <c r="H113" s="39"/>
      <c r="I113" s="118"/>
      <c r="J113" s="39"/>
      <c r="K113" s="39"/>
      <c r="L113" s="42"/>
      <c r="M113" s="210"/>
      <c r="N113" s="211"/>
      <c r="O113" s="67"/>
      <c r="P113" s="67"/>
      <c r="Q113" s="67"/>
      <c r="R113" s="67"/>
      <c r="S113" s="67"/>
      <c r="T113" s="68"/>
      <c r="U113" s="37"/>
      <c r="V113" s="37"/>
      <c r="W113" s="37"/>
      <c r="X113" s="37"/>
      <c r="Y113" s="37"/>
      <c r="Z113" s="37"/>
      <c r="AA113" s="37"/>
      <c r="AB113" s="37"/>
      <c r="AC113" s="37"/>
      <c r="AD113" s="37"/>
      <c r="AE113" s="37"/>
      <c r="AT113" s="19" t="s">
        <v>297</v>
      </c>
      <c r="AU113" s="19" t="s">
        <v>91</v>
      </c>
    </row>
    <row r="114" spans="1:65" s="13" customFormat="1">
      <c r="B114" s="216"/>
      <c r="C114" s="217"/>
      <c r="D114" s="208" t="s">
        <v>299</v>
      </c>
      <c r="E114" s="218" t="s">
        <v>44</v>
      </c>
      <c r="F114" s="219" t="s">
        <v>2864</v>
      </c>
      <c r="G114" s="217"/>
      <c r="H114" s="220">
        <v>365.5</v>
      </c>
      <c r="I114" s="221"/>
      <c r="J114" s="217"/>
      <c r="K114" s="217"/>
      <c r="L114" s="222"/>
      <c r="M114" s="223"/>
      <c r="N114" s="224"/>
      <c r="O114" s="224"/>
      <c r="P114" s="224"/>
      <c r="Q114" s="224"/>
      <c r="R114" s="224"/>
      <c r="S114" s="224"/>
      <c r="T114" s="225"/>
      <c r="AT114" s="226" t="s">
        <v>299</v>
      </c>
      <c r="AU114" s="226" t="s">
        <v>91</v>
      </c>
      <c r="AV114" s="13" t="s">
        <v>91</v>
      </c>
      <c r="AW114" s="13" t="s">
        <v>42</v>
      </c>
      <c r="AX114" s="13" t="s">
        <v>88</v>
      </c>
      <c r="AY114" s="226" t="s">
        <v>211</v>
      </c>
    </row>
    <row r="115" spans="1:65" s="2" customFormat="1" ht="24">
      <c r="A115" s="37"/>
      <c r="B115" s="38"/>
      <c r="C115" s="195" t="s">
        <v>256</v>
      </c>
      <c r="D115" s="195" t="s">
        <v>214</v>
      </c>
      <c r="E115" s="196" t="s">
        <v>2865</v>
      </c>
      <c r="F115" s="197" t="s">
        <v>2866</v>
      </c>
      <c r="G115" s="198" t="s">
        <v>295</v>
      </c>
      <c r="H115" s="199">
        <v>1185.04</v>
      </c>
      <c r="I115" s="200"/>
      <c r="J115" s="201">
        <f>ROUND(I115*H115,2)</f>
        <v>0</v>
      </c>
      <c r="K115" s="197" t="s">
        <v>224</v>
      </c>
      <c r="L115" s="42"/>
      <c r="M115" s="202" t="s">
        <v>44</v>
      </c>
      <c r="N115" s="203" t="s">
        <v>53</v>
      </c>
      <c r="O115" s="67"/>
      <c r="P115" s="204">
        <f>O115*H115</f>
        <v>0</v>
      </c>
      <c r="Q115" s="204">
        <v>0</v>
      </c>
      <c r="R115" s="204">
        <f>Q115*H115</f>
        <v>0</v>
      </c>
      <c r="S115" s="204">
        <v>0</v>
      </c>
      <c r="T115" s="205">
        <f>S115*H115</f>
        <v>0</v>
      </c>
      <c r="U115" s="37"/>
      <c r="V115" s="37"/>
      <c r="W115" s="37"/>
      <c r="X115" s="37"/>
      <c r="Y115" s="37"/>
      <c r="Z115" s="37"/>
      <c r="AA115" s="37"/>
      <c r="AB115" s="37"/>
      <c r="AC115" s="37"/>
      <c r="AD115" s="37"/>
      <c r="AE115" s="37"/>
      <c r="AR115" s="206" t="s">
        <v>232</v>
      </c>
      <c r="AT115" s="206" t="s">
        <v>214</v>
      </c>
      <c r="AU115" s="206" t="s">
        <v>91</v>
      </c>
      <c r="AY115" s="19" t="s">
        <v>211</v>
      </c>
      <c r="BE115" s="207">
        <f>IF(N115="základní",J115,0)</f>
        <v>0</v>
      </c>
      <c r="BF115" s="207">
        <f>IF(N115="snížená",J115,0)</f>
        <v>0</v>
      </c>
      <c r="BG115" s="207">
        <f>IF(N115="zákl. přenesená",J115,0)</f>
        <v>0</v>
      </c>
      <c r="BH115" s="207">
        <f>IF(N115="sníž. přenesená",J115,0)</f>
        <v>0</v>
      </c>
      <c r="BI115" s="207">
        <f>IF(N115="nulová",J115,0)</f>
        <v>0</v>
      </c>
      <c r="BJ115" s="19" t="s">
        <v>88</v>
      </c>
      <c r="BK115" s="207">
        <f>ROUND(I115*H115,2)</f>
        <v>0</v>
      </c>
      <c r="BL115" s="19" t="s">
        <v>232</v>
      </c>
      <c r="BM115" s="206" t="s">
        <v>2867</v>
      </c>
    </row>
    <row r="116" spans="1:65" s="2" customFormat="1" ht="126.75">
      <c r="A116" s="37"/>
      <c r="B116" s="38"/>
      <c r="C116" s="39"/>
      <c r="D116" s="208" t="s">
        <v>297</v>
      </c>
      <c r="E116" s="39"/>
      <c r="F116" s="209" t="s">
        <v>483</v>
      </c>
      <c r="G116" s="39"/>
      <c r="H116" s="39"/>
      <c r="I116" s="118"/>
      <c r="J116" s="39"/>
      <c r="K116" s="39"/>
      <c r="L116" s="42"/>
      <c r="M116" s="210"/>
      <c r="N116" s="211"/>
      <c r="O116" s="67"/>
      <c r="P116" s="67"/>
      <c r="Q116" s="67"/>
      <c r="R116" s="67"/>
      <c r="S116" s="67"/>
      <c r="T116" s="68"/>
      <c r="U116" s="37"/>
      <c r="V116" s="37"/>
      <c r="W116" s="37"/>
      <c r="X116" s="37"/>
      <c r="Y116" s="37"/>
      <c r="Z116" s="37"/>
      <c r="AA116" s="37"/>
      <c r="AB116" s="37"/>
      <c r="AC116" s="37"/>
      <c r="AD116" s="37"/>
      <c r="AE116" s="37"/>
      <c r="AT116" s="19" t="s">
        <v>297</v>
      </c>
      <c r="AU116" s="19" t="s">
        <v>91</v>
      </c>
    </row>
    <row r="117" spans="1:65" s="15" customFormat="1" ht="22.5">
      <c r="B117" s="238"/>
      <c r="C117" s="239"/>
      <c r="D117" s="208" t="s">
        <v>299</v>
      </c>
      <c r="E117" s="240" t="s">
        <v>44</v>
      </c>
      <c r="F117" s="241" t="s">
        <v>2868</v>
      </c>
      <c r="G117" s="239"/>
      <c r="H117" s="240" t="s">
        <v>44</v>
      </c>
      <c r="I117" s="242"/>
      <c r="J117" s="239"/>
      <c r="K117" s="239"/>
      <c r="L117" s="243"/>
      <c r="M117" s="244"/>
      <c r="N117" s="245"/>
      <c r="O117" s="245"/>
      <c r="P117" s="245"/>
      <c r="Q117" s="245"/>
      <c r="R117" s="245"/>
      <c r="S117" s="245"/>
      <c r="T117" s="246"/>
      <c r="AT117" s="247" t="s">
        <v>299</v>
      </c>
      <c r="AU117" s="247" t="s">
        <v>91</v>
      </c>
      <c r="AV117" s="15" t="s">
        <v>88</v>
      </c>
      <c r="AW117" s="15" t="s">
        <v>42</v>
      </c>
      <c r="AX117" s="15" t="s">
        <v>82</v>
      </c>
      <c r="AY117" s="247" t="s">
        <v>211</v>
      </c>
    </row>
    <row r="118" spans="1:65" s="15" customFormat="1" ht="22.5">
      <c r="B118" s="238"/>
      <c r="C118" s="239"/>
      <c r="D118" s="208" t="s">
        <v>299</v>
      </c>
      <c r="E118" s="240" t="s">
        <v>44</v>
      </c>
      <c r="F118" s="241" t="s">
        <v>2869</v>
      </c>
      <c r="G118" s="239"/>
      <c r="H118" s="240" t="s">
        <v>44</v>
      </c>
      <c r="I118" s="242"/>
      <c r="J118" s="239"/>
      <c r="K118" s="239"/>
      <c r="L118" s="243"/>
      <c r="M118" s="244"/>
      <c r="N118" s="245"/>
      <c r="O118" s="245"/>
      <c r="P118" s="245"/>
      <c r="Q118" s="245"/>
      <c r="R118" s="245"/>
      <c r="S118" s="245"/>
      <c r="T118" s="246"/>
      <c r="AT118" s="247" t="s">
        <v>299</v>
      </c>
      <c r="AU118" s="247" t="s">
        <v>91</v>
      </c>
      <c r="AV118" s="15" t="s">
        <v>88</v>
      </c>
      <c r="AW118" s="15" t="s">
        <v>42</v>
      </c>
      <c r="AX118" s="15" t="s">
        <v>82</v>
      </c>
      <c r="AY118" s="247" t="s">
        <v>211</v>
      </c>
    </row>
    <row r="119" spans="1:65" s="13" customFormat="1">
      <c r="B119" s="216"/>
      <c r="C119" s="217"/>
      <c r="D119" s="208" t="s">
        <v>299</v>
      </c>
      <c r="E119" s="218" t="s">
        <v>44</v>
      </c>
      <c r="F119" s="219" t="s">
        <v>2870</v>
      </c>
      <c r="G119" s="217"/>
      <c r="H119" s="220">
        <v>1185.04</v>
      </c>
      <c r="I119" s="221"/>
      <c r="J119" s="217"/>
      <c r="K119" s="217"/>
      <c r="L119" s="222"/>
      <c r="M119" s="223"/>
      <c r="N119" s="224"/>
      <c r="O119" s="224"/>
      <c r="P119" s="224"/>
      <c r="Q119" s="224"/>
      <c r="R119" s="224"/>
      <c r="S119" s="224"/>
      <c r="T119" s="225"/>
      <c r="AT119" s="226" t="s">
        <v>299</v>
      </c>
      <c r="AU119" s="226" t="s">
        <v>91</v>
      </c>
      <c r="AV119" s="13" t="s">
        <v>91</v>
      </c>
      <c r="AW119" s="13" t="s">
        <v>42</v>
      </c>
      <c r="AX119" s="13" t="s">
        <v>82</v>
      </c>
      <c r="AY119" s="226" t="s">
        <v>211</v>
      </c>
    </row>
    <row r="120" spans="1:65" s="14" customFormat="1">
      <c r="B120" s="227"/>
      <c r="C120" s="228"/>
      <c r="D120" s="208" t="s">
        <v>299</v>
      </c>
      <c r="E120" s="229" t="s">
        <v>44</v>
      </c>
      <c r="F120" s="230" t="s">
        <v>344</v>
      </c>
      <c r="G120" s="228"/>
      <c r="H120" s="231">
        <v>1185.04</v>
      </c>
      <c r="I120" s="232"/>
      <c r="J120" s="228"/>
      <c r="K120" s="228"/>
      <c r="L120" s="233"/>
      <c r="M120" s="234"/>
      <c r="N120" s="235"/>
      <c r="O120" s="235"/>
      <c r="P120" s="235"/>
      <c r="Q120" s="235"/>
      <c r="R120" s="235"/>
      <c r="S120" s="235"/>
      <c r="T120" s="236"/>
      <c r="AT120" s="237" t="s">
        <v>299</v>
      </c>
      <c r="AU120" s="237" t="s">
        <v>91</v>
      </c>
      <c r="AV120" s="14" t="s">
        <v>232</v>
      </c>
      <c r="AW120" s="14" t="s">
        <v>42</v>
      </c>
      <c r="AX120" s="14" t="s">
        <v>88</v>
      </c>
      <c r="AY120" s="237" t="s">
        <v>211</v>
      </c>
    </row>
    <row r="121" spans="1:65" s="2" customFormat="1" ht="24">
      <c r="A121" s="37"/>
      <c r="B121" s="38"/>
      <c r="C121" s="195" t="s">
        <v>261</v>
      </c>
      <c r="D121" s="195" t="s">
        <v>214</v>
      </c>
      <c r="E121" s="196" t="s">
        <v>494</v>
      </c>
      <c r="F121" s="197" t="s">
        <v>495</v>
      </c>
      <c r="G121" s="198" t="s">
        <v>295</v>
      </c>
      <c r="H121" s="199">
        <v>365.5</v>
      </c>
      <c r="I121" s="200"/>
      <c r="J121" s="201">
        <f>ROUND(I121*H121,2)</f>
        <v>0</v>
      </c>
      <c r="K121" s="197" t="s">
        <v>224</v>
      </c>
      <c r="L121" s="42"/>
      <c r="M121" s="202" t="s">
        <v>44</v>
      </c>
      <c r="N121" s="203" t="s">
        <v>53</v>
      </c>
      <c r="O121" s="67"/>
      <c r="P121" s="204">
        <f>O121*H121</f>
        <v>0</v>
      </c>
      <c r="Q121" s="204">
        <v>0</v>
      </c>
      <c r="R121" s="204">
        <f>Q121*H121</f>
        <v>0</v>
      </c>
      <c r="S121" s="204">
        <v>0</v>
      </c>
      <c r="T121" s="205">
        <f>S121*H121</f>
        <v>0</v>
      </c>
      <c r="U121" s="37"/>
      <c r="V121" s="37"/>
      <c r="W121" s="37"/>
      <c r="X121" s="37"/>
      <c r="Y121" s="37"/>
      <c r="Z121" s="37"/>
      <c r="AA121" s="37"/>
      <c r="AB121" s="37"/>
      <c r="AC121" s="37"/>
      <c r="AD121" s="37"/>
      <c r="AE121" s="37"/>
      <c r="AR121" s="206" t="s">
        <v>232</v>
      </c>
      <c r="AT121" s="206" t="s">
        <v>214</v>
      </c>
      <c r="AU121" s="206" t="s">
        <v>91</v>
      </c>
      <c r="AY121" s="19" t="s">
        <v>211</v>
      </c>
      <c r="BE121" s="207">
        <f>IF(N121="základní",J121,0)</f>
        <v>0</v>
      </c>
      <c r="BF121" s="207">
        <f>IF(N121="snížená",J121,0)</f>
        <v>0</v>
      </c>
      <c r="BG121" s="207">
        <f>IF(N121="zákl. přenesená",J121,0)</f>
        <v>0</v>
      </c>
      <c r="BH121" s="207">
        <f>IF(N121="sníž. přenesená",J121,0)</f>
        <v>0</v>
      </c>
      <c r="BI121" s="207">
        <f>IF(N121="nulová",J121,0)</f>
        <v>0</v>
      </c>
      <c r="BJ121" s="19" t="s">
        <v>88</v>
      </c>
      <c r="BK121" s="207">
        <f>ROUND(I121*H121,2)</f>
        <v>0</v>
      </c>
      <c r="BL121" s="19" t="s">
        <v>232</v>
      </c>
      <c r="BM121" s="206" t="s">
        <v>2871</v>
      </c>
    </row>
    <row r="122" spans="1:65" s="2" customFormat="1" ht="107.25">
      <c r="A122" s="37"/>
      <c r="B122" s="38"/>
      <c r="C122" s="39"/>
      <c r="D122" s="208" t="s">
        <v>297</v>
      </c>
      <c r="E122" s="39"/>
      <c r="F122" s="209" t="s">
        <v>497</v>
      </c>
      <c r="G122" s="39"/>
      <c r="H122" s="39"/>
      <c r="I122" s="118"/>
      <c r="J122" s="39"/>
      <c r="K122" s="39"/>
      <c r="L122" s="42"/>
      <c r="M122" s="210"/>
      <c r="N122" s="211"/>
      <c r="O122" s="67"/>
      <c r="P122" s="67"/>
      <c r="Q122" s="67"/>
      <c r="R122" s="67"/>
      <c r="S122" s="67"/>
      <c r="T122" s="68"/>
      <c r="U122" s="37"/>
      <c r="V122" s="37"/>
      <c r="W122" s="37"/>
      <c r="X122" s="37"/>
      <c r="Y122" s="37"/>
      <c r="Z122" s="37"/>
      <c r="AA122" s="37"/>
      <c r="AB122" s="37"/>
      <c r="AC122" s="37"/>
      <c r="AD122" s="37"/>
      <c r="AE122" s="37"/>
      <c r="AT122" s="19" t="s">
        <v>297</v>
      </c>
      <c r="AU122" s="19" t="s">
        <v>91</v>
      </c>
    </row>
    <row r="123" spans="1:65" s="13" customFormat="1">
      <c r="B123" s="216"/>
      <c r="C123" s="217"/>
      <c r="D123" s="208" t="s">
        <v>299</v>
      </c>
      <c r="E123" s="218" t="s">
        <v>44</v>
      </c>
      <c r="F123" s="219" t="s">
        <v>2872</v>
      </c>
      <c r="G123" s="217"/>
      <c r="H123" s="220">
        <v>365.5</v>
      </c>
      <c r="I123" s="221"/>
      <c r="J123" s="217"/>
      <c r="K123" s="217"/>
      <c r="L123" s="222"/>
      <c r="M123" s="223"/>
      <c r="N123" s="224"/>
      <c r="O123" s="224"/>
      <c r="P123" s="224"/>
      <c r="Q123" s="224"/>
      <c r="R123" s="224"/>
      <c r="S123" s="224"/>
      <c r="T123" s="225"/>
      <c r="AT123" s="226" t="s">
        <v>299</v>
      </c>
      <c r="AU123" s="226" t="s">
        <v>91</v>
      </c>
      <c r="AV123" s="13" t="s">
        <v>91</v>
      </c>
      <c r="AW123" s="13" t="s">
        <v>42</v>
      </c>
      <c r="AX123" s="13" t="s">
        <v>88</v>
      </c>
      <c r="AY123" s="226" t="s">
        <v>211</v>
      </c>
    </row>
    <row r="124" spans="1:65" s="2" customFormat="1" ht="24">
      <c r="A124" s="37"/>
      <c r="B124" s="38"/>
      <c r="C124" s="195" t="s">
        <v>265</v>
      </c>
      <c r="D124" s="195" t="s">
        <v>214</v>
      </c>
      <c r="E124" s="196" t="s">
        <v>2873</v>
      </c>
      <c r="F124" s="197" t="s">
        <v>2874</v>
      </c>
      <c r="G124" s="198" t="s">
        <v>519</v>
      </c>
      <c r="H124" s="199">
        <v>3655</v>
      </c>
      <c r="I124" s="200"/>
      <c r="J124" s="201">
        <f>ROUND(I124*H124,2)</f>
        <v>0</v>
      </c>
      <c r="K124" s="197" t="s">
        <v>224</v>
      </c>
      <c r="L124" s="42"/>
      <c r="M124" s="202" t="s">
        <v>44</v>
      </c>
      <c r="N124" s="203" t="s">
        <v>53</v>
      </c>
      <c r="O124" s="67"/>
      <c r="P124" s="204">
        <f>O124*H124</f>
        <v>0</v>
      </c>
      <c r="Q124" s="204">
        <v>0</v>
      </c>
      <c r="R124" s="204">
        <f>Q124*H124</f>
        <v>0</v>
      </c>
      <c r="S124" s="204">
        <v>0</v>
      </c>
      <c r="T124" s="205">
        <f>S124*H124</f>
        <v>0</v>
      </c>
      <c r="U124" s="37"/>
      <c r="V124" s="37"/>
      <c r="W124" s="37"/>
      <c r="X124" s="37"/>
      <c r="Y124" s="37"/>
      <c r="Z124" s="37"/>
      <c r="AA124" s="37"/>
      <c r="AB124" s="37"/>
      <c r="AC124" s="37"/>
      <c r="AD124" s="37"/>
      <c r="AE124" s="37"/>
      <c r="AR124" s="206" t="s">
        <v>232</v>
      </c>
      <c r="AT124" s="206" t="s">
        <v>214</v>
      </c>
      <c r="AU124" s="206" t="s">
        <v>91</v>
      </c>
      <c r="AY124" s="19" t="s">
        <v>211</v>
      </c>
      <c r="BE124" s="207">
        <f>IF(N124="základní",J124,0)</f>
        <v>0</v>
      </c>
      <c r="BF124" s="207">
        <f>IF(N124="snížená",J124,0)</f>
        <v>0</v>
      </c>
      <c r="BG124" s="207">
        <f>IF(N124="zákl. přenesená",J124,0)</f>
        <v>0</v>
      </c>
      <c r="BH124" s="207">
        <f>IF(N124="sníž. přenesená",J124,0)</f>
        <v>0</v>
      </c>
      <c r="BI124" s="207">
        <f>IF(N124="nulová",J124,0)</f>
        <v>0</v>
      </c>
      <c r="BJ124" s="19" t="s">
        <v>88</v>
      </c>
      <c r="BK124" s="207">
        <f>ROUND(I124*H124,2)</f>
        <v>0</v>
      </c>
      <c r="BL124" s="19" t="s">
        <v>232</v>
      </c>
      <c r="BM124" s="206" t="s">
        <v>2875</v>
      </c>
    </row>
    <row r="125" spans="1:65" s="2" customFormat="1" ht="48.75">
      <c r="A125" s="37"/>
      <c r="B125" s="38"/>
      <c r="C125" s="39"/>
      <c r="D125" s="208" t="s">
        <v>297</v>
      </c>
      <c r="E125" s="39"/>
      <c r="F125" s="209" t="s">
        <v>2876</v>
      </c>
      <c r="G125" s="39"/>
      <c r="H125" s="39"/>
      <c r="I125" s="118"/>
      <c r="J125" s="39"/>
      <c r="K125" s="39"/>
      <c r="L125" s="42"/>
      <c r="M125" s="210"/>
      <c r="N125" s="211"/>
      <c r="O125" s="67"/>
      <c r="P125" s="67"/>
      <c r="Q125" s="67"/>
      <c r="R125" s="67"/>
      <c r="S125" s="67"/>
      <c r="T125" s="68"/>
      <c r="U125" s="37"/>
      <c r="V125" s="37"/>
      <c r="W125" s="37"/>
      <c r="X125" s="37"/>
      <c r="Y125" s="37"/>
      <c r="Z125" s="37"/>
      <c r="AA125" s="37"/>
      <c r="AB125" s="37"/>
      <c r="AC125" s="37"/>
      <c r="AD125" s="37"/>
      <c r="AE125" s="37"/>
      <c r="AT125" s="19" t="s">
        <v>297</v>
      </c>
      <c r="AU125" s="19" t="s">
        <v>91</v>
      </c>
    </row>
    <row r="126" spans="1:65" s="13" customFormat="1">
      <c r="B126" s="216"/>
      <c r="C126" s="217"/>
      <c r="D126" s="208" t="s">
        <v>299</v>
      </c>
      <c r="E126" s="218" t="s">
        <v>44</v>
      </c>
      <c r="F126" s="219" t="s">
        <v>2877</v>
      </c>
      <c r="G126" s="217"/>
      <c r="H126" s="220">
        <v>3655</v>
      </c>
      <c r="I126" s="221"/>
      <c r="J126" s="217"/>
      <c r="K126" s="217"/>
      <c r="L126" s="222"/>
      <c r="M126" s="223"/>
      <c r="N126" s="224"/>
      <c r="O126" s="224"/>
      <c r="P126" s="224"/>
      <c r="Q126" s="224"/>
      <c r="R126" s="224"/>
      <c r="S126" s="224"/>
      <c r="T126" s="225"/>
      <c r="AT126" s="226" t="s">
        <v>299</v>
      </c>
      <c r="AU126" s="226" t="s">
        <v>91</v>
      </c>
      <c r="AV126" s="13" t="s">
        <v>91</v>
      </c>
      <c r="AW126" s="13" t="s">
        <v>42</v>
      </c>
      <c r="AX126" s="13" t="s">
        <v>88</v>
      </c>
      <c r="AY126" s="226" t="s">
        <v>211</v>
      </c>
    </row>
    <row r="127" spans="1:65" s="2" customFormat="1" ht="24">
      <c r="A127" s="37"/>
      <c r="B127" s="38"/>
      <c r="C127" s="195" t="s">
        <v>270</v>
      </c>
      <c r="D127" s="195" t="s">
        <v>214</v>
      </c>
      <c r="E127" s="196" t="s">
        <v>2878</v>
      </c>
      <c r="F127" s="197" t="s">
        <v>2879</v>
      </c>
      <c r="G127" s="198" t="s">
        <v>519</v>
      </c>
      <c r="H127" s="199">
        <v>3655</v>
      </c>
      <c r="I127" s="200"/>
      <c r="J127" s="201">
        <f>ROUND(I127*H127,2)</f>
        <v>0</v>
      </c>
      <c r="K127" s="197" t="s">
        <v>224</v>
      </c>
      <c r="L127" s="42"/>
      <c r="M127" s="202" t="s">
        <v>44</v>
      </c>
      <c r="N127" s="203" t="s">
        <v>53</v>
      </c>
      <c r="O127" s="67"/>
      <c r="P127" s="204">
        <f>O127*H127</f>
        <v>0</v>
      </c>
      <c r="Q127" s="204">
        <v>0</v>
      </c>
      <c r="R127" s="204">
        <f>Q127*H127</f>
        <v>0</v>
      </c>
      <c r="S127" s="204">
        <v>0</v>
      </c>
      <c r="T127" s="205">
        <f>S127*H127</f>
        <v>0</v>
      </c>
      <c r="U127" s="37"/>
      <c r="V127" s="37"/>
      <c r="W127" s="37"/>
      <c r="X127" s="37"/>
      <c r="Y127" s="37"/>
      <c r="Z127" s="37"/>
      <c r="AA127" s="37"/>
      <c r="AB127" s="37"/>
      <c r="AC127" s="37"/>
      <c r="AD127" s="37"/>
      <c r="AE127" s="37"/>
      <c r="AR127" s="206" t="s">
        <v>232</v>
      </c>
      <c r="AT127" s="206" t="s">
        <v>214</v>
      </c>
      <c r="AU127" s="206" t="s">
        <v>91</v>
      </c>
      <c r="AY127" s="19" t="s">
        <v>211</v>
      </c>
      <c r="BE127" s="207">
        <f>IF(N127="základní",J127,0)</f>
        <v>0</v>
      </c>
      <c r="BF127" s="207">
        <f>IF(N127="snížená",J127,0)</f>
        <v>0</v>
      </c>
      <c r="BG127" s="207">
        <f>IF(N127="zákl. přenesená",J127,0)</f>
        <v>0</v>
      </c>
      <c r="BH127" s="207">
        <f>IF(N127="sníž. přenesená",J127,0)</f>
        <v>0</v>
      </c>
      <c r="BI127" s="207">
        <f>IF(N127="nulová",J127,0)</f>
        <v>0</v>
      </c>
      <c r="BJ127" s="19" t="s">
        <v>88</v>
      </c>
      <c r="BK127" s="207">
        <f>ROUND(I127*H127,2)</f>
        <v>0</v>
      </c>
      <c r="BL127" s="19" t="s">
        <v>232</v>
      </c>
      <c r="BM127" s="206" t="s">
        <v>2880</v>
      </c>
    </row>
    <row r="128" spans="1:65" s="2" customFormat="1" ht="117">
      <c r="A128" s="37"/>
      <c r="B128" s="38"/>
      <c r="C128" s="39"/>
      <c r="D128" s="208" t="s">
        <v>297</v>
      </c>
      <c r="E128" s="39"/>
      <c r="F128" s="209" t="s">
        <v>526</v>
      </c>
      <c r="G128" s="39"/>
      <c r="H128" s="39"/>
      <c r="I128" s="118"/>
      <c r="J128" s="39"/>
      <c r="K128" s="39"/>
      <c r="L128" s="42"/>
      <c r="M128" s="210"/>
      <c r="N128" s="211"/>
      <c r="O128" s="67"/>
      <c r="P128" s="67"/>
      <c r="Q128" s="67"/>
      <c r="R128" s="67"/>
      <c r="S128" s="67"/>
      <c r="T128" s="68"/>
      <c r="U128" s="37"/>
      <c r="V128" s="37"/>
      <c r="W128" s="37"/>
      <c r="X128" s="37"/>
      <c r="Y128" s="37"/>
      <c r="Z128" s="37"/>
      <c r="AA128" s="37"/>
      <c r="AB128" s="37"/>
      <c r="AC128" s="37"/>
      <c r="AD128" s="37"/>
      <c r="AE128" s="37"/>
      <c r="AT128" s="19" t="s">
        <v>297</v>
      </c>
      <c r="AU128" s="19" t="s">
        <v>91</v>
      </c>
    </row>
    <row r="129" spans="1:65" s="13" customFormat="1">
      <c r="B129" s="216"/>
      <c r="C129" s="217"/>
      <c r="D129" s="208" t="s">
        <v>299</v>
      </c>
      <c r="E129" s="218" t="s">
        <v>44</v>
      </c>
      <c r="F129" s="219" t="s">
        <v>2881</v>
      </c>
      <c r="G129" s="217"/>
      <c r="H129" s="220">
        <v>3655</v>
      </c>
      <c r="I129" s="221"/>
      <c r="J129" s="217"/>
      <c r="K129" s="217"/>
      <c r="L129" s="222"/>
      <c r="M129" s="223"/>
      <c r="N129" s="224"/>
      <c r="O129" s="224"/>
      <c r="P129" s="224"/>
      <c r="Q129" s="224"/>
      <c r="R129" s="224"/>
      <c r="S129" s="224"/>
      <c r="T129" s="225"/>
      <c r="AT129" s="226" t="s">
        <v>299</v>
      </c>
      <c r="AU129" s="226" t="s">
        <v>91</v>
      </c>
      <c r="AV129" s="13" t="s">
        <v>91</v>
      </c>
      <c r="AW129" s="13" t="s">
        <v>42</v>
      </c>
      <c r="AX129" s="13" t="s">
        <v>88</v>
      </c>
      <c r="AY129" s="226" t="s">
        <v>211</v>
      </c>
    </row>
    <row r="130" spans="1:65" s="2" customFormat="1" ht="12">
      <c r="A130" s="37"/>
      <c r="B130" s="38"/>
      <c r="C130" s="259" t="s">
        <v>277</v>
      </c>
      <c r="D130" s="259" t="s">
        <v>507</v>
      </c>
      <c r="E130" s="260" t="s">
        <v>2882</v>
      </c>
      <c r="F130" s="261" t="s">
        <v>2883</v>
      </c>
      <c r="G130" s="262" t="s">
        <v>531</v>
      </c>
      <c r="H130" s="263">
        <v>91.375</v>
      </c>
      <c r="I130" s="264"/>
      <c r="J130" s="265">
        <f>ROUND(I130*H130,2)</f>
        <v>0</v>
      </c>
      <c r="K130" s="261" t="s">
        <v>224</v>
      </c>
      <c r="L130" s="266"/>
      <c r="M130" s="267" t="s">
        <v>44</v>
      </c>
      <c r="N130" s="268" t="s">
        <v>53</v>
      </c>
      <c r="O130" s="67"/>
      <c r="P130" s="204">
        <f>O130*H130</f>
        <v>0</v>
      </c>
      <c r="Q130" s="204">
        <v>1E-3</v>
      </c>
      <c r="R130" s="204">
        <f>Q130*H130</f>
        <v>9.1374999999999998E-2</v>
      </c>
      <c r="S130" s="204">
        <v>0</v>
      </c>
      <c r="T130" s="205">
        <f>S130*H130</f>
        <v>0</v>
      </c>
      <c r="U130" s="37"/>
      <c r="V130" s="37"/>
      <c r="W130" s="37"/>
      <c r="X130" s="37"/>
      <c r="Y130" s="37"/>
      <c r="Z130" s="37"/>
      <c r="AA130" s="37"/>
      <c r="AB130" s="37"/>
      <c r="AC130" s="37"/>
      <c r="AD130" s="37"/>
      <c r="AE130" s="37"/>
      <c r="AR130" s="206" t="s">
        <v>256</v>
      </c>
      <c r="AT130" s="206" t="s">
        <v>507</v>
      </c>
      <c r="AU130" s="206" t="s">
        <v>91</v>
      </c>
      <c r="AY130" s="19" t="s">
        <v>211</v>
      </c>
      <c r="BE130" s="207">
        <f>IF(N130="základní",J130,0)</f>
        <v>0</v>
      </c>
      <c r="BF130" s="207">
        <f>IF(N130="snížená",J130,0)</f>
        <v>0</v>
      </c>
      <c r="BG130" s="207">
        <f>IF(N130="zákl. přenesená",J130,0)</f>
        <v>0</v>
      </c>
      <c r="BH130" s="207">
        <f>IF(N130="sníž. přenesená",J130,0)</f>
        <v>0</v>
      </c>
      <c r="BI130" s="207">
        <f>IF(N130="nulová",J130,0)</f>
        <v>0</v>
      </c>
      <c r="BJ130" s="19" t="s">
        <v>88</v>
      </c>
      <c r="BK130" s="207">
        <f>ROUND(I130*H130,2)</f>
        <v>0</v>
      </c>
      <c r="BL130" s="19" t="s">
        <v>232</v>
      </c>
      <c r="BM130" s="206" t="s">
        <v>2884</v>
      </c>
    </row>
    <row r="131" spans="1:65" s="13" customFormat="1">
      <c r="B131" s="216"/>
      <c r="C131" s="217"/>
      <c r="D131" s="208" t="s">
        <v>299</v>
      </c>
      <c r="E131" s="218" t="s">
        <v>44</v>
      </c>
      <c r="F131" s="219" t="s">
        <v>2885</v>
      </c>
      <c r="G131" s="217"/>
      <c r="H131" s="220">
        <v>91.375</v>
      </c>
      <c r="I131" s="221"/>
      <c r="J131" s="217"/>
      <c r="K131" s="217"/>
      <c r="L131" s="222"/>
      <c r="M131" s="223"/>
      <c r="N131" s="224"/>
      <c r="O131" s="224"/>
      <c r="P131" s="224"/>
      <c r="Q131" s="224"/>
      <c r="R131" s="224"/>
      <c r="S131" s="224"/>
      <c r="T131" s="225"/>
      <c r="AT131" s="226" t="s">
        <v>299</v>
      </c>
      <c r="AU131" s="226" t="s">
        <v>91</v>
      </c>
      <c r="AV131" s="13" t="s">
        <v>91</v>
      </c>
      <c r="AW131" s="13" t="s">
        <v>42</v>
      </c>
      <c r="AX131" s="13" t="s">
        <v>88</v>
      </c>
      <c r="AY131" s="226" t="s">
        <v>211</v>
      </c>
    </row>
    <row r="132" spans="1:65" s="12" customFormat="1" ht="12.75">
      <c r="B132" s="179"/>
      <c r="C132" s="180"/>
      <c r="D132" s="181" t="s">
        <v>81</v>
      </c>
      <c r="E132" s="193" t="s">
        <v>232</v>
      </c>
      <c r="F132" s="193" t="s">
        <v>557</v>
      </c>
      <c r="G132" s="180"/>
      <c r="H132" s="180"/>
      <c r="I132" s="183"/>
      <c r="J132" s="194">
        <f>BK132</f>
        <v>0</v>
      </c>
      <c r="K132" s="180"/>
      <c r="L132" s="185"/>
      <c r="M132" s="186"/>
      <c r="N132" s="187"/>
      <c r="O132" s="187"/>
      <c r="P132" s="188">
        <f>SUM(P133:P146)</f>
        <v>0</v>
      </c>
      <c r="Q132" s="187"/>
      <c r="R132" s="188">
        <f>SUM(R133:R146)</f>
        <v>251.841779</v>
      </c>
      <c r="S132" s="187"/>
      <c r="T132" s="189">
        <f>SUM(T133:T146)</f>
        <v>0</v>
      </c>
      <c r="AR132" s="190" t="s">
        <v>88</v>
      </c>
      <c r="AT132" s="191" t="s">
        <v>81</v>
      </c>
      <c r="AU132" s="191" t="s">
        <v>88</v>
      </c>
      <c r="AY132" s="190" t="s">
        <v>211</v>
      </c>
      <c r="BK132" s="192">
        <f>SUM(BK133:BK146)</f>
        <v>0</v>
      </c>
    </row>
    <row r="133" spans="1:65" s="2" customFormat="1" ht="24">
      <c r="A133" s="37"/>
      <c r="B133" s="38"/>
      <c r="C133" s="195" t="s">
        <v>353</v>
      </c>
      <c r="D133" s="195" t="s">
        <v>214</v>
      </c>
      <c r="E133" s="196" t="s">
        <v>1099</v>
      </c>
      <c r="F133" s="197" t="s">
        <v>1100</v>
      </c>
      <c r="G133" s="198" t="s">
        <v>295</v>
      </c>
      <c r="H133" s="199">
        <v>24.85</v>
      </c>
      <c r="I133" s="200"/>
      <c r="J133" s="201">
        <f>ROUND(I133*H133,2)</f>
        <v>0</v>
      </c>
      <c r="K133" s="197" t="s">
        <v>224</v>
      </c>
      <c r="L133" s="42"/>
      <c r="M133" s="202" t="s">
        <v>44</v>
      </c>
      <c r="N133" s="203" t="s">
        <v>53</v>
      </c>
      <c r="O133" s="67"/>
      <c r="P133" s="204">
        <f>O133*H133</f>
        <v>0</v>
      </c>
      <c r="Q133" s="204">
        <v>1.8907700000000001</v>
      </c>
      <c r="R133" s="204">
        <f>Q133*H133</f>
        <v>46.985634500000003</v>
      </c>
      <c r="S133" s="204">
        <v>0</v>
      </c>
      <c r="T133" s="205">
        <f>S133*H133</f>
        <v>0</v>
      </c>
      <c r="U133" s="37"/>
      <c r="V133" s="37"/>
      <c r="W133" s="37"/>
      <c r="X133" s="37"/>
      <c r="Y133" s="37"/>
      <c r="Z133" s="37"/>
      <c r="AA133" s="37"/>
      <c r="AB133" s="37"/>
      <c r="AC133" s="37"/>
      <c r="AD133" s="37"/>
      <c r="AE133" s="37"/>
      <c r="AR133" s="206" t="s">
        <v>232</v>
      </c>
      <c r="AT133" s="206" t="s">
        <v>214</v>
      </c>
      <c r="AU133" s="206" t="s">
        <v>91</v>
      </c>
      <c r="AY133" s="19" t="s">
        <v>211</v>
      </c>
      <c r="BE133" s="207">
        <f>IF(N133="základní",J133,0)</f>
        <v>0</v>
      </c>
      <c r="BF133" s="207">
        <f>IF(N133="snížená",J133,0)</f>
        <v>0</v>
      </c>
      <c r="BG133" s="207">
        <f>IF(N133="zákl. přenesená",J133,0)</f>
        <v>0</v>
      </c>
      <c r="BH133" s="207">
        <f>IF(N133="sníž. přenesená",J133,0)</f>
        <v>0</v>
      </c>
      <c r="BI133" s="207">
        <f>IF(N133="nulová",J133,0)</f>
        <v>0</v>
      </c>
      <c r="BJ133" s="19" t="s">
        <v>88</v>
      </c>
      <c r="BK133" s="207">
        <f>ROUND(I133*H133,2)</f>
        <v>0</v>
      </c>
      <c r="BL133" s="19" t="s">
        <v>232</v>
      </c>
      <c r="BM133" s="206" t="s">
        <v>2886</v>
      </c>
    </row>
    <row r="134" spans="1:65" s="2" customFormat="1" ht="39">
      <c r="A134" s="37"/>
      <c r="B134" s="38"/>
      <c r="C134" s="39"/>
      <c r="D134" s="208" t="s">
        <v>297</v>
      </c>
      <c r="E134" s="39"/>
      <c r="F134" s="209" t="s">
        <v>1102</v>
      </c>
      <c r="G134" s="39"/>
      <c r="H134" s="39"/>
      <c r="I134" s="118"/>
      <c r="J134" s="39"/>
      <c r="K134" s="39"/>
      <c r="L134" s="42"/>
      <c r="M134" s="210"/>
      <c r="N134" s="211"/>
      <c r="O134" s="67"/>
      <c r="P134" s="67"/>
      <c r="Q134" s="67"/>
      <c r="R134" s="67"/>
      <c r="S134" s="67"/>
      <c r="T134" s="68"/>
      <c r="U134" s="37"/>
      <c r="V134" s="37"/>
      <c r="W134" s="37"/>
      <c r="X134" s="37"/>
      <c r="Y134" s="37"/>
      <c r="Z134" s="37"/>
      <c r="AA134" s="37"/>
      <c r="AB134" s="37"/>
      <c r="AC134" s="37"/>
      <c r="AD134" s="37"/>
      <c r="AE134" s="37"/>
      <c r="AT134" s="19" t="s">
        <v>297</v>
      </c>
      <c r="AU134" s="19" t="s">
        <v>91</v>
      </c>
    </row>
    <row r="135" spans="1:65" s="13" customFormat="1">
      <c r="B135" s="216"/>
      <c r="C135" s="217"/>
      <c r="D135" s="208" t="s">
        <v>299</v>
      </c>
      <c r="E135" s="218" t="s">
        <v>44</v>
      </c>
      <c r="F135" s="219" t="s">
        <v>2887</v>
      </c>
      <c r="G135" s="217"/>
      <c r="H135" s="220">
        <v>24.85</v>
      </c>
      <c r="I135" s="221"/>
      <c r="J135" s="217"/>
      <c r="K135" s="217"/>
      <c r="L135" s="222"/>
      <c r="M135" s="223"/>
      <c r="N135" s="224"/>
      <c r="O135" s="224"/>
      <c r="P135" s="224"/>
      <c r="Q135" s="224"/>
      <c r="R135" s="224"/>
      <c r="S135" s="224"/>
      <c r="T135" s="225"/>
      <c r="AT135" s="226" t="s">
        <v>299</v>
      </c>
      <c r="AU135" s="226" t="s">
        <v>91</v>
      </c>
      <c r="AV135" s="13" t="s">
        <v>91</v>
      </c>
      <c r="AW135" s="13" t="s">
        <v>42</v>
      </c>
      <c r="AX135" s="13" t="s">
        <v>88</v>
      </c>
      <c r="AY135" s="226" t="s">
        <v>211</v>
      </c>
    </row>
    <row r="136" spans="1:65" s="2" customFormat="1" ht="24">
      <c r="A136" s="37"/>
      <c r="B136" s="38"/>
      <c r="C136" s="195" t="s">
        <v>358</v>
      </c>
      <c r="D136" s="195" t="s">
        <v>214</v>
      </c>
      <c r="E136" s="196" t="s">
        <v>2888</v>
      </c>
      <c r="F136" s="197" t="s">
        <v>2889</v>
      </c>
      <c r="G136" s="198" t="s">
        <v>295</v>
      </c>
      <c r="H136" s="199">
        <v>28.077000000000002</v>
      </c>
      <c r="I136" s="200"/>
      <c r="J136" s="201">
        <f>ROUND(I136*H136,2)</f>
        <v>0</v>
      </c>
      <c r="K136" s="197" t="s">
        <v>224</v>
      </c>
      <c r="L136" s="42"/>
      <c r="M136" s="202" t="s">
        <v>44</v>
      </c>
      <c r="N136" s="203" t="s">
        <v>53</v>
      </c>
      <c r="O136" s="67"/>
      <c r="P136" s="204">
        <f>O136*H136</f>
        <v>0</v>
      </c>
      <c r="Q136" s="204">
        <v>1.7535000000000001</v>
      </c>
      <c r="R136" s="204">
        <f>Q136*H136</f>
        <v>49.233019500000005</v>
      </c>
      <c r="S136" s="204">
        <v>0</v>
      </c>
      <c r="T136" s="205">
        <f>S136*H136</f>
        <v>0</v>
      </c>
      <c r="U136" s="37"/>
      <c r="V136" s="37"/>
      <c r="W136" s="37"/>
      <c r="X136" s="37"/>
      <c r="Y136" s="37"/>
      <c r="Z136" s="37"/>
      <c r="AA136" s="37"/>
      <c r="AB136" s="37"/>
      <c r="AC136" s="37"/>
      <c r="AD136" s="37"/>
      <c r="AE136" s="37"/>
      <c r="AR136" s="206" t="s">
        <v>232</v>
      </c>
      <c r="AT136" s="206" t="s">
        <v>214</v>
      </c>
      <c r="AU136" s="206" t="s">
        <v>91</v>
      </c>
      <c r="AY136" s="19" t="s">
        <v>211</v>
      </c>
      <c r="BE136" s="207">
        <f>IF(N136="základní",J136,0)</f>
        <v>0</v>
      </c>
      <c r="BF136" s="207">
        <f>IF(N136="snížená",J136,0)</f>
        <v>0</v>
      </c>
      <c r="BG136" s="207">
        <f>IF(N136="zákl. přenesená",J136,0)</f>
        <v>0</v>
      </c>
      <c r="BH136" s="207">
        <f>IF(N136="sníž. přenesená",J136,0)</f>
        <v>0</v>
      </c>
      <c r="BI136" s="207">
        <f>IF(N136="nulová",J136,0)</f>
        <v>0</v>
      </c>
      <c r="BJ136" s="19" t="s">
        <v>88</v>
      </c>
      <c r="BK136" s="207">
        <f>ROUND(I136*H136,2)</f>
        <v>0</v>
      </c>
      <c r="BL136" s="19" t="s">
        <v>232</v>
      </c>
      <c r="BM136" s="206" t="s">
        <v>2890</v>
      </c>
    </row>
    <row r="137" spans="1:65" s="2" customFormat="1" ht="87.75">
      <c r="A137" s="37"/>
      <c r="B137" s="38"/>
      <c r="C137" s="39"/>
      <c r="D137" s="208" t="s">
        <v>297</v>
      </c>
      <c r="E137" s="39"/>
      <c r="F137" s="209" t="s">
        <v>562</v>
      </c>
      <c r="G137" s="39"/>
      <c r="H137" s="39"/>
      <c r="I137" s="118"/>
      <c r="J137" s="39"/>
      <c r="K137" s="39"/>
      <c r="L137" s="42"/>
      <c r="M137" s="210"/>
      <c r="N137" s="211"/>
      <c r="O137" s="67"/>
      <c r="P137" s="67"/>
      <c r="Q137" s="67"/>
      <c r="R137" s="67"/>
      <c r="S137" s="67"/>
      <c r="T137" s="68"/>
      <c r="U137" s="37"/>
      <c r="V137" s="37"/>
      <c r="W137" s="37"/>
      <c r="X137" s="37"/>
      <c r="Y137" s="37"/>
      <c r="Z137" s="37"/>
      <c r="AA137" s="37"/>
      <c r="AB137" s="37"/>
      <c r="AC137" s="37"/>
      <c r="AD137" s="37"/>
      <c r="AE137" s="37"/>
      <c r="AT137" s="19" t="s">
        <v>297</v>
      </c>
      <c r="AU137" s="19" t="s">
        <v>91</v>
      </c>
    </row>
    <row r="138" spans="1:65" s="15" customFormat="1" ht="22.5">
      <c r="B138" s="238"/>
      <c r="C138" s="239"/>
      <c r="D138" s="208" t="s">
        <v>299</v>
      </c>
      <c r="E138" s="240" t="s">
        <v>44</v>
      </c>
      <c r="F138" s="241" t="s">
        <v>2891</v>
      </c>
      <c r="G138" s="239"/>
      <c r="H138" s="240" t="s">
        <v>44</v>
      </c>
      <c r="I138" s="242"/>
      <c r="J138" s="239"/>
      <c r="K138" s="239"/>
      <c r="L138" s="243"/>
      <c r="M138" s="244"/>
      <c r="N138" s="245"/>
      <c r="O138" s="245"/>
      <c r="P138" s="245"/>
      <c r="Q138" s="245"/>
      <c r="R138" s="245"/>
      <c r="S138" s="245"/>
      <c r="T138" s="246"/>
      <c r="AT138" s="247" t="s">
        <v>299</v>
      </c>
      <c r="AU138" s="247" t="s">
        <v>91</v>
      </c>
      <c r="AV138" s="15" t="s">
        <v>88</v>
      </c>
      <c r="AW138" s="15" t="s">
        <v>42</v>
      </c>
      <c r="AX138" s="15" t="s">
        <v>82</v>
      </c>
      <c r="AY138" s="247" t="s">
        <v>211</v>
      </c>
    </row>
    <row r="139" spans="1:65" s="15" customFormat="1" ht="22.5">
      <c r="B139" s="238"/>
      <c r="C139" s="239"/>
      <c r="D139" s="208" t="s">
        <v>299</v>
      </c>
      <c r="E139" s="240" t="s">
        <v>44</v>
      </c>
      <c r="F139" s="241" t="s">
        <v>2892</v>
      </c>
      <c r="G139" s="239"/>
      <c r="H139" s="240" t="s">
        <v>44</v>
      </c>
      <c r="I139" s="242"/>
      <c r="J139" s="239"/>
      <c r="K139" s="239"/>
      <c r="L139" s="243"/>
      <c r="M139" s="244"/>
      <c r="N139" s="245"/>
      <c r="O139" s="245"/>
      <c r="P139" s="245"/>
      <c r="Q139" s="245"/>
      <c r="R139" s="245"/>
      <c r="S139" s="245"/>
      <c r="T139" s="246"/>
      <c r="AT139" s="247" t="s">
        <v>299</v>
      </c>
      <c r="AU139" s="247" t="s">
        <v>91</v>
      </c>
      <c r="AV139" s="15" t="s">
        <v>88</v>
      </c>
      <c r="AW139" s="15" t="s">
        <v>42</v>
      </c>
      <c r="AX139" s="15" t="s">
        <v>82</v>
      </c>
      <c r="AY139" s="247" t="s">
        <v>211</v>
      </c>
    </row>
    <row r="140" spans="1:65" s="13" customFormat="1">
      <c r="B140" s="216"/>
      <c r="C140" s="217"/>
      <c r="D140" s="208" t="s">
        <v>299</v>
      </c>
      <c r="E140" s="218" t="s">
        <v>44</v>
      </c>
      <c r="F140" s="219" t="s">
        <v>2893</v>
      </c>
      <c r="G140" s="217"/>
      <c r="H140" s="220">
        <v>28.077000000000002</v>
      </c>
      <c r="I140" s="221"/>
      <c r="J140" s="217"/>
      <c r="K140" s="217"/>
      <c r="L140" s="222"/>
      <c r="M140" s="223"/>
      <c r="N140" s="224"/>
      <c r="O140" s="224"/>
      <c r="P140" s="224"/>
      <c r="Q140" s="224"/>
      <c r="R140" s="224"/>
      <c r="S140" s="224"/>
      <c r="T140" s="225"/>
      <c r="AT140" s="226" t="s">
        <v>299</v>
      </c>
      <c r="AU140" s="226" t="s">
        <v>91</v>
      </c>
      <c r="AV140" s="13" t="s">
        <v>91</v>
      </c>
      <c r="AW140" s="13" t="s">
        <v>42</v>
      </c>
      <c r="AX140" s="13" t="s">
        <v>82</v>
      </c>
      <c r="AY140" s="226" t="s">
        <v>211</v>
      </c>
    </row>
    <row r="141" spans="1:65" s="13" customFormat="1">
      <c r="B141" s="216"/>
      <c r="C141" s="217"/>
      <c r="D141" s="208" t="s">
        <v>299</v>
      </c>
      <c r="E141" s="218" t="s">
        <v>44</v>
      </c>
      <c r="F141" s="219" t="s">
        <v>2894</v>
      </c>
      <c r="G141" s="217"/>
      <c r="H141" s="220">
        <v>0</v>
      </c>
      <c r="I141" s="221"/>
      <c r="J141" s="217"/>
      <c r="K141" s="217"/>
      <c r="L141" s="222"/>
      <c r="M141" s="223"/>
      <c r="N141" s="224"/>
      <c r="O141" s="224"/>
      <c r="P141" s="224"/>
      <c r="Q141" s="224"/>
      <c r="R141" s="224"/>
      <c r="S141" s="224"/>
      <c r="T141" s="225"/>
      <c r="AT141" s="226" t="s">
        <v>299</v>
      </c>
      <c r="AU141" s="226" t="s">
        <v>91</v>
      </c>
      <c r="AV141" s="13" t="s">
        <v>91</v>
      </c>
      <c r="AW141" s="13" t="s">
        <v>42</v>
      </c>
      <c r="AX141" s="13" t="s">
        <v>82</v>
      </c>
      <c r="AY141" s="226" t="s">
        <v>211</v>
      </c>
    </row>
    <row r="142" spans="1:65" s="14" customFormat="1">
      <c r="B142" s="227"/>
      <c r="C142" s="228"/>
      <c r="D142" s="208" t="s">
        <v>299</v>
      </c>
      <c r="E142" s="229" t="s">
        <v>44</v>
      </c>
      <c r="F142" s="230" t="s">
        <v>344</v>
      </c>
      <c r="G142" s="228"/>
      <c r="H142" s="231">
        <v>28.077000000000002</v>
      </c>
      <c r="I142" s="232"/>
      <c r="J142" s="228"/>
      <c r="K142" s="228"/>
      <c r="L142" s="233"/>
      <c r="M142" s="234"/>
      <c r="N142" s="235"/>
      <c r="O142" s="235"/>
      <c r="P142" s="235"/>
      <c r="Q142" s="235"/>
      <c r="R142" s="235"/>
      <c r="S142" s="235"/>
      <c r="T142" s="236"/>
      <c r="AT142" s="237" t="s">
        <v>299</v>
      </c>
      <c r="AU142" s="237" t="s">
        <v>91</v>
      </c>
      <c r="AV142" s="14" t="s">
        <v>232</v>
      </c>
      <c r="AW142" s="14" t="s">
        <v>42</v>
      </c>
      <c r="AX142" s="14" t="s">
        <v>88</v>
      </c>
      <c r="AY142" s="237" t="s">
        <v>211</v>
      </c>
    </row>
    <row r="143" spans="1:65" s="2" customFormat="1" ht="24">
      <c r="A143" s="37"/>
      <c r="B143" s="38"/>
      <c r="C143" s="195" t="s">
        <v>8</v>
      </c>
      <c r="D143" s="195" t="s">
        <v>214</v>
      </c>
      <c r="E143" s="196" t="s">
        <v>559</v>
      </c>
      <c r="F143" s="197" t="s">
        <v>560</v>
      </c>
      <c r="G143" s="198" t="s">
        <v>295</v>
      </c>
      <c r="H143" s="199">
        <v>74.55</v>
      </c>
      <c r="I143" s="200"/>
      <c r="J143" s="201">
        <f>ROUND(I143*H143,2)</f>
        <v>0</v>
      </c>
      <c r="K143" s="197" t="s">
        <v>224</v>
      </c>
      <c r="L143" s="42"/>
      <c r="M143" s="202" t="s">
        <v>44</v>
      </c>
      <c r="N143" s="203" t="s">
        <v>53</v>
      </c>
      <c r="O143" s="67"/>
      <c r="P143" s="204">
        <f>O143*H143</f>
        <v>0</v>
      </c>
      <c r="Q143" s="204">
        <v>2.0874999999999999</v>
      </c>
      <c r="R143" s="204">
        <f>Q143*H143</f>
        <v>155.62312499999999</v>
      </c>
      <c r="S143" s="204">
        <v>0</v>
      </c>
      <c r="T143" s="205">
        <f>S143*H143</f>
        <v>0</v>
      </c>
      <c r="U143" s="37"/>
      <c r="V143" s="37"/>
      <c r="W143" s="37"/>
      <c r="X143" s="37"/>
      <c r="Y143" s="37"/>
      <c r="Z143" s="37"/>
      <c r="AA143" s="37"/>
      <c r="AB143" s="37"/>
      <c r="AC143" s="37"/>
      <c r="AD143" s="37"/>
      <c r="AE143" s="37"/>
      <c r="AR143" s="206" t="s">
        <v>232</v>
      </c>
      <c r="AT143" s="206" t="s">
        <v>214</v>
      </c>
      <c r="AU143" s="206" t="s">
        <v>91</v>
      </c>
      <c r="AY143" s="19" t="s">
        <v>211</v>
      </c>
      <c r="BE143" s="207">
        <f>IF(N143="základní",J143,0)</f>
        <v>0</v>
      </c>
      <c r="BF143" s="207">
        <f>IF(N143="snížená",J143,0)</f>
        <v>0</v>
      </c>
      <c r="BG143" s="207">
        <f>IF(N143="zákl. přenesená",J143,0)</f>
        <v>0</v>
      </c>
      <c r="BH143" s="207">
        <f>IF(N143="sníž. přenesená",J143,0)</f>
        <v>0</v>
      </c>
      <c r="BI143" s="207">
        <f>IF(N143="nulová",J143,0)</f>
        <v>0</v>
      </c>
      <c r="BJ143" s="19" t="s">
        <v>88</v>
      </c>
      <c r="BK143" s="207">
        <f>ROUND(I143*H143,2)</f>
        <v>0</v>
      </c>
      <c r="BL143" s="19" t="s">
        <v>232</v>
      </c>
      <c r="BM143" s="206" t="s">
        <v>2895</v>
      </c>
    </row>
    <row r="144" spans="1:65" s="2" customFormat="1" ht="87.75">
      <c r="A144" s="37"/>
      <c r="B144" s="38"/>
      <c r="C144" s="39"/>
      <c r="D144" s="208" t="s">
        <v>297</v>
      </c>
      <c r="E144" s="39"/>
      <c r="F144" s="209" t="s">
        <v>562</v>
      </c>
      <c r="G144" s="39"/>
      <c r="H144" s="39"/>
      <c r="I144" s="118"/>
      <c r="J144" s="39"/>
      <c r="K144" s="39"/>
      <c r="L144" s="42"/>
      <c r="M144" s="210"/>
      <c r="N144" s="211"/>
      <c r="O144" s="67"/>
      <c r="P144" s="67"/>
      <c r="Q144" s="67"/>
      <c r="R144" s="67"/>
      <c r="S144" s="67"/>
      <c r="T144" s="68"/>
      <c r="U144" s="37"/>
      <c r="V144" s="37"/>
      <c r="W144" s="37"/>
      <c r="X144" s="37"/>
      <c r="Y144" s="37"/>
      <c r="Z144" s="37"/>
      <c r="AA144" s="37"/>
      <c r="AB144" s="37"/>
      <c r="AC144" s="37"/>
      <c r="AD144" s="37"/>
      <c r="AE144" s="37"/>
      <c r="AT144" s="19" t="s">
        <v>297</v>
      </c>
      <c r="AU144" s="19" t="s">
        <v>91</v>
      </c>
    </row>
    <row r="145" spans="1:65" s="2" customFormat="1" ht="19.5">
      <c r="A145" s="37"/>
      <c r="B145" s="38"/>
      <c r="C145" s="39"/>
      <c r="D145" s="208" t="s">
        <v>220</v>
      </c>
      <c r="E145" s="39"/>
      <c r="F145" s="209" t="s">
        <v>1112</v>
      </c>
      <c r="G145" s="39"/>
      <c r="H145" s="39"/>
      <c r="I145" s="118"/>
      <c r="J145" s="39"/>
      <c r="K145" s="39"/>
      <c r="L145" s="42"/>
      <c r="M145" s="210"/>
      <c r="N145" s="211"/>
      <c r="O145" s="67"/>
      <c r="P145" s="67"/>
      <c r="Q145" s="67"/>
      <c r="R145" s="67"/>
      <c r="S145" s="67"/>
      <c r="T145" s="68"/>
      <c r="U145" s="37"/>
      <c r="V145" s="37"/>
      <c r="W145" s="37"/>
      <c r="X145" s="37"/>
      <c r="Y145" s="37"/>
      <c r="Z145" s="37"/>
      <c r="AA145" s="37"/>
      <c r="AB145" s="37"/>
      <c r="AC145" s="37"/>
      <c r="AD145" s="37"/>
      <c r="AE145" s="37"/>
      <c r="AT145" s="19" t="s">
        <v>220</v>
      </c>
      <c r="AU145" s="19" t="s">
        <v>91</v>
      </c>
    </row>
    <row r="146" spans="1:65" s="13" customFormat="1">
      <c r="B146" s="216"/>
      <c r="C146" s="217"/>
      <c r="D146" s="208" t="s">
        <v>299</v>
      </c>
      <c r="E146" s="218" t="s">
        <v>44</v>
      </c>
      <c r="F146" s="219" t="s">
        <v>2896</v>
      </c>
      <c r="G146" s="217"/>
      <c r="H146" s="220">
        <v>74.55</v>
      </c>
      <c r="I146" s="221"/>
      <c r="J146" s="217"/>
      <c r="K146" s="217"/>
      <c r="L146" s="222"/>
      <c r="M146" s="223"/>
      <c r="N146" s="224"/>
      <c r="O146" s="224"/>
      <c r="P146" s="224"/>
      <c r="Q146" s="224"/>
      <c r="R146" s="224"/>
      <c r="S146" s="224"/>
      <c r="T146" s="225"/>
      <c r="AT146" s="226" t="s">
        <v>299</v>
      </c>
      <c r="AU146" s="226" t="s">
        <v>91</v>
      </c>
      <c r="AV146" s="13" t="s">
        <v>91</v>
      </c>
      <c r="AW146" s="13" t="s">
        <v>42</v>
      </c>
      <c r="AX146" s="13" t="s">
        <v>88</v>
      </c>
      <c r="AY146" s="226" t="s">
        <v>211</v>
      </c>
    </row>
    <row r="147" spans="1:65" s="12" customFormat="1" ht="12.75">
      <c r="B147" s="179"/>
      <c r="C147" s="180"/>
      <c r="D147" s="181" t="s">
        <v>81</v>
      </c>
      <c r="E147" s="193" t="s">
        <v>256</v>
      </c>
      <c r="F147" s="193" t="s">
        <v>619</v>
      </c>
      <c r="G147" s="180"/>
      <c r="H147" s="180"/>
      <c r="I147" s="183"/>
      <c r="J147" s="194">
        <f>BK147</f>
        <v>0</v>
      </c>
      <c r="K147" s="180"/>
      <c r="L147" s="185"/>
      <c r="M147" s="186"/>
      <c r="N147" s="187"/>
      <c r="O147" s="187"/>
      <c r="P147" s="188">
        <f>SUM(P148:P159)</f>
        <v>0</v>
      </c>
      <c r="Q147" s="187"/>
      <c r="R147" s="188">
        <f>SUM(R148:R159)</f>
        <v>6.3777600000000004E-2</v>
      </c>
      <c r="S147" s="187"/>
      <c r="T147" s="189">
        <f>SUM(T148:T159)</f>
        <v>0</v>
      </c>
      <c r="AR147" s="190" t="s">
        <v>88</v>
      </c>
      <c r="AT147" s="191" t="s">
        <v>81</v>
      </c>
      <c r="AU147" s="191" t="s">
        <v>88</v>
      </c>
      <c r="AY147" s="190" t="s">
        <v>211</v>
      </c>
      <c r="BK147" s="192">
        <f>SUM(BK148:BK159)</f>
        <v>0</v>
      </c>
    </row>
    <row r="148" spans="1:65" s="2" customFormat="1" ht="24">
      <c r="A148" s="37"/>
      <c r="B148" s="38"/>
      <c r="C148" s="195" t="s">
        <v>368</v>
      </c>
      <c r="D148" s="195" t="s">
        <v>214</v>
      </c>
      <c r="E148" s="196" t="s">
        <v>2897</v>
      </c>
      <c r="F148" s="197" t="s">
        <v>2898</v>
      </c>
      <c r="G148" s="198" t="s">
        <v>315</v>
      </c>
      <c r="H148" s="199">
        <v>355</v>
      </c>
      <c r="I148" s="200"/>
      <c r="J148" s="201">
        <f>ROUND(I148*H148,2)</f>
        <v>0</v>
      </c>
      <c r="K148" s="197" t="s">
        <v>224</v>
      </c>
      <c r="L148" s="42"/>
      <c r="M148" s="202" t="s">
        <v>44</v>
      </c>
      <c r="N148" s="203" t="s">
        <v>53</v>
      </c>
      <c r="O148" s="67"/>
      <c r="P148" s="204">
        <f>O148*H148</f>
        <v>0</v>
      </c>
      <c r="Q148" s="204">
        <v>0</v>
      </c>
      <c r="R148" s="204">
        <f>Q148*H148</f>
        <v>0</v>
      </c>
      <c r="S148" s="204">
        <v>0</v>
      </c>
      <c r="T148" s="205">
        <f>S148*H148</f>
        <v>0</v>
      </c>
      <c r="U148" s="37"/>
      <c r="V148" s="37"/>
      <c r="W148" s="37"/>
      <c r="X148" s="37"/>
      <c r="Y148" s="37"/>
      <c r="Z148" s="37"/>
      <c r="AA148" s="37"/>
      <c r="AB148" s="37"/>
      <c r="AC148" s="37"/>
      <c r="AD148" s="37"/>
      <c r="AE148" s="37"/>
      <c r="AR148" s="206" t="s">
        <v>232</v>
      </c>
      <c r="AT148" s="206" t="s">
        <v>214</v>
      </c>
      <c r="AU148" s="206" t="s">
        <v>91</v>
      </c>
      <c r="AY148" s="19" t="s">
        <v>211</v>
      </c>
      <c r="BE148" s="207">
        <f>IF(N148="základní",J148,0)</f>
        <v>0</v>
      </c>
      <c r="BF148" s="207">
        <f>IF(N148="snížená",J148,0)</f>
        <v>0</v>
      </c>
      <c r="BG148" s="207">
        <f>IF(N148="zákl. přenesená",J148,0)</f>
        <v>0</v>
      </c>
      <c r="BH148" s="207">
        <f>IF(N148="sníž. přenesená",J148,0)</f>
        <v>0</v>
      </c>
      <c r="BI148" s="207">
        <f>IF(N148="nulová",J148,0)</f>
        <v>0</v>
      </c>
      <c r="BJ148" s="19" t="s">
        <v>88</v>
      </c>
      <c r="BK148" s="207">
        <f>ROUND(I148*H148,2)</f>
        <v>0</v>
      </c>
      <c r="BL148" s="19" t="s">
        <v>232</v>
      </c>
      <c r="BM148" s="206" t="s">
        <v>2899</v>
      </c>
    </row>
    <row r="149" spans="1:65" s="2" customFormat="1" ht="87.75">
      <c r="A149" s="37"/>
      <c r="B149" s="38"/>
      <c r="C149" s="39"/>
      <c r="D149" s="208" t="s">
        <v>297</v>
      </c>
      <c r="E149" s="39"/>
      <c r="F149" s="209" t="s">
        <v>2900</v>
      </c>
      <c r="G149" s="39"/>
      <c r="H149" s="39"/>
      <c r="I149" s="118"/>
      <c r="J149" s="39"/>
      <c r="K149" s="39"/>
      <c r="L149" s="42"/>
      <c r="M149" s="210"/>
      <c r="N149" s="211"/>
      <c r="O149" s="67"/>
      <c r="P149" s="67"/>
      <c r="Q149" s="67"/>
      <c r="R149" s="67"/>
      <c r="S149" s="67"/>
      <c r="T149" s="68"/>
      <c r="U149" s="37"/>
      <c r="V149" s="37"/>
      <c r="W149" s="37"/>
      <c r="X149" s="37"/>
      <c r="Y149" s="37"/>
      <c r="Z149" s="37"/>
      <c r="AA149" s="37"/>
      <c r="AB149" s="37"/>
      <c r="AC149" s="37"/>
      <c r="AD149" s="37"/>
      <c r="AE149" s="37"/>
      <c r="AT149" s="19" t="s">
        <v>297</v>
      </c>
      <c r="AU149" s="19" t="s">
        <v>91</v>
      </c>
    </row>
    <row r="150" spans="1:65" s="13" customFormat="1">
      <c r="B150" s="216"/>
      <c r="C150" s="217"/>
      <c r="D150" s="208" t="s">
        <v>299</v>
      </c>
      <c r="E150" s="218" t="s">
        <v>44</v>
      </c>
      <c r="F150" s="219" t="s">
        <v>2901</v>
      </c>
      <c r="G150" s="217"/>
      <c r="H150" s="220">
        <v>323</v>
      </c>
      <c r="I150" s="221"/>
      <c r="J150" s="217"/>
      <c r="K150" s="217"/>
      <c r="L150" s="222"/>
      <c r="M150" s="223"/>
      <c r="N150" s="224"/>
      <c r="O150" s="224"/>
      <c r="P150" s="224"/>
      <c r="Q150" s="224"/>
      <c r="R150" s="224"/>
      <c r="S150" s="224"/>
      <c r="T150" s="225"/>
      <c r="AT150" s="226" t="s">
        <v>299</v>
      </c>
      <c r="AU150" s="226" t="s">
        <v>91</v>
      </c>
      <c r="AV150" s="13" t="s">
        <v>91</v>
      </c>
      <c r="AW150" s="13" t="s">
        <v>42</v>
      </c>
      <c r="AX150" s="13" t="s">
        <v>82</v>
      </c>
      <c r="AY150" s="226" t="s">
        <v>211</v>
      </c>
    </row>
    <row r="151" spans="1:65" s="13" customFormat="1">
      <c r="B151" s="216"/>
      <c r="C151" s="217"/>
      <c r="D151" s="208" t="s">
        <v>299</v>
      </c>
      <c r="E151" s="218" t="s">
        <v>44</v>
      </c>
      <c r="F151" s="219" t="s">
        <v>2902</v>
      </c>
      <c r="G151" s="217"/>
      <c r="H151" s="220">
        <v>32</v>
      </c>
      <c r="I151" s="221"/>
      <c r="J151" s="217"/>
      <c r="K151" s="217"/>
      <c r="L151" s="222"/>
      <c r="M151" s="223"/>
      <c r="N151" s="224"/>
      <c r="O151" s="224"/>
      <c r="P151" s="224"/>
      <c r="Q151" s="224"/>
      <c r="R151" s="224"/>
      <c r="S151" s="224"/>
      <c r="T151" s="225"/>
      <c r="AT151" s="226" t="s">
        <v>299</v>
      </c>
      <c r="AU151" s="226" t="s">
        <v>91</v>
      </c>
      <c r="AV151" s="13" t="s">
        <v>91</v>
      </c>
      <c r="AW151" s="13" t="s">
        <v>42</v>
      </c>
      <c r="AX151" s="13" t="s">
        <v>82</v>
      </c>
      <c r="AY151" s="226" t="s">
        <v>211</v>
      </c>
    </row>
    <row r="152" spans="1:65" s="14" customFormat="1">
      <c r="B152" s="227"/>
      <c r="C152" s="228"/>
      <c r="D152" s="208" t="s">
        <v>299</v>
      </c>
      <c r="E152" s="229" t="s">
        <v>44</v>
      </c>
      <c r="F152" s="230" t="s">
        <v>344</v>
      </c>
      <c r="G152" s="228"/>
      <c r="H152" s="231">
        <v>355</v>
      </c>
      <c r="I152" s="232"/>
      <c r="J152" s="228"/>
      <c r="K152" s="228"/>
      <c r="L152" s="233"/>
      <c r="M152" s="234"/>
      <c r="N152" s="235"/>
      <c r="O152" s="235"/>
      <c r="P152" s="235"/>
      <c r="Q152" s="235"/>
      <c r="R152" s="235"/>
      <c r="S152" s="235"/>
      <c r="T152" s="236"/>
      <c r="AT152" s="237" t="s">
        <v>299</v>
      </c>
      <c r="AU152" s="237" t="s">
        <v>91</v>
      </c>
      <c r="AV152" s="14" t="s">
        <v>232</v>
      </c>
      <c r="AW152" s="14" t="s">
        <v>42</v>
      </c>
      <c r="AX152" s="14" t="s">
        <v>88</v>
      </c>
      <c r="AY152" s="237" t="s">
        <v>211</v>
      </c>
    </row>
    <row r="153" spans="1:65" s="2" customFormat="1" ht="24">
      <c r="A153" s="37"/>
      <c r="B153" s="38"/>
      <c r="C153" s="259" t="s">
        <v>379</v>
      </c>
      <c r="D153" s="259" t="s">
        <v>507</v>
      </c>
      <c r="E153" s="260" t="s">
        <v>2903</v>
      </c>
      <c r="F153" s="261" t="s">
        <v>2904</v>
      </c>
      <c r="G153" s="262" t="s">
        <v>315</v>
      </c>
      <c r="H153" s="263">
        <v>332.69</v>
      </c>
      <c r="I153" s="264"/>
      <c r="J153" s="265">
        <f>ROUND(I153*H153,2)</f>
        <v>0</v>
      </c>
      <c r="K153" s="261" t="s">
        <v>224</v>
      </c>
      <c r="L153" s="266"/>
      <c r="M153" s="267" t="s">
        <v>44</v>
      </c>
      <c r="N153" s="268" t="s">
        <v>53</v>
      </c>
      <c r="O153" s="67"/>
      <c r="P153" s="204">
        <f>O153*H153</f>
        <v>0</v>
      </c>
      <c r="Q153" s="204">
        <v>1.6000000000000001E-4</v>
      </c>
      <c r="R153" s="204">
        <f>Q153*H153</f>
        <v>5.3230400000000004E-2</v>
      </c>
      <c r="S153" s="204">
        <v>0</v>
      </c>
      <c r="T153" s="205">
        <f>S153*H153</f>
        <v>0</v>
      </c>
      <c r="U153" s="37"/>
      <c r="V153" s="37"/>
      <c r="W153" s="37"/>
      <c r="X153" s="37"/>
      <c r="Y153" s="37"/>
      <c r="Z153" s="37"/>
      <c r="AA153" s="37"/>
      <c r="AB153" s="37"/>
      <c r="AC153" s="37"/>
      <c r="AD153" s="37"/>
      <c r="AE153" s="37"/>
      <c r="AR153" s="206" t="s">
        <v>256</v>
      </c>
      <c r="AT153" s="206" t="s">
        <v>507</v>
      </c>
      <c r="AU153" s="206" t="s">
        <v>91</v>
      </c>
      <c r="AY153" s="19" t="s">
        <v>211</v>
      </c>
      <c r="BE153" s="207">
        <f>IF(N153="základní",J153,0)</f>
        <v>0</v>
      </c>
      <c r="BF153" s="207">
        <f>IF(N153="snížená",J153,0)</f>
        <v>0</v>
      </c>
      <c r="BG153" s="207">
        <f>IF(N153="zákl. přenesená",J153,0)</f>
        <v>0</v>
      </c>
      <c r="BH153" s="207">
        <f>IF(N153="sníž. přenesená",J153,0)</f>
        <v>0</v>
      </c>
      <c r="BI153" s="207">
        <f>IF(N153="nulová",J153,0)</f>
        <v>0</v>
      </c>
      <c r="BJ153" s="19" t="s">
        <v>88</v>
      </c>
      <c r="BK153" s="207">
        <f>ROUND(I153*H153,2)</f>
        <v>0</v>
      </c>
      <c r="BL153" s="19" t="s">
        <v>232</v>
      </c>
      <c r="BM153" s="206" t="s">
        <v>2905</v>
      </c>
    </row>
    <row r="154" spans="1:65" s="13" customFormat="1">
      <c r="B154" s="216"/>
      <c r="C154" s="217"/>
      <c r="D154" s="208" t="s">
        <v>299</v>
      </c>
      <c r="E154" s="218" t="s">
        <v>44</v>
      </c>
      <c r="F154" s="219" t="s">
        <v>2906</v>
      </c>
      <c r="G154" s="217"/>
      <c r="H154" s="220">
        <v>332.69</v>
      </c>
      <c r="I154" s="221"/>
      <c r="J154" s="217"/>
      <c r="K154" s="217"/>
      <c r="L154" s="222"/>
      <c r="M154" s="223"/>
      <c r="N154" s="224"/>
      <c r="O154" s="224"/>
      <c r="P154" s="224"/>
      <c r="Q154" s="224"/>
      <c r="R154" s="224"/>
      <c r="S154" s="224"/>
      <c r="T154" s="225"/>
      <c r="AT154" s="226" t="s">
        <v>299</v>
      </c>
      <c r="AU154" s="226" t="s">
        <v>91</v>
      </c>
      <c r="AV154" s="13" t="s">
        <v>91</v>
      </c>
      <c r="AW154" s="13" t="s">
        <v>42</v>
      </c>
      <c r="AX154" s="13" t="s">
        <v>88</v>
      </c>
      <c r="AY154" s="226" t="s">
        <v>211</v>
      </c>
    </row>
    <row r="155" spans="1:65" s="2" customFormat="1" ht="24">
      <c r="A155" s="37"/>
      <c r="B155" s="38"/>
      <c r="C155" s="195" t="s">
        <v>373</v>
      </c>
      <c r="D155" s="195" t="s">
        <v>214</v>
      </c>
      <c r="E155" s="196" t="s">
        <v>2907</v>
      </c>
      <c r="F155" s="197" t="s">
        <v>2908</v>
      </c>
      <c r="G155" s="198" t="s">
        <v>315</v>
      </c>
      <c r="H155" s="199">
        <v>32</v>
      </c>
      <c r="I155" s="200"/>
      <c r="J155" s="201">
        <f>ROUND(I155*H155,2)</f>
        <v>0</v>
      </c>
      <c r="K155" s="197" t="s">
        <v>44</v>
      </c>
      <c r="L155" s="42"/>
      <c r="M155" s="202" t="s">
        <v>44</v>
      </c>
      <c r="N155" s="203" t="s">
        <v>53</v>
      </c>
      <c r="O155" s="67"/>
      <c r="P155" s="204">
        <f>O155*H155</f>
        <v>0</v>
      </c>
      <c r="Q155" s="204">
        <v>0</v>
      </c>
      <c r="R155" s="204">
        <f>Q155*H155</f>
        <v>0</v>
      </c>
      <c r="S155" s="204">
        <v>0</v>
      </c>
      <c r="T155" s="205">
        <f>S155*H155</f>
        <v>0</v>
      </c>
      <c r="U155" s="37"/>
      <c r="V155" s="37"/>
      <c r="W155" s="37"/>
      <c r="X155" s="37"/>
      <c r="Y155" s="37"/>
      <c r="Z155" s="37"/>
      <c r="AA155" s="37"/>
      <c r="AB155" s="37"/>
      <c r="AC155" s="37"/>
      <c r="AD155" s="37"/>
      <c r="AE155" s="37"/>
      <c r="AR155" s="206" t="s">
        <v>232</v>
      </c>
      <c r="AT155" s="206" t="s">
        <v>214</v>
      </c>
      <c r="AU155" s="206" t="s">
        <v>91</v>
      </c>
      <c r="AY155" s="19" t="s">
        <v>211</v>
      </c>
      <c r="BE155" s="207">
        <f>IF(N155="základní",J155,0)</f>
        <v>0</v>
      </c>
      <c r="BF155" s="207">
        <f>IF(N155="snížená",J155,0)</f>
        <v>0</v>
      </c>
      <c r="BG155" s="207">
        <f>IF(N155="zákl. přenesená",J155,0)</f>
        <v>0</v>
      </c>
      <c r="BH155" s="207">
        <f>IF(N155="sníž. přenesená",J155,0)</f>
        <v>0</v>
      </c>
      <c r="BI155" s="207">
        <f>IF(N155="nulová",J155,0)</f>
        <v>0</v>
      </c>
      <c r="BJ155" s="19" t="s">
        <v>88</v>
      </c>
      <c r="BK155" s="207">
        <f>ROUND(I155*H155,2)</f>
        <v>0</v>
      </c>
      <c r="BL155" s="19" t="s">
        <v>232</v>
      </c>
      <c r="BM155" s="206" t="s">
        <v>2909</v>
      </c>
    </row>
    <row r="156" spans="1:65" s="2" customFormat="1" ht="87.75">
      <c r="A156" s="37"/>
      <c r="B156" s="38"/>
      <c r="C156" s="39"/>
      <c r="D156" s="208" t="s">
        <v>297</v>
      </c>
      <c r="E156" s="39"/>
      <c r="F156" s="209" t="s">
        <v>2900</v>
      </c>
      <c r="G156" s="39"/>
      <c r="H156" s="39"/>
      <c r="I156" s="118"/>
      <c r="J156" s="39"/>
      <c r="K156" s="39"/>
      <c r="L156" s="42"/>
      <c r="M156" s="210"/>
      <c r="N156" s="211"/>
      <c r="O156" s="67"/>
      <c r="P156" s="67"/>
      <c r="Q156" s="67"/>
      <c r="R156" s="67"/>
      <c r="S156" s="67"/>
      <c r="T156" s="68"/>
      <c r="U156" s="37"/>
      <c r="V156" s="37"/>
      <c r="W156" s="37"/>
      <c r="X156" s="37"/>
      <c r="Y156" s="37"/>
      <c r="Z156" s="37"/>
      <c r="AA156" s="37"/>
      <c r="AB156" s="37"/>
      <c r="AC156" s="37"/>
      <c r="AD156" s="37"/>
      <c r="AE156" s="37"/>
      <c r="AT156" s="19" t="s">
        <v>297</v>
      </c>
      <c r="AU156" s="19" t="s">
        <v>91</v>
      </c>
    </row>
    <row r="157" spans="1:65" s="13" customFormat="1">
      <c r="B157" s="216"/>
      <c r="C157" s="217"/>
      <c r="D157" s="208" t="s">
        <v>299</v>
      </c>
      <c r="E157" s="218" t="s">
        <v>44</v>
      </c>
      <c r="F157" s="219" t="s">
        <v>2910</v>
      </c>
      <c r="G157" s="217"/>
      <c r="H157" s="220">
        <v>32</v>
      </c>
      <c r="I157" s="221"/>
      <c r="J157" s="217"/>
      <c r="K157" s="217"/>
      <c r="L157" s="222"/>
      <c r="M157" s="223"/>
      <c r="N157" s="224"/>
      <c r="O157" s="224"/>
      <c r="P157" s="224"/>
      <c r="Q157" s="224"/>
      <c r="R157" s="224"/>
      <c r="S157" s="224"/>
      <c r="T157" s="225"/>
      <c r="AT157" s="226" t="s">
        <v>299</v>
      </c>
      <c r="AU157" s="226" t="s">
        <v>91</v>
      </c>
      <c r="AV157" s="13" t="s">
        <v>91</v>
      </c>
      <c r="AW157" s="13" t="s">
        <v>42</v>
      </c>
      <c r="AX157" s="13" t="s">
        <v>88</v>
      </c>
      <c r="AY157" s="226" t="s">
        <v>211</v>
      </c>
    </row>
    <row r="158" spans="1:65" s="2" customFormat="1" ht="24">
      <c r="A158" s="37"/>
      <c r="B158" s="38"/>
      <c r="C158" s="259" t="s">
        <v>384</v>
      </c>
      <c r="D158" s="259" t="s">
        <v>507</v>
      </c>
      <c r="E158" s="260" t="s">
        <v>2911</v>
      </c>
      <c r="F158" s="261" t="s">
        <v>2912</v>
      </c>
      <c r="G158" s="262" t="s">
        <v>315</v>
      </c>
      <c r="H158" s="263">
        <v>32.96</v>
      </c>
      <c r="I158" s="264"/>
      <c r="J158" s="265">
        <f>ROUND(I158*H158,2)</f>
        <v>0</v>
      </c>
      <c r="K158" s="261" t="s">
        <v>224</v>
      </c>
      <c r="L158" s="266"/>
      <c r="M158" s="267" t="s">
        <v>44</v>
      </c>
      <c r="N158" s="268" t="s">
        <v>53</v>
      </c>
      <c r="O158" s="67"/>
      <c r="P158" s="204">
        <f>O158*H158</f>
        <v>0</v>
      </c>
      <c r="Q158" s="204">
        <v>3.2000000000000003E-4</v>
      </c>
      <c r="R158" s="204">
        <f>Q158*H158</f>
        <v>1.0547200000000001E-2</v>
      </c>
      <c r="S158" s="204">
        <v>0</v>
      </c>
      <c r="T158" s="205">
        <f>S158*H158</f>
        <v>0</v>
      </c>
      <c r="U158" s="37"/>
      <c r="V158" s="37"/>
      <c r="W158" s="37"/>
      <c r="X158" s="37"/>
      <c r="Y158" s="37"/>
      <c r="Z158" s="37"/>
      <c r="AA158" s="37"/>
      <c r="AB158" s="37"/>
      <c r="AC158" s="37"/>
      <c r="AD158" s="37"/>
      <c r="AE158" s="37"/>
      <c r="AR158" s="206" t="s">
        <v>256</v>
      </c>
      <c r="AT158" s="206" t="s">
        <v>507</v>
      </c>
      <c r="AU158" s="206" t="s">
        <v>91</v>
      </c>
      <c r="AY158" s="19" t="s">
        <v>211</v>
      </c>
      <c r="BE158" s="207">
        <f>IF(N158="základní",J158,0)</f>
        <v>0</v>
      </c>
      <c r="BF158" s="207">
        <f>IF(N158="snížená",J158,0)</f>
        <v>0</v>
      </c>
      <c r="BG158" s="207">
        <f>IF(N158="zákl. přenesená",J158,0)</f>
        <v>0</v>
      </c>
      <c r="BH158" s="207">
        <f>IF(N158="sníž. přenesená",J158,0)</f>
        <v>0</v>
      </c>
      <c r="BI158" s="207">
        <f>IF(N158="nulová",J158,0)</f>
        <v>0</v>
      </c>
      <c r="BJ158" s="19" t="s">
        <v>88</v>
      </c>
      <c r="BK158" s="207">
        <f>ROUND(I158*H158,2)</f>
        <v>0</v>
      </c>
      <c r="BL158" s="19" t="s">
        <v>232</v>
      </c>
      <c r="BM158" s="206" t="s">
        <v>2913</v>
      </c>
    </row>
    <row r="159" spans="1:65" s="13" customFormat="1">
      <c r="B159" s="216"/>
      <c r="C159" s="217"/>
      <c r="D159" s="208" t="s">
        <v>299</v>
      </c>
      <c r="E159" s="218" t="s">
        <v>44</v>
      </c>
      <c r="F159" s="219" t="s">
        <v>2914</v>
      </c>
      <c r="G159" s="217"/>
      <c r="H159" s="220">
        <v>32.96</v>
      </c>
      <c r="I159" s="221"/>
      <c r="J159" s="217"/>
      <c r="K159" s="217"/>
      <c r="L159" s="222"/>
      <c r="M159" s="223"/>
      <c r="N159" s="224"/>
      <c r="O159" s="224"/>
      <c r="P159" s="224"/>
      <c r="Q159" s="224"/>
      <c r="R159" s="224"/>
      <c r="S159" s="224"/>
      <c r="T159" s="225"/>
      <c r="AT159" s="226" t="s">
        <v>299</v>
      </c>
      <c r="AU159" s="226" t="s">
        <v>91</v>
      </c>
      <c r="AV159" s="13" t="s">
        <v>91</v>
      </c>
      <c r="AW159" s="13" t="s">
        <v>42</v>
      </c>
      <c r="AX159" s="13" t="s">
        <v>88</v>
      </c>
      <c r="AY159" s="226" t="s">
        <v>211</v>
      </c>
    </row>
    <row r="160" spans="1:65" s="12" customFormat="1" ht="12.75">
      <c r="B160" s="179"/>
      <c r="C160" s="180"/>
      <c r="D160" s="181" t="s">
        <v>81</v>
      </c>
      <c r="E160" s="193" t="s">
        <v>606</v>
      </c>
      <c r="F160" s="193" t="s">
        <v>607</v>
      </c>
      <c r="G160" s="180"/>
      <c r="H160" s="180"/>
      <c r="I160" s="183"/>
      <c r="J160" s="194">
        <f>BK160</f>
        <v>0</v>
      </c>
      <c r="K160" s="180"/>
      <c r="L160" s="185"/>
      <c r="M160" s="186"/>
      <c r="N160" s="187"/>
      <c r="O160" s="187"/>
      <c r="P160" s="188">
        <f>SUM(P161:P162)</f>
        <v>0</v>
      </c>
      <c r="Q160" s="187"/>
      <c r="R160" s="188">
        <f>SUM(R161:R162)</f>
        <v>0</v>
      </c>
      <c r="S160" s="187"/>
      <c r="T160" s="189">
        <f>SUM(T161:T162)</f>
        <v>0</v>
      </c>
      <c r="AR160" s="190" t="s">
        <v>88</v>
      </c>
      <c r="AT160" s="191" t="s">
        <v>81</v>
      </c>
      <c r="AU160" s="191" t="s">
        <v>88</v>
      </c>
      <c r="AY160" s="190" t="s">
        <v>211</v>
      </c>
      <c r="BK160" s="192">
        <f>SUM(BK161:BK162)</f>
        <v>0</v>
      </c>
    </row>
    <row r="161" spans="1:65" s="2" customFormat="1" ht="12">
      <c r="A161" s="37"/>
      <c r="B161" s="38"/>
      <c r="C161" s="195" t="s">
        <v>389</v>
      </c>
      <c r="D161" s="195" t="s">
        <v>214</v>
      </c>
      <c r="E161" s="196" t="s">
        <v>2915</v>
      </c>
      <c r="F161" s="197" t="s">
        <v>2916</v>
      </c>
      <c r="G161" s="198" t="s">
        <v>510</v>
      </c>
      <c r="H161" s="199">
        <v>251.99700000000001</v>
      </c>
      <c r="I161" s="200"/>
      <c r="J161" s="201">
        <f>ROUND(I161*H161,2)</f>
        <v>0</v>
      </c>
      <c r="K161" s="197" t="s">
        <v>224</v>
      </c>
      <c r="L161" s="42"/>
      <c r="M161" s="202" t="s">
        <v>44</v>
      </c>
      <c r="N161" s="203" t="s">
        <v>53</v>
      </c>
      <c r="O161" s="67"/>
      <c r="P161" s="204">
        <f>O161*H161</f>
        <v>0</v>
      </c>
      <c r="Q161" s="204">
        <v>0</v>
      </c>
      <c r="R161" s="204">
        <f>Q161*H161</f>
        <v>0</v>
      </c>
      <c r="S161" s="204">
        <v>0</v>
      </c>
      <c r="T161" s="205">
        <f>S161*H161</f>
        <v>0</v>
      </c>
      <c r="U161" s="37"/>
      <c r="V161" s="37"/>
      <c r="W161" s="37"/>
      <c r="X161" s="37"/>
      <c r="Y161" s="37"/>
      <c r="Z161" s="37"/>
      <c r="AA161" s="37"/>
      <c r="AB161" s="37"/>
      <c r="AC161" s="37"/>
      <c r="AD161" s="37"/>
      <c r="AE161" s="37"/>
      <c r="AR161" s="206" t="s">
        <v>232</v>
      </c>
      <c r="AT161" s="206" t="s">
        <v>214</v>
      </c>
      <c r="AU161" s="206" t="s">
        <v>91</v>
      </c>
      <c r="AY161" s="19" t="s">
        <v>211</v>
      </c>
      <c r="BE161" s="207">
        <f>IF(N161="základní",J161,0)</f>
        <v>0</v>
      </c>
      <c r="BF161" s="207">
        <f>IF(N161="snížená",J161,0)</f>
        <v>0</v>
      </c>
      <c r="BG161" s="207">
        <f>IF(N161="zákl. přenesená",J161,0)</f>
        <v>0</v>
      </c>
      <c r="BH161" s="207">
        <f>IF(N161="sníž. přenesená",J161,0)</f>
        <v>0</v>
      </c>
      <c r="BI161" s="207">
        <f>IF(N161="nulová",J161,0)</f>
        <v>0</v>
      </c>
      <c r="BJ161" s="19" t="s">
        <v>88</v>
      </c>
      <c r="BK161" s="207">
        <f>ROUND(I161*H161,2)</f>
        <v>0</v>
      </c>
      <c r="BL161" s="19" t="s">
        <v>232</v>
      </c>
      <c r="BM161" s="206" t="s">
        <v>2917</v>
      </c>
    </row>
    <row r="162" spans="1:65" s="2" customFormat="1" ht="48.75">
      <c r="A162" s="37"/>
      <c r="B162" s="38"/>
      <c r="C162" s="39"/>
      <c r="D162" s="208" t="s">
        <v>297</v>
      </c>
      <c r="E162" s="39"/>
      <c r="F162" s="209" t="s">
        <v>2918</v>
      </c>
      <c r="G162" s="39"/>
      <c r="H162" s="39"/>
      <c r="I162" s="118"/>
      <c r="J162" s="39"/>
      <c r="K162" s="39"/>
      <c r="L162" s="42"/>
      <c r="M162" s="212"/>
      <c r="N162" s="213"/>
      <c r="O162" s="214"/>
      <c r="P162" s="214"/>
      <c r="Q162" s="214"/>
      <c r="R162" s="214"/>
      <c r="S162" s="214"/>
      <c r="T162" s="215"/>
      <c r="U162" s="37"/>
      <c r="V162" s="37"/>
      <c r="W162" s="37"/>
      <c r="X162" s="37"/>
      <c r="Y162" s="37"/>
      <c r="Z162" s="37"/>
      <c r="AA162" s="37"/>
      <c r="AB162" s="37"/>
      <c r="AC162" s="37"/>
      <c r="AD162" s="37"/>
      <c r="AE162" s="37"/>
      <c r="AT162" s="19" t="s">
        <v>297</v>
      </c>
      <c r="AU162" s="19" t="s">
        <v>91</v>
      </c>
    </row>
    <row r="163" spans="1:65" s="2" customFormat="1">
      <c r="A163" s="37"/>
      <c r="B163" s="50"/>
      <c r="C163" s="51"/>
      <c r="D163" s="51"/>
      <c r="E163" s="51"/>
      <c r="F163" s="51"/>
      <c r="G163" s="51"/>
      <c r="H163" s="51"/>
      <c r="I163" s="145"/>
      <c r="J163" s="51"/>
      <c r="K163" s="51"/>
      <c r="L163" s="42"/>
      <c r="M163" s="37"/>
      <c r="O163" s="37"/>
      <c r="P163" s="37"/>
      <c r="Q163" s="37"/>
      <c r="R163" s="37"/>
      <c r="S163" s="37"/>
      <c r="T163" s="37"/>
      <c r="U163" s="37"/>
      <c r="V163" s="37"/>
      <c r="W163" s="37"/>
      <c r="X163" s="37"/>
      <c r="Y163" s="37"/>
      <c r="Z163" s="37"/>
      <c r="AA163" s="37"/>
      <c r="AB163" s="37"/>
      <c r="AC163" s="37"/>
      <c r="AD163" s="37"/>
      <c r="AE163" s="37"/>
    </row>
  </sheetData>
  <sheetProtection algorithmName="SHA-512" hashValue="H5eQli2gTYrHZzDuo372jhPqk/Spzk/ukp1+Eb3N0wCeEE43P1d9bEL9Awb/zyWbn0L7yvsdYyk+R35bUI4ZHg==" saltValue="RVd4fFVS018KQqO22YpMdFAUfrdtwrgo9sVK71vxn/igk/88OBZerBk69Gpd5/K4bb9jP0/Fx/fqmCkiXZyoLA==" spinCount="100000" sheet="1" objects="1" scenarios="1" formatColumns="0" formatRows="0" autoFilter="0"/>
  <autoFilter ref="C89:K162"/>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election activeCell="F119" sqref="F119"/>
    </sheetView>
  </sheetViews>
  <sheetFormatPr defaultRowHeight="11.25"/>
  <cols>
    <col min="1" max="1" width="8.33203125" style="279" customWidth="1"/>
    <col min="2" max="2" width="1.6640625" style="279" customWidth="1"/>
    <col min="3" max="4" width="5" style="279" customWidth="1"/>
    <col min="5" max="5" width="11.6640625" style="279" customWidth="1"/>
    <col min="6" max="6" width="9.1640625" style="279" customWidth="1"/>
    <col min="7" max="7" width="5" style="279" customWidth="1"/>
    <col min="8" max="8" width="77.83203125" style="279" customWidth="1"/>
    <col min="9" max="10" width="20" style="279" customWidth="1"/>
    <col min="11" max="11" width="1.6640625" style="279" customWidth="1"/>
  </cols>
  <sheetData>
    <row r="1" spans="2:11" s="1" customFormat="1"/>
    <row r="2" spans="2:11" s="1" customFormat="1" ht="13.5">
      <c r="B2" s="280"/>
      <c r="C2" s="281"/>
      <c r="D2" s="281"/>
      <c r="E2" s="281"/>
      <c r="F2" s="281"/>
      <c r="G2" s="281"/>
      <c r="H2" s="281"/>
      <c r="I2" s="281"/>
      <c r="J2" s="281"/>
      <c r="K2" s="282"/>
    </row>
    <row r="3" spans="2:11" s="17" customFormat="1" ht="21">
      <c r="B3" s="283"/>
      <c r="C3" s="412" t="s">
        <v>2919</v>
      </c>
      <c r="D3" s="412"/>
      <c r="E3" s="412"/>
      <c r="F3" s="412"/>
      <c r="G3" s="412"/>
      <c r="H3" s="412"/>
      <c r="I3" s="412"/>
      <c r="J3" s="412"/>
      <c r="K3" s="284"/>
    </row>
    <row r="4" spans="2:11" s="1" customFormat="1" ht="16.5">
      <c r="B4" s="285"/>
      <c r="C4" s="417" t="s">
        <v>2920</v>
      </c>
      <c r="D4" s="417"/>
      <c r="E4" s="417"/>
      <c r="F4" s="417"/>
      <c r="G4" s="417"/>
      <c r="H4" s="417"/>
      <c r="I4" s="417"/>
      <c r="J4" s="417"/>
      <c r="K4" s="286"/>
    </row>
    <row r="5" spans="2:11" s="1" customFormat="1" ht="16.5">
      <c r="B5" s="285"/>
      <c r="C5" s="287"/>
      <c r="D5" s="287"/>
      <c r="E5" s="287"/>
      <c r="F5" s="287"/>
      <c r="G5" s="287"/>
      <c r="H5" s="287"/>
      <c r="I5" s="287"/>
      <c r="J5" s="287"/>
      <c r="K5" s="286"/>
    </row>
    <row r="6" spans="2:11" s="1" customFormat="1" ht="15">
      <c r="B6" s="285"/>
      <c r="C6" s="416" t="s">
        <v>2921</v>
      </c>
      <c r="D6" s="416"/>
      <c r="E6" s="416"/>
      <c r="F6" s="416"/>
      <c r="G6" s="416"/>
      <c r="H6" s="416"/>
      <c r="I6" s="416"/>
      <c r="J6" s="416"/>
      <c r="K6" s="286"/>
    </row>
    <row r="7" spans="2:11" s="1" customFormat="1" ht="15">
      <c r="B7" s="289"/>
      <c r="C7" s="416" t="s">
        <v>2922</v>
      </c>
      <c r="D7" s="416"/>
      <c r="E7" s="416"/>
      <c r="F7" s="416"/>
      <c r="G7" s="416"/>
      <c r="H7" s="416"/>
      <c r="I7" s="416"/>
      <c r="J7" s="416"/>
      <c r="K7" s="286"/>
    </row>
    <row r="8" spans="2:11" s="1" customFormat="1" ht="15">
      <c r="B8" s="289"/>
      <c r="C8" s="288"/>
      <c r="D8" s="288"/>
      <c r="E8" s="288"/>
      <c r="F8" s="288"/>
      <c r="G8" s="288"/>
      <c r="H8" s="288"/>
      <c r="I8" s="288"/>
      <c r="J8" s="288"/>
      <c r="K8" s="286"/>
    </row>
    <row r="9" spans="2:11" s="1" customFormat="1" ht="15">
      <c r="B9" s="289"/>
      <c r="C9" s="416" t="s">
        <v>2923</v>
      </c>
      <c r="D9" s="416"/>
      <c r="E9" s="416"/>
      <c r="F9" s="416"/>
      <c r="G9" s="416"/>
      <c r="H9" s="416"/>
      <c r="I9" s="416"/>
      <c r="J9" s="416"/>
      <c r="K9" s="286"/>
    </row>
    <row r="10" spans="2:11" s="1" customFormat="1" ht="15">
      <c r="B10" s="289"/>
      <c r="C10" s="288"/>
      <c r="D10" s="416" t="s">
        <v>2924</v>
      </c>
      <c r="E10" s="416"/>
      <c r="F10" s="416"/>
      <c r="G10" s="416"/>
      <c r="H10" s="416"/>
      <c r="I10" s="416"/>
      <c r="J10" s="416"/>
      <c r="K10" s="286"/>
    </row>
    <row r="11" spans="2:11" s="1" customFormat="1" ht="15">
      <c r="B11" s="289"/>
      <c r="C11" s="290"/>
      <c r="D11" s="416" t="s">
        <v>2925</v>
      </c>
      <c r="E11" s="416"/>
      <c r="F11" s="416"/>
      <c r="G11" s="416"/>
      <c r="H11" s="416"/>
      <c r="I11" s="416"/>
      <c r="J11" s="416"/>
      <c r="K11" s="286"/>
    </row>
    <row r="12" spans="2:11" s="1" customFormat="1" ht="15">
      <c r="B12" s="289"/>
      <c r="C12" s="290"/>
      <c r="D12" s="288"/>
      <c r="E12" s="288"/>
      <c r="F12" s="288"/>
      <c r="G12" s="288"/>
      <c r="H12" s="288"/>
      <c r="I12" s="288"/>
      <c r="J12" s="288"/>
      <c r="K12" s="286"/>
    </row>
    <row r="13" spans="2:11" s="1" customFormat="1" ht="15">
      <c r="B13" s="289"/>
      <c r="C13" s="290"/>
      <c r="D13" s="291" t="s">
        <v>2926</v>
      </c>
      <c r="E13" s="288"/>
      <c r="F13" s="288"/>
      <c r="G13" s="288"/>
      <c r="H13" s="288"/>
      <c r="I13" s="288"/>
      <c r="J13" s="288"/>
      <c r="K13" s="286"/>
    </row>
    <row r="14" spans="2:11" s="1" customFormat="1" ht="15">
      <c r="B14" s="289"/>
      <c r="C14" s="290"/>
      <c r="D14" s="290"/>
      <c r="E14" s="290"/>
      <c r="F14" s="290"/>
      <c r="G14" s="290"/>
      <c r="H14" s="290"/>
      <c r="I14" s="290"/>
      <c r="J14" s="290"/>
      <c r="K14" s="286"/>
    </row>
    <row r="15" spans="2:11" s="1" customFormat="1" ht="15">
      <c r="B15" s="289"/>
      <c r="C15" s="290"/>
      <c r="D15" s="416" t="s">
        <v>2927</v>
      </c>
      <c r="E15" s="416"/>
      <c r="F15" s="416"/>
      <c r="G15" s="416"/>
      <c r="H15" s="416"/>
      <c r="I15" s="416"/>
      <c r="J15" s="416"/>
      <c r="K15" s="286"/>
    </row>
    <row r="16" spans="2:11" s="1" customFormat="1" ht="15">
      <c r="B16" s="289"/>
      <c r="C16" s="290"/>
      <c r="D16" s="416" t="s">
        <v>2928</v>
      </c>
      <c r="E16" s="416"/>
      <c r="F16" s="416"/>
      <c r="G16" s="416"/>
      <c r="H16" s="416"/>
      <c r="I16" s="416"/>
      <c r="J16" s="416"/>
      <c r="K16" s="286"/>
    </row>
    <row r="17" spans="2:11" s="1" customFormat="1" ht="15">
      <c r="B17" s="289"/>
      <c r="C17" s="290"/>
      <c r="D17" s="416" t="s">
        <v>2929</v>
      </c>
      <c r="E17" s="416"/>
      <c r="F17" s="416"/>
      <c r="G17" s="416"/>
      <c r="H17" s="416"/>
      <c r="I17" s="416"/>
      <c r="J17" s="416"/>
      <c r="K17" s="286"/>
    </row>
    <row r="18" spans="2:11" s="1" customFormat="1" ht="15">
      <c r="B18" s="289"/>
      <c r="C18" s="290"/>
      <c r="D18" s="290"/>
      <c r="E18" s="292" t="s">
        <v>2930</v>
      </c>
      <c r="F18" s="416" t="s">
        <v>2931</v>
      </c>
      <c r="G18" s="416"/>
      <c r="H18" s="416"/>
      <c r="I18" s="416"/>
      <c r="J18" s="416"/>
      <c r="K18" s="286"/>
    </row>
    <row r="19" spans="2:11" s="1" customFormat="1" ht="15">
      <c r="B19" s="289"/>
      <c r="C19" s="290"/>
      <c r="D19" s="290"/>
      <c r="E19" s="292" t="s">
        <v>99</v>
      </c>
      <c r="F19" s="416" t="s">
        <v>2932</v>
      </c>
      <c r="G19" s="416"/>
      <c r="H19" s="416"/>
      <c r="I19" s="416"/>
      <c r="J19" s="416"/>
      <c r="K19" s="286"/>
    </row>
    <row r="20" spans="2:11" s="1" customFormat="1" ht="15">
      <c r="B20" s="289"/>
      <c r="C20" s="290"/>
      <c r="D20" s="290"/>
      <c r="E20" s="292" t="s">
        <v>2933</v>
      </c>
      <c r="F20" s="416" t="s">
        <v>2934</v>
      </c>
      <c r="G20" s="416"/>
      <c r="H20" s="416"/>
      <c r="I20" s="416"/>
      <c r="J20" s="416"/>
      <c r="K20" s="286"/>
    </row>
    <row r="21" spans="2:11" s="1" customFormat="1" ht="15">
      <c r="B21" s="289"/>
      <c r="C21" s="290"/>
      <c r="D21" s="290"/>
      <c r="E21" s="292" t="s">
        <v>86</v>
      </c>
      <c r="F21" s="416" t="s">
        <v>87</v>
      </c>
      <c r="G21" s="416"/>
      <c r="H21" s="416"/>
      <c r="I21" s="416"/>
      <c r="J21" s="416"/>
      <c r="K21" s="286"/>
    </row>
    <row r="22" spans="2:11" s="1" customFormat="1" ht="15">
      <c r="B22" s="289"/>
      <c r="C22" s="290"/>
      <c r="D22" s="290"/>
      <c r="E22" s="292" t="s">
        <v>2935</v>
      </c>
      <c r="F22" s="416" t="s">
        <v>2936</v>
      </c>
      <c r="G22" s="416"/>
      <c r="H22" s="416"/>
      <c r="I22" s="416"/>
      <c r="J22" s="416"/>
      <c r="K22" s="286"/>
    </row>
    <row r="23" spans="2:11" s="1" customFormat="1" ht="15">
      <c r="B23" s="289"/>
      <c r="C23" s="290"/>
      <c r="D23" s="290"/>
      <c r="E23" s="292" t="s">
        <v>94</v>
      </c>
      <c r="F23" s="416" t="s">
        <v>2937</v>
      </c>
      <c r="G23" s="416"/>
      <c r="H23" s="416"/>
      <c r="I23" s="416"/>
      <c r="J23" s="416"/>
      <c r="K23" s="286"/>
    </row>
    <row r="24" spans="2:11" s="1" customFormat="1" ht="15">
      <c r="B24" s="289"/>
      <c r="C24" s="290"/>
      <c r="D24" s="290"/>
      <c r="E24" s="290"/>
      <c r="F24" s="290"/>
      <c r="G24" s="290"/>
      <c r="H24" s="290"/>
      <c r="I24" s="290"/>
      <c r="J24" s="290"/>
      <c r="K24" s="286"/>
    </row>
    <row r="25" spans="2:11" s="1" customFormat="1" ht="15">
      <c r="B25" s="289"/>
      <c r="C25" s="416" t="s">
        <v>2938</v>
      </c>
      <c r="D25" s="416"/>
      <c r="E25" s="416"/>
      <c r="F25" s="416"/>
      <c r="G25" s="416"/>
      <c r="H25" s="416"/>
      <c r="I25" s="416"/>
      <c r="J25" s="416"/>
      <c r="K25" s="286"/>
    </row>
    <row r="26" spans="2:11" s="1" customFormat="1" ht="15">
      <c r="B26" s="289"/>
      <c r="C26" s="416" t="s">
        <v>2939</v>
      </c>
      <c r="D26" s="416"/>
      <c r="E26" s="416"/>
      <c r="F26" s="416"/>
      <c r="G26" s="416"/>
      <c r="H26" s="416"/>
      <c r="I26" s="416"/>
      <c r="J26" s="416"/>
      <c r="K26" s="286"/>
    </row>
    <row r="27" spans="2:11" s="1" customFormat="1" ht="15">
      <c r="B27" s="289"/>
      <c r="C27" s="288"/>
      <c r="D27" s="416" t="s">
        <v>2940</v>
      </c>
      <c r="E27" s="416"/>
      <c r="F27" s="416"/>
      <c r="G27" s="416"/>
      <c r="H27" s="416"/>
      <c r="I27" s="416"/>
      <c r="J27" s="416"/>
      <c r="K27" s="286"/>
    </row>
    <row r="28" spans="2:11" s="1" customFormat="1" ht="15">
      <c r="B28" s="289"/>
      <c r="C28" s="290"/>
      <c r="D28" s="416" t="s">
        <v>2941</v>
      </c>
      <c r="E28" s="416"/>
      <c r="F28" s="416"/>
      <c r="G28" s="416"/>
      <c r="H28" s="416"/>
      <c r="I28" s="416"/>
      <c r="J28" s="416"/>
      <c r="K28" s="286"/>
    </row>
    <row r="29" spans="2:11" s="1" customFormat="1" ht="15">
      <c r="B29" s="289"/>
      <c r="C29" s="290"/>
      <c r="D29" s="290"/>
      <c r="E29" s="290"/>
      <c r="F29" s="290"/>
      <c r="G29" s="290"/>
      <c r="H29" s="290"/>
      <c r="I29" s="290"/>
      <c r="J29" s="290"/>
      <c r="K29" s="286"/>
    </row>
    <row r="30" spans="2:11" s="1" customFormat="1" ht="15">
      <c r="B30" s="289"/>
      <c r="C30" s="290"/>
      <c r="D30" s="416" t="s">
        <v>2942</v>
      </c>
      <c r="E30" s="416"/>
      <c r="F30" s="416"/>
      <c r="G30" s="416"/>
      <c r="H30" s="416"/>
      <c r="I30" s="416"/>
      <c r="J30" s="416"/>
      <c r="K30" s="286"/>
    </row>
    <row r="31" spans="2:11" s="1" customFormat="1" ht="15">
      <c r="B31" s="289"/>
      <c r="C31" s="290"/>
      <c r="D31" s="416" t="s">
        <v>2943</v>
      </c>
      <c r="E31" s="416"/>
      <c r="F31" s="416"/>
      <c r="G31" s="416"/>
      <c r="H31" s="416"/>
      <c r="I31" s="416"/>
      <c r="J31" s="416"/>
      <c r="K31" s="286"/>
    </row>
    <row r="32" spans="2:11" s="1" customFormat="1" ht="15">
      <c r="B32" s="289"/>
      <c r="C32" s="290"/>
      <c r="D32" s="290"/>
      <c r="E32" s="290"/>
      <c r="F32" s="290"/>
      <c r="G32" s="290"/>
      <c r="H32" s="290"/>
      <c r="I32" s="290"/>
      <c r="J32" s="290"/>
      <c r="K32" s="286"/>
    </row>
    <row r="33" spans="2:11" s="1" customFormat="1" ht="15">
      <c r="B33" s="289"/>
      <c r="C33" s="290"/>
      <c r="D33" s="416" t="s">
        <v>2944</v>
      </c>
      <c r="E33" s="416"/>
      <c r="F33" s="416"/>
      <c r="G33" s="416"/>
      <c r="H33" s="416"/>
      <c r="I33" s="416"/>
      <c r="J33" s="416"/>
      <c r="K33" s="286"/>
    </row>
    <row r="34" spans="2:11" s="1" customFormat="1" ht="15">
      <c r="B34" s="289"/>
      <c r="C34" s="290"/>
      <c r="D34" s="416" t="s">
        <v>2945</v>
      </c>
      <c r="E34" s="416"/>
      <c r="F34" s="416"/>
      <c r="G34" s="416"/>
      <c r="H34" s="416"/>
      <c r="I34" s="416"/>
      <c r="J34" s="416"/>
      <c r="K34" s="286"/>
    </row>
    <row r="35" spans="2:11" s="1" customFormat="1" ht="15">
      <c r="B35" s="289"/>
      <c r="C35" s="290"/>
      <c r="D35" s="416" t="s">
        <v>2946</v>
      </c>
      <c r="E35" s="416"/>
      <c r="F35" s="416"/>
      <c r="G35" s="416"/>
      <c r="H35" s="416"/>
      <c r="I35" s="416"/>
      <c r="J35" s="416"/>
      <c r="K35" s="286"/>
    </row>
    <row r="36" spans="2:11" s="1" customFormat="1" ht="15">
      <c r="B36" s="289"/>
      <c r="C36" s="290"/>
      <c r="D36" s="288"/>
      <c r="E36" s="291" t="s">
        <v>196</v>
      </c>
      <c r="F36" s="288"/>
      <c r="G36" s="416" t="s">
        <v>2947</v>
      </c>
      <c r="H36" s="416"/>
      <c r="I36" s="416"/>
      <c r="J36" s="416"/>
      <c r="K36" s="286"/>
    </row>
    <row r="37" spans="2:11" s="1" customFormat="1" ht="15">
      <c r="B37" s="289"/>
      <c r="C37" s="290"/>
      <c r="D37" s="288"/>
      <c r="E37" s="291" t="s">
        <v>2948</v>
      </c>
      <c r="F37" s="288"/>
      <c r="G37" s="416" t="s">
        <v>2949</v>
      </c>
      <c r="H37" s="416"/>
      <c r="I37" s="416"/>
      <c r="J37" s="416"/>
      <c r="K37" s="286"/>
    </row>
    <row r="38" spans="2:11" s="1" customFormat="1" ht="15">
      <c r="B38" s="289"/>
      <c r="C38" s="290"/>
      <c r="D38" s="288"/>
      <c r="E38" s="291" t="s">
        <v>63</v>
      </c>
      <c r="F38" s="288"/>
      <c r="G38" s="416" t="s">
        <v>2950</v>
      </c>
      <c r="H38" s="416"/>
      <c r="I38" s="416"/>
      <c r="J38" s="416"/>
      <c r="K38" s="286"/>
    </row>
    <row r="39" spans="2:11" s="1" customFormat="1" ht="15">
      <c r="B39" s="289"/>
      <c r="C39" s="290"/>
      <c r="D39" s="288"/>
      <c r="E39" s="291" t="s">
        <v>64</v>
      </c>
      <c r="F39" s="288"/>
      <c r="G39" s="416" t="s">
        <v>2951</v>
      </c>
      <c r="H39" s="416"/>
      <c r="I39" s="416"/>
      <c r="J39" s="416"/>
      <c r="K39" s="286"/>
    </row>
    <row r="40" spans="2:11" s="1" customFormat="1" ht="15">
      <c r="B40" s="289"/>
      <c r="C40" s="290"/>
      <c r="D40" s="288"/>
      <c r="E40" s="291" t="s">
        <v>197</v>
      </c>
      <c r="F40" s="288"/>
      <c r="G40" s="416" t="s">
        <v>2952</v>
      </c>
      <c r="H40" s="416"/>
      <c r="I40" s="416"/>
      <c r="J40" s="416"/>
      <c r="K40" s="286"/>
    </row>
    <row r="41" spans="2:11" s="1" customFormat="1" ht="15">
      <c r="B41" s="289"/>
      <c r="C41" s="290"/>
      <c r="D41" s="288"/>
      <c r="E41" s="291" t="s">
        <v>198</v>
      </c>
      <c r="F41" s="288"/>
      <c r="G41" s="416" t="s">
        <v>2953</v>
      </c>
      <c r="H41" s="416"/>
      <c r="I41" s="416"/>
      <c r="J41" s="416"/>
      <c r="K41" s="286"/>
    </row>
    <row r="42" spans="2:11" s="1" customFormat="1" ht="15">
      <c r="B42" s="289"/>
      <c r="C42" s="290"/>
      <c r="D42" s="288"/>
      <c r="E42" s="291" t="s">
        <v>2954</v>
      </c>
      <c r="F42" s="288"/>
      <c r="G42" s="416" t="s">
        <v>2955</v>
      </c>
      <c r="H42" s="416"/>
      <c r="I42" s="416"/>
      <c r="J42" s="416"/>
      <c r="K42" s="286"/>
    </row>
    <row r="43" spans="2:11" s="1" customFormat="1" ht="15">
      <c r="B43" s="289"/>
      <c r="C43" s="290"/>
      <c r="D43" s="288"/>
      <c r="E43" s="291"/>
      <c r="F43" s="288"/>
      <c r="G43" s="416" t="s">
        <v>2956</v>
      </c>
      <c r="H43" s="416"/>
      <c r="I43" s="416"/>
      <c r="J43" s="416"/>
      <c r="K43" s="286"/>
    </row>
    <row r="44" spans="2:11" s="1" customFormat="1" ht="15">
      <c r="B44" s="289"/>
      <c r="C44" s="290"/>
      <c r="D44" s="288"/>
      <c r="E44" s="291" t="s">
        <v>2957</v>
      </c>
      <c r="F44" s="288"/>
      <c r="G44" s="416" t="s">
        <v>2958</v>
      </c>
      <c r="H44" s="416"/>
      <c r="I44" s="416"/>
      <c r="J44" s="416"/>
      <c r="K44" s="286"/>
    </row>
    <row r="45" spans="2:11" s="1" customFormat="1" ht="15">
      <c r="B45" s="289"/>
      <c r="C45" s="290"/>
      <c r="D45" s="288"/>
      <c r="E45" s="291" t="s">
        <v>200</v>
      </c>
      <c r="F45" s="288"/>
      <c r="G45" s="416" t="s">
        <v>2959</v>
      </c>
      <c r="H45" s="416"/>
      <c r="I45" s="416"/>
      <c r="J45" s="416"/>
      <c r="K45" s="286"/>
    </row>
    <row r="46" spans="2:11" s="1" customFormat="1" ht="15">
      <c r="B46" s="289"/>
      <c r="C46" s="290"/>
      <c r="D46" s="288"/>
      <c r="E46" s="288"/>
      <c r="F46" s="288"/>
      <c r="G46" s="288"/>
      <c r="H46" s="288"/>
      <c r="I46" s="288"/>
      <c r="J46" s="288"/>
      <c r="K46" s="286"/>
    </row>
    <row r="47" spans="2:11" s="1" customFormat="1" ht="15">
      <c r="B47" s="289"/>
      <c r="C47" s="290"/>
      <c r="D47" s="416" t="s">
        <v>2960</v>
      </c>
      <c r="E47" s="416"/>
      <c r="F47" s="416"/>
      <c r="G47" s="416"/>
      <c r="H47" s="416"/>
      <c r="I47" s="416"/>
      <c r="J47" s="416"/>
      <c r="K47" s="286"/>
    </row>
    <row r="48" spans="2:11" s="1" customFormat="1" ht="15">
      <c r="B48" s="289"/>
      <c r="C48" s="290"/>
      <c r="D48" s="290"/>
      <c r="E48" s="416" t="s">
        <v>2961</v>
      </c>
      <c r="F48" s="416"/>
      <c r="G48" s="416"/>
      <c r="H48" s="416"/>
      <c r="I48" s="416"/>
      <c r="J48" s="416"/>
      <c r="K48" s="286"/>
    </row>
    <row r="49" spans="2:11" s="1" customFormat="1" ht="15">
      <c r="B49" s="289"/>
      <c r="C49" s="290"/>
      <c r="D49" s="290"/>
      <c r="E49" s="416" t="s">
        <v>2962</v>
      </c>
      <c r="F49" s="416"/>
      <c r="G49" s="416"/>
      <c r="H49" s="416"/>
      <c r="I49" s="416"/>
      <c r="J49" s="416"/>
      <c r="K49" s="286"/>
    </row>
    <row r="50" spans="2:11" s="1" customFormat="1" ht="15">
      <c r="B50" s="289"/>
      <c r="C50" s="290"/>
      <c r="D50" s="290"/>
      <c r="E50" s="416" t="s">
        <v>2963</v>
      </c>
      <c r="F50" s="416"/>
      <c r="G50" s="416"/>
      <c r="H50" s="416"/>
      <c r="I50" s="416"/>
      <c r="J50" s="416"/>
      <c r="K50" s="286"/>
    </row>
    <row r="51" spans="2:11" s="1" customFormat="1" ht="15">
      <c r="B51" s="289"/>
      <c r="C51" s="290"/>
      <c r="D51" s="416" t="s">
        <v>2964</v>
      </c>
      <c r="E51" s="416"/>
      <c r="F51" s="416"/>
      <c r="G51" s="416"/>
      <c r="H51" s="416"/>
      <c r="I51" s="416"/>
      <c r="J51" s="416"/>
      <c r="K51" s="286"/>
    </row>
    <row r="52" spans="2:11" s="1" customFormat="1" ht="16.5">
      <c r="B52" s="285"/>
      <c r="C52" s="417" t="s">
        <v>2965</v>
      </c>
      <c r="D52" s="417"/>
      <c r="E52" s="417"/>
      <c r="F52" s="417"/>
      <c r="G52" s="417"/>
      <c r="H52" s="417"/>
      <c r="I52" s="417"/>
      <c r="J52" s="417"/>
      <c r="K52" s="286"/>
    </row>
    <row r="53" spans="2:11" s="1" customFormat="1" ht="16.5">
      <c r="B53" s="285"/>
      <c r="C53" s="287"/>
      <c r="D53" s="287"/>
      <c r="E53" s="287"/>
      <c r="F53" s="287"/>
      <c r="G53" s="287"/>
      <c r="H53" s="287"/>
      <c r="I53" s="287"/>
      <c r="J53" s="287"/>
      <c r="K53" s="286"/>
    </row>
    <row r="54" spans="2:11" s="1" customFormat="1" ht="15">
      <c r="B54" s="285"/>
      <c r="C54" s="416" t="s">
        <v>2966</v>
      </c>
      <c r="D54" s="416"/>
      <c r="E54" s="416"/>
      <c r="F54" s="416"/>
      <c r="G54" s="416"/>
      <c r="H54" s="416"/>
      <c r="I54" s="416"/>
      <c r="J54" s="416"/>
      <c r="K54" s="286"/>
    </row>
    <row r="55" spans="2:11" s="1" customFormat="1" ht="15">
      <c r="B55" s="285"/>
      <c r="C55" s="416" t="s">
        <v>2967</v>
      </c>
      <c r="D55" s="416"/>
      <c r="E55" s="416"/>
      <c r="F55" s="416"/>
      <c r="G55" s="416"/>
      <c r="H55" s="416"/>
      <c r="I55" s="416"/>
      <c r="J55" s="416"/>
      <c r="K55" s="286"/>
    </row>
    <row r="56" spans="2:11" s="1" customFormat="1" ht="15">
      <c r="B56" s="285"/>
      <c r="C56" s="288"/>
      <c r="D56" s="288"/>
      <c r="E56" s="288"/>
      <c r="F56" s="288"/>
      <c r="G56" s="288"/>
      <c r="H56" s="288"/>
      <c r="I56" s="288"/>
      <c r="J56" s="288"/>
      <c r="K56" s="286"/>
    </row>
    <row r="57" spans="2:11" s="1" customFormat="1" ht="15">
      <c r="B57" s="285"/>
      <c r="C57" s="416" t="s">
        <v>2968</v>
      </c>
      <c r="D57" s="416"/>
      <c r="E57" s="416"/>
      <c r="F57" s="416"/>
      <c r="G57" s="416"/>
      <c r="H57" s="416"/>
      <c r="I57" s="416"/>
      <c r="J57" s="416"/>
      <c r="K57" s="286"/>
    </row>
    <row r="58" spans="2:11" s="1" customFormat="1" ht="15">
      <c r="B58" s="285"/>
      <c r="C58" s="290"/>
      <c r="D58" s="416" t="s">
        <v>2969</v>
      </c>
      <c r="E58" s="416"/>
      <c r="F58" s="416"/>
      <c r="G58" s="416"/>
      <c r="H58" s="416"/>
      <c r="I58" s="416"/>
      <c r="J58" s="416"/>
      <c r="K58" s="286"/>
    </row>
    <row r="59" spans="2:11" s="1" customFormat="1" ht="15">
      <c r="B59" s="285"/>
      <c r="C59" s="290"/>
      <c r="D59" s="416" t="s">
        <v>2970</v>
      </c>
      <c r="E59" s="416"/>
      <c r="F59" s="416"/>
      <c r="G59" s="416"/>
      <c r="H59" s="416"/>
      <c r="I59" s="416"/>
      <c r="J59" s="416"/>
      <c r="K59" s="286"/>
    </row>
    <row r="60" spans="2:11" s="1" customFormat="1" ht="15">
      <c r="B60" s="285"/>
      <c r="C60" s="290"/>
      <c r="D60" s="416" t="s">
        <v>2971</v>
      </c>
      <c r="E60" s="416"/>
      <c r="F60" s="416"/>
      <c r="G60" s="416"/>
      <c r="H60" s="416"/>
      <c r="I60" s="416"/>
      <c r="J60" s="416"/>
      <c r="K60" s="286"/>
    </row>
    <row r="61" spans="2:11" s="1" customFormat="1" ht="15">
      <c r="B61" s="285"/>
      <c r="C61" s="290"/>
      <c r="D61" s="416" t="s">
        <v>2972</v>
      </c>
      <c r="E61" s="416"/>
      <c r="F61" s="416"/>
      <c r="G61" s="416"/>
      <c r="H61" s="416"/>
      <c r="I61" s="416"/>
      <c r="J61" s="416"/>
      <c r="K61" s="286"/>
    </row>
    <row r="62" spans="2:11" s="1" customFormat="1" ht="15">
      <c r="B62" s="285"/>
      <c r="C62" s="290"/>
      <c r="D62" s="418" t="s">
        <v>2973</v>
      </c>
      <c r="E62" s="418"/>
      <c r="F62" s="418"/>
      <c r="G62" s="418"/>
      <c r="H62" s="418"/>
      <c r="I62" s="418"/>
      <c r="J62" s="418"/>
      <c r="K62" s="286"/>
    </row>
    <row r="63" spans="2:11" s="1" customFormat="1" ht="15">
      <c r="B63" s="285"/>
      <c r="C63" s="290"/>
      <c r="D63" s="416" t="s">
        <v>2974</v>
      </c>
      <c r="E63" s="416"/>
      <c r="F63" s="416"/>
      <c r="G63" s="416"/>
      <c r="H63" s="416"/>
      <c r="I63" s="416"/>
      <c r="J63" s="416"/>
      <c r="K63" s="286"/>
    </row>
    <row r="64" spans="2:11" s="1" customFormat="1" ht="15">
      <c r="B64" s="285"/>
      <c r="C64" s="290"/>
      <c r="D64" s="290"/>
      <c r="E64" s="293"/>
      <c r="F64" s="290"/>
      <c r="G64" s="290"/>
      <c r="H64" s="290"/>
      <c r="I64" s="290"/>
      <c r="J64" s="290"/>
      <c r="K64" s="286"/>
    </row>
    <row r="65" spans="2:11" s="1" customFormat="1" ht="15">
      <c r="B65" s="285"/>
      <c r="C65" s="290"/>
      <c r="D65" s="416" t="s">
        <v>2975</v>
      </c>
      <c r="E65" s="416"/>
      <c r="F65" s="416"/>
      <c r="G65" s="416"/>
      <c r="H65" s="416"/>
      <c r="I65" s="416"/>
      <c r="J65" s="416"/>
      <c r="K65" s="286"/>
    </row>
    <row r="66" spans="2:11" s="1" customFormat="1" ht="15">
      <c r="B66" s="285"/>
      <c r="C66" s="290"/>
      <c r="D66" s="418" t="s">
        <v>2976</v>
      </c>
      <c r="E66" s="418"/>
      <c r="F66" s="418"/>
      <c r="G66" s="418"/>
      <c r="H66" s="418"/>
      <c r="I66" s="418"/>
      <c r="J66" s="418"/>
      <c r="K66" s="286"/>
    </row>
    <row r="67" spans="2:11" s="1" customFormat="1" ht="15">
      <c r="B67" s="285"/>
      <c r="C67" s="290"/>
      <c r="D67" s="416" t="s">
        <v>2977</v>
      </c>
      <c r="E67" s="416"/>
      <c r="F67" s="416"/>
      <c r="G67" s="416"/>
      <c r="H67" s="416"/>
      <c r="I67" s="416"/>
      <c r="J67" s="416"/>
      <c r="K67" s="286"/>
    </row>
    <row r="68" spans="2:11" s="1" customFormat="1" ht="15">
      <c r="B68" s="285"/>
      <c r="C68" s="290"/>
      <c r="D68" s="416" t="s">
        <v>2978</v>
      </c>
      <c r="E68" s="416"/>
      <c r="F68" s="416"/>
      <c r="G68" s="416"/>
      <c r="H68" s="416"/>
      <c r="I68" s="416"/>
      <c r="J68" s="416"/>
      <c r="K68" s="286"/>
    </row>
    <row r="69" spans="2:11" s="1" customFormat="1" ht="15">
      <c r="B69" s="285"/>
      <c r="C69" s="290"/>
      <c r="D69" s="416" t="s">
        <v>2979</v>
      </c>
      <c r="E69" s="416"/>
      <c r="F69" s="416"/>
      <c r="G69" s="416"/>
      <c r="H69" s="416"/>
      <c r="I69" s="416"/>
      <c r="J69" s="416"/>
      <c r="K69" s="286"/>
    </row>
    <row r="70" spans="2:11" s="1" customFormat="1" ht="15">
      <c r="B70" s="285"/>
      <c r="C70" s="290"/>
      <c r="D70" s="416" t="s">
        <v>2980</v>
      </c>
      <c r="E70" s="416"/>
      <c r="F70" s="416"/>
      <c r="G70" s="416"/>
      <c r="H70" s="416"/>
      <c r="I70" s="416"/>
      <c r="J70" s="416"/>
      <c r="K70" s="286"/>
    </row>
    <row r="71" spans="2:11" s="1" customFormat="1" ht="15">
      <c r="B71" s="294"/>
      <c r="C71" s="295"/>
      <c r="D71" s="295"/>
      <c r="E71" s="295"/>
      <c r="F71" s="295"/>
      <c r="G71" s="295"/>
      <c r="H71" s="295"/>
      <c r="I71" s="295"/>
      <c r="J71" s="295"/>
      <c r="K71" s="296"/>
    </row>
    <row r="72" spans="2:11" s="1" customFormat="1" ht="13.5">
      <c r="B72" s="297"/>
      <c r="C72" s="297"/>
      <c r="D72" s="297"/>
      <c r="E72" s="297"/>
      <c r="F72" s="297"/>
      <c r="G72" s="297"/>
      <c r="H72" s="297"/>
      <c r="I72" s="297"/>
      <c r="J72" s="297"/>
      <c r="K72" s="298"/>
    </row>
    <row r="73" spans="2:11" s="1" customFormat="1" ht="13.5">
      <c r="B73" s="298"/>
      <c r="C73" s="298"/>
      <c r="D73" s="298"/>
      <c r="E73" s="298"/>
      <c r="F73" s="298"/>
      <c r="G73" s="298"/>
      <c r="H73" s="298"/>
      <c r="I73" s="298"/>
      <c r="J73" s="298"/>
      <c r="K73" s="298"/>
    </row>
    <row r="74" spans="2:11" s="1" customFormat="1" ht="13.5">
      <c r="B74" s="299"/>
      <c r="C74" s="300"/>
      <c r="D74" s="300"/>
      <c r="E74" s="300"/>
      <c r="F74" s="300"/>
      <c r="G74" s="300"/>
      <c r="H74" s="300"/>
      <c r="I74" s="300"/>
      <c r="J74" s="300"/>
      <c r="K74" s="301"/>
    </row>
    <row r="75" spans="2:11" s="1" customFormat="1" ht="21">
      <c r="B75" s="302"/>
      <c r="C75" s="411" t="s">
        <v>2981</v>
      </c>
      <c r="D75" s="411"/>
      <c r="E75" s="411"/>
      <c r="F75" s="411"/>
      <c r="G75" s="411"/>
      <c r="H75" s="411"/>
      <c r="I75" s="411"/>
      <c r="J75" s="411"/>
      <c r="K75" s="303"/>
    </row>
    <row r="76" spans="2:11" s="1" customFormat="1" ht="16.5">
      <c r="B76" s="302"/>
      <c r="C76" s="304" t="s">
        <v>2982</v>
      </c>
      <c r="D76" s="304"/>
      <c r="E76" s="304"/>
      <c r="F76" s="304" t="s">
        <v>2983</v>
      </c>
      <c r="G76" s="305"/>
      <c r="H76" s="304" t="s">
        <v>64</v>
      </c>
      <c r="I76" s="304" t="s">
        <v>67</v>
      </c>
      <c r="J76" s="304" t="s">
        <v>2984</v>
      </c>
      <c r="K76" s="303"/>
    </row>
    <row r="77" spans="2:11" s="1" customFormat="1" ht="16.5">
      <c r="B77" s="302"/>
      <c r="C77" s="306" t="s">
        <v>2985</v>
      </c>
      <c r="D77" s="306"/>
      <c r="E77" s="306"/>
      <c r="F77" s="307" t="s">
        <v>2986</v>
      </c>
      <c r="G77" s="308"/>
      <c r="H77" s="306"/>
      <c r="I77" s="306"/>
      <c r="J77" s="306" t="s">
        <v>2987</v>
      </c>
      <c r="K77" s="303"/>
    </row>
    <row r="78" spans="2:11" s="1" customFormat="1" ht="15">
      <c r="B78" s="302"/>
      <c r="C78" s="309"/>
      <c r="D78" s="309"/>
      <c r="E78" s="309"/>
      <c r="F78" s="309"/>
      <c r="G78" s="310"/>
      <c r="H78" s="309"/>
      <c r="I78" s="309"/>
      <c r="J78" s="309"/>
      <c r="K78" s="303"/>
    </row>
    <row r="79" spans="2:11" s="1" customFormat="1" ht="15">
      <c r="B79" s="302"/>
      <c r="C79" s="291" t="s">
        <v>63</v>
      </c>
      <c r="D79" s="309"/>
      <c r="E79" s="309"/>
      <c r="F79" s="311" t="s">
        <v>2988</v>
      </c>
      <c r="G79" s="310"/>
      <c r="H79" s="291" t="s">
        <v>2989</v>
      </c>
      <c r="I79" s="291" t="s">
        <v>2990</v>
      </c>
      <c r="J79" s="291">
        <v>20</v>
      </c>
      <c r="K79" s="303"/>
    </row>
    <row r="80" spans="2:11" s="1" customFormat="1" ht="15">
      <c r="B80" s="302"/>
      <c r="C80" s="291" t="s">
        <v>2991</v>
      </c>
      <c r="D80" s="291"/>
      <c r="E80" s="291"/>
      <c r="F80" s="311" t="s">
        <v>2988</v>
      </c>
      <c r="G80" s="310"/>
      <c r="H80" s="291" t="s">
        <v>2992</v>
      </c>
      <c r="I80" s="291" t="s">
        <v>2990</v>
      </c>
      <c r="J80" s="291">
        <v>120</v>
      </c>
      <c r="K80" s="303"/>
    </row>
    <row r="81" spans="2:11" s="1" customFormat="1" ht="15">
      <c r="B81" s="312"/>
      <c r="C81" s="291" t="s">
        <v>2993</v>
      </c>
      <c r="D81" s="291"/>
      <c r="E81" s="291"/>
      <c r="F81" s="311" t="s">
        <v>2994</v>
      </c>
      <c r="G81" s="310"/>
      <c r="H81" s="291" t="s">
        <v>2995</v>
      </c>
      <c r="I81" s="291" t="s">
        <v>2990</v>
      </c>
      <c r="J81" s="291">
        <v>50</v>
      </c>
      <c r="K81" s="303"/>
    </row>
    <row r="82" spans="2:11" s="1" customFormat="1" ht="15">
      <c r="B82" s="312"/>
      <c r="C82" s="291" t="s">
        <v>2996</v>
      </c>
      <c r="D82" s="291"/>
      <c r="E82" s="291"/>
      <c r="F82" s="311" t="s">
        <v>2988</v>
      </c>
      <c r="G82" s="310"/>
      <c r="H82" s="291" t="s">
        <v>2997</v>
      </c>
      <c r="I82" s="291" t="s">
        <v>2998</v>
      </c>
      <c r="J82" s="291"/>
      <c r="K82" s="303"/>
    </row>
    <row r="83" spans="2:11" s="1" customFormat="1" ht="15">
      <c r="B83" s="312"/>
      <c r="C83" s="313" t="s">
        <v>2999</v>
      </c>
      <c r="D83" s="313"/>
      <c r="E83" s="313"/>
      <c r="F83" s="314" t="s">
        <v>2994</v>
      </c>
      <c r="G83" s="313"/>
      <c r="H83" s="313" t="s">
        <v>3000</v>
      </c>
      <c r="I83" s="313" t="s">
        <v>2990</v>
      </c>
      <c r="J83" s="313">
        <v>15</v>
      </c>
      <c r="K83" s="303"/>
    </row>
    <row r="84" spans="2:11" s="1" customFormat="1" ht="15">
      <c r="B84" s="312"/>
      <c r="C84" s="313" t="s">
        <v>3001</v>
      </c>
      <c r="D84" s="313"/>
      <c r="E84" s="313"/>
      <c r="F84" s="314" t="s">
        <v>2994</v>
      </c>
      <c r="G84" s="313"/>
      <c r="H84" s="313" t="s">
        <v>3002</v>
      </c>
      <c r="I84" s="313" t="s">
        <v>2990</v>
      </c>
      <c r="J84" s="313">
        <v>15</v>
      </c>
      <c r="K84" s="303"/>
    </row>
    <row r="85" spans="2:11" s="1" customFormat="1" ht="15">
      <c r="B85" s="312"/>
      <c r="C85" s="313" t="s">
        <v>3003</v>
      </c>
      <c r="D85" s="313"/>
      <c r="E85" s="313"/>
      <c r="F85" s="314" t="s">
        <v>2994</v>
      </c>
      <c r="G85" s="313"/>
      <c r="H85" s="313" t="s">
        <v>3004</v>
      </c>
      <c r="I85" s="313" t="s">
        <v>2990</v>
      </c>
      <c r="J85" s="313">
        <v>20</v>
      </c>
      <c r="K85" s="303"/>
    </row>
    <row r="86" spans="2:11" s="1" customFormat="1" ht="15">
      <c r="B86" s="312"/>
      <c r="C86" s="313" t="s">
        <v>3005</v>
      </c>
      <c r="D86" s="313"/>
      <c r="E86" s="313"/>
      <c r="F86" s="314" t="s">
        <v>2994</v>
      </c>
      <c r="G86" s="313"/>
      <c r="H86" s="313" t="s">
        <v>3006</v>
      </c>
      <c r="I86" s="313" t="s">
        <v>2990</v>
      </c>
      <c r="J86" s="313">
        <v>20</v>
      </c>
      <c r="K86" s="303"/>
    </row>
    <row r="87" spans="2:11" s="1" customFormat="1" ht="15">
      <c r="B87" s="312"/>
      <c r="C87" s="291" t="s">
        <v>3007</v>
      </c>
      <c r="D87" s="291"/>
      <c r="E87" s="291"/>
      <c r="F87" s="311" t="s">
        <v>2994</v>
      </c>
      <c r="G87" s="310"/>
      <c r="H87" s="291" t="s">
        <v>3008</v>
      </c>
      <c r="I87" s="291" t="s">
        <v>2990</v>
      </c>
      <c r="J87" s="291">
        <v>50</v>
      </c>
      <c r="K87" s="303"/>
    </row>
    <row r="88" spans="2:11" s="1" customFormat="1" ht="15">
      <c r="B88" s="312"/>
      <c r="C88" s="291" t="s">
        <v>3009</v>
      </c>
      <c r="D88" s="291"/>
      <c r="E88" s="291"/>
      <c r="F88" s="311" t="s">
        <v>2994</v>
      </c>
      <c r="G88" s="310"/>
      <c r="H88" s="291" t="s">
        <v>3010</v>
      </c>
      <c r="I88" s="291" t="s">
        <v>2990</v>
      </c>
      <c r="J88" s="291">
        <v>20</v>
      </c>
      <c r="K88" s="303"/>
    </row>
    <row r="89" spans="2:11" s="1" customFormat="1" ht="15">
      <c r="B89" s="312"/>
      <c r="C89" s="291" t="s">
        <v>3011</v>
      </c>
      <c r="D89" s="291"/>
      <c r="E89" s="291"/>
      <c r="F89" s="311" t="s">
        <v>2994</v>
      </c>
      <c r="G89" s="310"/>
      <c r="H89" s="291" t="s">
        <v>3012</v>
      </c>
      <c r="I89" s="291" t="s">
        <v>2990</v>
      </c>
      <c r="J89" s="291">
        <v>20</v>
      </c>
      <c r="K89" s="303"/>
    </row>
    <row r="90" spans="2:11" s="1" customFormat="1" ht="15">
      <c r="B90" s="312"/>
      <c r="C90" s="291" t="s">
        <v>3013</v>
      </c>
      <c r="D90" s="291"/>
      <c r="E90" s="291"/>
      <c r="F90" s="311" t="s">
        <v>2994</v>
      </c>
      <c r="G90" s="310"/>
      <c r="H90" s="291" t="s">
        <v>3014</v>
      </c>
      <c r="I90" s="291" t="s">
        <v>2990</v>
      </c>
      <c r="J90" s="291">
        <v>50</v>
      </c>
      <c r="K90" s="303"/>
    </row>
    <row r="91" spans="2:11" s="1" customFormat="1" ht="15">
      <c r="B91" s="312"/>
      <c r="C91" s="291" t="s">
        <v>3015</v>
      </c>
      <c r="D91" s="291"/>
      <c r="E91" s="291"/>
      <c r="F91" s="311" t="s">
        <v>2994</v>
      </c>
      <c r="G91" s="310"/>
      <c r="H91" s="291" t="s">
        <v>3015</v>
      </c>
      <c r="I91" s="291" t="s">
        <v>2990</v>
      </c>
      <c r="J91" s="291">
        <v>50</v>
      </c>
      <c r="K91" s="303"/>
    </row>
    <row r="92" spans="2:11" s="1" customFormat="1" ht="15">
      <c r="B92" s="312"/>
      <c r="C92" s="291" t="s">
        <v>3016</v>
      </c>
      <c r="D92" s="291"/>
      <c r="E92" s="291"/>
      <c r="F92" s="311" t="s">
        <v>2994</v>
      </c>
      <c r="G92" s="310"/>
      <c r="H92" s="291" t="s">
        <v>3017</v>
      </c>
      <c r="I92" s="291" t="s">
        <v>2990</v>
      </c>
      <c r="J92" s="291">
        <v>255</v>
      </c>
      <c r="K92" s="303"/>
    </row>
    <row r="93" spans="2:11" s="1" customFormat="1" ht="15">
      <c r="B93" s="312"/>
      <c r="C93" s="291" t="s">
        <v>3018</v>
      </c>
      <c r="D93" s="291"/>
      <c r="E93" s="291"/>
      <c r="F93" s="311" t="s">
        <v>2988</v>
      </c>
      <c r="G93" s="310"/>
      <c r="H93" s="291" t="s">
        <v>3019</v>
      </c>
      <c r="I93" s="291" t="s">
        <v>3020</v>
      </c>
      <c r="J93" s="291"/>
      <c r="K93" s="303"/>
    </row>
    <row r="94" spans="2:11" s="1" customFormat="1" ht="15">
      <c r="B94" s="312"/>
      <c r="C94" s="291" t="s">
        <v>3021</v>
      </c>
      <c r="D94" s="291"/>
      <c r="E94" s="291"/>
      <c r="F94" s="311" t="s">
        <v>2988</v>
      </c>
      <c r="G94" s="310"/>
      <c r="H94" s="291" t="s">
        <v>3022</v>
      </c>
      <c r="I94" s="291" t="s">
        <v>3023</v>
      </c>
      <c r="J94" s="291"/>
      <c r="K94" s="303"/>
    </row>
    <row r="95" spans="2:11" s="1" customFormat="1" ht="15">
      <c r="B95" s="312"/>
      <c r="C95" s="291" t="s">
        <v>3024</v>
      </c>
      <c r="D95" s="291"/>
      <c r="E95" s="291"/>
      <c r="F95" s="311" t="s">
        <v>2988</v>
      </c>
      <c r="G95" s="310"/>
      <c r="H95" s="291" t="s">
        <v>3024</v>
      </c>
      <c r="I95" s="291" t="s">
        <v>3023</v>
      </c>
      <c r="J95" s="291"/>
      <c r="K95" s="303"/>
    </row>
    <row r="96" spans="2:11" s="1" customFormat="1" ht="15">
      <c r="B96" s="312"/>
      <c r="C96" s="291" t="s">
        <v>48</v>
      </c>
      <c r="D96" s="291"/>
      <c r="E96" s="291"/>
      <c r="F96" s="311" t="s">
        <v>2988</v>
      </c>
      <c r="G96" s="310"/>
      <c r="H96" s="291" t="s">
        <v>3025</v>
      </c>
      <c r="I96" s="291" t="s">
        <v>3023</v>
      </c>
      <c r="J96" s="291"/>
      <c r="K96" s="303"/>
    </row>
    <row r="97" spans="2:11" s="1" customFormat="1" ht="15">
      <c r="B97" s="312"/>
      <c r="C97" s="291" t="s">
        <v>58</v>
      </c>
      <c r="D97" s="291"/>
      <c r="E97" s="291"/>
      <c r="F97" s="311" t="s">
        <v>2988</v>
      </c>
      <c r="G97" s="310"/>
      <c r="H97" s="291" t="s">
        <v>3026</v>
      </c>
      <c r="I97" s="291" t="s">
        <v>3023</v>
      </c>
      <c r="J97" s="291"/>
      <c r="K97" s="303"/>
    </row>
    <row r="98" spans="2:11" s="1" customFormat="1" ht="15">
      <c r="B98" s="315"/>
      <c r="C98" s="316"/>
      <c r="D98" s="316"/>
      <c r="E98" s="316"/>
      <c r="F98" s="316"/>
      <c r="G98" s="316"/>
      <c r="H98" s="316"/>
      <c r="I98" s="316"/>
      <c r="J98" s="316"/>
      <c r="K98" s="317"/>
    </row>
    <row r="99" spans="2:11" s="1" customFormat="1" ht="15">
      <c r="B99" s="318"/>
      <c r="C99" s="319"/>
      <c r="D99" s="319"/>
      <c r="E99" s="319"/>
      <c r="F99" s="319"/>
      <c r="G99" s="319"/>
      <c r="H99" s="319"/>
      <c r="I99" s="319"/>
      <c r="J99" s="319"/>
      <c r="K99" s="318"/>
    </row>
    <row r="100" spans="2:11" s="1" customFormat="1" ht="13.5">
      <c r="B100" s="298"/>
      <c r="C100" s="298"/>
      <c r="D100" s="298"/>
      <c r="E100" s="298"/>
      <c r="F100" s="298"/>
      <c r="G100" s="298"/>
      <c r="H100" s="298"/>
      <c r="I100" s="298"/>
      <c r="J100" s="298"/>
      <c r="K100" s="298"/>
    </row>
    <row r="101" spans="2:11" s="1" customFormat="1" ht="13.5">
      <c r="B101" s="299"/>
      <c r="C101" s="300"/>
      <c r="D101" s="300"/>
      <c r="E101" s="300"/>
      <c r="F101" s="300"/>
      <c r="G101" s="300"/>
      <c r="H101" s="300"/>
      <c r="I101" s="300"/>
      <c r="J101" s="300"/>
      <c r="K101" s="301"/>
    </row>
    <row r="102" spans="2:11" s="1" customFormat="1" ht="21">
      <c r="B102" s="302"/>
      <c r="C102" s="411" t="s">
        <v>3027</v>
      </c>
      <c r="D102" s="411"/>
      <c r="E102" s="411"/>
      <c r="F102" s="411"/>
      <c r="G102" s="411"/>
      <c r="H102" s="411"/>
      <c r="I102" s="411"/>
      <c r="J102" s="411"/>
      <c r="K102" s="303"/>
    </row>
    <row r="103" spans="2:11" s="1" customFormat="1" ht="16.5">
      <c r="B103" s="302"/>
      <c r="C103" s="304" t="s">
        <v>2982</v>
      </c>
      <c r="D103" s="304"/>
      <c r="E103" s="304"/>
      <c r="F103" s="304" t="s">
        <v>2983</v>
      </c>
      <c r="G103" s="305"/>
      <c r="H103" s="304" t="s">
        <v>64</v>
      </c>
      <c r="I103" s="304" t="s">
        <v>67</v>
      </c>
      <c r="J103" s="304" t="s">
        <v>2984</v>
      </c>
      <c r="K103" s="303"/>
    </row>
    <row r="104" spans="2:11" s="1" customFormat="1" ht="16.5">
      <c r="B104" s="302"/>
      <c r="C104" s="306" t="s">
        <v>2985</v>
      </c>
      <c r="D104" s="306"/>
      <c r="E104" s="306"/>
      <c r="F104" s="307" t="s">
        <v>2986</v>
      </c>
      <c r="G104" s="308"/>
      <c r="H104" s="306"/>
      <c r="I104" s="306"/>
      <c r="J104" s="306" t="s">
        <v>2987</v>
      </c>
      <c r="K104" s="303"/>
    </row>
    <row r="105" spans="2:11" s="1" customFormat="1" ht="16.5">
      <c r="B105" s="302"/>
      <c r="C105" s="304"/>
      <c r="D105" s="304"/>
      <c r="E105" s="304"/>
      <c r="F105" s="304"/>
      <c r="G105" s="320"/>
      <c r="H105" s="304"/>
      <c r="I105" s="304"/>
      <c r="J105" s="304"/>
      <c r="K105" s="303"/>
    </row>
    <row r="106" spans="2:11" s="1" customFormat="1" ht="16.5">
      <c r="B106" s="302"/>
      <c r="C106" s="291" t="s">
        <v>63</v>
      </c>
      <c r="D106" s="309"/>
      <c r="E106" s="309"/>
      <c r="F106" s="311" t="s">
        <v>2988</v>
      </c>
      <c r="G106" s="320"/>
      <c r="H106" s="291" t="s">
        <v>3028</v>
      </c>
      <c r="I106" s="291" t="s">
        <v>2990</v>
      </c>
      <c r="J106" s="291">
        <v>20</v>
      </c>
      <c r="K106" s="303"/>
    </row>
    <row r="107" spans="2:11" s="1" customFormat="1" ht="15">
      <c r="B107" s="302"/>
      <c r="C107" s="291" t="s">
        <v>2991</v>
      </c>
      <c r="D107" s="291"/>
      <c r="E107" s="291"/>
      <c r="F107" s="311" t="s">
        <v>2988</v>
      </c>
      <c r="G107" s="291"/>
      <c r="H107" s="291" t="s">
        <v>3028</v>
      </c>
      <c r="I107" s="291" t="s">
        <v>2990</v>
      </c>
      <c r="J107" s="291">
        <v>120</v>
      </c>
      <c r="K107" s="303"/>
    </row>
    <row r="108" spans="2:11" s="1" customFormat="1" ht="15">
      <c r="B108" s="312"/>
      <c r="C108" s="291" t="s">
        <v>2993</v>
      </c>
      <c r="D108" s="291"/>
      <c r="E108" s="291"/>
      <c r="F108" s="311" t="s">
        <v>2994</v>
      </c>
      <c r="G108" s="291"/>
      <c r="H108" s="291" t="s">
        <v>3028</v>
      </c>
      <c r="I108" s="291" t="s">
        <v>2990</v>
      </c>
      <c r="J108" s="291">
        <v>50</v>
      </c>
      <c r="K108" s="303"/>
    </row>
    <row r="109" spans="2:11" s="1" customFormat="1" ht="15">
      <c r="B109" s="312"/>
      <c r="C109" s="291" t="s">
        <v>2996</v>
      </c>
      <c r="D109" s="291"/>
      <c r="E109" s="291"/>
      <c r="F109" s="311" t="s">
        <v>2988</v>
      </c>
      <c r="G109" s="291"/>
      <c r="H109" s="291" t="s">
        <v>3028</v>
      </c>
      <c r="I109" s="291" t="s">
        <v>2998</v>
      </c>
      <c r="J109" s="291"/>
      <c r="K109" s="303"/>
    </row>
    <row r="110" spans="2:11" s="1" customFormat="1" ht="15">
      <c r="B110" s="312"/>
      <c r="C110" s="291" t="s">
        <v>3007</v>
      </c>
      <c r="D110" s="291"/>
      <c r="E110" s="291"/>
      <c r="F110" s="311" t="s">
        <v>2994</v>
      </c>
      <c r="G110" s="291"/>
      <c r="H110" s="291" t="s">
        <v>3028</v>
      </c>
      <c r="I110" s="291" t="s">
        <v>2990</v>
      </c>
      <c r="J110" s="291">
        <v>50</v>
      </c>
      <c r="K110" s="303"/>
    </row>
    <row r="111" spans="2:11" s="1" customFormat="1" ht="15">
      <c r="B111" s="312"/>
      <c r="C111" s="291" t="s">
        <v>3015</v>
      </c>
      <c r="D111" s="291"/>
      <c r="E111" s="291"/>
      <c r="F111" s="311" t="s">
        <v>2994</v>
      </c>
      <c r="G111" s="291"/>
      <c r="H111" s="291" t="s">
        <v>3028</v>
      </c>
      <c r="I111" s="291" t="s">
        <v>2990</v>
      </c>
      <c r="J111" s="291">
        <v>50</v>
      </c>
      <c r="K111" s="303"/>
    </row>
    <row r="112" spans="2:11" s="1" customFormat="1" ht="15">
      <c r="B112" s="312"/>
      <c r="C112" s="291" t="s">
        <v>3013</v>
      </c>
      <c r="D112" s="291"/>
      <c r="E112" s="291"/>
      <c r="F112" s="311" t="s">
        <v>2994</v>
      </c>
      <c r="G112" s="291"/>
      <c r="H112" s="291" t="s">
        <v>3028</v>
      </c>
      <c r="I112" s="291" t="s">
        <v>2990</v>
      </c>
      <c r="J112" s="291">
        <v>50</v>
      </c>
      <c r="K112" s="303"/>
    </row>
    <row r="113" spans="2:11" s="1" customFormat="1" ht="15">
      <c r="B113" s="312"/>
      <c r="C113" s="291" t="s">
        <v>63</v>
      </c>
      <c r="D113" s="291"/>
      <c r="E113" s="291"/>
      <c r="F113" s="311" t="s">
        <v>2988</v>
      </c>
      <c r="G113" s="291"/>
      <c r="H113" s="291" t="s">
        <v>3029</v>
      </c>
      <c r="I113" s="291" t="s">
        <v>2990</v>
      </c>
      <c r="J113" s="291">
        <v>20</v>
      </c>
      <c r="K113" s="303"/>
    </row>
    <row r="114" spans="2:11" s="1" customFormat="1" ht="15">
      <c r="B114" s="312"/>
      <c r="C114" s="291" t="s">
        <v>3030</v>
      </c>
      <c r="D114" s="291"/>
      <c r="E114" s="291"/>
      <c r="F114" s="311" t="s">
        <v>2988</v>
      </c>
      <c r="G114" s="291"/>
      <c r="H114" s="291" t="s">
        <v>3031</v>
      </c>
      <c r="I114" s="291" t="s">
        <v>2990</v>
      </c>
      <c r="J114" s="291">
        <v>120</v>
      </c>
      <c r="K114" s="303"/>
    </row>
    <row r="115" spans="2:11" s="1" customFormat="1" ht="15">
      <c r="B115" s="312"/>
      <c r="C115" s="291" t="s">
        <v>48</v>
      </c>
      <c r="D115" s="291"/>
      <c r="E115" s="291"/>
      <c r="F115" s="311" t="s">
        <v>2988</v>
      </c>
      <c r="G115" s="291"/>
      <c r="H115" s="291" t="s">
        <v>3032</v>
      </c>
      <c r="I115" s="291" t="s">
        <v>3023</v>
      </c>
      <c r="J115" s="291"/>
      <c r="K115" s="303"/>
    </row>
    <row r="116" spans="2:11" s="1" customFormat="1" ht="15">
      <c r="B116" s="312"/>
      <c r="C116" s="291" t="s">
        <v>58</v>
      </c>
      <c r="D116" s="291"/>
      <c r="E116" s="291"/>
      <c r="F116" s="311" t="s">
        <v>2988</v>
      </c>
      <c r="G116" s="291"/>
      <c r="H116" s="291" t="s">
        <v>3033</v>
      </c>
      <c r="I116" s="291" t="s">
        <v>3023</v>
      </c>
      <c r="J116" s="291"/>
      <c r="K116" s="303"/>
    </row>
    <row r="117" spans="2:11" s="1" customFormat="1" ht="15">
      <c r="B117" s="312"/>
      <c r="C117" s="291" t="s">
        <v>67</v>
      </c>
      <c r="D117" s="291"/>
      <c r="E117" s="291"/>
      <c r="F117" s="311" t="s">
        <v>2988</v>
      </c>
      <c r="G117" s="291"/>
      <c r="H117" s="291" t="s">
        <v>3034</v>
      </c>
      <c r="I117" s="291" t="s">
        <v>3035</v>
      </c>
      <c r="J117" s="291"/>
      <c r="K117" s="303"/>
    </row>
    <row r="118" spans="2:11" s="1" customFormat="1" ht="15">
      <c r="B118" s="315"/>
      <c r="C118" s="321"/>
      <c r="D118" s="321"/>
      <c r="E118" s="321"/>
      <c r="F118" s="321"/>
      <c r="G118" s="321"/>
      <c r="H118" s="321"/>
      <c r="I118" s="321"/>
      <c r="J118" s="321"/>
      <c r="K118" s="317"/>
    </row>
    <row r="119" spans="2:11" s="1" customFormat="1" ht="15">
      <c r="B119" s="322"/>
      <c r="C119" s="288"/>
      <c r="D119" s="288"/>
      <c r="E119" s="288"/>
      <c r="F119" s="323"/>
      <c r="G119" s="288"/>
      <c r="H119" s="288"/>
      <c r="I119" s="288"/>
      <c r="J119" s="288"/>
      <c r="K119" s="322"/>
    </row>
    <row r="120" spans="2:11" s="1" customFormat="1" ht="13.5">
      <c r="B120" s="298"/>
      <c r="C120" s="298"/>
      <c r="D120" s="298"/>
      <c r="E120" s="298"/>
      <c r="F120" s="298"/>
      <c r="G120" s="298"/>
      <c r="H120" s="298"/>
      <c r="I120" s="298"/>
      <c r="J120" s="298"/>
      <c r="K120" s="298"/>
    </row>
    <row r="121" spans="2:11" s="1" customFormat="1" ht="13.5">
      <c r="B121" s="324"/>
      <c r="C121" s="325"/>
      <c r="D121" s="325"/>
      <c r="E121" s="325"/>
      <c r="F121" s="325"/>
      <c r="G121" s="325"/>
      <c r="H121" s="325"/>
      <c r="I121" s="325"/>
      <c r="J121" s="325"/>
      <c r="K121" s="326"/>
    </row>
    <row r="122" spans="2:11" s="1" customFormat="1" ht="21">
      <c r="B122" s="327"/>
      <c r="C122" s="412" t="s">
        <v>3036</v>
      </c>
      <c r="D122" s="412"/>
      <c r="E122" s="412"/>
      <c r="F122" s="412"/>
      <c r="G122" s="412"/>
      <c r="H122" s="412"/>
      <c r="I122" s="412"/>
      <c r="J122" s="412"/>
      <c r="K122" s="328"/>
    </row>
    <row r="123" spans="2:11" s="1" customFormat="1" ht="16.5">
      <c r="B123" s="329"/>
      <c r="C123" s="304" t="s">
        <v>2982</v>
      </c>
      <c r="D123" s="304"/>
      <c r="E123" s="304"/>
      <c r="F123" s="304" t="s">
        <v>2983</v>
      </c>
      <c r="G123" s="305"/>
      <c r="H123" s="304" t="s">
        <v>64</v>
      </c>
      <c r="I123" s="304" t="s">
        <v>67</v>
      </c>
      <c r="J123" s="304" t="s">
        <v>2984</v>
      </c>
      <c r="K123" s="330"/>
    </row>
    <row r="124" spans="2:11" s="1" customFormat="1" ht="16.5">
      <c r="B124" s="329"/>
      <c r="C124" s="306" t="s">
        <v>2985</v>
      </c>
      <c r="D124" s="306"/>
      <c r="E124" s="306"/>
      <c r="F124" s="307" t="s">
        <v>2986</v>
      </c>
      <c r="G124" s="308"/>
      <c r="H124" s="306"/>
      <c r="I124" s="306"/>
      <c r="J124" s="306" t="s">
        <v>2987</v>
      </c>
      <c r="K124" s="330"/>
    </row>
    <row r="125" spans="2:11" s="1" customFormat="1" ht="15">
      <c r="B125" s="331"/>
      <c r="C125" s="309"/>
      <c r="D125" s="309"/>
      <c r="E125" s="309"/>
      <c r="F125" s="309"/>
      <c r="G125" s="291"/>
      <c r="H125" s="309"/>
      <c r="I125" s="309"/>
      <c r="J125" s="309"/>
      <c r="K125" s="332"/>
    </row>
    <row r="126" spans="2:11" s="1" customFormat="1" ht="15">
      <c r="B126" s="331"/>
      <c r="C126" s="291" t="s">
        <v>2991</v>
      </c>
      <c r="D126" s="309"/>
      <c r="E126" s="309"/>
      <c r="F126" s="311" t="s">
        <v>2988</v>
      </c>
      <c r="G126" s="291"/>
      <c r="H126" s="291" t="s">
        <v>3028</v>
      </c>
      <c r="I126" s="291" t="s">
        <v>2990</v>
      </c>
      <c r="J126" s="291">
        <v>120</v>
      </c>
      <c r="K126" s="333"/>
    </row>
    <row r="127" spans="2:11" s="1" customFormat="1" ht="15">
      <c r="B127" s="331"/>
      <c r="C127" s="291" t="s">
        <v>3037</v>
      </c>
      <c r="D127" s="291"/>
      <c r="E127" s="291"/>
      <c r="F127" s="311" t="s">
        <v>2988</v>
      </c>
      <c r="G127" s="291"/>
      <c r="H127" s="291" t="s">
        <v>3038</v>
      </c>
      <c r="I127" s="291" t="s">
        <v>2990</v>
      </c>
      <c r="J127" s="291" t="s">
        <v>3039</v>
      </c>
      <c r="K127" s="333"/>
    </row>
    <row r="128" spans="2:11" s="1" customFormat="1" ht="15">
      <c r="B128" s="331"/>
      <c r="C128" s="291" t="s">
        <v>94</v>
      </c>
      <c r="D128" s="291"/>
      <c r="E128" s="291"/>
      <c r="F128" s="311" t="s">
        <v>2988</v>
      </c>
      <c r="G128" s="291"/>
      <c r="H128" s="291" t="s">
        <v>3040</v>
      </c>
      <c r="I128" s="291" t="s">
        <v>2990</v>
      </c>
      <c r="J128" s="291" t="s">
        <v>3039</v>
      </c>
      <c r="K128" s="333"/>
    </row>
    <row r="129" spans="2:11" s="1" customFormat="1" ht="15">
      <c r="B129" s="331"/>
      <c r="C129" s="291" t="s">
        <v>2999</v>
      </c>
      <c r="D129" s="291"/>
      <c r="E129" s="291"/>
      <c r="F129" s="311" t="s">
        <v>2994</v>
      </c>
      <c r="G129" s="291"/>
      <c r="H129" s="291" t="s">
        <v>3000</v>
      </c>
      <c r="I129" s="291" t="s">
        <v>2990</v>
      </c>
      <c r="J129" s="291">
        <v>15</v>
      </c>
      <c r="K129" s="333"/>
    </row>
    <row r="130" spans="2:11" s="1" customFormat="1" ht="15">
      <c r="B130" s="331"/>
      <c r="C130" s="313" t="s">
        <v>3001</v>
      </c>
      <c r="D130" s="313"/>
      <c r="E130" s="313"/>
      <c r="F130" s="314" t="s">
        <v>2994</v>
      </c>
      <c r="G130" s="313"/>
      <c r="H130" s="313" t="s">
        <v>3002</v>
      </c>
      <c r="I130" s="313" t="s">
        <v>2990</v>
      </c>
      <c r="J130" s="313">
        <v>15</v>
      </c>
      <c r="K130" s="333"/>
    </row>
    <row r="131" spans="2:11" s="1" customFormat="1" ht="15">
      <c r="B131" s="331"/>
      <c r="C131" s="313" t="s">
        <v>3003</v>
      </c>
      <c r="D131" s="313"/>
      <c r="E131" s="313"/>
      <c r="F131" s="314" t="s">
        <v>2994</v>
      </c>
      <c r="G131" s="313"/>
      <c r="H131" s="313" t="s">
        <v>3004</v>
      </c>
      <c r="I131" s="313" t="s">
        <v>2990</v>
      </c>
      <c r="J131" s="313">
        <v>20</v>
      </c>
      <c r="K131" s="333"/>
    </row>
    <row r="132" spans="2:11" s="1" customFormat="1" ht="15">
      <c r="B132" s="331"/>
      <c r="C132" s="313" t="s">
        <v>3005</v>
      </c>
      <c r="D132" s="313"/>
      <c r="E132" s="313"/>
      <c r="F132" s="314" t="s">
        <v>2994</v>
      </c>
      <c r="G132" s="313"/>
      <c r="H132" s="313" t="s">
        <v>3006</v>
      </c>
      <c r="I132" s="313" t="s">
        <v>2990</v>
      </c>
      <c r="J132" s="313">
        <v>20</v>
      </c>
      <c r="K132" s="333"/>
    </row>
    <row r="133" spans="2:11" s="1" customFormat="1" ht="15">
      <c r="B133" s="331"/>
      <c r="C133" s="291" t="s">
        <v>2993</v>
      </c>
      <c r="D133" s="291"/>
      <c r="E133" s="291"/>
      <c r="F133" s="311" t="s">
        <v>2994</v>
      </c>
      <c r="G133" s="291"/>
      <c r="H133" s="291" t="s">
        <v>3028</v>
      </c>
      <c r="I133" s="291" t="s">
        <v>2990</v>
      </c>
      <c r="J133" s="291">
        <v>50</v>
      </c>
      <c r="K133" s="333"/>
    </row>
    <row r="134" spans="2:11" s="1" customFormat="1" ht="15">
      <c r="B134" s="331"/>
      <c r="C134" s="291" t="s">
        <v>3007</v>
      </c>
      <c r="D134" s="291"/>
      <c r="E134" s="291"/>
      <c r="F134" s="311" t="s">
        <v>2994</v>
      </c>
      <c r="G134" s="291"/>
      <c r="H134" s="291" t="s">
        <v>3028</v>
      </c>
      <c r="I134" s="291" t="s">
        <v>2990</v>
      </c>
      <c r="J134" s="291">
        <v>50</v>
      </c>
      <c r="K134" s="333"/>
    </row>
    <row r="135" spans="2:11" s="1" customFormat="1" ht="15">
      <c r="B135" s="331"/>
      <c r="C135" s="291" t="s">
        <v>3013</v>
      </c>
      <c r="D135" s="291"/>
      <c r="E135" s="291"/>
      <c r="F135" s="311" t="s">
        <v>2994</v>
      </c>
      <c r="G135" s="291"/>
      <c r="H135" s="291" t="s">
        <v>3028</v>
      </c>
      <c r="I135" s="291" t="s">
        <v>2990</v>
      </c>
      <c r="J135" s="291">
        <v>50</v>
      </c>
      <c r="K135" s="333"/>
    </row>
    <row r="136" spans="2:11" s="1" customFormat="1" ht="15">
      <c r="B136" s="331"/>
      <c r="C136" s="291" t="s">
        <v>3015</v>
      </c>
      <c r="D136" s="291"/>
      <c r="E136" s="291"/>
      <c r="F136" s="311" t="s">
        <v>2994</v>
      </c>
      <c r="G136" s="291"/>
      <c r="H136" s="291" t="s">
        <v>3028</v>
      </c>
      <c r="I136" s="291" t="s">
        <v>2990</v>
      </c>
      <c r="J136" s="291">
        <v>50</v>
      </c>
      <c r="K136" s="333"/>
    </row>
    <row r="137" spans="2:11" s="1" customFormat="1" ht="15">
      <c r="B137" s="331"/>
      <c r="C137" s="291" t="s">
        <v>3016</v>
      </c>
      <c r="D137" s="291"/>
      <c r="E137" s="291"/>
      <c r="F137" s="311" t="s">
        <v>2994</v>
      </c>
      <c r="G137" s="291"/>
      <c r="H137" s="291" t="s">
        <v>3041</v>
      </c>
      <c r="I137" s="291" t="s">
        <v>2990</v>
      </c>
      <c r="J137" s="291">
        <v>255</v>
      </c>
      <c r="K137" s="333"/>
    </row>
    <row r="138" spans="2:11" s="1" customFormat="1" ht="15">
      <c r="B138" s="331"/>
      <c r="C138" s="291" t="s">
        <v>3018</v>
      </c>
      <c r="D138" s="291"/>
      <c r="E138" s="291"/>
      <c r="F138" s="311" t="s">
        <v>2988</v>
      </c>
      <c r="G138" s="291"/>
      <c r="H138" s="291" t="s">
        <v>3042</v>
      </c>
      <c r="I138" s="291" t="s">
        <v>3020</v>
      </c>
      <c r="J138" s="291"/>
      <c r="K138" s="333"/>
    </row>
    <row r="139" spans="2:11" s="1" customFormat="1" ht="15">
      <c r="B139" s="331"/>
      <c r="C139" s="291" t="s">
        <v>3021</v>
      </c>
      <c r="D139" s="291"/>
      <c r="E139" s="291"/>
      <c r="F139" s="311" t="s">
        <v>2988</v>
      </c>
      <c r="G139" s="291"/>
      <c r="H139" s="291" t="s">
        <v>3043</v>
      </c>
      <c r="I139" s="291" t="s">
        <v>3023</v>
      </c>
      <c r="J139" s="291"/>
      <c r="K139" s="333"/>
    </row>
    <row r="140" spans="2:11" s="1" customFormat="1" ht="15">
      <c r="B140" s="331"/>
      <c r="C140" s="291" t="s">
        <v>3024</v>
      </c>
      <c r="D140" s="291"/>
      <c r="E140" s="291"/>
      <c r="F140" s="311" t="s">
        <v>2988</v>
      </c>
      <c r="G140" s="291"/>
      <c r="H140" s="291" t="s">
        <v>3024</v>
      </c>
      <c r="I140" s="291" t="s">
        <v>3023</v>
      </c>
      <c r="J140" s="291"/>
      <c r="K140" s="333"/>
    </row>
    <row r="141" spans="2:11" s="1" customFormat="1" ht="15">
      <c r="B141" s="331"/>
      <c r="C141" s="291" t="s">
        <v>48</v>
      </c>
      <c r="D141" s="291"/>
      <c r="E141" s="291"/>
      <c r="F141" s="311" t="s">
        <v>2988</v>
      </c>
      <c r="G141" s="291"/>
      <c r="H141" s="291" t="s">
        <v>3044</v>
      </c>
      <c r="I141" s="291" t="s">
        <v>3023</v>
      </c>
      <c r="J141" s="291"/>
      <c r="K141" s="333"/>
    </row>
    <row r="142" spans="2:11" s="1" customFormat="1" ht="15">
      <c r="B142" s="331"/>
      <c r="C142" s="291" t="s">
        <v>3045</v>
      </c>
      <c r="D142" s="291"/>
      <c r="E142" s="291"/>
      <c r="F142" s="311" t="s">
        <v>2988</v>
      </c>
      <c r="G142" s="291"/>
      <c r="H142" s="291" t="s">
        <v>3046</v>
      </c>
      <c r="I142" s="291" t="s">
        <v>3023</v>
      </c>
      <c r="J142" s="291"/>
      <c r="K142" s="333"/>
    </row>
    <row r="143" spans="2:11" s="1" customFormat="1" ht="15">
      <c r="B143" s="334"/>
      <c r="C143" s="335"/>
      <c r="D143" s="335"/>
      <c r="E143" s="335"/>
      <c r="F143" s="335"/>
      <c r="G143" s="335"/>
      <c r="H143" s="335"/>
      <c r="I143" s="335"/>
      <c r="J143" s="335"/>
      <c r="K143" s="336"/>
    </row>
    <row r="144" spans="2:11" s="1" customFormat="1" ht="15">
      <c r="B144" s="288"/>
      <c r="C144" s="288"/>
      <c r="D144" s="288"/>
      <c r="E144" s="288"/>
      <c r="F144" s="323"/>
      <c r="G144" s="288"/>
      <c r="H144" s="288"/>
      <c r="I144" s="288"/>
      <c r="J144" s="288"/>
      <c r="K144" s="288"/>
    </row>
    <row r="145" spans="2:11" s="1" customFormat="1" ht="13.5">
      <c r="B145" s="298"/>
      <c r="C145" s="298"/>
      <c r="D145" s="298"/>
      <c r="E145" s="298"/>
      <c r="F145" s="298"/>
      <c r="G145" s="298"/>
      <c r="H145" s="298"/>
      <c r="I145" s="298"/>
      <c r="J145" s="298"/>
      <c r="K145" s="298"/>
    </row>
    <row r="146" spans="2:11" s="1" customFormat="1" ht="13.5">
      <c r="B146" s="299"/>
      <c r="C146" s="300"/>
      <c r="D146" s="300"/>
      <c r="E146" s="300"/>
      <c r="F146" s="300"/>
      <c r="G146" s="300"/>
      <c r="H146" s="300"/>
      <c r="I146" s="300"/>
      <c r="J146" s="300"/>
      <c r="K146" s="301"/>
    </row>
    <row r="147" spans="2:11" s="1" customFormat="1" ht="21">
      <c r="B147" s="302"/>
      <c r="C147" s="411" t="s">
        <v>3047</v>
      </c>
      <c r="D147" s="411"/>
      <c r="E147" s="411"/>
      <c r="F147" s="411"/>
      <c r="G147" s="411"/>
      <c r="H147" s="411"/>
      <c r="I147" s="411"/>
      <c r="J147" s="411"/>
      <c r="K147" s="303"/>
    </row>
    <row r="148" spans="2:11" s="1" customFormat="1" ht="16.5">
      <c r="B148" s="302"/>
      <c r="C148" s="304" t="s">
        <v>2982</v>
      </c>
      <c r="D148" s="304"/>
      <c r="E148" s="304"/>
      <c r="F148" s="304" t="s">
        <v>2983</v>
      </c>
      <c r="G148" s="305"/>
      <c r="H148" s="304" t="s">
        <v>64</v>
      </c>
      <c r="I148" s="304" t="s">
        <v>67</v>
      </c>
      <c r="J148" s="304" t="s">
        <v>2984</v>
      </c>
      <c r="K148" s="303"/>
    </row>
    <row r="149" spans="2:11" s="1" customFormat="1" ht="16.5">
      <c r="B149" s="302"/>
      <c r="C149" s="306" t="s">
        <v>2985</v>
      </c>
      <c r="D149" s="306"/>
      <c r="E149" s="306"/>
      <c r="F149" s="307" t="s">
        <v>2986</v>
      </c>
      <c r="G149" s="308"/>
      <c r="H149" s="306"/>
      <c r="I149" s="306"/>
      <c r="J149" s="306" t="s">
        <v>2987</v>
      </c>
      <c r="K149" s="303"/>
    </row>
    <row r="150" spans="2:11" s="1" customFormat="1" ht="15">
      <c r="B150" s="312"/>
      <c r="C150" s="309"/>
      <c r="D150" s="309"/>
      <c r="E150" s="309"/>
      <c r="F150" s="309"/>
      <c r="G150" s="310"/>
      <c r="H150" s="309"/>
      <c r="I150" s="309"/>
      <c r="J150" s="309"/>
      <c r="K150" s="333"/>
    </row>
    <row r="151" spans="2:11" s="1" customFormat="1" ht="15">
      <c r="B151" s="312"/>
      <c r="C151" s="337" t="s">
        <v>2991</v>
      </c>
      <c r="D151" s="291"/>
      <c r="E151" s="291"/>
      <c r="F151" s="338" t="s">
        <v>2988</v>
      </c>
      <c r="G151" s="291"/>
      <c r="H151" s="337" t="s">
        <v>3028</v>
      </c>
      <c r="I151" s="337" t="s">
        <v>2990</v>
      </c>
      <c r="J151" s="337">
        <v>120</v>
      </c>
      <c r="K151" s="333"/>
    </row>
    <row r="152" spans="2:11" s="1" customFormat="1" ht="15">
      <c r="B152" s="312"/>
      <c r="C152" s="337" t="s">
        <v>3037</v>
      </c>
      <c r="D152" s="291"/>
      <c r="E152" s="291"/>
      <c r="F152" s="338" t="s">
        <v>2988</v>
      </c>
      <c r="G152" s="291"/>
      <c r="H152" s="337" t="s">
        <v>3048</v>
      </c>
      <c r="I152" s="337" t="s">
        <v>2990</v>
      </c>
      <c r="J152" s="337" t="s">
        <v>3039</v>
      </c>
      <c r="K152" s="333"/>
    </row>
    <row r="153" spans="2:11" s="1" customFormat="1" ht="15">
      <c r="B153" s="312"/>
      <c r="C153" s="337" t="s">
        <v>94</v>
      </c>
      <c r="D153" s="291"/>
      <c r="E153" s="291"/>
      <c r="F153" s="338" t="s">
        <v>2988</v>
      </c>
      <c r="G153" s="291"/>
      <c r="H153" s="337" t="s">
        <v>3049</v>
      </c>
      <c r="I153" s="337" t="s">
        <v>2990</v>
      </c>
      <c r="J153" s="337" t="s">
        <v>3039</v>
      </c>
      <c r="K153" s="333"/>
    </row>
    <row r="154" spans="2:11" s="1" customFormat="1" ht="15">
      <c r="B154" s="312"/>
      <c r="C154" s="337" t="s">
        <v>2993</v>
      </c>
      <c r="D154" s="291"/>
      <c r="E154" s="291"/>
      <c r="F154" s="338" t="s">
        <v>2994</v>
      </c>
      <c r="G154" s="291"/>
      <c r="H154" s="337" t="s">
        <v>3028</v>
      </c>
      <c r="I154" s="337" t="s">
        <v>2990</v>
      </c>
      <c r="J154" s="337">
        <v>50</v>
      </c>
      <c r="K154" s="333"/>
    </row>
    <row r="155" spans="2:11" s="1" customFormat="1" ht="15">
      <c r="B155" s="312"/>
      <c r="C155" s="337" t="s">
        <v>2996</v>
      </c>
      <c r="D155" s="291"/>
      <c r="E155" s="291"/>
      <c r="F155" s="338" t="s">
        <v>2988</v>
      </c>
      <c r="G155" s="291"/>
      <c r="H155" s="337" t="s">
        <v>3028</v>
      </c>
      <c r="I155" s="337" t="s">
        <v>2998</v>
      </c>
      <c r="J155" s="337"/>
      <c r="K155" s="333"/>
    </row>
    <row r="156" spans="2:11" s="1" customFormat="1" ht="15">
      <c r="B156" s="312"/>
      <c r="C156" s="337" t="s">
        <v>3007</v>
      </c>
      <c r="D156" s="291"/>
      <c r="E156" s="291"/>
      <c r="F156" s="338" t="s">
        <v>2994</v>
      </c>
      <c r="G156" s="291"/>
      <c r="H156" s="337" t="s">
        <v>3028</v>
      </c>
      <c r="I156" s="337" t="s">
        <v>2990</v>
      </c>
      <c r="J156" s="337">
        <v>50</v>
      </c>
      <c r="K156" s="333"/>
    </row>
    <row r="157" spans="2:11" s="1" customFormat="1" ht="15">
      <c r="B157" s="312"/>
      <c r="C157" s="337" t="s">
        <v>3015</v>
      </c>
      <c r="D157" s="291"/>
      <c r="E157" s="291"/>
      <c r="F157" s="338" t="s">
        <v>2994</v>
      </c>
      <c r="G157" s="291"/>
      <c r="H157" s="337" t="s">
        <v>3028</v>
      </c>
      <c r="I157" s="337" t="s">
        <v>2990</v>
      </c>
      <c r="J157" s="337">
        <v>50</v>
      </c>
      <c r="K157" s="333"/>
    </row>
    <row r="158" spans="2:11" s="1" customFormat="1" ht="15">
      <c r="B158" s="312"/>
      <c r="C158" s="337" t="s">
        <v>3013</v>
      </c>
      <c r="D158" s="291"/>
      <c r="E158" s="291"/>
      <c r="F158" s="338" t="s">
        <v>2994</v>
      </c>
      <c r="G158" s="291"/>
      <c r="H158" s="337" t="s">
        <v>3028</v>
      </c>
      <c r="I158" s="337" t="s">
        <v>2990</v>
      </c>
      <c r="J158" s="337">
        <v>50</v>
      </c>
      <c r="K158" s="333"/>
    </row>
    <row r="159" spans="2:11" s="1" customFormat="1" ht="15">
      <c r="B159" s="312"/>
      <c r="C159" s="337" t="s">
        <v>186</v>
      </c>
      <c r="D159" s="291"/>
      <c r="E159" s="291"/>
      <c r="F159" s="338" t="s">
        <v>2988</v>
      </c>
      <c r="G159" s="291"/>
      <c r="H159" s="337" t="s">
        <v>3050</v>
      </c>
      <c r="I159" s="337" t="s">
        <v>2990</v>
      </c>
      <c r="J159" s="337" t="s">
        <v>3051</v>
      </c>
      <c r="K159" s="333"/>
    </row>
    <row r="160" spans="2:11" s="1" customFormat="1" ht="15">
      <c r="B160" s="312"/>
      <c r="C160" s="337" t="s">
        <v>3052</v>
      </c>
      <c r="D160" s="291"/>
      <c r="E160" s="291"/>
      <c r="F160" s="338" t="s">
        <v>2988</v>
      </c>
      <c r="G160" s="291"/>
      <c r="H160" s="337" t="s">
        <v>3053</v>
      </c>
      <c r="I160" s="337" t="s">
        <v>3023</v>
      </c>
      <c r="J160" s="337"/>
      <c r="K160" s="333"/>
    </row>
    <row r="161" spans="2:11" s="1" customFormat="1" ht="15">
      <c r="B161" s="339"/>
      <c r="C161" s="321"/>
      <c r="D161" s="321"/>
      <c r="E161" s="321"/>
      <c r="F161" s="321"/>
      <c r="G161" s="321"/>
      <c r="H161" s="321"/>
      <c r="I161" s="321"/>
      <c r="J161" s="321"/>
      <c r="K161" s="340"/>
    </row>
    <row r="162" spans="2:11" s="1" customFormat="1" ht="15">
      <c r="B162" s="288"/>
      <c r="C162" s="291"/>
      <c r="D162" s="291"/>
      <c r="E162" s="291"/>
      <c r="F162" s="311"/>
      <c r="G162" s="291"/>
      <c r="H162" s="291"/>
      <c r="I162" s="291"/>
      <c r="J162" s="291"/>
      <c r="K162" s="288"/>
    </row>
    <row r="163" spans="2:11" s="1" customFormat="1" ht="13.5">
      <c r="B163" s="298"/>
      <c r="C163" s="298"/>
      <c r="D163" s="298"/>
      <c r="E163" s="298"/>
      <c r="F163" s="298"/>
      <c r="G163" s="298"/>
      <c r="H163" s="298"/>
      <c r="I163" s="298"/>
      <c r="J163" s="298"/>
      <c r="K163" s="298"/>
    </row>
    <row r="164" spans="2:11" s="1" customFormat="1" ht="13.5">
      <c r="B164" s="280"/>
      <c r="C164" s="281"/>
      <c r="D164" s="281"/>
      <c r="E164" s="281"/>
      <c r="F164" s="281"/>
      <c r="G164" s="281"/>
      <c r="H164" s="281"/>
      <c r="I164" s="281"/>
      <c r="J164" s="281"/>
      <c r="K164" s="282"/>
    </row>
    <row r="165" spans="2:11" s="1" customFormat="1" ht="21">
      <c r="B165" s="283"/>
      <c r="C165" s="412" t="s">
        <v>3054</v>
      </c>
      <c r="D165" s="412"/>
      <c r="E165" s="412"/>
      <c r="F165" s="412"/>
      <c r="G165" s="412"/>
      <c r="H165" s="412"/>
      <c r="I165" s="412"/>
      <c r="J165" s="412"/>
      <c r="K165" s="284"/>
    </row>
    <row r="166" spans="2:11" s="1" customFormat="1" ht="16.5">
      <c r="B166" s="283"/>
      <c r="C166" s="304" t="s">
        <v>2982</v>
      </c>
      <c r="D166" s="304"/>
      <c r="E166" s="304"/>
      <c r="F166" s="304" t="s">
        <v>2983</v>
      </c>
      <c r="G166" s="341"/>
      <c r="H166" s="342" t="s">
        <v>64</v>
      </c>
      <c r="I166" s="342" t="s">
        <v>67</v>
      </c>
      <c r="J166" s="304" t="s">
        <v>2984</v>
      </c>
      <c r="K166" s="284"/>
    </row>
    <row r="167" spans="2:11" s="1" customFormat="1" ht="16.5">
      <c r="B167" s="285"/>
      <c r="C167" s="306" t="s">
        <v>2985</v>
      </c>
      <c r="D167" s="306"/>
      <c r="E167" s="306"/>
      <c r="F167" s="307" t="s">
        <v>2986</v>
      </c>
      <c r="G167" s="343"/>
      <c r="H167" s="344"/>
      <c r="I167" s="344"/>
      <c r="J167" s="306" t="s">
        <v>2987</v>
      </c>
      <c r="K167" s="286"/>
    </row>
    <row r="168" spans="2:11" s="1" customFormat="1" ht="15">
      <c r="B168" s="312"/>
      <c r="C168" s="309"/>
      <c r="D168" s="309"/>
      <c r="E168" s="309"/>
      <c r="F168" s="309"/>
      <c r="G168" s="310"/>
      <c r="H168" s="309"/>
      <c r="I168" s="309"/>
      <c r="J168" s="309"/>
      <c r="K168" s="333"/>
    </row>
    <row r="169" spans="2:11" s="1" customFormat="1" ht="15">
      <c r="B169" s="312"/>
      <c r="C169" s="291" t="s">
        <v>2991</v>
      </c>
      <c r="D169" s="291"/>
      <c r="E169" s="291"/>
      <c r="F169" s="311" t="s">
        <v>2988</v>
      </c>
      <c r="G169" s="291"/>
      <c r="H169" s="291" t="s">
        <v>3028</v>
      </c>
      <c r="I169" s="291" t="s">
        <v>2990</v>
      </c>
      <c r="J169" s="291">
        <v>120</v>
      </c>
      <c r="K169" s="333"/>
    </row>
    <row r="170" spans="2:11" s="1" customFormat="1" ht="15">
      <c r="B170" s="312"/>
      <c r="C170" s="291" t="s">
        <v>3037</v>
      </c>
      <c r="D170" s="291"/>
      <c r="E170" s="291"/>
      <c r="F170" s="311" t="s">
        <v>2988</v>
      </c>
      <c r="G170" s="291"/>
      <c r="H170" s="291" t="s">
        <v>3038</v>
      </c>
      <c r="I170" s="291" t="s">
        <v>2990</v>
      </c>
      <c r="J170" s="291" t="s">
        <v>3039</v>
      </c>
      <c r="K170" s="333"/>
    </row>
    <row r="171" spans="2:11" s="1" customFormat="1" ht="15">
      <c r="B171" s="312"/>
      <c r="C171" s="291" t="s">
        <v>94</v>
      </c>
      <c r="D171" s="291"/>
      <c r="E171" s="291"/>
      <c r="F171" s="311" t="s">
        <v>2988</v>
      </c>
      <c r="G171" s="291"/>
      <c r="H171" s="291" t="s">
        <v>3055</v>
      </c>
      <c r="I171" s="291" t="s">
        <v>2990</v>
      </c>
      <c r="J171" s="291" t="s">
        <v>3039</v>
      </c>
      <c r="K171" s="333"/>
    </row>
    <row r="172" spans="2:11" s="1" customFormat="1" ht="15">
      <c r="B172" s="312"/>
      <c r="C172" s="291" t="s">
        <v>2993</v>
      </c>
      <c r="D172" s="291"/>
      <c r="E172" s="291"/>
      <c r="F172" s="311" t="s">
        <v>2994</v>
      </c>
      <c r="G172" s="291"/>
      <c r="H172" s="291" t="s">
        <v>3055</v>
      </c>
      <c r="I172" s="291" t="s">
        <v>2990</v>
      </c>
      <c r="J172" s="291">
        <v>50</v>
      </c>
      <c r="K172" s="333"/>
    </row>
    <row r="173" spans="2:11" s="1" customFormat="1" ht="15">
      <c r="B173" s="312"/>
      <c r="C173" s="291" t="s">
        <v>2996</v>
      </c>
      <c r="D173" s="291"/>
      <c r="E173" s="291"/>
      <c r="F173" s="311" t="s">
        <v>2988</v>
      </c>
      <c r="G173" s="291"/>
      <c r="H173" s="291" t="s">
        <v>3055</v>
      </c>
      <c r="I173" s="291" t="s">
        <v>2998</v>
      </c>
      <c r="J173" s="291"/>
      <c r="K173" s="333"/>
    </row>
    <row r="174" spans="2:11" s="1" customFormat="1" ht="15">
      <c r="B174" s="312"/>
      <c r="C174" s="291" t="s">
        <v>3007</v>
      </c>
      <c r="D174" s="291"/>
      <c r="E174" s="291"/>
      <c r="F174" s="311" t="s">
        <v>2994</v>
      </c>
      <c r="G174" s="291"/>
      <c r="H174" s="291" t="s">
        <v>3055</v>
      </c>
      <c r="I174" s="291" t="s">
        <v>2990</v>
      </c>
      <c r="J174" s="291">
        <v>50</v>
      </c>
      <c r="K174" s="333"/>
    </row>
    <row r="175" spans="2:11" s="1" customFormat="1" ht="15">
      <c r="B175" s="312"/>
      <c r="C175" s="291" t="s">
        <v>3015</v>
      </c>
      <c r="D175" s="291"/>
      <c r="E175" s="291"/>
      <c r="F175" s="311" t="s">
        <v>2994</v>
      </c>
      <c r="G175" s="291"/>
      <c r="H175" s="291" t="s">
        <v>3055</v>
      </c>
      <c r="I175" s="291" t="s">
        <v>2990</v>
      </c>
      <c r="J175" s="291">
        <v>50</v>
      </c>
      <c r="K175" s="333"/>
    </row>
    <row r="176" spans="2:11" s="1" customFormat="1" ht="15">
      <c r="B176" s="312"/>
      <c r="C176" s="291" t="s">
        <v>3013</v>
      </c>
      <c r="D176" s="291"/>
      <c r="E176" s="291"/>
      <c r="F176" s="311" t="s">
        <v>2994</v>
      </c>
      <c r="G176" s="291"/>
      <c r="H176" s="291" t="s">
        <v>3055</v>
      </c>
      <c r="I176" s="291" t="s">
        <v>2990</v>
      </c>
      <c r="J176" s="291">
        <v>50</v>
      </c>
      <c r="K176" s="333"/>
    </row>
    <row r="177" spans="2:11" s="1" customFormat="1" ht="15">
      <c r="B177" s="312"/>
      <c r="C177" s="291" t="s">
        <v>196</v>
      </c>
      <c r="D177" s="291"/>
      <c r="E177" s="291"/>
      <c r="F177" s="311" t="s">
        <v>2988</v>
      </c>
      <c r="G177" s="291"/>
      <c r="H177" s="291" t="s">
        <v>3056</v>
      </c>
      <c r="I177" s="291" t="s">
        <v>3057</v>
      </c>
      <c r="J177" s="291"/>
      <c r="K177" s="333"/>
    </row>
    <row r="178" spans="2:11" s="1" customFormat="1" ht="15">
      <c r="B178" s="312"/>
      <c r="C178" s="291" t="s">
        <v>67</v>
      </c>
      <c r="D178" s="291"/>
      <c r="E178" s="291"/>
      <c r="F178" s="311" t="s">
        <v>2988</v>
      </c>
      <c r="G178" s="291"/>
      <c r="H178" s="291" t="s">
        <v>3058</v>
      </c>
      <c r="I178" s="291" t="s">
        <v>3059</v>
      </c>
      <c r="J178" s="291">
        <v>1</v>
      </c>
      <c r="K178" s="333"/>
    </row>
    <row r="179" spans="2:11" s="1" customFormat="1" ht="15">
      <c r="B179" s="312"/>
      <c r="C179" s="291" t="s">
        <v>63</v>
      </c>
      <c r="D179" s="291"/>
      <c r="E179" s="291"/>
      <c r="F179" s="311" t="s">
        <v>2988</v>
      </c>
      <c r="G179" s="291"/>
      <c r="H179" s="291" t="s">
        <v>3060</v>
      </c>
      <c r="I179" s="291" t="s">
        <v>2990</v>
      </c>
      <c r="J179" s="291">
        <v>20</v>
      </c>
      <c r="K179" s="333"/>
    </row>
    <row r="180" spans="2:11" s="1" customFormat="1" ht="15">
      <c r="B180" s="312"/>
      <c r="C180" s="291" t="s">
        <v>64</v>
      </c>
      <c r="D180" s="291"/>
      <c r="E180" s="291"/>
      <c r="F180" s="311" t="s">
        <v>2988</v>
      </c>
      <c r="G180" s="291"/>
      <c r="H180" s="291" t="s">
        <v>3061</v>
      </c>
      <c r="I180" s="291" t="s">
        <v>2990</v>
      </c>
      <c r="J180" s="291">
        <v>255</v>
      </c>
      <c r="K180" s="333"/>
    </row>
    <row r="181" spans="2:11" s="1" customFormat="1" ht="15">
      <c r="B181" s="312"/>
      <c r="C181" s="291" t="s">
        <v>197</v>
      </c>
      <c r="D181" s="291"/>
      <c r="E181" s="291"/>
      <c r="F181" s="311" t="s">
        <v>2988</v>
      </c>
      <c r="G181" s="291"/>
      <c r="H181" s="291" t="s">
        <v>2952</v>
      </c>
      <c r="I181" s="291" t="s">
        <v>2990</v>
      </c>
      <c r="J181" s="291">
        <v>10</v>
      </c>
      <c r="K181" s="333"/>
    </row>
    <row r="182" spans="2:11" s="1" customFormat="1" ht="15">
      <c r="B182" s="312"/>
      <c r="C182" s="291" t="s">
        <v>198</v>
      </c>
      <c r="D182" s="291"/>
      <c r="E182" s="291"/>
      <c r="F182" s="311" t="s">
        <v>2988</v>
      </c>
      <c r="G182" s="291"/>
      <c r="H182" s="291" t="s">
        <v>3062</v>
      </c>
      <c r="I182" s="291" t="s">
        <v>3023</v>
      </c>
      <c r="J182" s="291"/>
      <c r="K182" s="333"/>
    </row>
    <row r="183" spans="2:11" s="1" customFormat="1" ht="15">
      <c r="B183" s="312"/>
      <c r="C183" s="291" t="s">
        <v>3063</v>
      </c>
      <c r="D183" s="291"/>
      <c r="E183" s="291"/>
      <c r="F183" s="311" t="s">
        <v>2988</v>
      </c>
      <c r="G183" s="291"/>
      <c r="H183" s="291" t="s">
        <v>3064</v>
      </c>
      <c r="I183" s="291" t="s">
        <v>3023</v>
      </c>
      <c r="J183" s="291"/>
      <c r="K183" s="333"/>
    </row>
    <row r="184" spans="2:11" s="1" customFormat="1" ht="15">
      <c r="B184" s="312"/>
      <c r="C184" s="291" t="s">
        <v>3052</v>
      </c>
      <c r="D184" s="291"/>
      <c r="E184" s="291"/>
      <c r="F184" s="311" t="s">
        <v>2988</v>
      </c>
      <c r="G184" s="291"/>
      <c r="H184" s="291" t="s">
        <v>3065</v>
      </c>
      <c r="I184" s="291" t="s">
        <v>3023</v>
      </c>
      <c r="J184" s="291"/>
      <c r="K184" s="333"/>
    </row>
    <row r="185" spans="2:11" s="1" customFormat="1" ht="15">
      <c r="B185" s="312"/>
      <c r="C185" s="291" t="s">
        <v>200</v>
      </c>
      <c r="D185" s="291"/>
      <c r="E185" s="291"/>
      <c r="F185" s="311" t="s">
        <v>2994</v>
      </c>
      <c r="G185" s="291"/>
      <c r="H185" s="291" t="s">
        <v>3066</v>
      </c>
      <c r="I185" s="291" t="s">
        <v>2990</v>
      </c>
      <c r="J185" s="291">
        <v>50</v>
      </c>
      <c r="K185" s="333"/>
    </row>
    <row r="186" spans="2:11" s="1" customFormat="1" ht="15">
      <c r="B186" s="312"/>
      <c r="C186" s="291" t="s">
        <v>3067</v>
      </c>
      <c r="D186" s="291"/>
      <c r="E186" s="291"/>
      <c r="F186" s="311" t="s">
        <v>2994</v>
      </c>
      <c r="G186" s="291"/>
      <c r="H186" s="291" t="s">
        <v>3068</v>
      </c>
      <c r="I186" s="291" t="s">
        <v>3069</v>
      </c>
      <c r="J186" s="291"/>
      <c r="K186" s="333"/>
    </row>
    <row r="187" spans="2:11" s="1" customFormat="1" ht="15">
      <c r="B187" s="312"/>
      <c r="C187" s="291" t="s">
        <v>3070</v>
      </c>
      <c r="D187" s="291"/>
      <c r="E187" s="291"/>
      <c r="F187" s="311" t="s">
        <v>2994</v>
      </c>
      <c r="G187" s="291"/>
      <c r="H187" s="291" t="s">
        <v>3071</v>
      </c>
      <c r="I187" s="291" t="s">
        <v>3069</v>
      </c>
      <c r="J187" s="291"/>
      <c r="K187" s="333"/>
    </row>
    <row r="188" spans="2:11" s="1" customFormat="1" ht="15">
      <c r="B188" s="312"/>
      <c r="C188" s="291" t="s">
        <v>3072</v>
      </c>
      <c r="D188" s="291"/>
      <c r="E188" s="291"/>
      <c r="F188" s="311" t="s">
        <v>2994</v>
      </c>
      <c r="G188" s="291"/>
      <c r="H188" s="291" t="s">
        <v>3073</v>
      </c>
      <c r="I188" s="291" t="s">
        <v>3069</v>
      </c>
      <c r="J188" s="291"/>
      <c r="K188" s="333"/>
    </row>
    <row r="189" spans="2:11" s="1" customFormat="1" ht="15">
      <c r="B189" s="312"/>
      <c r="C189" s="345" t="s">
        <v>3074</v>
      </c>
      <c r="D189" s="291"/>
      <c r="E189" s="291"/>
      <c r="F189" s="311" t="s">
        <v>2994</v>
      </c>
      <c r="G189" s="291"/>
      <c r="H189" s="291" t="s">
        <v>3075</v>
      </c>
      <c r="I189" s="291" t="s">
        <v>3076</v>
      </c>
      <c r="J189" s="346" t="s">
        <v>3077</v>
      </c>
      <c r="K189" s="333"/>
    </row>
    <row r="190" spans="2:11" s="1" customFormat="1" ht="15">
      <c r="B190" s="312"/>
      <c r="C190" s="297" t="s">
        <v>52</v>
      </c>
      <c r="D190" s="291"/>
      <c r="E190" s="291"/>
      <c r="F190" s="311" t="s">
        <v>2988</v>
      </c>
      <c r="G190" s="291"/>
      <c r="H190" s="288" t="s">
        <v>3078</v>
      </c>
      <c r="I190" s="291" t="s">
        <v>3079</v>
      </c>
      <c r="J190" s="291"/>
      <c r="K190" s="333"/>
    </row>
    <row r="191" spans="2:11" s="1" customFormat="1" ht="15">
      <c r="B191" s="312"/>
      <c r="C191" s="297" t="s">
        <v>3080</v>
      </c>
      <c r="D191" s="291"/>
      <c r="E191" s="291"/>
      <c r="F191" s="311" t="s">
        <v>2988</v>
      </c>
      <c r="G191" s="291"/>
      <c r="H191" s="291" t="s">
        <v>3081</v>
      </c>
      <c r="I191" s="291" t="s">
        <v>3023</v>
      </c>
      <c r="J191" s="291"/>
      <c r="K191" s="333"/>
    </row>
    <row r="192" spans="2:11" s="1" customFormat="1" ht="15">
      <c r="B192" s="312"/>
      <c r="C192" s="297" t="s">
        <v>3082</v>
      </c>
      <c r="D192" s="291"/>
      <c r="E192" s="291"/>
      <c r="F192" s="311" t="s">
        <v>2988</v>
      </c>
      <c r="G192" s="291"/>
      <c r="H192" s="291" t="s">
        <v>3083</v>
      </c>
      <c r="I192" s="291" t="s">
        <v>3023</v>
      </c>
      <c r="J192" s="291"/>
      <c r="K192" s="333"/>
    </row>
    <row r="193" spans="2:11" s="1" customFormat="1" ht="15">
      <c r="B193" s="312"/>
      <c r="C193" s="297" t="s">
        <v>3084</v>
      </c>
      <c r="D193" s="291"/>
      <c r="E193" s="291"/>
      <c r="F193" s="311" t="s">
        <v>2994</v>
      </c>
      <c r="G193" s="291"/>
      <c r="H193" s="291" t="s">
        <v>3085</v>
      </c>
      <c r="I193" s="291" t="s">
        <v>3023</v>
      </c>
      <c r="J193" s="291"/>
      <c r="K193" s="333"/>
    </row>
    <row r="194" spans="2:11" s="1" customFormat="1" ht="15">
      <c r="B194" s="339"/>
      <c r="C194" s="347"/>
      <c r="D194" s="321"/>
      <c r="E194" s="321"/>
      <c r="F194" s="321"/>
      <c r="G194" s="321"/>
      <c r="H194" s="321"/>
      <c r="I194" s="321"/>
      <c r="J194" s="321"/>
      <c r="K194" s="340"/>
    </row>
    <row r="195" spans="2:11" s="1" customFormat="1" ht="15">
      <c r="B195" s="288"/>
      <c r="C195" s="291"/>
      <c r="D195" s="291"/>
      <c r="E195" s="291"/>
      <c r="F195" s="311"/>
      <c r="G195" s="291"/>
      <c r="H195" s="291"/>
      <c r="I195" s="291"/>
      <c r="J195" s="291"/>
      <c r="K195" s="288"/>
    </row>
    <row r="196" spans="2:11" s="1" customFormat="1" ht="15">
      <c r="B196" s="288"/>
      <c r="C196" s="291"/>
      <c r="D196" s="291"/>
      <c r="E196" s="291"/>
      <c r="F196" s="311"/>
      <c r="G196" s="291"/>
      <c r="H196" s="291"/>
      <c r="I196" s="291"/>
      <c r="J196" s="291"/>
      <c r="K196" s="288"/>
    </row>
    <row r="197" spans="2:11" s="1" customFormat="1" ht="13.5">
      <c r="B197" s="298"/>
      <c r="C197" s="298"/>
      <c r="D197" s="298"/>
      <c r="E197" s="298"/>
      <c r="F197" s="298"/>
      <c r="G197" s="298"/>
      <c r="H197" s="298"/>
      <c r="I197" s="298"/>
      <c r="J197" s="298"/>
      <c r="K197" s="298"/>
    </row>
    <row r="198" spans="2:11" s="1" customFormat="1" ht="13.5">
      <c r="B198" s="280"/>
      <c r="C198" s="281"/>
      <c r="D198" s="281"/>
      <c r="E198" s="281"/>
      <c r="F198" s="281"/>
      <c r="G198" s="281"/>
      <c r="H198" s="281"/>
      <c r="I198" s="281"/>
      <c r="J198" s="281"/>
      <c r="K198" s="282"/>
    </row>
    <row r="199" spans="2:11" s="1" customFormat="1" ht="21">
      <c r="B199" s="283"/>
      <c r="C199" s="412" t="s">
        <v>3086</v>
      </c>
      <c r="D199" s="412"/>
      <c r="E199" s="412"/>
      <c r="F199" s="412"/>
      <c r="G199" s="412"/>
      <c r="H199" s="412"/>
      <c r="I199" s="412"/>
      <c r="J199" s="412"/>
      <c r="K199" s="284"/>
    </row>
    <row r="200" spans="2:11" s="1" customFormat="1" ht="16.5">
      <c r="B200" s="283"/>
      <c r="C200" s="348" t="s">
        <v>3087</v>
      </c>
      <c r="D200" s="348"/>
      <c r="E200" s="348"/>
      <c r="F200" s="348" t="s">
        <v>3088</v>
      </c>
      <c r="G200" s="349"/>
      <c r="H200" s="413" t="s">
        <v>3089</v>
      </c>
      <c r="I200" s="413"/>
      <c r="J200" s="413"/>
      <c r="K200" s="284"/>
    </row>
    <row r="201" spans="2:11" s="1" customFormat="1" ht="15">
      <c r="B201" s="312"/>
      <c r="C201" s="309"/>
      <c r="D201" s="309"/>
      <c r="E201" s="309"/>
      <c r="F201" s="309"/>
      <c r="G201" s="291"/>
      <c r="H201" s="309"/>
      <c r="I201" s="309"/>
      <c r="J201" s="309"/>
      <c r="K201" s="333"/>
    </row>
    <row r="202" spans="2:11" s="1" customFormat="1" ht="15">
      <c r="B202" s="312"/>
      <c r="C202" s="291" t="s">
        <v>3079</v>
      </c>
      <c r="D202" s="291"/>
      <c r="E202" s="291"/>
      <c r="F202" s="311" t="s">
        <v>53</v>
      </c>
      <c r="G202" s="291"/>
      <c r="H202" s="414" t="s">
        <v>3090</v>
      </c>
      <c r="I202" s="414"/>
      <c r="J202" s="414"/>
      <c r="K202" s="333"/>
    </row>
    <row r="203" spans="2:11" s="1" customFormat="1" ht="15">
      <c r="B203" s="312"/>
      <c r="C203" s="318"/>
      <c r="D203" s="291"/>
      <c r="E203" s="291"/>
      <c r="F203" s="311" t="s">
        <v>54</v>
      </c>
      <c r="G203" s="291"/>
      <c r="H203" s="414" t="s">
        <v>3091</v>
      </c>
      <c r="I203" s="414"/>
      <c r="J203" s="414"/>
      <c r="K203" s="333"/>
    </row>
    <row r="204" spans="2:11" s="1" customFormat="1" ht="15">
      <c r="B204" s="312"/>
      <c r="C204" s="318"/>
      <c r="D204" s="291"/>
      <c r="E204" s="291"/>
      <c r="F204" s="311" t="s">
        <v>57</v>
      </c>
      <c r="G204" s="291"/>
      <c r="H204" s="414" t="s">
        <v>3092</v>
      </c>
      <c r="I204" s="414"/>
      <c r="J204" s="414"/>
      <c r="K204" s="333"/>
    </row>
    <row r="205" spans="2:11" s="1" customFormat="1" ht="15">
      <c r="B205" s="312"/>
      <c r="C205" s="291"/>
      <c r="D205" s="291"/>
      <c r="E205" s="291"/>
      <c r="F205" s="311" t="s">
        <v>55</v>
      </c>
      <c r="G205" s="291"/>
      <c r="H205" s="414" t="s">
        <v>3093</v>
      </c>
      <c r="I205" s="414"/>
      <c r="J205" s="414"/>
      <c r="K205" s="333"/>
    </row>
    <row r="206" spans="2:11" s="1" customFormat="1" ht="15">
      <c r="B206" s="312"/>
      <c r="C206" s="291"/>
      <c r="D206" s="291"/>
      <c r="E206" s="291"/>
      <c r="F206" s="311" t="s">
        <v>56</v>
      </c>
      <c r="G206" s="291"/>
      <c r="H206" s="414" t="s">
        <v>3094</v>
      </c>
      <c r="I206" s="414"/>
      <c r="J206" s="414"/>
      <c r="K206" s="333"/>
    </row>
    <row r="207" spans="2:11" s="1" customFormat="1" ht="15">
      <c r="B207" s="312"/>
      <c r="C207" s="291"/>
      <c r="D207" s="291"/>
      <c r="E207" s="291"/>
      <c r="F207" s="311"/>
      <c r="G207" s="291"/>
      <c r="H207" s="291"/>
      <c r="I207" s="291"/>
      <c r="J207" s="291"/>
      <c r="K207" s="333"/>
    </row>
    <row r="208" spans="2:11" s="1" customFormat="1" ht="15">
      <c r="B208" s="312"/>
      <c r="C208" s="291" t="s">
        <v>3035</v>
      </c>
      <c r="D208" s="291"/>
      <c r="E208" s="291"/>
      <c r="F208" s="311" t="s">
        <v>2930</v>
      </c>
      <c r="G208" s="291"/>
      <c r="H208" s="414" t="s">
        <v>3095</v>
      </c>
      <c r="I208" s="414"/>
      <c r="J208" s="414"/>
      <c r="K208" s="333"/>
    </row>
    <row r="209" spans="2:11" s="1" customFormat="1" ht="15">
      <c r="B209" s="312"/>
      <c r="C209" s="318"/>
      <c r="D209" s="291"/>
      <c r="E209" s="291"/>
      <c r="F209" s="311" t="s">
        <v>2933</v>
      </c>
      <c r="G209" s="291"/>
      <c r="H209" s="414" t="s">
        <v>2934</v>
      </c>
      <c r="I209" s="414"/>
      <c r="J209" s="414"/>
      <c r="K209" s="333"/>
    </row>
    <row r="210" spans="2:11" s="1" customFormat="1" ht="15">
      <c r="B210" s="312"/>
      <c r="C210" s="291"/>
      <c r="D210" s="291"/>
      <c r="E210" s="291"/>
      <c r="F210" s="311" t="s">
        <v>99</v>
      </c>
      <c r="G210" s="291"/>
      <c r="H210" s="414" t="s">
        <v>3096</v>
      </c>
      <c r="I210" s="414"/>
      <c r="J210" s="414"/>
      <c r="K210" s="333"/>
    </row>
    <row r="211" spans="2:11" s="1" customFormat="1" ht="15">
      <c r="B211" s="350"/>
      <c r="C211" s="318"/>
      <c r="D211" s="318"/>
      <c r="E211" s="318"/>
      <c r="F211" s="311" t="s">
        <v>86</v>
      </c>
      <c r="G211" s="297"/>
      <c r="H211" s="415" t="s">
        <v>87</v>
      </c>
      <c r="I211" s="415"/>
      <c r="J211" s="415"/>
      <c r="K211" s="351"/>
    </row>
    <row r="212" spans="2:11" s="1" customFormat="1" ht="15">
      <c r="B212" s="350"/>
      <c r="C212" s="318"/>
      <c r="D212" s="318"/>
      <c r="E212" s="318"/>
      <c r="F212" s="311" t="s">
        <v>2935</v>
      </c>
      <c r="G212" s="297"/>
      <c r="H212" s="415" t="s">
        <v>3097</v>
      </c>
      <c r="I212" s="415"/>
      <c r="J212" s="415"/>
      <c r="K212" s="351"/>
    </row>
    <row r="213" spans="2:11" s="1" customFormat="1" ht="13.5">
      <c r="B213" s="350"/>
      <c r="C213" s="318"/>
      <c r="D213" s="318"/>
      <c r="E213" s="318"/>
      <c r="F213" s="352"/>
      <c r="G213" s="297"/>
      <c r="H213" s="353"/>
      <c r="I213" s="353"/>
      <c r="J213" s="353"/>
      <c r="K213" s="351"/>
    </row>
    <row r="214" spans="2:11" s="1" customFormat="1" ht="15">
      <c r="B214" s="350"/>
      <c r="C214" s="291" t="s">
        <v>3059</v>
      </c>
      <c r="D214" s="318"/>
      <c r="E214" s="318"/>
      <c r="F214" s="311">
        <v>1</v>
      </c>
      <c r="G214" s="297"/>
      <c r="H214" s="415" t="s">
        <v>3098</v>
      </c>
      <c r="I214" s="415"/>
      <c r="J214" s="415"/>
      <c r="K214" s="351"/>
    </row>
    <row r="215" spans="2:11" s="1" customFormat="1" ht="15">
      <c r="B215" s="350"/>
      <c r="C215" s="318"/>
      <c r="D215" s="318"/>
      <c r="E215" s="318"/>
      <c r="F215" s="311">
        <v>2</v>
      </c>
      <c r="G215" s="297"/>
      <c r="H215" s="415" t="s">
        <v>3099</v>
      </c>
      <c r="I215" s="415"/>
      <c r="J215" s="415"/>
      <c r="K215" s="351"/>
    </row>
    <row r="216" spans="2:11" s="1" customFormat="1" ht="15">
      <c r="B216" s="350"/>
      <c r="C216" s="318"/>
      <c r="D216" s="318"/>
      <c r="E216" s="318"/>
      <c r="F216" s="311">
        <v>3</v>
      </c>
      <c r="G216" s="297"/>
      <c r="H216" s="415" t="s">
        <v>3100</v>
      </c>
      <c r="I216" s="415"/>
      <c r="J216" s="415"/>
      <c r="K216" s="351"/>
    </row>
    <row r="217" spans="2:11" s="1" customFormat="1" ht="15">
      <c r="B217" s="350"/>
      <c r="C217" s="318"/>
      <c r="D217" s="318"/>
      <c r="E217" s="318"/>
      <c r="F217" s="311">
        <v>4</v>
      </c>
      <c r="G217" s="297"/>
      <c r="H217" s="415" t="s">
        <v>3101</v>
      </c>
      <c r="I217" s="415"/>
      <c r="J217" s="415"/>
      <c r="K217" s="351"/>
    </row>
    <row r="218" spans="2:11" s="1" customFormat="1" ht="13.5">
      <c r="B218" s="354"/>
      <c r="C218" s="355"/>
      <c r="D218" s="355"/>
      <c r="E218" s="355"/>
      <c r="F218" s="355"/>
      <c r="G218" s="355"/>
      <c r="H218" s="355"/>
      <c r="I218" s="355"/>
      <c r="J218" s="355"/>
      <c r="K218" s="356"/>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41</vt:i4>
      </vt:variant>
    </vt:vector>
  </HeadingPairs>
  <TitlesOfParts>
    <vt:vector size="62" baseType="lpstr">
      <vt:lpstr>Rekapitulace stavby</vt:lpstr>
      <vt:lpstr>VON - Soupis prací - Vedl...</vt:lpstr>
      <vt:lpstr>SO 01.1 - Soupis prací - ...</vt:lpstr>
      <vt:lpstr>SO 01.2 - Soupis prací - ...</vt:lpstr>
      <vt:lpstr>SO 04.1 - Soupis prací - ...</vt:lpstr>
      <vt:lpstr>SO 04.2 - Soupis prací - ...</vt:lpstr>
      <vt:lpstr>SO 04.3 - Soupis prací - ...</vt:lpstr>
      <vt:lpstr>SO 04.4 - Soupis prací - ...</vt:lpstr>
      <vt:lpstr>SO 05.1 - Soupis prací - ...</vt:lpstr>
      <vt:lpstr>SO 05.2 - Soupis prací - ...</vt:lpstr>
      <vt:lpstr>SO 06.1 - Soupis prací - ...</vt:lpstr>
      <vt:lpstr>SO 06.2 - Soupis prací - ...</vt:lpstr>
      <vt:lpstr>SO 06.3 - Soupis prací - ...</vt:lpstr>
      <vt:lpstr>SO 06.4 - Soupis prací - ...</vt:lpstr>
      <vt:lpstr>SO 07.1 - Soupis prací - ...</vt:lpstr>
      <vt:lpstr>SO 07.2 - Soupis prací - ...</vt:lpstr>
      <vt:lpstr>SO 08 - Soupis prací - Do...</vt:lpstr>
      <vt:lpstr>SO 09.1 - Soupis prací - ...</vt:lpstr>
      <vt:lpstr>SO 09.2 - Soupis prací - ...</vt:lpstr>
      <vt:lpstr>SO 10 - Soupis prací - Te...</vt:lpstr>
      <vt:lpstr>Pokyny pro vyplnění</vt:lpstr>
      <vt:lpstr>'Rekapitulace stavby'!Názvy_tisku</vt:lpstr>
      <vt:lpstr>'SO 01.1 - Soupis prací - ...'!Názvy_tisku</vt:lpstr>
      <vt:lpstr>'SO 01.2 - Soupis prací - ...'!Názvy_tisku</vt:lpstr>
      <vt:lpstr>'SO 04.1 - Soupis prací - ...'!Názvy_tisku</vt:lpstr>
      <vt:lpstr>'SO 04.2 - Soupis prací - ...'!Názvy_tisku</vt:lpstr>
      <vt:lpstr>'SO 04.3 - Soupis prací - ...'!Názvy_tisku</vt:lpstr>
      <vt:lpstr>'SO 04.4 - Soupis prací - ...'!Názvy_tisku</vt:lpstr>
      <vt:lpstr>'SO 05.1 - Soupis prací - ...'!Názvy_tisku</vt:lpstr>
      <vt:lpstr>'SO 05.2 - Soupis prací - ...'!Názvy_tisku</vt:lpstr>
      <vt:lpstr>'SO 06.1 - Soupis prací - ...'!Názvy_tisku</vt:lpstr>
      <vt:lpstr>'SO 06.2 - Soupis prací - ...'!Názvy_tisku</vt:lpstr>
      <vt:lpstr>'SO 06.3 - Soupis prací - ...'!Názvy_tisku</vt:lpstr>
      <vt:lpstr>'SO 06.4 - Soupis prací - ...'!Názvy_tisku</vt:lpstr>
      <vt:lpstr>'SO 07.1 - Soupis prací - ...'!Názvy_tisku</vt:lpstr>
      <vt:lpstr>'SO 07.2 - Soupis prací - ...'!Názvy_tisku</vt:lpstr>
      <vt:lpstr>'SO 08 - Soupis prací - Do...'!Názvy_tisku</vt:lpstr>
      <vt:lpstr>'SO 09.1 - Soupis prací - ...'!Názvy_tisku</vt:lpstr>
      <vt:lpstr>'SO 09.2 - Soupis prací - ...'!Názvy_tisku</vt:lpstr>
      <vt:lpstr>'SO 10 - Soupis prací - Te...'!Názvy_tisku</vt:lpstr>
      <vt:lpstr>'VON - Soupis prací - Vedl...'!Názvy_tisku</vt:lpstr>
      <vt:lpstr>'Pokyny pro vyplnění'!Oblast_tisku</vt:lpstr>
      <vt:lpstr>'Rekapitulace stavby'!Oblast_tisku</vt:lpstr>
      <vt:lpstr>'SO 01.1 - Soupis prací - ...'!Oblast_tisku</vt:lpstr>
      <vt:lpstr>'SO 01.2 - Soupis prací - ...'!Oblast_tisku</vt:lpstr>
      <vt:lpstr>'SO 04.1 - Soupis prací - ...'!Oblast_tisku</vt:lpstr>
      <vt:lpstr>'SO 04.2 - Soupis prací - ...'!Oblast_tisku</vt:lpstr>
      <vt:lpstr>'SO 04.3 - Soupis prací - ...'!Oblast_tisku</vt:lpstr>
      <vt:lpstr>'SO 04.4 - Soupis prací - ...'!Oblast_tisku</vt:lpstr>
      <vt:lpstr>'SO 05.1 - Soupis prací - ...'!Oblast_tisku</vt:lpstr>
      <vt:lpstr>'SO 05.2 - Soupis prací - ...'!Oblast_tisku</vt:lpstr>
      <vt:lpstr>'SO 06.1 - Soupis prací - ...'!Oblast_tisku</vt:lpstr>
      <vt:lpstr>'SO 06.2 - Soupis prací - ...'!Oblast_tisku</vt:lpstr>
      <vt:lpstr>'SO 06.3 - Soupis prací - ...'!Oblast_tisku</vt:lpstr>
      <vt:lpstr>'SO 06.4 - Soupis prací - ...'!Oblast_tisku</vt:lpstr>
      <vt:lpstr>'SO 07.1 - Soupis prací - ...'!Oblast_tisku</vt:lpstr>
      <vt:lpstr>'SO 07.2 - Soupis prací - ...'!Oblast_tisku</vt:lpstr>
      <vt:lpstr>'SO 08 - Soupis prací - Do...'!Oblast_tisku</vt:lpstr>
      <vt:lpstr>'SO 09.1 - Soupis prací - ...'!Oblast_tisku</vt:lpstr>
      <vt:lpstr>'SO 09.2 - Soupis prací - ...'!Oblast_tisku</vt:lpstr>
      <vt:lpstr>'SO 10 - Soupis prací - Te...'!Oblast_tisku</vt:lpstr>
      <vt:lpstr>'VON - Soupis prací - Vedl...'!Oblast_tisku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uzivatel-HP\Holecek</dc:creator>
  <cp:lastModifiedBy>Ing. Petr Kočí</cp:lastModifiedBy>
  <dcterms:created xsi:type="dcterms:W3CDTF">2020-08-21T09:07:36Z</dcterms:created>
  <dcterms:modified xsi:type="dcterms:W3CDTF">2021-02-09T09:04:48Z</dcterms:modified>
</cp:coreProperties>
</file>