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firstSheet="9" activeTab="9"/>
  </bookViews>
  <sheets>
    <sheet name="Rekapitulace stavby" sheetId="1" r:id="rId1"/>
    <sheet name="Rekapitulace stavby - A) stavba" sheetId="45" r:id="rId2"/>
    <sheet name="Rekapitulace stavby - B) Násled" sheetId="46" r:id="rId3"/>
    <sheet name="SO 01.1.1 - Rozdělovací o..." sheetId="2" r:id="rId4"/>
    <sheet name="SO 01.1.2 - Zemní koryto ..." sheetId="3" r:id="rId5"/>
    <sheet name="SO 01.1.2.a - Rekultivace..." sheetId="4" r:id="rId6"/>
    <sheet name="SO 01.1.2.1 - Následná pé..." sheetId="5" r:id="rId7"/>
    <sheet name="SO 01.1.2.2 - Následná pé..." sheetId="6" r:id="rId8"/>
    <sheet name="SO 01.1.2.3 - Následná pé..." sheetId="7" r:id="rId9"/>
    <sheet name="SO 01.1.3 - Shybka" sheetId="10" r:id="rId10"/>
    <sheet name="SO 01.1.3.a - Snižování h..." sheetId="11" r:id="rId11"/>
    <sheet name="SO 01.2.1 - Pročištění ky..." sheetId="12" r:id="rId12"/>
    <sheet name="SO 01.2.1.a - Rekultivace..." sheetId="13" r:id="rId13"/>
    <sheet name="SO 01.2.2 - Revitalizační..." sheetId="14" r:id="rId14"/>
    <sheet name="SO 01.2.2.1 - Následná pé..." sheetId="15" r:id="rId15"/>
    <sheet name="SO 01.2.2.2 - Následná pé..." sheetId="16" r:id="rId16"/>
    <sheet name="SO 01.2.2.3 - Následná pé..." sheetId="17" r:id="rId17"/>
    <sheet name="SO 02.1.1 - Úprava odběrn..." sheetId="20" r:id="rId18"/>
    <sheet name="SO 02.1.2 - Zemní koryto ..." sheetId="21" r:id="rId19"/>
    <sheet name="SO 02.1.2.a - Rekultivace..." sheetId="22" r:id="rId20"/>
    <sheet name="SO 02.1.2.1 - Následná pé..." sheetId="23" r:id="rId21"/>
    <sheet name="SO 02.1.2.2 - Následná pé..." sheetId="24" r:id="rId22"/>
    <sheet name="SO 02.1.2.3 - Následná pé..." sheetId="25" r:id="rId23"/>
    <sheet name="SO 02.1.3 - Most se stavi..." sheetId="28" r:id="rId24"/>
    <sheet name="SO 02.1.3.a - Snižování h..." sheetId="29" r:id="rId25"/>
    <sheet name="SO 02.1.4 - Odbahnění dol..." sheetId="30" r:id="rId26"/>
    <sheet name="SO 02.1.5 - Odbahnění Mor..." sheetId="31" r:id="rId27"/>
    <sheet name="SO 02.1.6 - Mokřadní plocha" sheetId="32" r:id="rId28"/>
    <sheet name="SO 02.1.6.1 - Následná pé..." sheetId="33" r:id="rId29"/>
    <sheet name="SO 02.1.6.2 - Následná pé..." sheetId="34" r:id="rId30"/>
    <sheet name="SO 02.1.6.3 - Následná pé..." sheetId="35" r:id="rId31"/>
    <sheet name="SO 02.1.7 - Propustek" sheetId="38" r:id="rId32"/>
    <sheet name="SO 02.2 - Rybí přechod" sheetId="39" r:id="rId33"/>
    <sheet name="SO 02.3 - Přeložka cesty" sheetId="40" r:id="rId34"/>
    <sheet name="SO 03 - Přípojka NN" sheetId="41" r:id="rId35"/>
    <sheet name="PS 01 - Stavidlové uzávěry" sheetId="42" r:id="rId36"/>
    <sheet name="PS 02 - Provozní a trvalé..." sheetId="43" r:id="rId37"/>
    <sheet name="VRN - Vedlejší rozpočtové..." sheetId="44" r:id="rId38"/>
  </sheets>
  <definedNames>
    <definedName name="_xlnm._FilterDatabase" localSheetId="35" hidden="1">'PS 01 - Stavidlové uzávěry'!$C$121:$K$156</definedName>
    <definedName name="_xlnm._FilterDatabase" localSheetId="36" hidden="1">'PS 02 - Provozní a trvalé...'!$C$117:$K$136</definedName>
    <definedName name="_xlnm._FilterDatabase" localSheetId="3" hidden="1">'SO 01.1.1 - Rozdělovací o...'!$C$135:$K$635</definedName>
    <definedName name="_xlnm._FilterDatabase" localSheetId="4" hidden="1">'SO 01.1.2 - Zemní koryto ...'!$C$127:$K$497</definedName>
    <definedName name="_xlnm._FilterDatabase" localSheetId="6" hidden="1">'SO 01.1.2.1 - Následná pé...'!$C$127:$K$178</definedName>
    <definedName name="_xlnm._FilterDatabase" localSheetId="7" hidden="1">'SO 01.1.2.2 - Následná pé...'!$C$127:$K$185</definedName>
    <definedName name="_xlnm._FilterDatabase" localSheetId="8" hidden="1">'SO 01.1.2.3 - Následná pé...'!$C$127:$K$185</definedName>
    <definedName name="_xlnm._FilterDatabase" localSheetId="5" hidden="1">'SO 01.1.2.a - Rekultivace...'!$C$125:$K$181</definedName>
    <definedName name="_xlnm._FilterDatabase" localSheetId="9" hidden="1">'SO 01.1.3 - Shybka'!$C$137:$K$1205</definedName>
    <definedName name="_xlnm._FilterDatabase" localSheetId="10" hidden="1">'SO 01.1.3.a - Snižování h...'!$C$125:$K$158</definedName>
    <definedName name="_xlnm._FilterDatabase" localSheetId="11" hidden="1">'SO 01.2.1 - Pročištění ky...'!$C$125:$K$248</definedName>
    <definedName name="_xlnm._FilterDatabase" localSheetId="12" hidden="1">'SO 01.2.1.a - Rekultivace...'!$C$125:$K$181</definedName>
    <definedName name="_xlnm._FilterDatabase" localSheetId="13" hidden="1">'SO 01.2.2 - Revitalizační...'!$C$128:$K$452</definedName>
    <definedName name="_xlnm._FilterDatabase" localSheetId="14" hidden="1">'SO 01.2.2.1 - Následná pé...'!$C$127:$K$174</definedName>
    <definedName name="_xlnm._FilterDatabase" localSheetId="15" hidden="1">'SO 01.2.2.2 - Následná pé...'!$C$127:$K$180</definedName>
    <definedName name="_xlnm._FilterDatabase" localSheetId="16" hidden="1">'SO 01.2.2.3 - Následná pé...'!$C$127:$K$180</definedName>
    <definedName name="_xlnm._FilterDatabase" localSheetId="17" hidden="1">'SO 02.1.1 - Úprava odběrn...'!$C$125:$K$155</definedName>
    <definedName name="_xlnm._FilterDatabase" localSheetId="18" hidden="1">'SO 02.1.2 - Zemní koryto ...'!$C$129:$K$612</definedName>
    <definedName name="_xlnm._FilterDatabase" localSheetId="20" hidden="1">'SO 02.1.2.1 - Následná pé...'!$C$127:$K$178</definedName>
    <definedName name="_xlnm._FilterDatabase" localSheetId="21" hidden="1">'SO 02.1.2.2 - Následná pé...'!$C$127:$K$185</definedName>
    <definedName name="_xlnm._FilterDatabase" localSheetId="22" hidden="1">'SO 02.1.2.3 - Následná pé...'!$C$127:$K$185</definedName>
    <definedName name="_xlnm._FilterDatabase" localSheetId="19" hidden="1">'SO 02.1.2.a - Rekultivace...'!$C$125:$K$181</definedName>
    <definedName name="_xlnm._FilterDatabase" localSheetId="23" hidden="1">'SO 02.1.3 - Most se stavi...'!$C$135:$K$758</definedName>
    <definedName name="_xlnm._FilterDatabase" localSheetId="24" hidden="1">'SO 02.1.3.a - Snižování h...'!$C$125:$K$158</definedName>
    <definedName name="_xlnm._FilterDatabase" localSheetId="25" hidden="1">'SO 02.1.4 - Odbahnění dol...'!$C$135:$K$547</definedName>
    <definedName name="_xlnm._FilterDatabase" localSheetId="26" hidden="1">'SO 02.1.5 - Odbahnění Mor...'!$C$129:$K$411</definedName>
    <definedName name="_xlnm._FilterDatabase" localSheetId="27" hidden="1">'SO 02.1.6 - Mokřadní plocha'!$C$127:$K$402</definedName>
    <definedName name="_xlnm._FilterDatabase" localSheetId="28" hidden="1">'SO 02.1.6.1 - Následná pé...'!$C$127:$K$178</definedName>
    <definedName name="_xlnm._FilterDatabase" localSheetId="29" hidden="1">'SO 02.1.6.2 - Následná pé...'!$C$127:$K$185</definedName>
    <definedName name="_xlnm._FilterDatabase" localSheetId="30" hidden="1">'SO 02.1.6.3 - Následná pé...'!$C$127:$K$192</definedName>
    <definedName name="_xlnm._FilterDatabase" localSheetId="31" hidden="1">'SO 02.1.7 - Propustek'!$C$137:$K$804</definedName>
    <definedName name="_xlnm._FilterDatabase" localSheetId="32" hidden="1">'SO 02.2 - Rybí přechod'!$C$129:$K$779</definedName>
    <definedName name="_xlnm._FilterDatabase" localSheetId="33" hidden="1">'SO 02.3 - Přeložka cesty'!$C$127:$K$537</definedName>
    <definedName name="_xlnm._FilterDatabase" localSheetId="34" hidden="1">'SO 03 - Přípojka NN'!$C$127:$K$344</definedName>
    <definedName name="_xlnm._FilterDatabase" localSheetId="37" hidden="1">'VRN - Vedlejší rozpočtové...'!$C$122:$K$249</definedName>
    <definedName name="_xlnm.Print_Titles" localSheetId="35">'PS 01 - Stavidlové uzávěry'!$121:$121</definedName>
    <definedName name="_xlnm.Print_Titles" localSheetId="36">'PS 02 - Provozní a trvalé...'!$117:$117</definedName>
    <definedName name="_xlnm.Print_Titles" localSheetId="0">'Rekapitulace stavby'!$92:$92</definedName>
    <definedName name="_xlnm.Print_Titles" localSheetId="1">'Rekapitulace stavby - A) stavba'!$92:$92</definedName>
    <definedName name="_xlnm.Print_Titles" localSheetId="2">'Rekapitulace stavby - B) Násled'!$92:$92</definedName>
    <definedName name="_xlnm.Print_Titles" localSheetId="3">'SO 01.1.1 - Rozdělovací o...'!$135:$135</definedName>
    <definedName name="_xlnm.Print_Titles" localSheetId="4">'SO 01.1.2 - Zemní koryto ...'!$127:$127</definedName>
    <definedName name="_xlnm.Print_Titles" localSheetId="6">'SO 01.1.2.1 - Následná pé...'!$127:$127</definedName>
    <definedName name="_xlnm.Print_Titles" localSheetId="7">'SO 01.1.2.2 - Následná pé...'!$127:$127</definedName>
    <definedName name="_xlnm.Print_Titles" localSheetId="8">'SO 01.1.2.3 - Následná pé...'!$127:$127</definedName>
    <definedName name="_xlnm.Print_Titles" localSheetId="5">'SO 01.1.2.a - Rekultivace...'!$125:$125</definedName>
    <definedName name="_xlnm.Print_Titles" localSheetId="9">'SO 01.1.3 - Shybka'!$137:$137</definedName>
    <definedName name="_xlnm.Print_Titles" localSheetId="10">'SO 01.1.3.a - Snižování h...'!$125:$125</definedName>
    <definedName name="_xlnm.Print_Titles" localSheetId="11">'SO 01.2.1 - Pročištění ky...'!$125:$125</definedName>
    <definedName name="_xlnm.Print_Titles" localSheetId="12">'SO 01.2.1.a - Rekultivace...'!$125:$125</definedName>
    <definedName name="_xlnm.Print_Titles" localSheetId="13">'SO 01.2.2 - Revitalizační...'!$128:$128</definedName>
    <definedName name="_xlnm.Print_Titles" localSheetId="14">'SO 01.2.2.1 - Následná pé...'!$127:$127</definedName>
    <definedName name="_xlnm.Print_Titles" localSheetId="15">'SO 01.2.2.2 - Následná pé...'!$127:$127</definedName>
    <definedName name="_xlnm.Print_Titles" localSheetId="16">'SO 01.2.2.3 - Následná pé...'!$127:$127</definedName>
    <definedName name="_xlnm.Print_Titles" localSheetId="17">'SO 02.1.1 - Úprava odběrn...'!$125:$125</definedName>
    <definedName name="_xlnm.Print_Titles" localSheetId="18">'SO 02.1.2 - Zemní koryto ...'!$129:$129</definedName>
    <definedName name="_xlnm.Print_Titles" localSheetId="20">'SO 02.1.2.1 - Následná pé...'!$127:$127</definedName>
    <definedName name="_xlnm.Print_Titles" localSheetId="21">'SO 02.1.2.2 - Následná pé...'!$127:$127</definedName>
    <definedName name="_xlnm.Print_Titles" localSheetId="22">'SO 02.1.2.3 - Následná pé...'!$127:$127</definedName>
    <definedName name="_xlnm.Print_Titles" localSheetId="19">'SO 02.1.2.a - Rekultivace...'!$125:$125</definedName>
    <definedName name="_xlnm.Print_Titles" localSheetId="23">'SO 02.1.3 - Most se stavi...'!$135:$135</definedName>
    <definedName name="_xlnm.Print_Titles" localSheetId="24">'SO 02.1.3.a - Snižování h...'!$125:$125</definedName>
    <definedName name="_xlnm.Print_Titles" localSheetId="25">'SO 02.1.4 - Odbahnění dol...'!$135:$135</definedName>
    <definedName name="_xlnm.Print_Titles" localSheetId="26">'SO 02.1.5 - Odbahnění Mor...'!$129:$129</definedName>
    <definedName name="_xlnm.Print_Titles" localSheetId="27">'SO 02.1.6 - Mokřadní plocha'!$127:$127</definedName>
    <definedName name="_xlnm.Print_Titles" localSheetId="28">'SO 02.1.6.1 - Následná pé...'!$127:$127</definedName>
    <definedName name="_xlnm.Print_Titles" localSheetId="29">'SO 02.1.6.2 - Následná pé...'!$127:$127</definedName>
    <definedName name="_xlnm.Print_Titles" localSheetId="30">'SO 02.1.6.3 - Následná pé...'!$127:$127</definedName>
    <definedName name="_xlnm.Print_Titles" localSheetId="31">'SO 02.1.7 - Propustek'!$137:$137</definedName>
    <definedName name="_xlnm.Print_Titles" localSheetId="32">'SO 02.2 - Rybí přechod'!$129:$129</definedName>
    <definedName name="_xlnm.Print_Titles" localSheetId="33">'SO 02.3 - Přeložka cesty'!$127:$127</definedName>
    <definedName name="_xlnm.Print_Titles" localSheetId="34">'SO 03 - Přípojka NN'!$127:$127</definedName>
    <definedName name="_xlnm.Print_Titles" localSheetId="37">'VRN - Vedlejší rozpočtové...'!$122:$122</definedName>
    <definedName name="_xlnm.Print_Area" localSheetId="35">'PS 01 - Stavidlové uzávěry'!$C$4:$J$76,'PS 01 - Stavidlové uzávěry'!$C$82:$J$103,'PS 01 - Stavidlové uzávěry'!$C$109:$K$156</definedName>
    <definedName name="_xlnm.Print_Area" localSheetId="36">'PS 02 - Provozní a trvalé...'!$C$4:$J$76,'PS 02 - Provozní a trvalé...'!$C$82:$J$99,'PS 02 - Provozní a trvalé...'!$C$105:$K$136</definedName>
    <definedName name="_xlnm.Print_Area" localSheetId="0">'Rekapitulace stavby'!$D$4:$AO$76,'Rekapitulace stavby'!$C$82:$AQ$142</definedName>
    <definedName name="_xlnm.Print_Area" localSheetId="1">'Rekapitulace stavby - A) stavba'!$D$4:$AO$76,'Rekapitulace stavby - A) stavba'!$C$82:$AQ$127</definedName>
    <definedName name="_xlnm.Print_Area" localSheetId="2">'Rekapitulace stavby - B) Násled'!$D$4:$AO$76,'Rekapitulace stavby - B) Násled'!$C$82:$AQ$119</definedName>
    <definedName name="_xlnm.Print_Area" localSheetId="3">'SO 01.1.1 - Rozdělovací o...'!$C$4:$J$76,'SO 01.1.1 - Rozdělovací o...'!$C$82:$J$113,'SO 01.1.1 - Rozdělovací o...'!$C$119:$K$635</definedName>
    <definedName name="_xlnm.Print_Area" localSheetId="4">'SO 01.1.2 - Zemní koryto ...'!$C$4:$J$76,'SO 01.1.2 - Zemní koryto ...'!$C$82:$J$105,'SO 01.1.2 - Zemní koryto ...'!$C$111:$K$497</definedName>
    <definedName name="_xlnm.Print_Area" localSheetId="6">'SO 01.1.2.1 - Následná pé...'!$C$4:$J$76,'SO 01.1.2.1 - Následná pé...'!$C$82:$J$105,'SO 01.1.2.1 - Následná pé...'!$C$111:$K$178</definedName>
    <definedName name="_xlnm.Print_Area" localSheetId="7">'SO 01.1.2.2 - Následná pé...'!$C$4:$J$76,'SO 01.1.2.2 - Následná pé...'!$C$82:$J$105,'SO 01.1.2.2 - Následná pé...'!$C$111:$K$185</definedName>
    <definedName name="_xlnm.Print_Area" localSheetId="8">'SO 01.1.2.3 - Následná pé...'!$C$4:$J$76,'SO 01.1.2.3 - Následná pé...'!$C$82:$J$105,'SO 01.1.2.3 - Následná pé...'!$C$111:$K$185</definedName>
    <definedName name="_xlnm.Print_Area" localSheetId="5">'SO 01.1.2.a - Rekultivace...'!$C$4:$J$76,'SO 01.1.2.a - Rekultivace...'!$C$82:$J$103,'SO 01.1.2.a - Rekultivace...'!$C$109:$K$181</definedName>
    <definedName name="_xlnm.Print_Area" localSheetId="9">'SO 01.1.3 - Shybka'!$C$4:$J$76,'SO 01.1.3 - Shybka'!$C$82:$J$115,'SO 01.1.3 - Shybka'!$C$121:$K$1205</definedName>
    <definedName name="_xlnm.Print_Area" localSheetId="10">'SO 01.1.3.a - Snižování h...'!$C$4:$J$76,'SO 01.1.3.a - Snižování h...'!$C$82:$J$103,'SO 01.1.3.a - Snižování h...'!$C$109:$K$158</definedName>
    <definedName name="_xlnm.Print_Area" localSheetId="11">'SO 01.2.1 - Pročištění ky...'!$C$4:$J$76,'SO 01.2.1 - Pročištění ky...'!$C$82:$J$103,'SO 01.2.1 - Pročištění ky...'!$C$109:$K$248</definedName>
    <definedName name="_xlnm.Print_Area" localSheetId="12">'SO 01.2.1.a - Rekultivace...'!$C$4:$J$76,'SO 01.2.1.a - Rekultivace...'!$C$82:$J$103,'SO 01.2.1.a - Rekultivace...'!$C$109:$K$181</definedName>
    <definedName name="_xlnm.Print_Area" localSheetId="13">'SO 01.2.2 - Revitalizační...'!$C$4:$J$76,'SO 01.2.2 - Revitalizační...'!$C$82:$J$106,'SO 01.2.2 - Revitalizační...'!$C$112:$K$452</definedName>
    <definedName name="_xlnm.Print_Area" localSheetId="14">'SO 01.2.2.1 - Následná pé...'!$C$4:$J$76,'SO 01.2.2.1 - Následná pé...'!$C$82:$J$105,'SO 01.2.2.1 - Následná pé...'!$C$111:$K$174</definedName>
    <definedName name="_xlnm.Print_Area" localSheetId="15">'SO 01.2.2.2 - Následná pé...'!$C$4:$J$76,'SO 01.2.2.2 - Následná pé...'!$C$82:$J$105,'SO 01.2.2.2 - Následná pé...'!$C$111:$K$180</definedName>
    <definedName name="_xlnm.Print_Area" localSheetId="16">'SO 01.2.2.3 - Následná pé...'!$C$4:$J$76,'SO 01.2.2.3 - Následná pé...'!$C$82:$J$105,'SO 01.2.2.3 - Následná pé...'!$C$111:$K$180</definedName>
    <definedName name="_xlnm.Print_Area" localSheetId="17">'SO 02.1.1 - Úprava odběrn...'!$C$4:$J$76,'SO 02.1.1 - Úprava odběrn...'!$C$82:$J$103,'SO 02.1.1 - Úprava odběrn...'!$C$109:$K$155</definedName>
    <definedName name="_xlnm.Print_Area" localSheetId="18">'SO 02.1.2 - Zemní koryto ...'!$C$4:$J$76,'SO 02.1.2 - Zemní koryto ...'!$C$82:$J$107,'SO 02.1.2 - Zemní koryto ...'!$C$113:$K$612</definedName>
    <definedName name="_xlnm.Print_Area" localSheetId="20">'SO 02.1.2.1 - Následná pé...'!$C$4:$J$76,'SO 02.1.2.1 - Následná pé...'!$C$82:$J$105,'SO 02.1.2.1 - Následná pé...'!$C$111:$K$178</definedName>
    <definedName name="_xlnm.Print_Area" localSheetId="21">'SO 02.1.2.2 - Následná pé...'!$C$4:$J$76,'SO 02.1.2.2 - Následná pé...'!$C$82:$J$105,'SO 02.1.2.2 - Následná pé...'!$C$111:$K$185</definedName>
    <definedName name="_xlnm.Print_Area" localSheetId="22">'SO 02.1.2.3 - Následná pé...'!$C$4:$J$76,'SO 02.1.2.3 - Následná pé...'!$C$82:$J$105,'SO 02.1.2.3 - Následná pé...'!$C$111:$K$185</definedName>
    <definedName name="_xlnm.Print_Area" localSheetId="19">'SO 02.1.2.a - Rekultivace...'!$C$4:$J$76,'SO 02.1.2.a - Rekultivace...'!$C$82:$J$103,'SO 02.1.2.a - Rekultivace...'!$C$109:$K$181</definedName>
    <definedName name="_xlnm.Print_Area" localSheetId="23">'SO 02.1.3 - Most se stavi...'!$C$4:$J$76,'SO 02.1.3 - Most se stavi...'!$C$82:$J$113,'SO 02.1.3 - Most se stavi...'!$C$119:$K$758</definedName>
    <definedName name="_xlnm.Print_Area" localSheetId="24">'SO 02.1.3.a - Snižování h...'!$C$4:$J$76,'SO 02.1.3.a - Snižování h...'!$C$82:$J$103,'SO 02.1.3.a - Snižování h...'!$C$109:$K$158</definedName>
    <definedName name="_xlnm.Print_Area" localSheetId="25">'SO 02.1.4 - Odbahnění dol...'!$C$4:$J$76,'SO 02.1.4 - Odbahnění dol...'!$C$82:$J$113,'SO 02.1.4 - Odbahnění dol...'!$C$119:$K$547</definedName>
    <definedName name="_xlnm.Print_Area" localSheetId="26">'SO 02.1.5 - Odbahnění Mor...'!$C$4:$J$76,'SO 02.1.5 - Odbahnění Mor...'!$C$82:$J$107,'SO 02.1.5 - Odbahnění Mor...'!$C$113:$K$411</definedName>
    <definedName name="_xlnm.Print_Area" localSheetId="27">'SO 02.1.6 - Mokřadní plocha'!$C$4:$J$76,'SO 02.1.6 - Mokřadní plocha'!$C$82:$J$105,'SO 02.1.6 - Mokřadní plocha'!$C$111:$K$402</definedName>
    <definedName name="_xlnm.Print_Area" localSheetId="28">'SO 02.1.6.1 - Následná pé...'!$C$4:$J$76,'SO 02.1.6.1 - Následná pé...'!$C$82:$J$105,'SO 02.1.6.1 - Následná pé...'!$C$111:$K$178</definedName>
    <definedName name="_xlnm.Print_Area" localSheetId="29">'SO 02.1.6.2 - Následná pé...'!$C$4:$J$76,'SO 02.1.6.2 - Následná pé...'!$C$82:$J$105,'SO 02.1.6.2 - Následná pé...'!$C$111:$K$185</definedName>
    <definedName name="_xlnm.Print_Area" localSheetId="30">'SO 02.1.6.3 - Následná pé...'!$C$4:$J$76,'SO 02.1.6.3 - Následná pé...'!$C$82:$J$105,'SO 02.1.6.3 - Následná pé...'!$C$111:$K$192</definedName>
    <definedName name="_xlnm.Print_Area" localSheetId="31">'SO 02.1.7 - Propustek'!$C$4:$J$76,'SO 02.1.7 - Propustek'!$C$82:$J$115,'SO 02.1.7 - Propustek'!$C$121:$K$804</definedName>
    <definedName name="_xlnm.Print_Area" localSheetId="32">'SO 02.2 - Rybí přechod'!$C$4:$J$76,'SO 02.2 - Rybí přechod'!$C$82:$J$109,'SO 02.2 - Rybí přechod'!$C$115:$K$779</definedName>
    <definedName name="_xlnm.Print_Area" localSheetId="33">'SO 02.3 - Přeložka cesty'!$C$4:$J$76,'SO 02.3 - Přeložka cesty'!$C$82:$J$107,'SO 02.3 - Přeložka cesty'!$C$113:$K$537</definedName>
    <definedName name="_xlnm.Print_Area" localSheetId="34">'SO 03 - Přípojka NN'!$C$4:$J$76,'SO 03 - Přípojka NN'!$C$82:$J$109,'SO 03 - Přípojka NN'!$C$115:$K$344</definedName>
    <definedName name="_xlnm.Print_Area" localSheetId="37">'VRN - Vedlejší rozpočtové...'!$C$4:$J$76,'VRN - Vedlejší rozpočtové...'!$C$82:$J$104,'VRN - Vedlejší rozpočtové...'!$C$110:$K$249</definedName>
  </definedNames>
  <calcPr calcId="145621"/>
</workbook>
</file>

<file path=xl/calcChain.xml><?xml version="1.0" encoding="utf-8"?>
<calcChain xmlns="http://schemas.openxmlformats.org/spreadsheetml/2006/main">
  <c r="J140" i="44" l="1"/>
  <c r="E14" i="46" l="1"/>
  <c r="AN14" i="46"/>
  <c r="AN13" i="46"/>
  <c r="AN13" i="45"/>
  <c r="AN14" i="45"/>
  <c r="E14" i="45"/>
  <c r="J131" i="15"/>
  <c r="J154" i="3"/>
  <c r="AS105" i="46" l="1"/>
  <c r="AS103" i="46"/>
  <c r="AY119" i="46"/>
  <c r="AX119" i="46"/>
  <c r="AU119" i="46"/>
  <c r="AY118" i="46"/>
  <c r="AX118" i="46"/>
  <c r="AU118" i="46"/>
  <c r="AY117" i="46"/>
  <c r="AX117" i="46"/>
  <c r="AU117" i="46"/>
  <c r="AS116" i="46"/>
  <c r="AY115" i="46"/>
  <c r="AX115" i="46"/>
  <c r="AU115" i="46"/>
  <c r="AY114" i="46"/>
  <c r="AX114" i="46"/>
  <c r="AU114" i="46"/>
  <c r="AY113" i="46"/>
  <c r="AX113" i="46"/>
  <c r="AU113" i="46"/>
  <c r="AY112" i="46"/>
  <c r="AX112" i="46"/>
  <c r="AU112" i="46"/>
  <c r="AS111" i="46"/>
  <c r="AS110" i="46" s="1"/>
  <c r="AS109" i="46" s="1"/>
  <c r="AY108" i="46"/>
  <c r="AX108" i="46"/>
  <c r="AU108" i="46"/>
  <c r="AY107" i="46"/>
  <c r="AX107" i="46"/>
  <c r="AU107" i="46"/>
  <c r="AY106" i="46"/>
  <c r="AX106" i="46"/>
  <c r="AU106" i="46"/>
  <c r="AU105" i="46" s="1"/>
  <c r="AY104" i="46"/>
  <c r="AX104" i="46"/>
  <c r="AU104" i="46"/>
  <c r="AU103" i="46" s="1"/>
  <c r="AY101" i="46"/>
  <c r="AX101" i="46"/>
  <c r="AU101" i="46"/>
  <c r="AY100" i="46"/>
  <c r="AX100" i="46"/>
  <c r="AU100" i="46"/>
  <c r="AY99" i="46"/>
  <c r="AX99" i="46"/>
  <c r="AU99" i="46"/>
  <c r="AY98" i="46"/>
  <c r="AX98" i="46"/>
  <c r="AU98" i="46"/>
  <c r="AS97" i="46"/>
  <c r="AS96" i="46" s="1"/>
  <c r="AM90" i="46"/>
  <c r="L90" i="46"/>
  <c r="AM89" i="46"/>
  <c r="L89" i="46"/>
  <c r="AM87" i="46"/>
  <c r="L87" i="46"/>
  <c r="L85" i="46"/>
  <c r="L84" i="46"/>
  <c r="BD125" i="45"/>
  <c r="BC125" i="45"/>
  <c r="BB125" i="45"/>
  <c r="BA125" i="45"/>
  <c r="AZ125" i="45"/>
  <c r="AY125" i="45"/>
  <c r="AX125" i="45"/>
  <c r="AW125" i="45"/>
  <c r="AT125" i="45" s="1"/>
  <c r="AN125" i="45" s="1"/>
  <c r="AV125" i="45"/>
  <c r="AU125" i="45"/>
  <c r="AG125" i="45"/>
  <c r="BD124" i="45"/>
  <c r="BC124" i="45"/>
  <c r="BB124" i="45"/>
  <c r="BA124" i="45"/>
  <c r="AZ124" i="45"/>
  <c r="AY124" i="45"/>
  <c r="AX124" i="45"/>
  <c r="AW124" i="45"/>
  <c r="AV124" i="45"/>
  <c r="AU124" i="45"/>
  <c r="AG124" i="45"/>
  <c r="BD123" i="45"/>
  <c r="BC123" i="45"/>
  <c r="BB123" i="45"/>
  <c r="BA123" i="45"/>
  <c r="AZ123" i="45"/>
  <c r="AY123" i="45"/>
  <c r="AX123" i="45"/>
  <c r="AW123" i="45"/>
  <c r="AV123" i="45"/>
  <c r="AU123" i="45"/>
  <c r="AG123" i="45"/>
  <c r="BD122" i="45"/>
  <c r="BC122" i="45"/>
  <c r="BB122" i="45"/>
  <c r="BA122" i="45"/>
  <c r="AZ122" i="45"/>
  <c r="AY122" i="45"/>
  <c r="AX122" i="45"/>
  <c r="AW122" i="45"/>
  <c r="AV122" i="45"/>
  <c r="AU122" i="45"/>
  <c r="AG122" i="45"/>
  <c r="AY121" i="45"/>
  <c r="AX121" i="45"/>
  <c r="AY120" i="45"/>
  <c r="AX120" i="45"/>
  <c r="AY119" i="45"/>
  <c r="AX119" i="45"/>
  <c r="AU119" i="45"/>
  <c r="AU118" i="45" s="1"/>
  <c r="AS118" i="45"/>
  <c r="BD117" i="45"/>
  <c r="BC117" i="45"/>
  <c r="BB117" i="45"/>
  <c r="BA117" i="45"/>
  <c r="AZ117" i="45"/>
  <c r="AY117" i="45"/>
  <c r="AX117" i="45"/>
  <c r="AW117" i="45"/>
  <c r="AV117" i="45"/>
  <c r="AU117" i="45"/>
  <c r="AG117" i="45"/>
  <c r="BD116" i="45"/>
  <c r="BC116" i="45"/>
  <c r="BB116" i="45"/>
  <c r="BA116" i="45"/>
  <c r="AZ116" i="45"/>
  <c r="AY116" i="45"/>
  <c r="AX116" i="45"/>
  <c r="AW116" i="45"/>
  <c r="AV116" i="45"/>
  <c r="AT116" i="45" s="1"/>
  <c r="AU116" i="45"/>
  <c r="AG116" i="45"/>
  <c r="BD115" i="45"/>
  <c r="BC115" i="45"/>
  <c r="BB115" i="45"/>
  <c r="BA115" i="45"/>
  <c r="AZ115" i="45"/>
  <c r="AY115" i="45"/>
  <c r="AX115" i="45"/>
  <c r="AW115" i="45"/>
  <c r="AV115" i="45"/>
  <c r="AU115" i="45"/>
  <c r="AG115" i="45"/>
  <c r="BD114" i="45"/>
  <c r="BC114" i="45"/>
  <c r="BB114" i="45"/>
  <c r="BB113" i="45" s="1"/>
  <c r="AX113" i="45" s="1"/>
  <c r="BA114" i="45"/>
  <c r="AZ114" i="45"/>
  <c r="AY114" i="45"/>
  <c r="AX114" i="45"/>
  <c r="AW114" i="45"/>
  <c r="AV114" i="45"/>
  <c r="AT114" i="45" s="1"/>
  <c r="AU114" i="45"/>
  <c r="AG114" i="45"/>
  <c r="AG113" i="45" s="1"/>
  <c r="BA113" i="45"/>
  <c r="AW113" i="45" s="1"/>
  <c r="AS113" i="45"/>
  <c r="AY112" i="45"/>
  <c r="AX112" i="45"/>
  <c r="AU112" i="45"/>
  <c r="AU111" i="45" s="1"/>
  <c r="AS111" i="45"/>
  <c r="BD110" i="45"/>
  <c r="BC110" i="45"/>
  <c r="BB110" i="45"/>
  <c r="BA110" i="45"/>
  <c r="AZ110" i="45"/>
  <c r="AY110" i="45"/>
  <c r="AX110" i="45"/>
  <c r="AW110" i="45"/>
  <c r="AV110" i="45"/>
  <c r="AU110" i="45"/>
  <c r="AG110" i="45"/>
  <c r="AS109" i="45"/>
  <c r="AS108" i="45" s="1"/>
  <c r="BD107" i="45"/>
  <c r="BC107" i="45"/>
  <c r="BC106" i="45" s="1"/>
  <c r="BB107" i="45"/>
  <c r="BA107" i="45"/>
  <c r="BA106" i="45" s="1"/>
  <c r="AW106" i="45" s="1"/>
  <c r="AZ107" i="45"/>
  <c r="AY107" i="45"/>
  <c r="AX107" i="45"/>
  <c r="AW107" i="45"/>
  <c r="AV107" i="45"/>
  <c r="AU107" i="45"/>
  <c r="AU106" i="45" s="1"/>
  <c r="AG107" i="45"/>
  <c r="BD106" i="45"/>
  <c r="BB106" i="45"/>
  <c r="AZ106" i="45"/>
  <c r="AX106" i="45"/>
  <c r="AV106" i="45"/>
  <c r="AS106" i="45"/>
  <c r="AG106" i="45"/>
  <c r="AY105" i="45"/>
  <c r="AX105" i="45"/>
  <c r="AU105" i="45"/>
  <c r="AU104" i="45"/>
  <c r="AS104" i="45"/>
  <c r="AS103" i="45" s="1"/>
  <c r="AS95" i="45" s="1"/>
  <c r="AY102" i="45"/>
  <c r="AX102" i="45"/>
  <c r="AU102" i="45"/>
  <c r="AY101" i="45"/>
  <c r="AX101" i="45"/>
  <c r="AS100" i="45"/>
  <c r="AY99" i="45"/>
  <c r="AX99" i="45"/>
  <c r="AU99" i="45"/>
  <c r="AU98" i="45" s="1"/>
  <c r="AS98" i="45"/>
  <c r="AY97" i="45"/>
  <c r="AX97" i="45"/>
  <c r="AU97" i="45"/>
  <c r="AS96" i="45"/>
  <c r="AM90" i="45"/>
  <c r="L90" i="45"/>
  <c r="AM89" i="45"/>
  <c r="L89" i="45"/>
  <c r="AM87" i="45"/>
  <c r="L87" i="45"/>
  <c r="L85" i="45"/>
  <c r="L84" i="45"/>
  <c r="AU97" i="46" l="1"/>
  <c r="AU96" i="46" s="1"/>
  <c r="AS102" i="46"/>
  <c r="AS95" i="46" s="1"/>
  <c r="AS94" i="46" s="1"/>
  <c r="AU102" i="46"/>
  <c r="AU116" i="46"/>
  <c r="AU111" i="46"/>
  <c r="AU113" i="45"/>
  <c r="BC113" i="45"/>
  <c r="AY113" i="45" s="1"/>
  <c r="AT124" i="45"/>
  <c r="AN116" i="45"/>
  <c r="AU103" i="45"/>
  <c r="AT115" i="45"/>
  <c r="AZ113" i="45"/>
  <c r="AV113" i="45" s="1"/>
  <c r="AT113" i="45" s="1"/>
  <c r="AN113" i="45" s="1"/>
  <c r="BD113" i="45"/>
  <c r="AT107" i="45"/>
  <c r="AT110" i="45"/>
  <c r="AN110" i="45" s="1"/>
  <c r="AS94" i="45"/>
  <c r="AY106" i="45"/>
  <c r="AT117" i="45"/>
  <c r="AN117" i="45" s="1"/>
  <c r="AT106" i="45"/>
  <c r="AN106" i="45" s="1"/>
  <c r="AN114" i="45"/>
  <c r="AT123" i="45"/>
  <c r="AT122" i="45"/>
  <c r="AN122" i="45" s="1"/>
  <c r="AN123" i="45"/>
  <c r="AN107" i="45"/>
  <c r="AN115" i="45"/>
  <c r="AN124" i="45"/>
  <c r="J37" i="44"/>
  <c r="J36" i="44"/>
  <c r="AY126" i="45" s="1"/>
  <c r="AY141" i="1"/>
  <c r="J35" i="44"/>
  <c r="AX126" i="45" s="1"/>
  <c r="BI247" i="44"/>
  <c r="BH247" i="44"/>
  <c r="BG247" i="44"/>
  <c r="BF247" i="44"/>
  <c r="T247" i="44"/>
  <c r="R247" i="44"/>
  <c r="P247" i="44"/>
  <c r="BI244" i="44"/>
  <c r="BH244" i="44"/>
  <c r="BG244" i="44"/>
  <c r="BF244" i="44"/>
  <c r="T244" i="44"/>
  <c r="R244" i="44"/>
  <c r="P244" i="44"/>
  <c r="BI241" i="44"/>
  <c r="BH241" i="44"/>
  <c r="BG241" i="44"/>
  <c r="BF241" i="44"/>
  <c r="T241" i="44"/>
  <c r="R241" i="44"/>
  <c r="P241" i="44"/>
  <c r="BI237" i="44"/>
  <c r="BH237" i="44"/>
  <c r="BG237" i="44"/>
  <c r="BF237" i="44"/>
  <c r="T237" i="44"/>
  <c r="R237" i="44"/>
  <c r="P237" i="44"/>
  <c r="BI234" i="44"/>
  <c r="BH234" i="44"/>
  <c r="BG234" i="44"/>
  <c r="BF234" i="44"/>
  <c r="T234" i="44"/>
  <c r="R234" i="44"/>
  <c r="P234" i="44"/>
  <c r="BI231" i="44"/>
  <c r="BH231" i="44"/>
  <c r="BG231" i="44"/>
  <c r="BF231" i="44"/>
  <c r="T231" i="44"/>
  <c r="R231" i="44"/>
  <c r="P231" i="44"/>
  <c r="BI227" i="44"/>
  <c r="BH227" i="44"/>
  <c r="BG227" i="44"/>
  <c r="BF227" i="44"/>
  <c r="T227" i="44"/>
  <c r="R227" i="44"/>
  <c r="P227" i="44"/>
  <c r="BI222" i="44"/>
  <c r="BH222" i="44"/>
  <c r="BG222" i="44"/>
  <c r="BF222" i="44"/>
  <c r="T222" i="44"/>
  <c r="R222" i="44"/>
  <c r="P222" i="44"/>
  <c r="BI218" i="44"/>
  <c r="BH218" i="44"/>
  <c r="BG218" i="44"/>
  <c r="BF218" i="44"/>
  <c r="T218" i="44"/>
  <c r="R218" i="44"/>
  <c r="P218" i="44"/>
  <c r="BI214" i="44"/>
  <c r="BH214" i="44"/>
  <c r="BG214" i="44"/>
  <c r="BF214" i="44"/>
  <c r="T214" i="44"/>
  <c r="T213" i="44" s="1"/>
  <c r="R214" i="44"/>
  <c r="R213" i="44" s="1"/>
  <c r="P214" i="44"/>
  <c r="P213" i="44" s="1"/>
  <c r="BI209" i="44"/>
  <c r="BH209" i="44"/>
  <c r="BG209" i="44"/>
  <c r="BF209" i="44"/>
  <c r="T209" i="44"/>
  <c r="R209" i="44"/>
  <c r="P209" i="44"/>
  <c r="BI205" i="44"/>
  <c r="BH205" i="44"/>
  <c r="BG205" i="44"/>
  <c r="BF205" i="44"/>
  <c r="T205" i="44"/>
  <c r="R205" i="44"/>
  <c r="P205" i="44"/>
  <c r="BI202" i="44"/>
  <c r="BH202" i="44"/>
  <c r="BG202" i="44"/>
  <c r="BF202" i="44"/>
  <c r="T202" i="44"/>
  <c r="R202" i="44"/>
  <c r="P202" i="44"/>
  <c r="BI199" i="44"/>
  <c r="BH199" i="44"/>
  <c r="BG199" i="44"/>
  <c r="BF199" i="44"/>
  <c r="T199" i="44"/>
  <c r="R199" i="44"/>
  <c r="P199" i="44"/>
  <c r="BI196" i="44"/>
  <c r="BH196" i="44"/>
  <c r="BG196" i="44"/>
  <c r="BF196" i="44"/>
  <c r="T196" i="44"/>
  <c r="R196" i="44"/>
  <c r="P196" i="44"/>
  <c r="BI193" i="44"/>
  <c r="BH193" i="44"/>
  <c r="BG193" i="44"/>
  <c r="BF193" i="44"/>
  <c r="T193" i="44"/>
  <c r="R193" i="44"/>
  <c r="P193" i="44"/>
  <c r="BI189" i="44"/>
  <c r="BH189" i="44"/>
  <c r="BG189" i="44"/>
  <c r="BF189" i="44"/>
  <c r="T189" i="44"/>
  <c r="R189" i="44"/>
  <c r="P189" i="44"/>
  <c r="BI183" i="44"/>
  <c r="BH183" i="44"/>
  <c r="BG183" i="44"/>
  <c r="BF183" i="44"/>
  <c r="T183" i="44"/>
  <c r="R183" i="44"/>
  <c r="P183" i="44"/>
  <c r="BI179" i="44"/>
  <c r="BH179" i="44"/>
  <c r="BG179" i="44"/>
  <c r="BF179" i="44"/>
  <c r="T179" i="44"/>
  <c r="R179" i="44"/>
  <c r="P179" i="44"/>
  <c r="BI175" i="44"/>
  <c r="BH175" i="44"/>
  <c r="BG175" i="44"/>
  <c r="BF175" i="44"/>
  <c r="T175" i="44"/>
  <c r="R175" i="44"/>
  <c r="P175" i="44"/>
  <c r="BI172" i="44"/>
  <c r="BH172" i="44"/>
  <c r="BG172" i="44"/>
  <c r="BF172" i="44"/>
  <c r="T172" i="44"/>
  <c r="R172" i="44"/>
  <c r="P172" i="44"/>
  <c r="BI168" i="44"/>
  <c r="BH168" i="44"/>
  <c r="BG168" i="44"/>
  <c r="BF168" i="44"/>
  <c r="T168" i="44"/>
  <c r="R168" i="44"/>
  <c r="P168" i="44"/>
  <c r="BI164" i="44"/>
  <c r="BH164" i="44"/>
  <c r="BG164" i="44"/>
  <c r="BF164" i="44"/>
  <c r="T164" i="44"/>
  <c r="R164" i="44"/>
  <c r="P164" i="44"/>
  <c r="BI160" i="44"/>
  <c r="BH160" i="44"/>
  <c r="BG160" i="44"/>
  <c r="BF160" i="44"/>
  <c r="T160" i="44"/>
  <c r="R160" i="44"/>
  <c r="P160" i="44"/>
  <c r="BI157" i="44"/>
  <c r="BH157" i="44"/>
  <c r="BG157" i="44"/>
  <c r="BF157" i="44"/>
  <c r="T157" i="44"/>
  <c r="R157" i="44"/>
  <c r="P157" i="44"/>
  <c r="BI153" i="44"/>
  <c r="BH153" i="44"/>
  <c r="BG153" i="44"/>
  <c r="BF153" i="44"/>
  <c r="T153" i="44"/>
  <c r="R153" i="44"/>
  <c r="P153" i="44"/>
  <c r="BI150" i="44"/>
  <c r="BH150" i="44"/>
  <c r="BG150" i="44"/>
  <c r="BF150" i="44"/>
  <c r="T150" i="44"/>
  <c r="R150" i="44"/>
  <c r="P150" i="44"/>
  <c r="BI146" i="44"/>
  <c r="BH146" i="44"/>
  <c r="BG146" i="44"/>
  <c r="BF146" i="44"/>
  <c r="T146" i="44"/>
  <c r="R146" i="44"/>
  <c r="P146" i="44"/>
  <c r="BI143" i="44"/>
  <c r="BH143" i="44"/>
  <c r="BG143" i="44"/>
  <c r="BF143" i="44"/>
  <c r="T143" i="44"/>
  <c r="R143" i="44"/>
  <c r="P143" i="44"/>
  <c r="BI140" i="44"/>
  <c r="BH140" i="44"/>
  <c r="BG140" i="44"/>
  <c r="BF140" i="44"/>
  <c r="T140" i="44"/>
  <c r="R140" i="44"/>
  <c r="P140" i="44"/>
  <c r="BI136" i="44"/>
  <c r="BH136" i="44"/>
  <c r="BG136" i="44"/>
  <c r="BF136" i="44"/>
  <c r="T136" i="44"/>
  <c r="R136" i="44"/>
  <c r="P136" i="44"/>
  <c r="BI133" i="44"/>
  <c r="BH133" i="44"/>
  <c r="BG133" i="44"/>
  <c r="BF133" i="44"/>
  <c r="T133" i="44"/>
  <c r="R133" i="44"/>
  <c r="P133" i="44"/>
  <c r="BI129" i="44"/>
  <c r="BH129" i="44"/>
  <c r="BG129" i="44"/>
  <c r="BF129" i="44"/>
  <c r="T129" i="44"/>
  <c r="R129" i="44"/>
  <c r="P129" i="44"/>
  <c r="BI126" i="44"/>
  <c r="BH126" i="44"/>
  <c r="BG126" i="44"/>
  <c r="BF126" i="44"/>
  <c r="T126" i="44"/>
  <c r="R126" i="44"/>
  <c r="P126" i="44"/>
  <c r="J120" i="44"/>
  <c r="J119" i="44"/>
  <c r="F117" i="44"/>
  <c r="E115" i="44"/>
  <c r="J92" i="44"/>
  <c r="J91" i="44"/>
  <c r="F89" i="44"/>
  <c r="E87" i="44"/>
  <c r="J18" i="44"/>
  <c r="E18" i="44"/>
  <c r="F92" i="44" s="1"/>
  <c r="J17" i="44"/>
  <c r="J15" i="44"/>
  <c r="E15" i="44"/>
  <c r="F119" i="44" s="1"/>
  <c r="J14" i="44"/>
  <c r="J12" i="44"/>
  <c r="J117" i="44" s="1"/>
  <c r="E7" i="44"/>
  <c r="E85" i="44" s="1"/>
  <c r="J37" i="43"/>
  <c r="J36" i="43"/>
  <c r="AY140" i="1" s="1"/>
  <c r="J35" i="43"/>
  <c r="AX140" i="1"/>
  <c r="BI132" i="43"/>
  <c r="BH132" i="43"/>
  <c r="BG132" i="43"/>
  <c r="BF132" i="43"/>
  <c r="T132" i="43"/>
  <c r="R132" i="43"/>
  <c r="P132" i="43"/>
  <c r="BI125" i="43"/>
  <c r="BH125" i="43"/>
  <c r="BG125" i="43"/>
  <c r="BF125" i="43"/>
  <c r="T125" i="43"/>
  <c r="R125" i="43"/>
  <c r="P125" i="43"/>
  <c r="BI121" i="43"/>
  <c r="BH121" i="43"/>
  <c r="BG121" i="43"/>
  <c r="BF121" i="43"/>
  <c r="T121" i="43"/>
  <c r="R121" i="43"/>
  <c r="P121" i="43"/>
  <c r="J115" i="43"/>
  <c r="J114" i="43"/>
  <c r="F112" i="43"/>
  <c r="E110" i="43"/>
  <c r="J92" i="43"/>
  <c r="J91" i="43"/>
  <c r="F89" i="43"/>
  <c r="E87" i="43"/>
  <c r="J18" i="43"/>
  <c r="E18" i="43"/>
  <c r="F115" i="43" s="1"/>
  <c r="J17" i="43"/>
  <c r="J15" i="43"/>
  <c r="E15" i="43"/>
  <c r="F114" i="43" s="1"/>
  <c r="J14" i="43"/>
  <c r="J12" i="43"/>
  <c r="J112" i="43"/>
  <c r="E7" i="43"/>
  <c r="E108" i="43"/>
  <c r="J37" i="42"/>
  <c r="J36" i="42"/>
  <c r="AY139" i="1"/>
  <c r="J35" i="42"/>
  <c r="AX139" i="1" s="1"/>
  <c r="BI153" i="42"/>
  <c r="BH153" i="42"/>
  <c r="BG153" i="42"/>
  <c r="BF153" i="42"/>
  <c r="T153" i="42"/>
  <c r="R153" i="42"/>
  <c r="P153" i="42"/>
  <c r="BI150" i="42"/>
  <c r="BH150" i="42"/>
  <c r="BG150" i="42"/>
  <c r="BF150" i="42"/>
  <c r="T150" i="42"/>
  <c r="R150" i="42"/>
  <c r="P150" i="42"/>
  <c r="BI145" i="42"/>
  <c r="BH145" i="42"/>
  <c r="BG145" i="42"/>
  <c r="BF145" i="42"/>
  <c r="T145" i="42"/>
  <c r="R145" i="42"/>
  <c r="P145" i="42"/>
  <c r="BI142" i="42"/>
  <c r="BH142" i="42"/>
  <c r="BG142" i="42"/>
  <c r="BF142" i="42"/>
  <c r="T142" i="42"/>
  <c r="R142" i="42"/>
  <c r="P142" i="42"/>
  <c r="BI137" i="42"/>
  <c r="BH137" i="42"/>
  <c r="BG137" i="42"/>
  <c r="BF137" i="42"/>
  <c r="T137" i="42"/>
  <c r="R137" i="42"/>
  <c r="P137" i="42"/>
  <c r="BI134" i="42"/>
  <c r="BH134" i="42"/>
  <c r="BG134" i="42"/>
  <c r="BF134" i="42"/>
  <c r="T134" i="42"/>
  <c r="R134" i="42"/>
  <c r="P134" i="42"/>
  <c r="BI129" i="42"/>
  <c r="BH129" i="42"/>
  <c r="BG129" i="42"/>
  <c r="BF129" i="42"/>
  <c r="T129" i="42"/>
  <c r="R129" i="42"/>
  <c r="P129" i="42"/>
  <c r="BI126" i="42"/>
  <c r="BH126" i="42"/>
  <c r="BG126" i="42"/>
  <c r="BF126" i="42"/>
  <c r="T126" i="42"/>
  <c r="R126" i="42"/>
  <c r="P126" i="42"/>
  <c r="J119" i="42"/>
  <c r="J118" i="42"/>
  <c r="F116" i="42"/>
  <c r="E114" i="42"/>
  <c r="J92" i="42"/>
  <c r="J91" i="42"/>
  <c r="F89" i="42"/>
  <c r="E87" i="42"/>
  <c r="J18" i="42"/>
  <c r="E18" i="42"/>
  <c r="F119" i="42" s="1"/>
  <c r="J17" i="42"/>
  <c r="J15" i="42"/>
  <c r="E15" i="42"/>
  <c r="F118" i="42" s="1"/>
  <c r="J14" i="42"/>
  <c r="J12" i="42"/>
  <c r="J89" i="42"/>
  <c r="E7" i="42"/>
  <c r="E112" i="42"/>
  <c r="J37" i="41"/>
  <c r="J36" i="41"/>
  <c r="AY138" i="1" s="1"/>
  <c r="J35" i="41"/>
  <c r="AX138" i="1" s="1"/>
  <c r="BI343" i="41"/>
  <c r="BH343" i="41"/>
  <c r="BG343" i="41"/>
  <c r="BF343" i="41"/>
  <c r="T343" i="41"/>
  <c r="T342" i="41" s="1"/>
  <c r="T338" i="41" s="1"/>
  <c r="R343" i="41"/>
  <c r="R342" i="41" s="1"/>
  <c r="P343" i="41"/>
  <c r="P342" i="41" s="1"/>
  <c r="BI340" i="41"/>
  <c r="BH340" i="41"/>
  <c r="BG340" i="41"/>
  <c r="BF340" i="41"/>
  <c r="T340" i="41"/>
  <c r="T339" i="41"/>
  <c r="R340" i="41"/>
  <c r="R339" i="41"/>
  <c r="R338" i="41" s="1"/>
  <c r="P340" i="41"/>
  <c r="P339" i="41" s="1"/>
  <c r="P338" i="41" s="1"/>
  <c r="BI336" i="41"/>
  <c r="BH336" i="41"/>
  <c r="BG336" i="41"/>
  <c r="BF336" i="41"/>
  <c r="T336" i="41"/>
  <c r="R336" i="41"/>
  <c r="P336" i="41"/>
  <c r="BI334" i="41"/>
  <c r="BH334" i="41"/>
  <c r="BG334" i="41"/>
  <c r="BF334" i="41"/>
  <c r="T334" i="41"/>
  <c r="R334" i="41"/>
  <c r="P334" i="41"/>
  <c r="BI329" i="41"/>
  <c r="BH329" i="41"/>
  <c r="BG329" i="41"/>
  <c r="BF329" i="41"/>
  <c r="T329" i="41"/>
  <c r="R329" i="41"/>
  <c r="P329" i="41"/>
  <c r="BI325" i="41"/>
  <c r="BH325" i="41"/>
  <c r="BG325" i="41"/>
  <c r="BF325" i="41"/>
  <c r="T325" i="41"/>
  <c r="R325" i="41"/>
  <c r="P325" i="41"/>
  <c r="BI320" i="41"/>
  <c r="BH320" i="41"/>
  <c r="BG320" i="41"/>
  <c r="BF320" i="41"/>
  <c r="T320" i="41"/>
  <c r="R320" i="41"/>
  <c r="P320" i="41"/>
  <c r="BI315" i="41"/>
  <c r="BH315" i="41"/>
  <c r="BG315" i="41"/>
  <c r="BF315" i="41"/>
  <c r="T315" i="41"/>
  <c r="R315" i="41"/>
  <c r="P315" i="41"/>
  <c r="BI311" i="41"/>
  <c r="BH311" i="41"/>
  <c r="BG311" i="41"/>
  <c r="BF311" i="41"/>
  <c r="T311" i="41"/>
  <c r="R311" i="41"/>
  <c r="P311" i="41"/>
  <c r="BI307" i="41"/>
  <c r="BH307" i="41"/>
  <c r="BG307" i="41"/>
  <c r="BF307" i="41"/>
  <c r="T307" i="41"/>
  <c r="R307" i="41"/>
  <c r="P307" i="41"/>
  <c r="BI302" i="41"/>
  <c r="BH302" i="41"/>
  <c r="BG302" i="41"/>
  <c r="BF302" i="41"/>
  <c r="T302" i="41"/>
  <c r="R302" i="41"/>
  <c r="P302" i="41"/>
  <c r="BI297" i="41"/>
  <c r="BH297" i="41"/>
  <c r="BG297" i="41"/>
  <c r="BF297" i="41"/>
  <c r="T297" i="41"/>
  <c r="R297" i="41"/>
  <c r="P297" i="41"/>
  <c r="BI292" i="41"/>
  <c r="BH292" i="41"/>
  <c r="BG292" i="41"/>
  <c r="BF292" i="41"/>
  <c r="T292" i="41"/>
  <c r="R292" i="41"/>
  <c r="P292" i="41"/>
  <c r="BI287" i="41"/>
  <c r="BH287" i="41"/>
  <c r="BG287" i="41"/>
  <c r="BF287" i="41"/>
  <c r="T287" i="41"/>
  <c r="R287" i="41"/>
  <c r="P287" i="41"/>
  <c r="BI282" i="41"/>
  <c r="BH282" i="41"/>
  <c r="BG282" i="41"/>
  <c r="BF282" i="41"/>
  <c r="T282" i="41"/>
  <c r="R282" i="41"/>
  <c r="P282" i="41"/>
  <c r="BI277" i="41"/>
  <c r="BH277" i="41"/>
  <c r="BG277" i="41"/>
  <c r="BF277" i="41"/>
  <c r="T277" i="41"/>
  <c r="R277" i="41"/>
  <c r="P277" i="41"/>
  <c r="BI273" i="41"/>
  <c r="BH273" i="41"/>
  <c r="BG273" i="41"/>
  <c r="BF273" i="41"/>
  <c r="T273" i="41"/>
  <c r="R273" i="41"/>
  <c r="P273" i="41"/>
  <c r="BI268" i="41"/>
  <c r="BH268" i="41"/>
  <c r="BG268" i="41"/>
  <c r="BF268" i="41"/>
  <c r="T268" i="41"/>
  <c r="R268" i="41"/>
  <c r="P268" i="41"/>
  <c r="BI263" i="41"/>
  <c r="BH263" i="41"/>
  <c r="BG263" i="41"/>
  <c r="BF263" i="41"/>
  <c r="T263" i="41"/>
  <c r="R263" i="41"/>
  <c r="P263" i="41"/>
  <c r="BI257" i="41"/>
  <c r="BH257" i="41"/>
  <c r="BG257" i="41"/>
  <c r="BF257" i="41"/>
  <c r="T257" i="41"/>
  <c r="R257" i="41"/>
  <c r="P257" i="41"/>
  <c r="BI253" i="41"/>
  <c r="BH253" i="41"/>
  <c r="BG253" i="41"/>
  <c r="BF253" i="41"/>
  <c r="T253" i="41"/>
  <c r="R253" i="41"/>
  <c r="P253" i="41"/>
  <c r="BI249" i="41"/>
  <c r="BH249" i="41"/>
  <c r="BG249" i="41"/>
  <c r="BF249" i="41"/>
  <c r="T249" i="41"/>
  <c r="R249" i="41"/>
  <c r="P249" i="41"/>
  <c r="BI247" i="41"/>
  <c r="BH247" i="41"/>
  <c r="BG247" i="41"/>
  <c r="BF247" i="41"/>
  <c r="T247" i="41"/>
  <c r="R247" i="41"/>
  <c r="P247" i="41"/>
  <c r="BI244" i="41"/>
  <c r="BH244" i="41"/>
  <c r="BG244" i="41"/>
  <c r="BF244" i="41"/>
  <c r="T244" i="41"/>
  <c r="R244" i="41"/>
  <c r="P244" i="41"/>
  <c r="BI242" i="41"/>
  <c r="BH242" i="41"/>
  <c r="BG242" i="41"/>
  <c r="BF242" i="41"/>
  <c r="T242" i="41"/>
  <c r="R242" i="41"/>
  <c r="P242" i="41"/>
  <c r="BI238" i="41"/>
  <c r="BH238" i="41"/>
  <c r="BG238" i="41"/>
  <c r="BF238" i="41"/>
  <c r="T238" i="41"/>
  <c r="R238" i="41"/>
  <c r="P238" i="41"/>
  <c r="BI233" i="41"/>
  <c r="BH233" i="41"/>
  <c r="BG233" i="41"/>
  <c r="BF233" i="41"/>
  <c r="T233" i="41"/>
  <c r="R233" i="41"/>
  <c r="P233" i="41"/>
  <c r="BI229" i="41"/>
  <c r="BH229" i="41"/>
  <c r="BG229" i="41"/>
  <c r="BF229" i="41"/>
  <c r="T229" i="41"/>
  <c r="R229" i="41"/>
  <c r="P229" i="41"/>
  <c r="BI224" i="41"/>
  <c r="BH224" i="41"/>
  <c r="BG224" i="41"/>
  <c r="BF224" i="41"/>
  <c r="T224" i="41"/>
  <c r="R224" i="41"/>
  <c r="P224" i="41"/>
  <c r="BI220" i="41"/>
  <c r="BH220" i="41"/>
  <c r="BG220" i="41"/>
  <c r="BF220" i="41"/>
  <c r="T220" i="41"/>
  <c r="R220" i="41"/>
  <c r="P220" i="41"/>
  <c r="BI216" i="41"/>
  <c r="BH216" i="41"/>
  <c r="BG216" i="41"/>
  <c r="BF216" i="41"/>
  <c r="T216" i="41"/>
  <c r="R216" i="41"/>
  <c r="P216" i="41"/>
  <c r="BI212" i="41"/>
  <c r="BH212" i="41"/>
  <c r="BG212" i="41"/>
  <c r="BF212" i="41"/>
  <c r="T212" i="41"/>
  <c r="R212" i="41"/>
  <c r="P212" i="41"/>
  <c r="BI208" i="41"/>
  <c r="BH208" i="41"/>
  <c r="BG208" i="41"/>
  <c r="BF208" i="41"/>
  <c r="T208" i="41"/>
  <c r="R208" i="41"/>
  <c r="P208" i="41"/>
  <c r="BI204" i="41"/>
  <c r="BH204" i="41"/>
  <c r="BG204" i="41"/>
  <c r="BF204" i="41"/>
  <c r="T204" i="41"/>
  <c r="R204" i="41"/>
  <c r="P204" i="41"/>
  <c r="BI200" i="41"/>
  <c r="BH200" i="41"/>
  <c r="BG200" i="41"/>
  <c r="BF200" i="41"/>
  <c r="T200" i="41"/>
  <c r="R200" i="41"/>
  <c r="P200" i="41"/>
  <c r="BI196" i="41"/>
  <c r="BH196" i="41"/>
  <c r="BG196" i="41"/>
  <c r="BF196" i="41"/>
  <c r="T196" i="41"/>
  <c r="R196" i="41"/>
  <c r="P196" i="41"/>
  <c r="BI192" i="41"/>
  <c r="BH192" i="41"/>
  <c r="BG192" i="41"/>
  <c r="BF192" i="41"/>
  <c r="T192" i="41"/>
  <c r="R192" i="41"/>
  <c r="P192" i="41"/>
  <c r="BI187" i="41"/>
  <c r="BH187" i="41"/>
  <c r="BG187" i="41"/>
  <c r="BF187" i="41"/>
  <c r="T187" i="41"/>
  <c r="R187" i="41"/>
  <c r="P187" i="41"/>
  <c r="BI182" i="41"/>
  <c r="BH182" i="41"/>
  <c r="BG182" i="41"/>
  <c r="BF182" i="41"/>
  <c r="T182" i="41"/>
  <c r="R182" i="41"/>
  <c r="P182" i="41"/>
  <c r="BI178" i="41"/>
  <c r="BH178" i="41"/>
  <c r="BG178" i="41"/>
  <c r="BF178" i="41"/>
  <c r="T178" i="41"/>
  <c r="R178" i="41"/>
  <c r="P178" i="41"/>
  <c r="BI170" i="41"/>
  <c r="BH170" i="41"/>
  <c r="BG170" i="41"/>
  <c r="BF170" i="41"/>
  <c r="T170" i="41"/>
  <c r="R170" i="41"/>
  <c r="P170" i="41"/>
  <c r="BI166" i="41"/>
  <c r="BH166" i="41"/>
  <c r="BG166" i="41"/>
  <c r="BF166" i="41"/>
  <c r="T166" i="41"/>
  <c r="R166" i="41"/>
  <c r="P166" i="41"/>
  <c r="BI162" i="41"/>
  <c r="BH162" i="41"/>
  <c r="BG162" i="41"/>
  <c r="BF162" i="41"/>
  <c r="T162" i="41"/>
  <c r="R162" i="41"/>
  <c r="P162" i="41"/>
  <c r="BI158" i="41"/>
  <c r="BH158" i="41"/>
  <c r="BG158" i="41"/>
  <c r="BF158" i="41"/>
  <c r="T158" i="41"/>
  <c r="R158" i="41"/>
  <c r="P158" i="41"/>
  <c r="BI154" i="41"/>
  <c r="BH154" i="41"/>
  <c r="BG154" i="41"/>
  <c r="BF154" i="41"/>
  <c r="T154" i="41"/>
  <c r="R154" i="41"/>
  <c r="P154" i="41"/>
  <c r="BI150" i="41"/>
  <c r="BH150" i="41"/>
  <c r="BG150" i="41"/>
  <c r="BF150" i="41"/>
  <c r="T150" i="41"/>
  <c r="R150" i="41"/>
  <c r="P150" i="41"/>
  <c r="BI146" i="41"/>
  <c r="BH146" i="41"/>
  <c r="BG146" i="41"/>
  <c r="BF146" i="41"/>
  <c r="T146" i="41"/>
  <c r="R146" i="41"/>
  <c r="P146" i="41"/>
  <c r="BI142" i="41"/>
  <c r="BH142" i="41"/>
  <c r="BG142" i="41"/>
  <c r="BF142" i="41"/>
  <c r="T142" i="41"/>
  <c r="R142" i="41"/>
  <c r="P142" i="41"/>
  <c r="BI138" i="41"/>
  <c r="BH138" i="41"/>
  <c r="BG138" i="41"/>
  <c r="BF138" i="41"/>
  <c r="T138" i="41"/>
  <c r="R138" i="41"/>
  <c r="P138" i="41"/>
  <c r="BI134" i="41"/>
  <c r="BH134" i="41"/>
  <c r="BG134" i="41"/>
  <c r="BF134" i="41"/>
  <c r="T134" i="41"/>
  <c r="R134" i="41"/>
  <c r="P134" i="41"/>
  <c r="BI131" i="41"/>
  <c r="BH131" i="41"/>
  <c r="BG131" i="41"/>
  <c r="BF131" i="41"/>
  <c r="T131" i="41"/>
  <c r="R131" i="41"/>
  <c r="P131" i="41"/>
  <c r="J125" i="41"/>
  <c r="J124" i="41"/>
  <c r="F122" i="41"/>
  <c r="E120" i="41"/>
  <c r="J92" i="41"/>
  <c r="J91" i="41"/>
  <c r="F89" i="41"/>
  <c r="E87" i="41"/>
  <c r="J18" i="41"/>
  <c r="E18" i="41"/>
  <c r="F125" i="41" s="1"/>
  <c r="J17" i="41"/>
  <c r="J15" i="41"/>
  <c r="E15" i="41"/>
  <c r="F124" i="41" s="1"/>
  <c r="J14" i="41"/>
  <c r="J12" i="41"/>
  <c r="J122" i="41" s="1"/>
  <c r="E7" i="41"/>
  <c r="E118" i="41" s="1"/>
  <c r="J39" i="40"/>
  <c r="J38" i="40"/>
  <c r="AY137" i="1" s="1"/>
  <c r="J37" i="40"/>
  <c r="AX137" i="1" s="1"/>
  <c r="BI535" i="40"/>
  <c r="BH535" i="40"/>
  <c r="BG535" i="40"/>
  <c r="BF535" i="40"/>
  <c r="T535" i="40"/>
  <c r="T534" i="40"/>
  <c r="R535" i="40"/>
  <c r="R534" i="40" s="1"/>
  <c r="P535" i="40"/>
  <c r="P534" i="40"/>
  <c r="BI528" i="40"/>
  <c r="BH528" i="40"/>
  <c r="BG528" i="40"/>
  <c r="BF528" i="40"/>
  <c r="T528" i="40"/>
  <c r="R528" i="40"/>
  <c r="P528" i="40"/>
  <c r="BI522" i="40"/>
  <c r="BH522" i="40"/>
  <c r="BG522" i="40"/>
  <c r="BF522" i="40"/>
  <c r="T522" i="40"/>
  <c r="R522" i="40"/>
  <c r="P522" i="40"/>
  <c r="BI515" i="40"/>
  <c r="BH515" i="40"/>
  <c r="BG515" i="40"/>
  <c r="BF515" i="40"/>
  <c r="T515" i="40"/>
  <c r="R515" i="40"/>
  <c r="P515" i="40"/>
  <c r="BI508" i="40"/>
  <c r="BH508" i="40"/>
  <c r="BG508" i="40"/>
  <c r="BF508" i="40"/>
  <c r="T508" i="40"/>
  <c r="R508" i="40"/>
  <c r="P508" i="40"/>
  <c r="BI496" i="40"/>
  <c r="BH496" i="40"/>
  <c r="BG496" i="40"/>
  <c r="BF496" i="40"/>
  <c r="T496" i="40"/>
  <c r="R496" i="40"/>
  <c r="P496" i="40"/>
  <c r="BI488" i="40"/>
  <c r="BH488" i="40"/>
  <c r="BG488" i="40"/>
  <c r="BF488" i="40"/>
  <c r="T488" i="40"/>
  <c r="R488" i="40"/>
  <c r="P488" i="40"/>
  <c r="BI481" i="40"/>
  <c r="BH481" i="40"/>
  <c r="BG481" i="40"/>
  <c r="BF481" i="40"/>
  <c r="T481" i="40"/>
  <c r="R481" i="40"/>
  <c r="P481" i="40"/>
  <c r="BI471" i="40"/>
  <c r="BH471" i="40"/>
  <c r="BG471" i="40"/>
  <c r="BF471" i="40"/>
  <c r="T471" i="40"/>
  <c r="R471" i="40"/>
  <c r="P471" i="40"/>
  <c r="BI463" i="40"/>
  <c r="BH463" i="40"/>
  <c r="BG463" i="40"/>
  <c r="BF463" i="40"/>
  <c r="T463" i="40"/>
  <c r="R463" i="40"/>
  <c r="P463" i="40"/>
  <c r="BI455" i="40"/>
  <c r="BH455" i="40"/>
  <c r="BG455" i="40"/>
  <c r="BF455" i="40"/>
  <c r="T455" i="40"/>
  <c r="R455" i="40"/>
  <c r="P455" i="40"/>
  <c r="BI449" i="40"/>
  <c r="BH449" i="40"/>
  <c r="BG449" i="40"/>
  <c r="BF449" i="40"/>
  <c r="T449" i="40"/>
  <c r="R449" i="40"/>
  <c r="P449" i="40"/>
  <c r="BI443" i="40"/>
  <c r="BH443" i="40"/>
  <c r="BG443" i="40"/>
  <c r="BF443" i="40"/>
  <c r="T443" i="40"/>
  <c r="R443" i="40"/>
  <c r="P443" i="40"/>
  <c r="BI436" i="40"/>
  <c r="BH436" i="40"/>
  <c r="BG436" i="40"/>
  <c r="BF436" i="40"/>
  <c r="T436" i="40"/>
  <c r="R436" i="40"/>
  <c r="P436" i="40"/>
  <c r="BI427" i="40"/>
  <c r="BH427" i="40"/>
  <c r="BG427" i="40"/>
  <c r="BF427" i="40"/>
  <c r="T427" i="40"/>
  <c r="R427" i="40"/>
  <c r="P427" i="40"/>
  <c r="BI419" i="40"/>
  <c r="BH419" i="40"/>
  <c r="BG419" i="40"/>
  <c r="BF419" i="40"/>
  <c r="T419" i="40"/>
  <c r="R419" i="40"/>
  <c r="P419" i="40"/>
  <c r="BI411" i="40"/>
  <c r="BH411" i="40"/>
  <c r="BG411" i="40"/>
  <c r="BF411" i="40"/>
  <c r="T411" i="40"/>
  <c r="R411" i="40"/>
  <c r="P411" i="40"/>
  <c r="BI404" i="40"/>
  <c r="BH404" i="40"/>
  <c r="BG404" i="40"/>
  <c r="BF404" i="40"/>
  <c r="T404" i="40"/>
  <c r="R404" i="40"/>
  <c r="P404" i="40"/>
  <c r="BI395" i="40"/>
  <c r="BH395" i="40"/>
  <c r="BG395" i="40"/>
  <c r="BF395" i="40"/>
  <c r="T395" i="40"/>
  <c r="R395" i="40"/>
  <c r="P395" i="40"/>
  <c r="BI387" i="40"/>
  <c r="BH387" i="40"/>
  <c r="BG387" i="40"/>
  <c r="BF387" i="40"/>
  <c r="T387" i="40"/>
  <c r="R387" i="40"/>
  <c r="P387" i="40"/>
  <c r="BI380" i="40"/>
  <c r="BH380" i="40"/>
  <c r="BG380" i="40"/>
  <c r="BF380" i="40"/>
  <c r="T380" i="40"/>
  <c r="R380" i="40"/>
  <c r="P380" i="40"/>
  <c r="BI373" i="40"/>
  <c r="BH373" i="40"/>
  <c r="BG373" i="40"/>
  <c r="BF373" i="40"/>
  <c r="T373" i="40"/>
  <c r="R373" i="40"/>
  <c r="P373" i="40"/>
  <c r="BI365" i="40"/>
  <c r="BH365" i="40"/>
  <c r="BG365" i="40"/>
  <c r="BF365" i="40"/>
  <c r="T365" i="40"/>
  <c r="T364" i="40" s="1"/>
  <c r="R365" i="40"/>
  <c r="R364" i="40" s="1"/>
  <c r="P365" i="40"/>
  <c r="P364" i="40" s="1"/>
  <c r="BI358" i="40"/>
  <c r="BH358" i="40"/>
  <c r="BG358" i="40"/>
  <c r="BF358" i="40"/>
  <c r="T358" i="40"/>
  <c r="R358" i="40"/>
  <c r="P358" i="40"/>
  <c r="BI348" i="40"/>
  <c r="BH348" i="40"/>
  <c r="BG348" i="40"/>
  <c r="BF348" i="40"/>
  <c r="T348" i="40"/>
  <c r="R348" i="40"/>
  <c r="P348" i="40"/>
  <c r="BI343" i="40"/>
  <c r="BH343" i="40"/>
  <c r="BG343" i="40"/>
  <c r="BF343" i="40"/>
  <c r="T343" i="40"/>
  <c r="R343" i="40"/>
  <c r="P343" i="40"/>
  <c r="BI336" i="40"/>
  <c r="BH336" i="40"/>
  <c r="BG336" i="40"/>
  <c r="BF336" i="40"/>
  <c r="T336" i="40"/>
  <c r="R336" i="40"/>
  <c r="P336" i="40"/>
  <c r="BI329" i="40"/>
  <c r="BH329" i="40"/>
  <c r="BG329" i="40"/>
  <c r="BF329" i="40"/>
  <c r="T329" i="40"/>
  <c r="R329" i="40"/>
  <c r="P329" i="40"/>
  <c r="BI322" i="40"/>
  <c r="BH322" i="40"/>
  <c r="BG322" i="40"/>
  <c r="BF322" i="40"/>
  <c r="T322" i="40"/>
  <c r="R322" i="40"/>
  <c r="P322" i="40"/>
  <c r="BI315" i="40"/>
  <c r="BH315" i="40"/>
  <c r="BG315" i="40"/>
  <c r="BF315" i="40"/>
  <c r="T315" i="40"/>
  <c r="R315" i="40"/>
  <c r="P315" i="40"/>
  <c r="BI309" i="40"/>
  <c r="BH309" i="40"/>
  <c r="BG309" i="40"/>
  <c r="BF309" i="40"/>
  <c r="T309" i="40"/>
  <c r="R309" i="40"/>
  <c r="P309" i="40"/>
  <c r="BI300" i="40"/>
  <c r="BH300" i="40"/>
  <c r="BG300" i="40"/>
  <c r="BF300" i="40"/>
  <c r="T300" i="40"/>
  <c r="R300" i="40"/>
  <c r="P300" i="40"/>
  <c r="BI291" i="40"/>
  <c r="BH291" i="40"/>
  <c r="BG291" i="40"/>
  <c r="BF291" i="40"/>
  <c r="T291" i="40"/>
  <c r="R291" i="40"/>
  <c r="P291" i="40"/>
  <c r="BI284" i="40"/>
  <c r="BH284" i="40"/>
  <c r="BG284" i="40"/>
  <c r="BF284" i="40"/>
  <c r="T284" i="40"/>
  <c r="R284" i="40"/>
  <c r="P284" i="40"/>
  <c r="BI274" i="40"/>
  <c r="BH274" i="40"/>
  <c r="BG274" i="40"/>
  <c r="BF274" i="40"/>
  <c r="T274" i="40"/>
  <c r="R274" i="40"/>
  <c r="P274" i="40"/>
  <c r="BI267" i="40"/>
  <c r="BH267" i="40"/>
  <c r="BG267" i="40"/>
  <c r="BF267" i="40"/>
  <c r="T267" i="40"/>
  <c r="R267" i="40"/>
  <c r="P267" i="40"/>
  <c r="BI256" i="40"/>
  <c r="BH256" i="40"/>
  <c r="BG256" i="40"/>
  <c r="BF256" i="40"/>
  <c r="T256" i="40"/>
  <c r="R256" i="40"/>
  <c r="P256" i="40"/>
  <c r="BI249" i="40"/>
  <c r="BH249" i="40"/>
  <c r="BG249" i="40"/>
  <c r="BF249" i="40"/>
  <c r="T249" i="40"/>
  <c r="R249" i="40"/>
  <c r="P249" i="40"/>
  <c r="BI242" i="40"/>
  <c r="BH242" i="40"/>
  <c r="BG242" i="40"/>
  <c r="BF242" i="40"/>
  <c r="T242" i="40"/>
  <c r="R242" i="40"/>
  <c r="P242" i="40"/>
  <c r="BI235" i="40"/>
  <c r="BH235" i="40"/>
  <c r="BG235" i="40"/>
  <c r="BF235" i="40"/>
  <c r="T235" i="40"/>
  <c r="R235" i="40"/>
  <c r="P235" i="40"/>
  <c r="BI228" i="40"/>
  <c r="BH228" i="40"/>
  <c r="BG228" i="40"/>
  <c r="BF228" i="40"/>
  <c r="T228" i="40"/>
  <c r="R228" i="40"/>
  <c r="P228" i="40"/>
  <c r="BI222" i="40"/>
  <c r="BH222" i="40"/>
  <c r="BG222" i="40"/>
  <c r="BF222" i="40"/>
  <c r="T222" i="40"/>
  <c r="R222" i="40"/>
  <c r="P222" i="40"/>
  <c r="BI216" i="40"/>
  <c r="BH216" i="40"/>
  <c r="BG216" i="40"/>
  <c r="BF216" i="40"/>
  <c r="T216" i="40"/>
  <c r="R216" i="40"/>
  <c r="P216" i="40"/>
  <c r="BI210" i="40"/>
  <c r="BH210" i="40"/>
  <c r="BG210" i="40"/>
  <c r="BF210" i="40"/>
  <c r="T210" i="40"/>
  <c r="R210" i="40"/>
  <c r="P210" i="40"/>
  <c r="BI204" i="40"/>
  <c r="BH204" i="40"/>
  <c r="BG204" i="40"/>
  <c r="BF204" i="40"/>
  <c r="T204" i="40"/>
  <c r="R204" i="40"/>
  <c r="P204" i="40"/>
  <c r="BI197" i="40"/>
  <c r="BH197" i="40"/>
  <c r="BG197" i="40"/>
  <c r="BF197" i="40"/>
  <c r="T197" i="40"/>
  <c r="R197" i="40"/>
  <c r="P197" i="40"/>
  <c r="BI186" i="40"/>
  <c r="BH186" i="40"/>
  <c r="BG186" i="40"/>
  <c r="BF186" i="40"/>
  <c r="T186" i="40"/>
  <c r="R186" i="40"/>
  <c r="P186" i="40"/>
  <c r="BI177" i="40"/>
  <c r="BH177" i="40"/>
  <c r="BG177" i="40"/>
  <c r="BF177" i="40"/>
  <c r="T177" i="40"/>
  <c r="R177" i="40"/>
  <c r="P177" i="40"/>
  <c r="BI170" i="40"/>
  <c r="BH170" i="40"/>
  <c r="BG170" i="40"/>
  <c r="BF170" i="40"/>
  <c r="T170" i="40"/>
  <c r="R170" i="40"/>
  <c r="P170" i="40"/>
  <c r="BI163" i="40"/>
  <c r="BH163" i="40"/>
  <c r="BG163" i="40"/>
  <c r="BF163" i="40"/>
  <c r="T163" i="40"/>
  <c r="R163" i="40"/>
  <c r="P163" i="40"/>
  <c r="BI156" i="40"/>
  <c r="BH156" i="40"/>
  <c r="BG156" i="40"/>
  <c r="BF156" i="40"/>
  <c r="T156" i="40"/>
  <c r="R156" i="40"/>
  <c r="P156" i="40"/>
  <c r="BI149" i="40"/>
  <c r="BH149" i="40"/>
  <c r="BG149" i="40"/>
  <c r="BF149" i="40"/>
  <c r="T149" i="40"/>
  <c r="R149" i="40"/>
  <c r="P149" i="40"/>
  <c r="BI143" i="40"/>
  <c r="BH143" i="40"/>
  <c r="BG143" i="40"/>
  <c r="BF143" i="40"/>
  <c r="T143" i="40"/>
  <c r="R143" i="40"/>
  <c r="P143" i="40"/>
  <c r="BI137" i="40"/>
  <c r="BH137" i="40"/>
  <c r="BG137" i="40"/>
  <c r="BF137" i="40"/>
  <c r="T137" i="40"/>
  <c r="R137" i="40"/>
  <c r="P137" i="40"/>
  <c r="BI131" i="40"/>
  <c r="BH131" i="40"/>
  <c r="BG131" i="40"/>
  <c r="BF131" i="40"/>
  <c r="T131" i="40"/>
  <c r="R131" i="40"/>
  <c r="P131" i="40"/>
  <c r="J125" i="40"/>
  <c r="J124" i="40"/>
  <c r="F122" i="40"/>
  <c r="E120" i="40"/>
  <c r="J94" i="40"/>
  <c r="J93" i="40"/>
  <c r="F91" i="40"/>
  <c r="E89" i="40"/>
  <c r="J20" i="40"/>
  <c r="E20" i="40"/>
  <c r="F125" i="40" s="1"/>
  <c r="J19" i="40"/>
  <c r="J17" i="40"/>
  <c r="E17" i="40"/>
  <c r="F124" i="40" s="1"/>
  <c r="J16" i="40"/>
  <c r="J14" i="40"/>
  <c r="J122" i="40" s="1"/>
  <c r="E7" i="40"/>
  <c r="E116" i="40" s="1"/>
  <c r="J39" i="39"/>
  <c r="J38" i="39"/>
  <c r="AY136" i="1" s="1"/>
  <c r="J37" i="39"/>
  <c r="AX136" i="1" s="1"/>
  <c r="BI771" i="39"/>
  <c r="BH771" i="39"/>
  <c r="BG771" i="39"/>
  <c r="BF771" i="39"/>
  <c r="T771" i="39"/>
  <c r="T770" i="39" s="1"/>
  <c r="T769" i="39" s="1"/>
  <c r="R771" i="39"/>
  <c r="R770" i="39" s="1"/>
  <c r="R769" i="39" s="1"/>
  <c r="P771" i="39"/>
  <c r="P770" i="39" s="1"/>
  <c r="P769" i="39" s="1"/>
  <c r="BI766" i="39"/>
  <c r="BH766" i="39"/>
  <c r="BG766" i="39"/>
  <c r="BF766" i="39"/>
  <c r="T766" i="39"/>
  <c r="T765" i="39"/>
  <c r="R766" i="39"/>
  <c r="R765" i="39"/>
  <c r="P766" i="39"/>
  <c r="P765" i="39"/>
  <c r="BI758" i="39"/>
  <c r="BH758" i="39"/>
  <c r="BG758" i="39"/>
  <c r="BF758" i="39"/>
  <c r="T758" i="39"/>
  <c r="R758" i="39"/>
  <c r="P758" i="39"/>
  <c r="BI748" i="39"/>
  <c r="BH748" i="39"/>
  <c r="BG748" i="39"/>
  <c r="BF748" i="39"/>
  <c r="T748" i="39"/>
  <c r="T747" i="39" s="1"/>
  <c r="R748" i="39"/>
  <c r="R747" i="39" s="1"/>
  <c r="P748" i="39"/>
  <c r="P747" i="39" s="1"/>
  <c r="BI741" i="39"/>
  <c r="BH741" i="39"/>
  <c r="BG741" i="39"/>
  <c r="BF741" i="39"/>
  <c r="T741" i="39"/>
  <c r="R741" i="39"/>
  <c r="P741" i="39"/>
  <c r="BI735" i="39"/>
  <c r="BH735" i="39"/>
  <c r="BG735" i="39"/>
  <c r="BF735" i="39"/>
  <c r="T735" i="39"/>
  <c r="R735" i="39"/>
  <c r="P735" i="39"/>
  <c r="BI730" i="39"/>
  <c r="BH730" i="39"/>
  <c r="BG730" i="39"/>
  <c r="BF730" i="39"/>
  <c r="T730" i="39"/>
  <c r="R730" i="39"/>
  <c r="P730" i="39"/>
  <c r="BI722" i="39"/>
  <c r="BH722" i="39"/>
  <c r="BG722" i="39"/>
  <c r="BF722" i="39"/>
  <c r="T722" i="39"/>
  <c r="R722" i="39"/>
  <c r="P722" i="39"/>
  <c r="BI716" i="39"/>
  <c r="BH716" i="39"/>
  <c r="BG716" i="39"/>
  <c r="BF716" i="39"/>
  <c r="T716" i="39"/>
  <c r="R716" i="39"/>
  <c r="P716" i="39"/>
  <c r="BI710" i="39"/>
  <c r="BH710" i="39"/>
  <c r="BG710" i="39"/>
  <c r="BF710" i="39"/>
  <c r="T710" i="39"/>
  <c r="R710" i="39"/>
  <c r="P710" i="39"/>
  <c r="BI704" i="39"/>
  <c r="BH704" i="39"/>
  <c r="BG704" i="39"/>
  <c r="BF704" i="39"/>
  <c r="T704" i="39"/>
  <c r="R704" i="39"/>
  <c r="P704" i="39"/>
  <c r="BI697" i="39"/>
  <c r="BH697" i="39"/>
  <c r="BG697" i="39"/>
  <c r="BF697" i="39"/>
  <c r="T697" i="39"/>
  <c r="R697" i="39"/>
  <c r="P697" i="39"/>
  <c r="BI691" i="39"/>
  <c r="BH691" i="39"/>
  <c r="BG691" i="39"/>
  <c r="BF691" i="39"/>
  <c r="T691" i="39"/>
  <c r="R691" i="39"/>
  <c r="P691" i="39"/>
  <c r="BI684" i="39"/>
  <c r="BH684" i="39"/>
  <c r="BG684" i="39"/>
  <c r="BF684" i="39"/>
  <c r="T684" i="39"/>
  <c r="R684" i="39"/>
  <c r="P684" i="39"/>
  <c r="BI675" i="39"/>
  <c r="BH675" i="39"/>
  <c r="BG675" i="39"/>
  <c r="BF675" i="39"/>
  <c r="T675" i="39"/>
  <c r="R675" i="39"/>
  <c r="P675" i="39"/>
  <c r="BI670" i="39"/>
  <c r="BH670" i="39"/>
  <c r="BG670" i="39"/>
  <c r="BF670" i="39"/>
  <c r="T670" i="39"/>
  <c r="R670" i="39"/>
  <c r="P670" i="39"/>
  <c r="BI663" i="39"/>
  <c r="BH663" i="39"/>
  <c r="BG663" i="39"/>
  <c r="BF663" i="39"/>
  <c r="T663" i="39"/>
  <c r="R663" i="39"/>
  <c r="P663" i="39"/>
  <c r="BI656" i="39"/>
  <c r="BH656" i="39"/>
  <c r="BG656" i="39"/>
  <c r="BF656" i="39"/>
  <c r="T656" i="39"/>
  <c r="R656" i="39"/>
  <c r="P656" i="39"/>
  <c r="BI647" i="39"/>
  <c r="BH647" i="39"/>
  <c r="BG647" i="39"/>
  <c r="BF647" i="39"/>
  <c r="T647" i="39"/>
  <c r="T646" i="39" s="1"/>
  <c r="R647" i="39"/>
  <c r="R646" i="39"/>
  <c r="P647" i="39"/>
  <c r="P646" i="39" s="1"/>
  <c r="BI640" i="39"/>
  <c r="BH640" i="39"/>
  <c r="BG640" i="39"/>
  <c r="BF640" i="39"/>
  <c r="T640" i="39"/>
  <c r="R640" i="39"/>
  <c r="P640" i="39"/>
  <c r="BI624" i="39"/>
  <c r="BH624" i="39"/>
  <c r="BG624" i="39"/>
  <c r="BF624" i="39"/>
  <c r="T624" i="39"/>
  <c r="R624" i="39"/>
  <c r="P624" i="39"/>
  <c r="BI608" i="39"/>
  <c r="BH608" i="39"/>
  <c r="BG608" i="39"/>
  <c r="BF608" i="39"/>
  <c r="T608" i="39"/>
  <c r="R608" i="39"/>
  <c r="P608" i="39"/>
  <c r="BI603" i="39"/>
  <c r="BH603" i="39"/>
  <c r="BG603" i="39"/>
  <c r="BF603" i="39"/>
  <c r="T603" i="39"/>
  <c r="R603" i="39"/>
  <c r="P603" i="39"/>
  <c r="BI598" i="39"/>
  <c r="BH598" i="39"/>
  <c r="BG598" i="39"/>
  <c r="BF598" i="39"/>
  <c r="T598" i="39"/>
  <c r="R598" i="39"/>
  <c r="P598" i="39"/>
  <c r="BI588" i="39"/>
  <c r="BH588" i="39"/>
  <c r="BG588" i="39"/>
  <c r="BF588" i="39"/>
  <c r="T588" i="39"/>
  <c r="R588" i="39"/>
  <c r="P588" i="39"/>
  <c r="BI579" i="39"/>
  <c r="BH579" i="39"/>
  <c r="BG579" i="39"/>
  <c r="BF579" i="39"/>
  <c r="T579" i="39"/>
  <c r="R579" i="39"/>
  <c r="P579" i="39"/>
  <c r="BI563" i="39"/>
  <c r="BH563" i="39"/>
  <c r="BG563" i="39"/>
  <c r="BF563" i="39"/>
  <c r="T563" i="39"/>
  <c r="R563" i="39"/>
  <c r="P563" i="39"/>
  <c r="BI556" i="39"/>
  <c r="BH556" i="39"/>
  <c r="BG556" i="39"/>
  <c r="BF556" i="39"/>
  <c r="T556" i="39"/>
  <c r="R556" i="39"/>
  <c r="P556" i="39"/>
  <c r="BI545" i="39"/>
  <c r="BH545" i="39"/>
  <c r="BG545" i="39"/>
  <c r="BF545" i="39"/>
  <c r="T545" i="39"/>
  <c r="R545" i="39"/>
  <c r="P545" i="39"/>
  <c r="BI536" i="39"/>
  <c r="BH536" i="39"/>
  <c r="BG536" i="39"/>
  <c r="BF536" i="39"/>
  <c r="T536" i="39"/>
  <c r="R536" i="39"/>
  <c r="P536" i="39"/>
  <c r="BI521" i="39"/>
  <c r="BH521" i="39"/>
  <c r="BG521" i="39"/>
  <c r="BF521" i="39"/>
  <c r="T521" i="39"/>
  <c r="R521" i="39"/>
  <c r="P521" i="39"/>
  <c r="BI515" i="39"/>
  <c r="BH515" i="39"/>
  <c r="BG515" i="39"/>
  <c r="BF515" i="39"/>
  <c r="T515" i="39"/>
  <c r="R515" i="39"/>
  <c r="P515" i="39"/>
  <c r="BI486" i="39"/>
  <c r="BH486" i="39"/>
  <c r="BG486" i="39"/>
  <c r="BF486" i="39"/>
  <c r="T486" i="39"/>
  <c r="R486" i="39"/>
  <c r="P486" i="39"/>
  <c r="BI461" i="39"/>
  <c r="BH461" i="39"/>
  <c r="BG461" i="39"/>
  <c r="BF461" i="39"/>
  <c r="T461" i="39"/>
  <c r="R461" i="39"/>
  <c r="P461" i="39"/>
  <c r="BI451" i="39"/>
  <c r="BH451" i="39"/>
  <c r="BG451" i="39"/>
  <c r="BF451" i="39"/>
  <c r="T451" i="39"/>
  <c r="R451" i="39"/>
  <c r="P451" i="39"/>
  <c r="BI441" i="39"/>
  <c r="BH441" i="39"/>
  <c r="BG441" i="39"/>
  <c r="BF441" i="39"/>
  <c r="T441" i="39"/>
  <c r="R441" i="39"/>
  <c r="P441" i="39"/>
  <c r="BI434" i="39"/>
  <c r="BH434" i="39"/>
  <c r="BG434" i="39"/>
  <c r="BF434" i="39"/>
  <c r="T434" i="39"/>
  <c r="R434" i="39"/>
  <c r="P434" i="39"/>
  <c r="BI428" i="39"/>
  <c r="BH428" i="39"/>
  <c r="BG428" i="39"/>
  <c r="BF428" i="39"/>
  <c r="T428" i="39"/>
  <c r="R428" i="39"/>
  <c r="P428" i="39"/>
  <c r="BI418" i="39"/>
  <c r="BH418" i="39"/>
  <c r="BG418" i="39"/>
  <c r="BF418" i="39"/>
  <c r="T418" i="39"/>
  <c r="R418" i="39"/>
  <c r="P418" i="39"/>
  <c r="BI407" i="39"/>
  <c r="BH407" i="39"/>
  <c r="BG407" i="39"/>
  <c r="BF407" i="39"/>
  <c r="T407" i="39"/>
  <c r="R407" i="39"/>
  <c r="P407" i="39"/>
  <c r="BI399" i="39"/>
  <c r="BH399" i="39"/>
  <c r="BG399" i="39"/>
  <c r="BF399" i="39"/>
  <c r="T399" i="39"/>
  <c r="R399" i="39"/>
  <c r="P399" i="39"/>
  <c r="BI394" i="39"/>
  <c r="BH394" i="39"/>
  <c r="BG394" i="39"/>
  <c r="BF394" i="39"/>
  <c r="T394" i="39"/>
  <c r="R394" i="39"/>
  <c r="P394" i="39"/>
  <c r="BI387" i="39"/>
  <c r="BH387" i="39"/>
  <c r="BG387" i="39"/>
  <c r="BF387" i="39"/>
  <c r="T387" i="39"/>
  <c r="R387" i="39"/>
  <c r="P387" i="39"/>
  <c r="BI380" i="39"/>
  <c r="BH380" i="39"/>
  <c r="BG380" i="39"/>
  <c r="BF380" i="39"/>
  <c r="T380" i="39"/>
  <c r="R380" i="39"/>
  <c r="P380" i="39"/>
  <c r="BI368" i="39"/>
  <c r="BH368" i="39"/>
  <c r="BG368" i="39"/>
  <c r="BF368" i="39"/>
  <c r="T368" i="39"/>
  <c r="R368" i="39"/>
  <c r="P368" i="39"/>
  <c r="BI362" i="39"/>
  <c r="BH362" i="39"/>
  <c r="BG362" i="39"/>
  <c r="BF362" i="39"/>
  <c r="T362" i="39"/>
  <c r="R362" i="39"/>
  <c r="P362" i="39"/>
  <c r="BI354" i="39"/>
  <c r="BH354" i="39"/>
  <c r="BG354" i="39"/>
  <c r="BF354" i="39"/>
  <c r="T354" i="39"/>
  <c r="R354" i="39"/>
  <c r="P354" i="39"/>
  <c r="BI346" i="39"/>
  <c r="BH346" i="39"/>
  <c r="BG346" i="39"/>
  <c r="BF346" i="39"/>
  <c r="T346" i="39"/>
  <c r="R346" i="39"/>
  <c r="P346" i="39"/>
  <c r="BI339" i="39"/>
  <c r="BH339" i="39"/>
  <c r="BG339" i="39"/>
  <c r="BF339" i="39"/>
  <c r="T339" i="39"/>
  <c r="R339" i="39"/>
  <c r="P339" i="39"/>
  <c r="BI330" i="39"/>
  <c r="BH330" i="39"/>
  <c r="BG330" i="39"/>
  <c r="BF330" i="39"/>
  <c r="T330" i="39"/>
  <c r="R330" i="39"/>
  <c r="P330" i="39"/>
  <c r="BI323" i="39"/>
  <c r="BH323" i="39"/>
  <c r="BG323" i="39"/>
  <c r="BF323" i="39"/>
  <c r="T323" i="39"/>
  <c r="R323" i="39"/>
  <c r="P323" i="39"/>
  <c r="BI311" i="39"/>
  <c r="BH311" i="39"/>
  <c r="BG311" i="39"/>
  <c r="BF311" i="39"/>
  <c r="T311" i="39"/>
  <c r="R311" i="39"/>
  <c r="P311" i="39"/>
  <c r="BI298" i="39"/>
  <c r="BH298" i="39"/>
  <c r="BG298" i="39"/>
  <c r="BF298" i="39"/>
  <c r="T298" i="39"/>
  <c r="R298" i="39"/>
  <c r="P298" i="39"/>
  <c r="BI291" i="39"/>
  <c r="BH291" i="39"/>
  <c r="BG291" i="39"/>
  <c r="BF291" i="39"/>
  <c r="T291" i="39"/>
  <c r="R291" i="39"/>
  <c r="P291" i="39"/>
  <c r="BI284" i="39"/>
  <c r="BH284" i="39"/>
  <c r="BG284" i="39"/>
  <c r="BF284" i="39"/>
  <c r="T284" i="39"/>
  <c r="R284" i="39"/>
  <c r="P284" i="39"/>
  <c r="BI277" i="39"/>
  <c r="BH277" i="39"/>
  <c r="BG277" i="39"/>
  <c r="BF277" i="39"/>
  <c r="T277" i="39"/>
  <c r="R277" i="39"/>
  <c r="P277" i="39"/>
  <c r="BI271" i="39"/>
  <c r="BH271" i="39"/>
  <c r="BG271" i="39"/>
  <c r="BF271" i="39"/>
  <c r="T271" i="39"/>
  <c r="R271" i="39"/>
  <c r="P271" i="39"/>
  <c r="BI265" i="39"/>
  <c r="BH265" i="39"/>
  <c r="BG265" i="39"/>
  <c r="BF265" i="39"/>
  <c r="T265" i="39"/>
  <c r="R265" i="39"/>
  <c r="P265" i="39"/>
  <c r="BI259" i="39"/>
  <c r="BH259" i="39"/>
  <c r="BG259" i="39"/>
  <c r="BF259" i="39"/>
  <c r="T259" i="39"/>
  <c r="R259" i="39"/>
  <c r="P259" i="39"/>
  <c r="BI253" i="39"/>
  <c r="BH253" i="39"/>
  <c r="BG253" i="39"/>
  <c r="BF253" i="39"/>
  <c r="T253" i="39"/>
  <c r="R253" i="39"/>
  <c r="P253" i="39"/>
  <c r="BI247" i="39"/>
  <c r="BH247" i="39"/>
  <c r="BG247" i="39"/>
  <c r="BF247" i="39"/>
  <c r="T247" i="39"/>
  <c r="R247" i="39"/>
  <c r="P247" i="39"/>
  <c r="BI239" i="39"/>
  <c r="BH239" i="39"/>
  <c r="BG239" i="39"/>
  <c r="BF239" i="39"/>
  <c r="T239" i="39"/>
  <c r="R239" i="39"/>
  <c r="P239" i="39"/>
  <c r="BI233" i="39"/>
  <c r="BH233" i="39"/>
  <c r="BG233" i="39"/>
  <c r="BF233" i="39"/>
  <c r="T233" i="39"/>
  <c r="R233" i="39"/>
  <c r="P233" i="39"/>
  <c r="BI225" i="39"/>
  <c r="BH225" i="39"/>
  <c r="BG225" i="39"/>
  <c r="BF225" i="39"/>
  <c r="T225" i="39"/>
  <c r="R225" i="39"/>
  <c r="P225" i="39"/>
  <c r="BI218" i="39"/>
  <c r="BH218" i="39"/>
  <c r="BG218" i="39"/>
  <c r="BF218" i="39"/>
  <c r="T218" i="39"/>
  <c r="R218" i="39"/>
  <c r="P218" i="39"/>
  <c r="BI211" i="39"/>
  <c r="BH211" i="39"/>
  <c r="BG211" i="39"/>
  <c r="BF211" i="39"/>
  <c r="T211" i="39"/>
  <c r="R211" i="39"/>
  <c r="P211" i="39"/>
  <c r="BI205" i="39"/>
  <c r="BH205" i="39"/>
  <c r="BG205" i="39"/>
  <c r="BF205" i="39"/>
  <c r="T205" i="39"/>
  <c r="R205" i="39"/>
  <c r="P205" i="39"/>
  <c r="BI197" i="39"/>
  <c r="BH197" i="39"/>
  <c r="BG197" i="39"/>
  <c r="BF197" i="39"/>
  <c r="T197" i="39"/>
  <c r="R197" i="39"/>
  <c r="P197" i="39"/>
  <c r="BI190" i="39"/>
  <c r="BH190" i="39"/>
  <c r="BG190" i="39"/>
  <c r="BF190" i="39"/>
  <c r="T190" i="39"/>
  <c r="R190" i="39"/>
  <c r="P190" i="39"/>
  <c r="BI176" i="39"/>
  <c r="BH176" i="39"/>
  <c r="BG176" i="39"/>
  <c r="BF176" i="39"/>
  <c r="T176" i="39"/>
  <c r="R176" i="39"/>
  <c r="P176" i="39"/>
  <c r="BI167" i="39"/>
  <c r="BH167" i="39"/>
  <c r="BG167" i="39"/>
  <c r="BF167" i="39"/>
  <c r="T167" i="39"/>
  <c r="R167" i="39"/>
  <c r="P167" i="39"/>
  <c r="BI160" i="39"/>
  <c r="BH160" i="39"/>
  <c r="BG160" i="39"/>
  <c r="BF160" i="39"/>
  <c r="T160" i="39"/>
  <c r="R160" i="39"/>
  <c r="P160" i="39"/>
  <c r="BI153" i="39"/>
  <c r="BH153" i="39"/>
  <c r="BG153" i="39"/>
  <c r="BF153" i="39"/>
  <c r="T153" i="39"/>
  <c r="R153" i="39"/>
  <c r="P153" i="39"/>
  <c r="BI145" i="39"/>
  <c r="BH145" i="39"/>
  <c r="BG145" i="39"/>
  <c r="BF145" i="39"/>
  <c r="T145" i="39"/>
  <c r="R145" i="39"/>
  <c r="P145" i="39"/>
  <c r="BI139" i="39"/>
  <c r="BH139" i="39"/>
  <c r="BG139" i="39"/>
  <c r="BF139" i="39"/>
  <c r="T139" i="39"/>
  <c r="R139" i="39"/>
  <c r="P139" i="39"/>
  <c r="BI133" i="39"/>
  <c r="BH133" i="39"/>
  <c r="BG133" i="39"/>
  <c r="BF133" i="39"/>
  <c r="T133" i="39"/>
  <c r="R133" i="39"/>
  <c r="P133" i="39"/>
  <c r="J127" i="39"/>
  <c r="J126" i="39"/>
  <c r="F124" i="39"/>
  <c r="E122" i="39"/>
  <c r="J94" i="39"/>
  <c r="J93" i="39"/>
  <c r="F91" i="39"/>
  <c r="E89" i="39"/>
  <c r="J20" i="39"/>
  <c r="E20" i="39"/>
  <c r="F94" i="39" s="1"/>
  <c r="J19" i="39"/>
  <c r="J17" i="39"/>
  <c r="E17" i="39"/>
  <c r="F126" i="39" s="1"/>
  <c r="J16" i="39"/>
  <c r="J14" i="39"/>
  <c r="J124" i="39" s="1"/>
  <c r="E7" i="39"/>
  <c r="E118" i="39" s="1"/>
  <c r="J41" i="38"/>
  <c r="J40" i="38"/>
  <c r="AY135" i="1"/>
  <c r="J39" i="38"/>
  <c r="AX135" i="1" s="1"/>
  <c r="BI799" i="38"/>
  <c r="BH799" i="38"/>
  <c r="BG799" i="38"/>
  <c r="BF799" i="38"/>
  <c r="T799" i="38"/>
  <c r="T798" i="38"/>
  <c r="R799" i="38"/>
  <c r="R798" i="38" s="1"/>
  <c r="P799" i="38"/>
  <c r="P798" i="38"/>
  <c r="BI795" i="38"/>
  <c r="BH795" i="38"/>
  <c r="BG795" i="38"/>
  <c r="BF795" i="38"/>
  <c r="T795" i="38"/>
  <c r="R795" i="38"/>
  <c r="P795" i="38"/>
  <c r="BI790" i="38"/>
  <c r="BH790" i="38"/>
  <c r="BG790" i="38"/>
  <c r="BF790" i="38"/>
  <c r="T790" i="38"/>
  <c r="R790" i="38"/>
  <c r="P790" i="38"/>
  <c r="BI785" i="38"/>
  <c r="BH785" i="38"/>
  <c r="BG785" i="38"/>
  <c r="BF785" i="38"/>
  <c r="T785" i="38"/>
  <c r="R785" i="38"/>
  <c r="P785" i="38"/>
  <c r="BI779" i="38"/>
  <c r="BH779" i="38"/>
  <c r="BG779" i="38"/>
  <c r="BF779" i="38"/>
  <c r="T779" i="38"/>
  <c r="R779" i="38"/>
  <c r="P779" i="38"/>
  <c r="BI774" i="38"/>
  <c r="BH774" i="38"/>
  <c r="BG774" i="38"/>
  <c r="BF774" i="38"/>
  <c r="T774" i="38"/>
  <c r="R774" i="38"/>
  <c r="P774" i="38"/>
  <c r="BI768" i="38"/>
  <c r="BH768" i="38"/>
  <c r="BG768" i="38"/>
  <c r="BF768" i="38"/>
  <c r="T768" i="38"/>
  <c r="R768" i="38"/>
  <c r="P768" i="38"/>
  <c r="BI761" i="38"/>
  <c r="BH761" i="38"/>
  <c r="BG761" i="38"/>
  <c r="BF761" i="38"/>
  <c r="T761" i="38"/>
  <c r="R761" i="38"/>
  <c r="P761" i="38"/>
  <c r="BI756" i="38"/>
  <c r="BH756" i="38"/>
  <c r="BG756" i="38"/>
  <c r="BF756" i="38"/>
  <c r="T756" i="38"/>
  <c r="T755" i="38" s="1"/>
  <c r="R756" i="38"/>
  <c r="R755" i="38"/>
  <c r="P756" i="38"/>
  <c r="P755" i="38" s="1"/>
  <c r="BI749" i="38"/>
  <c r="BH749" i="38"/>
  <c r="BG749" i="38"/>
  <c r="BF749" i="38"/>
  <c r="T749" i="38"/>
  <c r="R749" i="38"/>
  <c r="P749" i="38"/>
  <c r="BI742" i="38"/>
  <c r="BH742" i="38"/>
  <c r="BG742" i="38"/>
  <c r="BF742" i="38"/>
  <c r="T742" i="38"/>
  <c r="R742" i="38"/>
  <c r="P742" i="38"/>
  <c r="BI734" i="38"/>
  <c r="BH734" i="38"/>
  <c r="BG734" i="38"/>
  <c r="BF734" i="38"/>
  <c r="T734" i="38"/>
  <c r="R734" i="38"/>
  <c r="P734" i="38"/>
  <c r="BI723" i="38"/>
  <c r="BH723" i="38"/>
  <c r="BG723" i="38"/>
  <c r="BF723" i="38"/>
  <c r="T723" i="38"/>
  <c r="R723" i="38"/>
  <c r="P723" i="38"/>
  <c r="BI716" i="38"/>
  <c r="BH716" i="38"/>
  <c r="BG716" i="38"/>
  <c r="BF716" i="38"/>
  <c r="T716" i="38"/>
  <c r="R716" i="38"/>
  <c r="P716" i="38"/>
  <c r="BI707" i="38"/>
  <c r="BH707" i="38"/>
  <c r="BG707" i="38"/>
  <c r="BF707" i="38"/>
  <c r="T707" i="38"/>
  <c r="R707" i="38"/>
  <c r="P707" i="38"/>
  <c r="BI695" i="38"/>
  <c r="BH695" i="38"/>
  <c r="BG695" i="38"/>
  <c r="BF695" i="38"/>
  <c r="T695" i="38"/>
  <c r="R695" i="38"/>
  <c r="P695" i="38"/>
  <c r="BI687" i="38"/>
  <c r="BH687" i="38"/>
  <c r="BG687" i="38"/>
  <c r="BF687" i="38"/>
  <c r="T687" i="38"/>
  <c r="R687" i="38"/>
  <c r="P687" i="38"/>
  <c r="BI681" i="38"/>
  <c r="BH681" i="38"/>
  <c r="BG681" i="38"/>
  <c r="BF681" i="38"/>
  <c r="T681" i="38"/>
  <c r="R681" i="38"/>
  <c r="P681" i="38"/>
  <c r="BI675" i="38"/>
  <c r="BH675" i="38"/>
  <c r="BG675" i="38"/>
  <c r="BF675" i="38"/>
  <c r="T675" i="38"/>
  <c r="R675" i="38"/>
  <c r="P675" i="38"/>
  <c r="BI669" i="38"/>
  <c r="BH669" i="38"/>
  <c r="BG669" i="38"/>
  <c r="BF669" i="38"/>
  <c r="T669" i="38"/>
  <c r="R669" i="38"/>
  <c r="P669" i="38"/>
  <c r="BI662" i="38"/>
  <c r="BH662" i="38"/>
  <c r="BG662" i="38"/>
  <c r="BF662" i="38"/>
  <c r="T662" i="38"/>
  <c r="R662" i="38"/>
  <c r="P662" i="38"/>
  <c r="BI653" i="38"/>
  <c r="BH653" i="38"/>
  <c r="BG653" i="38"/>
  <c r="BF653" i="38"/>
  <c r="T653" i="38"/>
  <c r="R653" i="38"/>
  <c r="P653" i="38"/>
  <c r="BI648" i="38"/>
  <c r="BH648" i="38"/>
  <c r="BG648" i="38"/>
  <c r="BF648" i="38"/>
  <c r="T648" i="38"/>
  <c r="R648" i="38"/>
  <c r="P648" i="38"/>
  <c r="BI641" i="38"/>
  <c r="BH641" i="38"/>
  <c r="BG641" i="38"/>
  <c r="BF641" i="38"/>
  <c r="T641" i="38"/>
  <c r="R641" i="38"/>
  <c r="P641" i="38"/>
  <c r="BI633" i="38"/>
  <c r="BH633" i="38"/>
  <c r="BG633" i="38"/>
  <c r="BF633" i="38"/>
  <c r="T633" i="38"/>
  <c r="R633" i="38"/>
  <c r="P633" i="38"/>
  <c r="BI628" i="38"/>
  <c r="BH628" i="38"/>
  <c r="BG628" i="38"/>
  <c r="BF628" i="38"/>
  <c r="T628" i="38"/>
  <c r="R628" i="38"/>
  <c r="P628" i="38"/>
  <c r="BI619" i="38"/>
  <c r="BH619" i="38"/>
  <c r="BG619" i="38"/>
  <c r="BF619" i="38"/>
  <c r="T619" i="38"/>
  <c r="R619" i="38"/>
  <c r="P619" i="38"/>
  <c r="BI611" i="38"/>
  <c r="BH611" i="38"/>
  <c r="BG611" i="38"/>
  <c r="BF611" i="38"/>
  <c r="T611" i="38"/>
  <c r="R611" i="38"/>
  <c r="P611" i="38"/>
  <c r="BI605" i="38"/>
  <c r="BH605" i="38"/>
  <c r="BG605" i="38"/>
  <c r="BF605" i="38"/>
  <c r="T605" i="38"/>
  <c r="R605" i="38"/>
  <c r="P605" i="38"/>
  <c r="BI599" i="38"/>
  <c r="BH599" i="38"/>
  <c r="BG599" i="38"/>
  <c r="BF599" i="38"/>
  <c r="T599" i="38"/>
  <c r="R599" i="38"/>
  <c r="P599" i="38"/>
  <c r="BI592" i="38"/>
  <c r="BH592" i="38"/>
  <c r="BG592" i="38"/>
  <c r="BF592" i="38"/>
  <c r="T592" i="38"/>
  <c r="R592" i="38"/>
  <c r="P592" i="38"/>
  <c r="BI585" i="38"/>
  <c r="BH585" i="38"/>
  <c r="BG585" i="38"/>
  <c r="BF585" i="38"/>
  <c r="T585" i="38"/>
  <c r="R585" i="38"/>
  <c r="P585" i="38"/>
  <c r="BI579" i="38"/>
  <c r="BH579" i="38"/>
  <c r="BG579" i="38"/>
  <c r="BF579" i="38"/>
  <c r="T579" i="38"/>
  <c r="R579" i="38"/>
  <c r="P579" i="38"/>
  <c r="BI572" i="38"/>
  <c r="BH572" i="38"/>
  <c r="BG572" i="38"/>
  <c r="BF572" i="38"/>
  <c r="T572" i="38"/>
  <c r="R572" i="38"/>
  <c r="P572" i="38"/>
  <c r="BI566" i="38"/>
  <c r="BH566" i="38"/>
  <c r="BG566" i="38"/>
  <c r="BF566" i="38"/>
  <c r="T566" i="38"/>
  <c r="R566" i="38"/>
  <c r="P566" i="38"/>
  <c r="BI559" i="38"/>
  <c r="BH559" i="38"/>
  <c r="BG559" i="38"/>
  <c r="BF559" i="38"/>
  <c r="T559" i="38"/>
  <c r="R559" i="38"/>
  <c r="P559" i="38"/>
  <c r="BI551" i="38"/>
  <c r="BH551" i="38"/>
  <c r="BG551" i="38"/>
  <c r="BF551" i="38"/>
  <c r="T551" i="38"/>
  <c r="R551" i="38"/>
  <c r="P551" i="38"/>
  <c r="BI544" i="38"/>
  <c r="BH544" i="38"/>
  <c r="BG544" i="38"/>
  <c r="BF544" i="38"/>
  <c r="T544" i="38"/>
  <c r="R544" i="38"/>
  <c r="P544" i="38"/>
  <c r="BI537" i="38"/>
  <c r="BH537" i="38"/>
  <c r="BG537" i="38"/>
  <c r="BF537" i="38"/>
  <c r="T537" i="38"/>
  <c r="R537" i="38"/>
  <c r="P537" i="38"/>
  <c r="BI529" i="38"/>
  <c r="BH529" i="38"/>
  <c r="BG529" i="38"/>
  <c r="BF529" i="38"/>
  <c r="T529" i="38"/>
  <c r="R529" i="38"/>
  <c r="P529" i="38"/>
  <c r="BI523" i="38"/>
  <c r="BH523" i="38"/>
  <c r="BG523" i="38"/>
  <c r="BF523" i="38"/>
  <c r="T523" i="38"/>
  <c r="R523" i="38"/>
  <c r="P523" i="38"/>
  <c r="BI516" i="38"/>
  <c r="BH516" i="38"/>
  <c r="BG516" i="38"/>
  <c r="BF516" i="38"/>
  <c r="T516" i="38"/>
  <c r="R516" i="38"/>
  <c r="P516" i="38"/>
  <c r="BI509" i="38"/>
  <c r="BH509" i="38"/>
  <c r="BG509" i="38"/>
  <c r="BF509" i="38"/>
  <c r="T509" i="38"/>
  <c r="R509" i="38"/>
  <c r="P509" i="38"/>
  <c r="BI502" i="38"/>
  <c r="BH502" i="38"/>
  <c r="BG502" i="38"/>
  <c r="BF502" i="38"/>
  <c r="T502" i="38"/>
  <c r="R502" i="38"/>
  <c r="P502" i="38"/>
  <c r="BI495" i="38"/>
  <c r="BH495" i="38"/>
  <c r="BG495" i="38"/>
  <c r="BF495" i="38"/>
  <c r="T495" i="38"/>
  <c r="R495" i="38"/>
  <c r="P495" i="38"/>
  <c r="BI489" i="38"/>
  <c r="BH489" i="38"/>
  <c r="BG489" i="38"/>
  <c r="BF489" i="38"/>
  <c r="T489" i="38"/>
  <c r="R489" i="38"/>
  <c r="P489" i="38"/>
  <c r="BI482" i="38"/>
  <c r="BH482" i="38"/>
  <c r="BG482" i="38"/>
  <c r="BF482" i="38"/>
  <c r="T482" i="38"/>
  <c r="R482" i="38"/>
  <c r="P482" i="38"/>
  <c r="BI476" i="38"/>
  <c r="BH476" i="38"/>
  <c r="BG476" i="38"/>
  <c r="BF476" i="38"/>
  <c r="T476" i="38"/>
  <c r="R476" i="38"/>
  <c r="P476" i="38"/>
  <c r="BI469" i="38"/>
  <c r="BH469" i="38"/>
  <c r="BG469" i="38"/>
  <c r="BF469" i="38"/>
  <c r="T469" i="38"/>
  <c r="R469" i="38"/>
  <c r="P469" i="38"/>
  <c r="BI463" i="38"/>
  <c r="BH463" i="38"/>
  <c r="BG463" i="38"/>
  <c r="BF463" i="38"/>
  <c r="T463" i="38"/>
  <c r="R463" i="38"/>
  <c r="P463" i="38"/>
  <c r="BI455" i="38"/>
  <c r="BH455" i="38"/>
  <c r="BG455" i="38"/>
  <c r="BF455" i="38"/>
  <c r="T455" i="38"/>
  <c r="R455" i="38"/>
  <c r="P455" i="38"/>
  <c r="BI448" i="38"/>
  <c r="BH448" i="38"/>
  <c r="BG448" i="38"/>
  <c r="BF448" i="38"/>
  <c r="T448" i="38"/>
  <c r="R448" i="38"/>
  <c r="P448" i="38"/>
  <c r="BI441" i="38"/>
  <c r="BH441" i="38"/>
  <c r="BG441" i="38"/>
  <c r="BF441" i="38"/>
  <c r="T441" i="38"/>
  <c r="R441" i="38"/>
  <c r="P441" i="38"/>
  <c r="BI435" i="38"/>
  <c r="BH435" i="38"/>
  <c r="BG435" i="38"/>
  <c r="BF435" i="38"/>
  <c r="T435" i="38"/>
  <c r="R435" i="38"/>
  <c r="P435" i="38"/>
  <c r="BI426" i="38"/>
  <c r="BH426" i="38"/>
  <c r="BG426" i="38"/>
  <c r="BF426" i="38"/>
  <c r="T426" i="38"/>
  <c r="R426" i="38"/>
  <c r="P426" i="38"/>
  <c r="BI418" i="38"/>
  <c r="BH418" i="38"/>
  <c r="BG418" i="38"/>
  <c r="BF418" i="38"/>
  <c r="T418" i="38"/>
  <c r="R418" i="38"/>
  <c r="P418" i="38"/>
  <c r="BI411" i="38"/>
  <c r="BH411" i="38"/>
  <c r="BG411" i="38"/>
  <c r="BF411" i="38"/>
  <c r="T411" i="38"/>
  <c r="R411" i="38"/>
  <c r="P411" i="38"/>
  <c r="BI404" i="38"/>
  <c r="BH404" i="38"/>
  <c r="BG404" i="38"/>
  <c r="BF404" i="38"/>
  <c r="T404" i="38"/>
  <c r="R404" i="38"/>
  <c r="P404" i="38"/>
  <c r="BI396" i="38"/>
  <c r="BH396" i="38"/>
  <c r="BG396" i="38"/>
  <c r="BF396" i="38"/>
  <c r="T396" i="38"/>
  <c r="R396" i="38"/>
  <c r="P396" i="38"/>
  <c r="BI389" i="38"/>
  <c r="BH389" i="38"/>
  <c r="BG389" i="38"/>
  <c r="BF389" i="38"/>
  <c r="T389" i="38"/>
  <c r="R389" i="38"/>
  <c r="P389" i="38"/>
  <c r="BI383" i="38"/>
  <c r="BH383" i="38"/>
  <c r="BG383" i="38"/>
  <c r="BF383" i="38"/>
  <c r="T383" i="38"/>
  <c r="R383" i="38"/>
  <c r="P383" i="38"/>
  <c r="BI377" i="38"/>
  <c r="BH377" i="38"/>
  <c r="BG377" i="38"/>
  <c r="BF377" i="38"/>
  <c r="T377" i="38"/>
  <c r="R377" i="38"/>
  <c r="P377" i="38"/>
  <c r="BI370" i="38"/>
  <c r="BH370" i="38"/>
  <c r="BG370" i="38"/>
  <c r="BF370" i="38"/>
  <c r="T370" i="38"/>
  <c r="R370" i="38"/>
  <c r="P370" i="38"/>
  <c r="BI363" i="38"/>
  <c r="BH363" i="38"/>
  <c r="BG363" i="38"/>
  <c r="BF363" i="38"/>
  <c r="T363" i="38"/>
  <c r="R363" i="38"/>
  <c r="P363" i="38"/>
  <c r="BI355" i="38"/>
  <c r="BH355" i="38"/>
  <c r="BG355" i="38"/>
  <c r="BF355" i="38"/>
  <c r="T355" i="38"/>
  <c r="R355" i="38"/>
  <c r="P355" i="38"/>
  <c r="BI342" i="38"/>
  <c r="BH342" i="38"/>
  <c r="BG342" i="38"/>
  <c r="BF342" i="38"/>
  <c r="T342" i="38"/>
  <c r="R342" i="38"/>
  <c r="P342" i="38"/>
  <c r="BI331" i="38"/>
  <c r="BH331" i="38"/>
  <c r="BG331" i="38"/>
  <c r="BF331" i="38"/>
  <c r="T331" i="38"/>
  <c r="R331" i="38"/>
  <c r="P331" i="38"/>
  <c r="BI324" i="38"/>
  <c r="BH324" i="38"/>
  <c r="BG324" i="38"/>
  <c r="BF324" i="38"/>
  <c r="T324" i="38"/>
  <c r="R324" i="38"/>
  <c r="P324" i="38"/>
  <c r="BI318" i="38"/>
  <c r="BH318" i="38"/>
  <c r="BG318" i="38"/>
  <c r="BF318" i="38"/>
  <c r="T318" i="38"/>
  <c r="R318" i="38"/>
  <c r="P318" i="38"/>
  <c r="BI311" i="38"/>
  <c r="BH311" i="38"/>
  <c r="BG311" i="38"/>
  <c r="BF311" i="38"/>
  <c r="T311" i="38"/>
  <c r="R311" i="38"/>
  <c r="P311" i="38"/>
  <c r="BI304" i="38"/>
  <c r="BH304" i="38"/>
  <c r="BG304" i="38"/>
  <c r="BF304" i="38"/>
  <c r="T304" i="38"/>
  <c r="R304" i="38"/>
  <c r="P304" i="38"/>
  <c r="BI292" i="38"/>
  <c r="BH292" i="38"/>
  <c r="BG292" i="38"/>
  <c r="BF292" i="38"/>
  <c r="T292" i="38"/>
  <c r="R292" i="38"/>
  <c r="P292" i="38"/>
  <c r="BI285" i="38"/>
  <c r="BH285" i="38"/>
  <c r="BG285" i="38"/>
  <c r="BF285" i="38"/>
  <c r="T285" i="38"/>
  <c r="R285" i="38"/>
  <c r="P285" i="38"/>
  <c r="BI278" i="38"/>
  <c r="BH278" i="38"/>
  <c r="BG278" i="38"/>
  <c r="BF278" i="38"/>
  <c r="T278" i="38"/>
  <c r="R278" i="38"/>
  <c r="P278" i="38"/>
  <c r="BI267" i="38"/>
  <c r="BH267" i="38"/>
  <c r="BG267" i="38"/>
  <c r="BF267" i="38"/>
  <c r="T267" i="38"/>
  <c r="R267" i="38"/>
  <c r="P267" i="38"/>
  <c r="BI260" i="38"/>
  <c r="BH260" i="38"/>
  <c r="BG260" i="38"/>
  <c r="BF260" i="38"/>
  <c r="T260" i="38"/>
  <c r="R260" i="38"/>
  <c r="P260" i="38"/>
  <c r="BI253" i="38"/>
  <c r="BH253" i="38"/>
  <c r="BG253" i="38"/>
  <c r="BF253" i="38"/>
  <c r="T253" i="38"/>
  <c r="R253" i="38"/>
  <c r="P253" i="38"/>
  <c r="BI246" i="38"/>
  <c r="BH246" i="38"/>
  <c r="BG246" i="38"/>
  <c r="BF246" i="38"/>
  <c r="T246" i="38"/>
  <c r="R246" i="38"/>
  <c r="P246" i="38"/>
  <c r="BI239" i="38"/>
  <c r="BH239" i="38"/>
  <c r="BG239" i="38"/>
  <c r="BF239" i="38"/>
  <c r="T239" i="38"/>
  <c r="R239" i="38"/>
  <c r="P239" i="38"/>
  <c r="BI233" i="38"/>
  <c r="BH233" i="38"/>
  <c r="BG233" i="38"/>
  <c r="BF233" i="38"/>
  <c r="T233" i="38"/>
  <c r="R233" i="38"/>
  <c r="P233" i="38"/>
  <c r="BI227" i="38"/>
  <c r="BH227" i="38"/>
  <c r="BG227" i="38"/>
  <c r="BF227" i="38"/>
  <c r="T227" i="38"/>
  <c r="R227" i="38"/>
  <c r="P227" i="38"/>
  <c r="BI221" i="38"/>
  <c r="BH221" i="38"/>
  <c r="BG221" i="38"/>
  <c r="BF221" i="38"/>
  <c r="T221" i="38"/>
  <c r="R221" i="38"/>
  <c r="P221" i="38"/>
  <c r="BI215" i="38"/>
  <c r="BH215" i="38"/>
  <c r="BG215" i="38"/>
  <c r="BF215" i="38"/>
  <c r="T215" i="38"/>
  <c r="R215" i="38"/>
  <c r="P215" i="38"/>
  <c r="BI208" i="38"/>
  <c r="BH208" i="38"/>
  <c r="BG208" i="38"/>
  <c r="BF208" i="38"/>
  <c r="T208" i="38"/>
  <c r="R208" i="38"/>
  <c r="P208" i="38"/>
  <c r="BI200" i="38"/>
  <c r="BH200" i="38"/>
  <c r="BG200" i="38"/>
  <c r="BF200" i="38"/>
  <c r="T200" i="38"/>
  <c r="R200" i="38"/>
  <c r="P200" i="38"/>
  <c r="BI187" i="38"/>
  <c r="BH187" i="38"/>
  <c r="BG187" i="38"/>
  <c r="BF187" i="38"/>
  <c r="T187" i="38"/>
  <c r="R187" i="38"/>
  <c r="P187" i="38"/>
  <c r="BI180" i="38"/>
  <c r="BH180" i="38"/>
  <c r="BG180" i="38"/>
  <c r="BF180" i="38"/>
  <c r="T180" i="38"/>
  <c r="R180" i="38"/>
  <c r="P180" i="38"/>
  <c r="BI173" i="38"/>
  <c r="BH173" i="38"/>
  <c r="BG173" i="38"/>
  <c r="BF173" i="38"/>
  <c r="T173" i="38"/>
  <c r="R173" i="38"/>
  <c r="P173" i="38"/>
  <c r="BI166" i="38"/>
  <c r="BH166" i="38"/>
  <c r="BG166" i="38"/>
  <c r="BF166" i="38"/>
  <c r="T166" i="38"/>
  <c r="R166" i="38"/>
  <c r="P166" i="38"/>
  <c r="BI159" i="38"/>
  <c r="BH159" i="38"/>
  <c r="BG159" i="38"/>
  <c r="BF159" i="38"/>
  <c r="T159" i="38"/>
  <c r="R159" i="38"/>
  <c r="P159" i="38"/>
  <c r="BI153" i="38"/>
  <c r="BH153" i="38"/>
  <c r="BG153" i="38"/>
  <c r="BF153" i="38"/>
  <c r="T153" i="38"/>
  <c r="R153" i="38"/>
  <c r="P153" i="38"/>
  <c r="BI147" i="38"/>
  <c r="BH147" i="38"/>
  <c r="BG147" i="38"/>
  <c r="BF147" i="38"/>
  <c r="T147" i="38"/>
  <c r="R147" i="38"/>
  <c r="P147" i="38"/>
  <c r="BI141" i="38"/>
  <c r="BH141" i="38"/>
  <c r="BG141" i="38"/>
  <c r="BF141" i="38"/>
  <c r="T141" i="38"/>
  <c r="R141" i="38"/>
  <c r="P141" i="38"/>
  <c r="J135" i="38"/>
  <c r="J134" i="38"/>
  <c r="F132" i="38"/>
  <c r="E130" i="38"/>
  <c r="J96" i="38"/>
  <c r="J95" i="38"/>
  <c r="F93" i="38"/>
  <c r="E91" i="38"/>
  <c r="J22" i="38"/>
  <c r="E22" i="38"/>
  <c r="F135" i="38" s="1"/>
  <c r="J21" i="38"/>
  <c r="J19" i="38"/>
  <c r="E19" i="38"/>
  <c r="F134" i="38" s="1"/>
  <c r="J18" i="38"/>
  <c r="J16" i="38"/>
  <c r="J93" i="38" s="1"/>
  <c r="E7" i="38"/>
  <c r="E124" i="38"/>
  <c r="J41" i="35"/>
  <c r="J40" i="35"/>
  <c r="AY134" i="1" s="1"/>
  <c r="J39" i="35"/>
  <c r="AX134" i="1" s="1"/>
  <c r="BI191" i="35"/>
  <c r="BH191" i="35"/>
  <c r="BG191" i="35"/>
  <c r="BF191" i="35"/>
  <c r="T191" i="35"/>
  <c r="T190" i="35" s="1"/>
  <c r="R191" i="35"/>
  <c r="R190" i="35" s="1"/>
  <c r="P191" i="35"/>
  <c r="P190" i="35" s="1"/>
  <c r="BI183" i="35"/>
  <c r="BH183" i="35"/>
  <c r="BG183" i="35"/>
  <c r="BF183" i="35"/>
  <c r="T183" i="35"/>
  <c r="R183" i="35"/>
  <c r="R182" i="35" s="1"/>
  <c r="P183" i="35"/>
  <c r="BI177" i="35"/>
  <c r="BH177" i="35"/>
  <c r="BG177" i="35"/>
  <c r="BF177" i="35"/>
  <c r="T177" i="35"/>
  <c r="R177" i="35"/>
  <c r="P177" i="35"/>
  <c r="BI171" i="35"/>
  <c r="BH171" i="35"/>
  <c r="BG171" i="35"/>
  <c r="BF171" i="35"/>
  <c r="T171" i="35"/>
  <c r="R171" i="35"/>
  <c r="P171" i="35"/>
  <c r="BI165" i="35"/>
  <c r="BH165" i="35"/>
  <c r="BG165" i="35"/>
  <c r="BF165" i="35"/>
  <c r="T165" i="35"/>
  <c r="R165" i="35"/>
  <c r="P165" i="35"/>
  <c r="BI159" i="35"/>
  <c r="BH159" i="35"/>
  <c r="BG159" i="35"/>
  <c r="BF159" i="35"/>
  <c r="T159" i="35"/>
  <c r="R159" i="35"/>
  <c r="P159" i="35"/>
  <c r="BI152" i="35"/>
  <c r="BH152" i="35"/>
  <c r="BG152" i="35"/>
  <c r="BF152" i="35"/>
  <c r="T152" i="35"/>
  <c r="R152" i="35"/>
  <c r="P152" i="35"/>
  <c r="BI145" i="35"/>
  <c r="BH145" i="35"/>
  <c r="BG145" i="35"/>
  <c r="BF145" i="35"/>
  <c r="T145" i="35"/>
  <c r="R145" i="35"/>
  <c r="P145" i="35"/>
  <c r="BI138" i="35"/>
  <c r="BH138" i="35"/>
  <c r="BG138" i="35"/>
  <c r="BF138" i="35"/>
  <c r="T138" i="35"/>
  <c r="R138" i="35"/>
  <c r="P138" i="35"/>
  <c r="BI131" i="35"/>
  <c r="BH131" i="35"/>
  <c r="BG131" i="35"/>
  <c r="BF131" i="35"/>
  <c r="T131" i="35"/>
  <c r="R131" i="35"/>
  <c r="P131" i="35"/>
  <c r="J125" i="35"/>
  <c r="J124" i="35"/>
  <c r="F122" i="35"/>
  <c r="E120" i="35"/>
  <c r="J96" i="35"/>
  <c r="J95" i="35"/>
  <c r="F93" i="35"/>
  <c r="E91" i="35"/>
  <c r="J22" i="35"/>
  <c r="E22" i="35"/>
  <c r="F96" i="35" s="1"/>
  <c r="J21" i="35"/>
  <c r="J19" i="35"/>
  <c r="E19" i="35"/>
  <c r="F95" i="35" s="1"/>
  <c r="J18" i="35"/>
  <c r="J16" i="35"/>
  <c r="J122" i="35" s="1"/>
  <c r="E7" i="35"/>
  <c r="E85" i="35" s="1"/>
  <c r="J41" i="34"/>
  <c r="J40" i="34"/>
  <c r="AY133" i="1" s="1"/>
  <c r="J39" i="34"/>
  <c r="AX133" i="1" s="1"/>
  <c r="BI184" i="34"/>
  <c r="BH184" i="34"/>
  <c r="BG184" i="34"/>
  <c r="BF184" i="34"/>
  <c r="T184" i="34"/>
  <c r="T183" i="34"/>
  <c r="T182" i="34" s="1"/>
  <c r="R184" i="34"/>
  <c r="R183" i="34" s="1"/>
  <c r="R182" i="34" s="1"/>
  <c r="P184" i="34"/>
  <c r="P183" i="34" s="1"/>
  <c r="P182" i="34" s="1"/>
  <c r="BI177" i="34"/>
  <c r="BH177" i="34"/>
  <c r="BG177" i="34"/>
  <c r="BF177" i="34"/>
  <c r="T177" i="34"/>
  <c r="R177" i="34"/>
  <c r="P177" i="34"/>
  <c r="BI171" i="34"/>
  <c r="BH171" i="34"/>
  <c r="BG171" i="34"/>
  <c r="BF171" i="34"/>
  <c r="T171" i="34"/>
  <c r="R171" i="34"/>
  <c r="P171" i="34"/>
  <c r="BI165" i="34"/>
  <c r="BH165" i="34"/>
  <c r="BG165" i="34"/>
  <c r="BF165" i="34"/>
  <c r="T165" i="34"/>
  <c r="R165" i="34"/>
  <c r="P165" i="34"/>
  <c r="BI159" i="34"/>
  <c r="BH159" i="34"/>
  <c r="BG159" i="34"/>
  <c r="BF159" i="34"/>
  <c r="T159" i="34"/>
  <c r="R159" i="34"/>
  <c r="P159" i="34"/>
  <c r="BI152" i="34"/>
  <c r="BH152" i="34"/>
  <c r="BG152" i="34"/>
  <c r="BF152" i="34"/>
  <c r="T152" i="34"/>
  <c r="R152" i="34"/>
  <c r="P152" i="34"/>
  <c r="BI145" i="34"/>
  <c r="BH145" i="34"/>
  <c r="BG145" i="34"/>
  <c r="BF145" i="34"/>
  <c r="T145" i="34"/>
  <c r="R145" i="34"/>
  <c r="P145" i="34"/>
  <c r="BI138" i="34"/>
  <c r="BH138" i="34"/>
  <c r="BG138" i="34"/>
  <c r="BF138" i="34"/>
  <c r="T138" i="34"/>
  <c r="R138" i="34"/>
  <c r="P138" i="34"/>
  <c r="BI131" i="34"/>
  <c r="BH131" i="34"/>
  <c r="BG131" i="34"/>
  <c r="BF131" i="34"/>
  <c r="T131" i="34"/>
  <c r="R131" i="34"/>
  <c r="P131" i="34"/>
  <c r="J125" i="34"/>
  <c r="J124" i="34"/>
  <c r="F122" i="34"/>
  <c r="E120" i="34"/>
  <c r="J96" i="34"/>
  <c r="J95" i="34"/>
  <c r="F93" i="34"/>
  <c r="E91" i="34"/>
  <c r="J22" i="34"/>
  <c r="E22" i="34"/>
  <c r="F125" i="34" s="1"/>
  <c r="J21" i="34"/>
  <c r="J19" i="34"/>
  <c r="E19" i="34"/>
  <c r="F95" i="34" s="1"/>
  <c r="J18" i="34"/>
  <c r="J16" i="34"/>
  <c r="J122" i="34" s="1"/>
  <c r="E7" i="34"/>
  <c r="E114" i="34" s="1"/>
  <c r="J41" i="33"/>
  <c r="J40" i="33"/>
  <c r="AY132" i="1" s="1"/>
  <c r="J39" i="33"/>
  <c r="AX132" i="1" s="1"/>
  <c r="BI177" i="33"/>
  <c r="BH177" i="33"/>
  <c r="BG177" i="33"/>
  <c r="BF177" i="33"/>
  <c r="T177" i="33"/>
  <c r="T176" i="33" s="1"/>
  <c r="T175" i="33" s="1"/>
  <c r="R177" i="33"/>
  <c r="R176" i="33" s="1"/>
  <c r="R175" i="33" s="1"/>
  <c r="P177" i="33"/>
  <c r="P176" i="33" s="1"/>
  <c r="P175" i="33" s="1"/>
  <c r="BI170" i="33"/>
  <c r="BH170" i="33"/>
  <c r="BG170" i="33"/>
  <c r="BF170" i="33"/>
  <c r="T170" i="33"/>
  <c r="R170" i="33"/>
  <c r="P170" i="33"/>
  <c r="BI164" i="33"/>
  <c r="BH164" i="33"/>
  <c r="BG164" i="33"/>
  <c r="BF164" i="33"/>
  <c r="T164" i="33"/>
  <c r="R164" i="33"/>
  <c r="P164" i="33"/>
  <c r="BI158" i="33"/>
  <c r="BH158" i="33"/>
  <c r="BG158" i="33"/>
  <c r="BF158" i="33"/>
  <c r="T158" i="33"/>
  <c r="R158" i="33"/>
  <c r="P158" i="33"/>
  <c r="BI152" i="33"/>
  <c r="BH152" i="33"/>
  <c r="BG152" i="33"/>
  <c r="BF152" i="33"/>
  <c r="T152" i="33"/>
  <c r="R152" i="33"/>
  <c r="P152" i="33"/>
  <c r="BI145" i="33"/>
  <c r="BH145" i="33"/>
  <c r="BG145" i="33"/>
  <c r="BF145" i="33"/>
  <c r="T145" i="33"/>
  <c r="R145" i="33"/>
  <c r="P145" i="33"/>
  <c r="BI137" i="33"/>
  <c r="BH137" i="33"/>
  <c r="BG137" i="33"/>
  <c r="BF137" i="33"/>
  <c r="T137" i="33"/>
  <c r="R137" i="33"/>
  <c r="P137" i="33"/>
  <c r="BI131" i="33"/>
  <c r="BH131" i="33"/>
  <c r="BG131" i="33"/>
  <c r="BF131" i="33"/>
  <c r="T131" i="33"/>
  <c r="R131" i="33"/>
  <c r="P131" i="33"/>
  <c r="J125" i="33"/>
  <c r="J124" i="33"/>
  <c r="F122" i="33"/>
  <c r="E120" i="33"/>
  <c r="J96" i="33"/>
  <c r="J95" i="33"/>
  <c r="F93" i="33"/>
  <c r="E91" i="33"/>
  <c r="J22" i="33"/>
  <c r="E22" i="33"/>
  <c r="F125" i="33" s="1"/>
  <c r="J21" i="33"/>
  <c r="J19" i="33"/>
  <c r="E19" i="33"/>
  <c r="F124" i="33" s="1"/>
  <c r="J18" i="33"/>
  <c r="J16" i="33"/>
  <c r="J122" i="33" s="1"/>
  <c r="E7" i="33"/>
  <c r="E114" i="33"/>
  <c r="J41" i="32"/>
  <c r="J40" i="32"/>
  <c r="AY131" i="1" s="1"/>
  <c r="J39" i="32"/>
  <c r="AX131" i="1" s="1"/>
  <c r="BI400" i="32"/>
  <c r="BH400" i="32"/>
  <c r="BG400" i="32"/>
  <c r="BF400" i="32"/>
  <c r="T400" i="32"/>
  <c r="T399" i="32" s="1"/>
  <c r="R400" i="32"/>
  <c r="R399" i="32" s="1"/>
  <c r="P400" i="32"/>
  <c r="P399" i="32" s="1"/>
  <c r="BI392" i="32"/>
  <c r="BH392" i="32"/>
  <c r="BG392" i="32"/>
  <c r="BF392" i="32"/>
  <c r="T392" i="32"/>
  <c r="R392" i="32"/>
  <c r="P392" i="32"/>
  <c r="BI386" i="32"/>
  <c r="BH386" i="32"/>
  <c r="BG386" i="32"/>
  <c r="BF386" i="32"/>
  <c r="T386" i="32"/>
  <c r="R386" i="32"/>
  <c r="P386" i="32"/>
  <c r="BI381" i="32"/>
  <c r="BH381" i="32"/>
  <c r="BG381" i="32"/>
  <c r="BF381" i="32"/>
  <c r="T381" i="32"/>
  <c r="R381" i="32"/>
  <c r="P381" i="32"/>
  <c r="BI375" i="32"/>
  <c r="BH375" i="32"/>
  <c r="BG375" i="32"/>
  <c r="BF375" i="32"/>
  <c r="T375" i="32"/>
  <c r="R375" i="32"/>
  <c r="P375" i="32"/>
  <c r="BI369" i="32"/>
  <c r="BH369" i="32"/>
  <c r="BG369" i="32"/>
  <c r="BF369" i="32"/>
  <c r="T369" i="32"/>
  <c r="R369" i="32"/>
  <c r="P369" i="32"/>
  <c r="BI363" i="32"/>
  <c r="BH363" i="32"/>
  <c r="BG363" i="32"/>
  <c r="BF363" i="32"/>
  <c r="T363" i="32"/>
  <c r="R363" i="32"/>
  <c r="P363" i="32"/>
  <c r="BI356" i="32"/>
  <c r="BH356" i="32"/>
  <c r="BG356" i="32"/>
  <c r="BF356" i="32"/>
  <c r="T356" i="32"/>
  <c r="R356" i="32"/>
  <c r="P356" i="32"/>
  <c r="BI350" i="32"/>
  <c r="BH350" i="32"/>
  <c r="BG350" i="32"/>
  <c r="BF350" i="32"/>
  <c r="T350" i="32"/>
  <c r="R350" i="32"/>
  <c r="P350" i="32"/>
  <c r="BI344" i="32"/>
  <c r="BH344" i="32"/>
  <c r="BG344" i="32"/>
  <c r="BF344" i="32"/>
  <c r="T344" i="32"/>
  <c r="R344" i="32"/>
  <c r="P344" i="32"/>
  <c r="BI339" i="32"/>
  <c r="BH339" i="32"/>
  <c r="BG339" i="32"/>
  <c r="BF339" i="32"/>
  <c r="T339" i="32"/>
  <c r="R339" i="32"/>
  <c r="P339" i="32"/>
  <c r="BI332" i="32"/>
  <c r="BH332" i="32"/>
  <c r="BG332" i="32"/>
  <c r="BF332" i="32"/>
  <c r="T332" i="32"/>
  <c r="R332" i="32"/>
  <c r="P332" i="32"/>
  <c r="BI326" i="32"/>
  <c r="BH326" i="32"/>
  <c r="BG326" i="32"/>
  <c r="BF326" i="32"/>
  <c r="T326" i="32"/>
  <c r="R326" i="32"/>
  <c r="P326" i="32"/>
  <c r="BI319" i="32"/>
  <c r="BH319" i="32"/>
  <c r="BG319" i="32"/>
  <c r="BF319" i="32"/>
  <c r="T319" i="32"/>
  <c r="R319" i="32"/>
  <c r="P319" i="32"/>
  <c r="BI312" i="32"/>
  <c r="BH312" i="32"/>
  <c r="BG312" i="32"/>
  <c r="BF312" i="32"/>
  <c r="T312" i="32"/>
  <c r="R312" i="32"/>
  <c r="P312" i="32"/>
  <c r="BI307" i="32"/>
  <c r="BH307" i="32"/>
  <c r="BG307" i="32"/>
  <c r="BF307" i="32"/>
  <c r="T307" i="32"/>
  <c r="R307" i="32"/>
  <c r="P307" i="32"/>
  <c r="BI302" i="32"/>
  <c r="BH302" i="32"/>
  <c r="BG302" i="32"/>
  <c r="BF302" i="32"/>
  <c r="T302" i="32"/>
  <c r="R302" i="32"/>
  <c r="P302" i="32"/>
  <c r="BI296" i="32"/>
  <c r="BH296" i="32"/>
  <c r="BG296" i="32"/>
  <c r="BF296" i="32"/>
  <c r="T296" i="32"/>
  <c r="R296" i="32"/>
  <c r="P296" i="32"/>
  <c r="BI291" i="32"/>
  <c r="BH291" i="32"/>
  <c r="BG291" i="32"/>
  <c r="BF291" i="32"/>
  <c r="T291" i="32"/>
  <c r="R291" i="32"/>
  <c r="P291" i="32"/>
  <c r="BI286" i="32"/>
  <c r="BH286" i="32"/>
  <c r="BG286" i="32"/>
  <c r="BF286" i="32"/>
  <c r="T286" i="32"/>
  <c r="R286" i="32"/>
  <c r="P286" i="32"/>
  <c r="BI281" i="32"/>
  <c r="BH281" i="32"/>
  <c r="BG281" i="32"/>
  <c r="BF281" i="32"/>
  <c r="T281" i="32"/>
  <c r="R281" i="32"/>
  <c r="P281" i="32"/>
  <c r="BI275" i="32"/>
  <c r="BH275" i="32"/>
  <c r="BG275" i="32"/>
  <c r="BF275" i="32"/>
  <c r="T275" i="32"/>
  <c r="R275" i="32"/>
  <c r="P275" i="32"/>
  <c r="BI268" i="32"/>
  <c r="BH268" i="32"/>
  <c r="BG268" i="32"/>
  <c r="BF268" i="32"/>
  <c r="T268" i="32"/>
  <c r="R268" i="32"/>
  <c r="P268" i="32"/>
  <c r="BI262" i="32"/>
  <c r="BH262" i="32"/>
  <c r="BG262" i="32"/>
  <c r="BF262" i="32"/>
  <c r="T262" i="32"/>
  <c r="R262" i="32"/>
  <c r="P262" i="32"/>
  <c r="BI253" i="32"/>
  <c r="BH253" i="32"/>
  <c r="BG253" i="32"/>
  <c r="BF253" i="32"/>
  <c r="T253" i="32"/>
  <c r="R253" i="32"/>
  <c r="P253" i="32"/>
  <c r="BI246" i="32"/>
  <c r="BH246" i="32"/>
  <c r="BG246" i="32"/>
  <c r="BF246" i="32"/>
  <c r="T246" i="32"/>
  <c r="R246" i="32"/>
  <c r="P246" i="32"/>
  <c r="BI241" i="32"/>
  <c r="BH241" i="32"/>
  <c r="BG241" i="32"/>
  <c r="BF241" i="32"/>
  <c r="T241" i="32"/>
  <c r="R241" i="32"/>
  <c r="P241" i="32"/>
  <c r="BI235" i="32"/>
  <c r="BH235" i="32"/>
  <c r="BG235" i="32"/>
  <c r="BF235" i="32"/>
  <c r="T235" i="32"/>
  <c r="R235" i="32"/>
  <c r="P235" i="32"/>
  <c r="BI227" i="32"/>
  <c r="BH227" i="32"/>
  <c r="BG227" i="32"/>
  <c r="BF227" i="32"/>
  <c r="T227" i="32"/>
  <c r="R227" i="32"/>
  <c r="P227" i="32"/>
  <c r="BI220" i="32"/>
  <c r="BH220" i="32"/>
  <c r="BG220" i="32"/>
  <c r="BF220" i="32"/>
  <c r="T220" i="32"/>
  <c r="R220" i="32"/>
  <c r="P220" i="32"/>
  <c r="BI214" i="32"/>
  <c r="BH214" i="32"/>
  <c r="BG214" i="32"/>
  <c r="BF214" i="32"/>
  <c r="T214" i="32"/>
  <c r="R214" i="32"/>
  <c r="P214" i="32"/>
  <c r="BI207" i="32"/>
  <c r="BH207" i="32"/>
  <c r="BG207" i="32"/>
  <c r="BF207" i="32"/>
  <c r="T207" i="32"/>
  <c r="R207" i="32"/>
  <c r="P207" i="32"/>
  <c r="BI200" i="32"/>
  <c r="BH200" i="32"/>
  <c r="BG200" i="32"/>
  <c r="BF200" i="32"/>
  <c r="T200" i="32"/>
  <c r="R200" i="32"/>
  <c r="P200" i="32"/>
  <c r="BI193" i="32"/>
  <c r="BH193" i="32"/>
  <c r="BG193" i="32"/>
  <c r="BF193" i="32"/>
  <c r="T193" i="32"/>
  <c r="R193" i="32"/>
  <c r="P193" i="32"/>
  <c r="BI185" i="32"/>
  <c r="BH185" i="32"/>
  <c r="BG185" i="32"/>
  <c r="BF185" i="32"/>
  <c r="T185" i="32"/>
  <c r="R185" i="32"/>
  <c r="P185" i="32"/>
  <c r="BI176" i="32"/>
  <c r="BH176" i="32"/>
  <c r="BG176" i="32"/>
  <c r="BF176" i="32"/>
  <c r="T176" i="32"/>
  <c r="R176" i="32"/>
  <c r="P176" i="32"/>
  <c r="BI169" i="32"/>
  <c r="BH169" i="32"/>
  <c r="BG169" i="32"/>
  <c r="BF169" i="32"/>
  <c r="T169" i="32"/>
  <c r="R169" i="32"/>
  <c r="P169" i="32"/>
  <c r="BI160" i="32"/>
  <c r="BH160" i="32"/>
  <c r="BG160" i="32"/>
  <c r="BF160" i="32"/>
  <c r="T160" i="32"/>
  <c r="R160" i="32"/>
  <c r="P160" i="32"/>
  <c r="BI153" i="32"/>
  <c r="BH153" i="32"/>
  <c r="BG153" i="32"/>
  <c r="BF153" i="32"/>
  <c r="T153" i="32"/>
  <c r="R153" i="32"/>
  <c r="P153" i="32"/>
  <c r="BI145" i="32"/>
  <c r="BH145" i="32"/>
  <c r="BG145" i="32"/>
  <c r="BF145" i="32"/>
  <c r="T145" i="32"/>
  <c r="R145" i="32"/>
  <c r="P145" i="32"/>
  <c r="BI137" i="32"/>
  <c r="BH137" i="32"/>
  <c r="BG137" i="32"/>
  <c r="BF137" i="32"/>
  <c r="T137" i="32"/>
  <c r="R137" i="32"/>
  <c r="P137" i="32"/>
  <c r="BI131" i="32"/>
  <c r="BH131" i="32"/>
  <c r="BG131" i="32"/>
  <c r="BF131" i="32"/>
  <c r="T131" i="32"/>
  <c r="R131" i="32"/>
  <c r="P131" i="32"/>
  <c r="J125" i="32"/>
  <c r="J124" i="32"/>
  <c r="F122" i="32"/>
  <c r="E120" i="32"/>
  <c r="J96" i="32"/>
  <c r="J95" i="32"/>
  <c r="F93" i="32"/>
  <c r="E91" i="32"/>
  <c r="J22" i="32"/>
  <c r="E22" i="32"/>
  <c r="F96" i="32" s="1"/>
  <c r="J21" i="32"/>
  <c r="J19" i="32"/>
  <c r="E19" i="32"/>
  <c r="F124" i="32" s="1"/>
  <c r="J18" i="32"/>
  <c r="J16" i="32"/>
  <c r="J122" i="32" s="1"/>
  <c r="E7" i="32"/>
  <c r="E85" i="32"/>
  <c r="J41" i="31"/>
  <c r="J40" i="31"/>
  <c r="AY129" i="1" s="1"/>
  <c r="J39" i="31"/>
  <c r="AX129" i="1"/>
  <c r="BI409" i="31"/>
  <c r="BH409" i="31"/>
  <c r="BG409" i="31"/>
  <c r="BF409" i="31"/>
  <c r="T409" i="31"/>
  <c r="T408" i="31"/>
  <c r="R409" i="31"/>
  <c r="R408" i="31"/>
  <c r="P409" i="31"/>
  <c r="P408" i="31"/>
  <c r="BI402" i="31"/>
  <c r="BH402" i="31"/>
  <c r="BG402" i="31"/>
  <c r="BF402" i="31"/>
  <c r="T402" i="31"/>
  <c r="T401" i="31" s="1"/>
  <c r="R402" i="31"/>
  <c r="R401" i="31" s="1"/>
  <c r="P402" i="31"/>
  <c r="P401" i="31" s="1"/>
  <c r="BI395" i="31"/>
  <c r="BH395" i="31"/>
  <c r="BG395" i="31"/>
  <c r="BF395" i="31"/>
  <c r="T395" i="31"/>
  <c r="T394" i="31" s="1"/>
  <c r="R395" i="31"/>
  <c r="R394" i="31" s="1"/>
  <c r="P395" i="31"/>
  <c r="P394" i="31" s="1"/>
  <c r="BI385" i="31"/>
  <c r="BH385" i="31"/>
  <c r="BG385" i="31"/>
  <c r="BF385" i="31"/>
  <c r="T385" i="31"/>
  <c r="R385" i="31"/>
  <c r="P385" i="31"/>
  <c r="BI378" i="31"/>
  <c r="BH378" i="31"/>
  <c r="BG378" i="31"/>
  <c r="BF378" i="31"/>
  <c r="T378" i="31"/>
  <c r="R378" i="31"/>
  <c r="P378" i="31"/>
  <c r="BI371" i="31"/>
  <c r="BH371" i="31"/>
  <c r="BG371" i="31"/>
  <c r="BF371" i="31"/>
  <c r="T371" i="31"/>
  <c r="R371" i="31"/>
  <c r="P371" i="31"/>
  <c r="BI363" i="31"/>
  <c r="BH363" i="31"/>
  <c r="BG363" i="31"/>
  <c r="BF363" i="31"/>
  <c r="T363" i="31"/>
  <c r="R363" i="31"/>
  <c r="P363" i="31"/>
  <c r="BI353" i="31"/>
  <c r="BH353" i="31"/>
  <c r="BG353" i="31"/>
  <c r="BF353" i="31"/>
  <c r="T353" i="31"/>
  <c r="R353" i="31"/>
  <c r="P353" i="31"/>
  <c r="BI344" i="31"/>
  <c r="BH344" i="31"/>
  <c r="BG344" i="31"/>
  <c r="BF344" i="31"/>
  <c r="T344" i="31"/>
  <c r="R344" i="31"/>
  <c r="P344" i="31"/>
  <c r="BI339" i="31"/>
  <c r="BH339" i="31"/>
  <c r="BG339" i="31"/>
  <c r="BF339" i="31"/>
  <c r="T339" i="31"/>
  <c r="R339" i="31"/>
  <c r="P339" i="31"/>
  <c r="BI330" i="31"/>
  <c r="BH330" i="31"/>
  <c r="BG330" i="31"/>
  <c r="BF330" i="31"/>
  <c r="T330" i="31"/>
  <c r="R330" i="31"/>
  <c r="P330" i="31"/>
  <c r="BI323" i="31"/>
  <c r="BH323" i="31"/>
  <c r="BG323" i="31"/>
  <c r="BF323" i="31"/>
  <c r="T323" i="31"/>
  <c r="R323" i="31"/>
  <c r="P323" i="31"/>
  <c r="BI315" i="31"/>
  <c r="BH315" i="31"/>
  <c r="BG315" i="31"/>
  <c r="BF315" i="31"/>
  <c r="T315" i="31"/>
  <c r="R315" i="31"/>
  <c r="P315" i="31"/>
  <c r="BI308" i="31"/>
  <c r="BH308" i="31"/>
  <c r="BG308" i="31"/>
  <c r="BF308" i="31"/>
  <c r="T308" i="31"/>
  <c r="R308" i="31"/>
  <c r="P308" i="31"/>
  <c r="BI301" i="31"/>
  <c r="BH301" i="31"/>
  <c r="BG301" i="31"/>
  <c r="BF301" i="31"/>
  <c r="T301" i="31"/>
  <c r="R301" i="31"/>
  <c r="P301" i="31"/>
  <c r="BI295" i="31"/>
  <c r="BH295" i="31"/>
  <c r="BG295" i="31"/>
  <c r="BF295" i="31"/>
  <c r="T295" i="31"/>
  <c r="R295" i="31"/>
  <c r="P295" i="31"/>
  <c r="BI289" i="31"/>
  <c r="BH289" i="31"/>
  <c r="BG289" i="31"/>
  <c r="BF289" i="31"/>
  <c r="T289" i="31"/>
  <c r="R289" i="31"/>
  <c r="P289" i="31"/>
  <c r="BI282" i="31"/>
  <c r="BH282" i="31"/>
  <c r="BG282" i="31"/>
  <c r="BF282" i="31"/>
  <c r="T282" i="31"/>
  <c r="R282" i="31"/>
  <c r="P282" i="31"/>
  <c r="BI270" i="31"/>
  <c r="BH270" i="31"/>
  <c r="BG270" i="31"/>
  <c r="BF270" i="31"/>
  <c r="T270" i="31"/>
  <c r="R270" i="31"/>
  <c r="P270" i="31"/>
  <c r="BI265" i="31"/>
  <c r="BH265" i="31"/>
  <c r="BG265" i="31"/>
  <c r="BF265" i="31"/>
  <c r="T265" i="31"/>
  <c r="R265" i="31"/>
  <c r="P265" i="31"/>
  <c r="BI256" i="31"/>
  <c r="BH256" i="31"/>
  <c r="BG256" i="31"/>
  <c r="BF256" i="31"/>
  <c r="T256" i="31"/>
  <c r="R256" i="31"/>
  <c r="P256" i="31"/>
  <c r="BI249" i="31"/>
  <c r="BH249" i="31"/>
  <c r="BG249" i="31"/>
  <c r="BF249" i="31"/>
  <c r="T249" i="31"/>
  <c r="R249" i="31"/>
  <c r="P249" i="31"/>
  <c r="BI242" i="31"/>
  <c r="BH242" i="31"/>
  <c r="BG242" i="31"/>
  <c r="BF242" i="31"/>
  <c r="T242" i="31"/>
  <c r="R242" i="31"/>
  <c r="P242" i="31"/>
  <c r="BI236" i="31"/>
  <c r="BH236" i="31"/>
  <c r="BG236" i="31"/>
  <c r="BF236" i="31"/>
  <c r="T236" i="31"/>
  <c r="R236" i="31"/>
  <c r="P236" i="31"/>
  <c r="BI229" i="31"/>
  <c r="BH229" i="31"/>
  <c r="BG229" i="31"/>
  <c r="BF229" i="31"/>
  <c r="T229" i="31"/>
  <c r="R229" i="31"/>
  <c r="P229" i="31"/>
  <c r="BI220" i="31"/>
  <c r="BH220" i="31"/>
  <c r="BG220" i="31"/>
  <c r="BF220" i="31"/>
  <c r="T220" i="31"/>
  <c r="R220" i="31"/>
  <c r="P220" i="31"/>
  <c r="BI211" i="31"/>
  <c r="BH211" i="31"/>
  <c r="BG211" i="31"/>
  <c r="BF211" i="31"/>
  <c r="T211" i="31"/>
  <c r="R211" i="31"/>
  <c r="P211" i="31"/>
  <c r="BI204" i="31"/>
  <c r="BH204" i="31"/>
  <c r="BG204" i="31"/>
  <c r="BF204" i="31"/>
  <c r="T204" i="31"/>
  <c r="R204" i="31"/>
  <c r="P204" i="31"/>
  <c r="BI191" i="31"/>
  <c r="BH191" i="31"/>
  <c r="BG191" i="31"/>
  <c r="BF191" i="31"/>
  <c r="T191" i="31"/>
  <c r="R191" i="31"/>
  <c r="P191" i="31"/>
  <c r="BI182" i="31"/>
  <c r="BH182" i="31"/>
  <c r="BG182" i="31"/>
  <c r="BF182" i="31"/>
  <c r="T182" i="31"/>
  <c r="R182" i="31"/>
  <c r="P182" i="31"/>
  <c r="BI175" i="31"/>
  <c r="BH175" i="31"/>
  <c r="BG175" i="31"/>
  <c r="BF175" i="31"/>
  <c r="T175" i="31"/>
  <c r="R175" i="31"/>
  <c r="P175" i="31"/>
  <c r="BI169" i="31"/>
  <c r="BH169" i="31"/>
  <c r="BG169" i="31"/>
  <c r="BF169" i="31"/>
  <c r="T169" i="31"/>
  <c r="R169" i="31"/>
  <c r="P169" i="31"/>
  <c r="BI162" i="31"/>
  <c r="BH162" i="31"/>
  <c r="BG162" i="31"/>
  <c r="BF162" i="31"/>
  <c r="T162" i="31"/>
  <c r="R162" i="31"/>
  <c r="P162" i="31"/>
  <c r="BI152" i="31"/>
  <c r="BH152" i="31"/>
  <c r="BG152" i="31"/>
  <c r="BF152" i="31"/>
  <c r="T152" i="31"/>
  <c r="R152" i="31"/>
  <c r="P152" i="31"/>
  <c r="BI146" i="31"/>
  <c r="BH146" i="31"/>
  <c r="BG146" i="31"/>
  <c r="BF146" i="31"/>
  <c r="T146" i="31"/>
  <c r="R146" i="31"/>
  <c r="P146" i="31"/>
  <c r="BI139" i="31"/>
  <c r="BH139" i="31"/>
  <c r="BG139" i="31"/>
  <c r="BF139" i="31"/>
  <c r="T139" i="31"/>
  <c r="R139" i="31"/>
  <c r="P139" i="31"/>
  <c r="BI133" i="31"/>
  <c r="BH133" i="31"/>
  <c r="BG133" i="31"/>
  <c r="BF133" i="31"/>
  <c r="T133" i="31"/>
  <c r="R133" i="31"/>
  <c r="P133" i="31"/>
  <c r="J127" i="31"/>
  <c r="J126" i="31"/>
  <c r="F124" i="31"/>
  <c r="E122" i="31"/>
  <c r="J96" i="31"/>
  <c r="J95" i="31"/>
  <c r="F93" i="31"/>
  <c r="E91" i="31"/>
  <c r="J22" i="31"/>
  <c r="E22" i="31"/>
  <c r="F127" i="31" s="1"/>
  <c r="J21" i="31"/>
  <c r="J19" i="31"/>
  <c r="E19" i="31"/>
  <c r="F126" i="31" s="1"/>
  <c r="J18" i="31"/>
  <c r="J16" i="31"/>
  <c r="J124" i="31" s="1"/>
  <c r="E7" i="31"/>
  <c r="E85" i="31" s="1"/>
  <c r="J41" i="30"/>
  <c r="J40" i="30"/>
  <c r="AY128" i="1"/>
  <c r="J39" i="30"/>
  <c r="AX128" i="1"/>
  <c r="BI542" i="30"/>
  <c r="BH542" i="30"/>
  <c r="BG542" i="30"/>
  <c r="BF542" i="30"/>
  <c r="T542" i="30"/>
  <c r="T541" i="30"/>
  <c r="R542" i="30"/>
  <c r="R541" i="30"/>
  <c r="P542" i="30"/>
  <c r="P541" i="30"/>
  <c r="BI538" i="30"/>
  <c r="BH538" i="30"/>
  <c r="BG538" i="30"/>
  <c r="BF538" i="30"/>
  <c r="T538" i="30"/>
  <c r="R538" i="30"/>
  <c r="P538" i="30"/>
  <c r="BI532" i="30"/>
  <c r="BH532" i="30"/>
  <c r="BG532" i="30"/>
  <c r="BF532" i="30"/>
  <c r="T532" i="30"/>
  <c r="R532" i="30"/>
  <c r="P532" i="30"/>
  <c r="BI525" i="30"/>
  <c r="BH525" i="30"/>
  <c r="BG525" i="30"/>
  <c r="BF525" i="30"/>
  <c r="T525" i="30"/>
  <c r="R525" i="30"/>
  <c r="P525" i="30"/>
  <c r="BI520" i="30"/>
  <c r="BH520" i="30"/>
  <c r="BG520" i="30"/>
  <c r="BF520" i="30"/>
  <c r="T520" i="30"/>
  <c r="T519" i="30" s="1"/>
  <c r="R520" i="30"/>
  <c r="R519" i="30" s="1"/>
  <c r="P520" i="30"/>
  <c r="P519" i="30" s="1"/>
  <c r="BI510" i="30"/>
  <c r="BH510" i="30"/>
  <c r="BG510" i="30"/>
  <c r="BF510" i="30"/>
  <c r="T510" i="30"/>
  <c r="R510" i="30"/>
  <c r="P510" i="30"/>
  <c r="BI501" i="30"/>
  <c r="BH501" i="30"/>
  <c r="BG501" i="30"/>
  <c r="BF501" i="30"/>
  <c r="T501" i="30"/>
  <c r="R501" i="30"/>
  <c r="P501" i="30"/>
  <c r="BI495" i="30"/>
  <c r="BH495" i="30"/>
  <c r="BG495" i="30"/>
  <c r="BF495" i="30"/>
  <c r="T495" i="30"/>
  <c r="R495" i="30"/>
  <c r="P495" i="30"/>
  <c r="BI486" i="30"/>
  <c r="BH486" i="30"/>
  <c r="BG486" i="30"/>
  <c r="BF486" i="30"/>
  <c r="T486" i="30"/>
  <c r="R486" i="30"/>
  <c r="P486" i="30"/>
  <c r="BI478" i="30"/>
  <c r="BH478" i="30"/>
  <c r="BG478" i="30"/>
  <c r="BF478" i="30"/>
  <c r="T478" i="30"/>
  <c r="R478" i="30"/>
  <c r="P478" i="30"/>
  <c r="BI472" i="30"/>
  <c r="BH472" i="30"/>
  <c r="BG472" i="30"/>
  <c r="BF472" i="30"/>
  <c r="T472" i="30"/>
  <c r="R472" i="30"/>
  <c r="P472" i="30"/>
  <c r="BI465" i="30"/>
  <c r="BH465" i="30"/>
  <c r="BG465" i="30"/>
  <c r="BF465" i="30"/>
  <c r="T465" i="30"/>
  <c r="R465" i="30"/>
  <c r="P465" i="30"/>
  <c r="BI460" i="30"/>
  <c r="BH460" i="30"/>
  <c r="BG460" i="30"/>
  <c r="BF460" i="30"/>
  <c r="T460" i="30"/>
  <c r="R460" i="30"/>
  <c r="P460" i="30"/>
  <c r="BI453" i="30"/>
  <c r="BH453" i="30"/>
  <c r="BG453" i="30"/>
  <c r="BF453" i="30"/>
  <c r="T453" i="30"/>
  <c r="R453" i="30"/>
  <c r="P453" i="30"/>
  <c r="BI447" i="30"/>
  <c r="BH447" i="30"/>
  <c r="BG447" i="30"/>
  <c r="BF447" i="30"/>
  <c r="T447" i="30"/>
  <c r="R447" i="30"/>
  <c r="P447" i="30"/>
  <c r="BI441" i="30"/>
  <c r="BH441" i="30"/>
  <c r="BG441" i="30"/>
  <c r="BF441" i="30"/>
  <c r="T441" i="30"/>
  <c r="R441" i="30"/>
  <c r="P441" i="30"/>
  <c r="BI434" i="30"/>
  <c r="BH434" i="30"/>
  <c r="BG434" i="30"/>
  <c r="BF434" i="30"/>
  <c r="T434" i="30"/>
  <c r="R434" i="30"/>
  <c r="P434" i="30"/>
  <c r="BI427" i="30"/>
  <c r="BH427" i="30"/>
  <c r="BG427" i="30"/>
  <c r="BF427" i="30"/>
  <c r="T427" i="30"/>
  <c r="R427" i="30"/>
  <c r="P427" i="30"/>
  <c r="BI419" i="30"/>
  <c r="BH419" i="30"/>
  <c r="BG419" i="30"/>
  <c r="BF419" i="30"/>
  <c r="T419" i="30"/>
  <c r="R419" i="30"/>
  <c r="P419" i="30"/>
  <c r="BI412" i="30"/>
  <c r="BH412" i="30"/>
  <c r="BG412" i="30"/>
  <c r="BF412" i="30"/>
  <c r="T412" i="30"/>
  <c r="T411" i="30" s="1"/>
  <c r="R412" i="30"/>
  <c r="R411" i="30" s="1"/>
  <c r="P412" i="30"/>
  <c r="P411" i="30" s="1"/>
  <c r="BI404" i="30"/>
  <c r="BH404" i="30"/>
  <c r="BG404" i="30"/>
  <c r="BF404" i="30"/>
  <c r="T404" i="30"/>
  <c r="R404" i="30"/>
  <c r="P404" i="30"/>
  <c r="BI398" i="30"/>
  <c r="BH398" i="30"/>
  <c r="BG398" i="30"/>
  <c r="BF398" i="30"/>
  <c r="T398" i="30"/>
  <c r="R398" i="30"/>
  <c r="P398" i="30"/>
  <c r="BI385" i="30"/>
  <c r="BH385" i="30"/>
  <c r="BG385" i="30"/>
  <c r="BF385" i="30"/>
  <c r="T385" i="30"/>
  <c r="R385" i="30"/>
  <c r="P385" i="30"/>
  <c r="BI374" i="30"/>
  <c r="BH374" i="30"/>
  <c r="BG374" i="30"/>
  <c r="BF374" i="30"/>
  <c r="T374" i="30"/>
  <c r="R374" i="30"/>
  <c r="P374" i="30"/>
  <c r="BI367" i="30"/>
  <c r="BH367" i="30"/>
  <c r="BG367" i="30"/>
  <c r="BF367" i="30"/>
  <c r="T367" i="30"/>
  <c r="R367" i="30"/>
  <c r="P367" i="30"/>
  <c r="BI360" i="30"/>
  <c r="BH360" i="30"/>
  <c r="BG360" i="30"/>
  <c r="BF360" i="30"/>
  <c r="T360" i="30"/>
  <c r="R360" i="30"/>
  <c r="P360" i="30"/>
  <c r="BI351" i="30"/>
  <c r="BH351" i="30"/>
  <c r="BG351" i="30"/>
  <c r="BF351" i="30"/>
  <c r="T351" i="30"/>
  <c r="R351" i="30"/>
  <c r="P351" i="30"/>
  <c r="BI343" i="30"/>
  <c r="BH343" i="30"/>
  <c r="BG343" i="30"/>
  <c r="BF343" i="30"/>
  <c r="T343" i="30"/>
  <c r="T342" i="30" s="1"/>
  <c r="R343" i="30"/>
  <c r="R342" i="30" s="1"/>
  <c r="P343" i="30"/>
  <c r="P342" i="30" s="1"/>
  <c r="BI335" i="30"/>
  <c r="BH335" i="30"/>
  <c r="BG335" i="30"/>
  <c r="BF335" i="30"/>
  <c r="T335" i="30"/>
  <c r="R335" i="30"/>
  <c r="P335" i="30"/>
  <c r="BI328" i="30"/>
  <c r="BH328" i="30"/>
  <c r="BG328" i="30"/>
  <c r="BF328" i="30"/>
  <c r="T328" i="30"/>
  <c r="R328" i="30"/>
  <c r="P328" i="30"/>
  <c r="BI323" i="30"/>
  <c r="BH323" i="30"/>
  <c r="BG323" i="30"/>
  <c r="BF323" i="30"/>
  <c r="T323" i="30"/>
  <c r="R323" i="30"/>
  <c r="P323" i="30"/>
  <c r="BI316" i="30"/>
  <c r="BH316" i="30"/>
  <c r="BG316" i="30"/>
  <c r="BF316" i="30"/>
  <c r="T316" i="30"/>
  <c r="R316" i="30"/>
  <c r="P316" i="30"/>
  <c r="BI308" i="30"/>
  <c r="BH308" i="30"/>
  <c r="BG308" i="30"/>
  <c r="BF308" i="30"/>
  <c r="T308" i="30"/>
  <c r="R308" i="30"/>
  <c r="P308" i="30"/>
  <c r="BI293" i="30"/>
  <c r="BH293" i="30"/>
  <c r="BG293" i="30"/>
  <c r="BF293" i="30"/>
  <c r="T293" i="30"/>
  <c r="R293" i="30"/>
  <c r="P293" i="30"/>
  <c r="BI288" i="30"/>
  <c r="BH288" i="30"/>
  <c r="BG288" i="30"/>
  <c r="BF288" i="30"/>
  <c r="T288" i="30"/>
  <c r="R288" i="30"/>
  <c r="P288" i="30"/>
  <c r="BI281" i="30"/>
  <c r="BH281" i="30"/>
  <c r="BG281" i="30"/>
  <c r="BF281" i="30"/>
  <c r="T281" i="30"/>
  <c r="R281" i="30"/>
  <c r="P281" i="30"/>
  <c r="BI274" i="30"/>
  <c r="BH274" i="30"/>
  <c r="BG274" i="30"/>
  <c r="BF274" i="30"/>
  <c r="T274" i="30"/>
  <c r="R274" i="30"/>
  <c r="P274" i="30"/>
  <c r="BI268" i="30"/>
  <c r="BH268" i="30"/>
  <c r="BG268" i="30"/>
  <c r="BF268" i="30"/>
  <c r="T268" i="30"/>
  <c r="R268" i="30"/>
  <c r="P268" i="30"/>
  <c r="BI261" i="30"/>
  <c r="BH261" i="30"/>
  <c r="BG261" i="30"/>
  <c r="BF261" i="30"/>
  <c r="T261" i="30"/>
  <c r="R261" i="30"/>
  <c r="P261" i="30"/>
  <c r="BI254" i="30"/>
  <c r="BH254" i="30"/>
  <c r="BG254" i="30"/>
  <c r="BF254" i="30"/>
  <c r="T254" i="30"/>
  <c r="R254" i="30"/>
  <c r="P254" i="30"/>
  <c r="BI243" i="30"/>
  <c r="BH243" i="30"/>
  <c r="BG243" i="30"/>
  <c r="BF243" i="30"/>
  <c r="T243" i="30"/>
  <c r="R243" i="30"/>
  <c r="P243" i="30"/>
  <c r="BI236" i="30"/>
  <c r="BH236" i="30"/>
  <c r="BG236" i="30"/>
  <c r="BF236" i="30"/>
  <c r="T236" i="30"/>
  <c r="R236" i="30"/>
  <c r="P236" i="30"/>
  <c r="BI229" i="30"/>
  <c r="BH229" i="30"/>
  <c r="BG229" i="30"/>
  <c r="BF229" i="30"/>
  <c r="T229" i="30"/>
  <c r="R229" i="30"/>
  <c r="P229" i="30"/>
  <c r="BI218" i="30"/>
  <c r="BH218" i="30"/>
  <c r="BG218" i="30"/>
  <c r="BF218" i="30"/>
  <c r="T218" i="30"/>
  <c r="R218" i="30"/>
  <c r="P218" i="30"/>
  <c r="BI212" i="30"/>
  <c r="BH212" i="30"/>
  <c r="BG212" i="30"/>
  <c r="BF212" i="30"/>
  <c r="T212" i="30"/>
  <c r="R212" i="30"/>
  <c r="P212" i="30"/>
  <c r="BI207" i="30"/>
  <c r="BH207" i="30"/>
  <c r="BG207" i="30"/>
  <c r="BF207" i="30"/>
  <c r="T207" i="30"/>
  <c r="R207" i="30"/>
  <c r="P207" i="30"/>
  <c r="BI201" i="30"/>
  <c r="BH201" i="30"/>
  <c r="BG201" i="30"/>
  <c r="BF201" i="30"/>
  <c r="T201" i="30"/>
  <c r="R201" i="30"/>
  <c r="P201" i="30"/>
  <c r="BI195" i="30"/>
  <c r="BH195" i="30"/>
  <c r="BG195" i="30"/>
  <c r="BF195" i="30"/>
  <c r="T195" i="30"/>
  <c r="R195" i="30"/>
  <c r="P195" i="30"/>
  <c r="BI190" i="30"/>
  <c r="BH190" i="30"/>
  <c r="BG190" i="30"/>
  <c r="BF190" i="30"/>
  <c r="T190" i="30"/>
  <c r="R190" i="30"/>
  <c r="P190" i="30"/>
  <c r="BI183" i="30"/>
  <c r="BH183" i="30"/>
  <c r="BG183" i="30"/>
  <c r="BF183" i="30"/>
  <c r="T183" i="30"/>
  <c r="R183" i="30"/>
  <c r="P183" i="30"/>
  <c r="BI176" i="30"/>
  <c r="BH176" i="30"/>
  <c r="BG176" i="30"/>
  <c r="BF176" i="30"/>
  <c r="T176" i="30"/>
  <c r="R176" i="30"/>
  <c r="P176" i="30"/>
  <c r="BI169" i="30"/>
  <c r="BH169" i="30"/>
  <c r="BG169" i="30"/>
  <c r="BF169" i="30"/>
  <c r="T169" i="30"/>
  <c r="R169" i="30"/>
  <c r="P169" i="30"/>
  <c r="BI162" i="30"/>
  <c r="BH162" i="30"/>
  <c r="BG162" i="30"/>
  <c r="BF162" i="30"/>
  <c r="T162" i="30"/>
  <c r="R162" i="30"/>
  <c r="P162" i="30"/>
  <c r="BI155" i="30"/>
  <c r="BH155" i="30"/>
  <c r="BG155" i="30"/>
  <c r="BF155" i="30"/>
  <c r="T155" i="30"/>
  <c r="R155" i="30"/>
  <c r="P155" i="30"/>
  <c r="BI146" i="30"/>
  <c r="BH146" i="30"/>
  <c r="BG146" i="30"/>
  <c r="BF146" i="30"/>
  <c r="T146" i="30"/>
  <c r="R146" i="30"/>
  <c r="P146" i="30"/>
  <c r="BI139" i="30"/>
  <c r="BH139" i="30"/>
  <c r="BG139" i="30"/>
  <c r="BF139" i="30"/>
  <c r="T139" i="30"/>
  <c r="R139" i="30"/>
  <c r="P139" i="30"/>
  <c r="J133" i="30"/>
  <c r="J132" i="30"/>
  <c r="F130" i="30"/>
  <c r="E128" i="30"/>
  <c r="J96" i="30"/>
  <c r="J95" i="30"/>
  <c r="F93" i="30"/>
  <c r="E91" i="30"/>
  <c r="J22" i="30"/>
  <c r="E22" i="30"/>
  <c r="F133" i="30" s="1"/>
  <c r="J21" i="30"/>
  <c r="J19" i="30"/>
  <c r="E19" i="30"/>
  <c r="F132" i="30" s="1"/>
  <c r="J18" i="30"/>
  <c r="J16" i="30"/>
  <c r="J130" i="30" s="1"/>
  <c r="E7" i="30"/>
  <c r="E122" i="30"/>
  <c r="J41" i="29"/>
  <c r="J40" i="29"/>
  <c r="AY127" i="1" s="1"/>
  <c r="J39" i="29"/>
  <c r="AX127" i="1"/>
  <c r="BI154" i="29"/>
  <c r="BH154" i="29"/>
  <c r="BG154" i="29"/>
  <c r="BF154" i="29"/>
  <c r="T154" i="29"/>
  <c r="R154" i="29"/>
  <c r="P154" i="29"/>
  <c r="BI149" i="29"/>
  <c r="BH149" i="29"/>
  <c r="BG149" i="29"/>
  <c r="BF149" i="29"/>
  <c r="T149" i="29"/>
  <c r="R149" i="29"/>
  <c r="P149" i="29"/>
  <c r="BI144" i="29"/>
  <c r="BH144" i="29"/>
  <c r="BG144" i="29"/>
  <c r="BF144" i="29"/>
  <c r="T144" i="29"/>
  <c r="R144" i="29"/>
  <c r="P144" i="29"/>
  <c r="BI139" i="29"/>
  <c r="BH139" i="29"/>
  <c r="BG139" i="29"/>
  <c r="BF139" i="29"/>
  <c r="T139" i="29"/>
  <c r="R139" i="29"/>
  <c r="P139" i="29"/>
  <c r="BI134" i="29"/>
  <c r="BH134" i="29"/>
  <c r="BG134" i="29"/>
  <c r="BF134" i="29"/>
  <c r="T134" i="29"/>
  <c r="R134" i="29"/>
  <c r="P134" i="29"/>
  <c r="BI129" i="29"/>
  <c r="BH129" i="29"/>
  <c r="BG129" i="29"/>
  <c r="BF129" i="29"/>
  <c r="T129" i="29"/>
  <c r="R129" i="29"/>
  <c r="P129" i="29"/>
  <c r="J123" i="29"/>
  <c r="J122" i="29"/>
  <c r="F120" i="29"/>
  <c r="E118" i="29"/>
  <c r="J96" i="29"/>
  <c r="J95" i="29"/>
  <c r="F93" i="29"/>
  <c r="E91" i="29"/>
  <c r="J22" i="29"/>
  <c r="E22" i="29"/>
  <c r="F123" i="29" s="1"/>
  <c r="J21" i="29"/>
  <c r="J19" i="29"/>
  <c r="E19" i="29"/>
  <c r="F95" i="29" s="1"/>
  <c r="J18" i="29"/>
  <c r="J16" i="29"/>
  <c r="J120" i="29" s="1"/>
  <c r="E7" i="29"/>
  <c r="E112" i="29" s="1"/>
  <c r="J41" i="28"/>
  <c r="J40" i="28"/>
  <c r="AY126" i="1" s="1"/>
  <c r="J39" i="28"/>
  <c r="AX126" i="1" s="1"/>
  <c r="BI752" i="28"/>
  <c r="BH752" i="28"/>
  <c r="BG752" i="28"/>
  <c r="BF752" i="28"/>
  <c r="T752" i="28"/>
  <c r="T751" i="28" s="1"/>
  <c r="R752" i="28"/>
  <c r="R751" i="28" s="1"/>
  <c r="P752" i="28"/>
  <c r="P751" i="28" s="1"/>
  <c r="BI748" i="28"/>
  <c r="BH748" i="28"/>
  <c r="BG748" i="28"/>
  <c r="BF748" i="28"/>
  <c r="T748" i="28"/>
  <c r="R748" i="28"/>
  <c r="P748" i="28"/>
  <c r="BI742" i="28"/>
  <c r="BH742" i="28"/>
  <c r="BG742" i="28"/>
  <c r="BF742" i="28"/>
  <c r="T742" i="28"/>
  <c r="R742" i="28"/>
  <c r="P742" i="28"/>
  <c r="BI736" i="28"/>
  <c r="BH736" i="28"/>
  <c r="BG736" i="28"/>
  <c r="BF736" i="28"/>
  <c r="T736" i="28"/>
  <c r="R736" i="28"/>
  <c r="P736" i="28"/>
  <c r="BI731" i="28"/>
  <c r="BH731" i="28"/>
  <c r="BG731" i="28"/>
  <c r="BF731" i="28"/>
  <c r="T731" i="28"/>
  <c r="R731" i="28"/>
  <c r="P731" i="28"/>
  <c r="BI724" i="28"/>
  <c r="BH724" i="28"/>
  <c r="BG724" i="28"/>
  <c r="BF724" i="28"/>
  <c r="T724" i="28"/>
  <c r="R724" i="28"/>
  <c r="P724" i="28"/>
  <c r="BI719" i="28"/>
  <c r="BH719" i="28"/>
  <c r="BG719" i="28"/>
  <c r="BF719" i="28"/>
  <c r="T719" i="28"/>
  <c r="T718" i="28" s="1"/>
  <c r="R719" i="28"/>
  <c r="R718" i="28" s="1"/>
  <c r="P719" i="28"/>
  <c r="P718" i="28" s="1"/>
  <c r="BI709" i="28"/>
  <c r="BH709" i="28"/>
  <c r="BG709" i="28"/>
  <c r="BF709" i="28"/>
  <c r="T709" i="28"/>
  <c r="T708" i="28" s="1"/>
  <c r="R709" i="28"/>
  <c r="R708" i="28" s="1"/>
  <c r="P709" i="28"/>
  <c r="P708" i="28" s="1"/>
  <c r="BI702" i="28"/>
  <c r="BH702" i="28"/>
  <c r="BG702" i="28"/>
  <c r="BF702" i="28"/>
  <c r="T702" i="28"/>
  <c r="R702" i="28"/>
  <c r="P702" i="28"/>
  <c r="BI696" i="28"/>
  <c r="BH696" i="28"/>
  <c r="BG696" i="28"/>
  <c r="BF696" i="28"/>
  <c r="T696" i="28"/>
  <c r="R696" i="28"/>
  <c r="P696" i="28"/>
  <c r="BI691" i="28"/>
  <c r="BH691" i="28"/>
  <c r="BG691" i="28"/>
  <c r="BF691" i="28"/>
  <c r="T691" i="28"/>
  <c r="R691" i="28"/>
  <c r="P691" i="28"/>
  <c r="BI684" i="28"/>
  <c r="BH684" i="28"/>
  <c r="BG684" i="28"/>
  <c r="BF684" i="28"/>
  <c r="T684" i="28"/>
  <c r="R684" i="28"/>
  <c r="P684" i="28"/>
  <c r="BI678" i="28"/>
  <c r="BH678" i="28"/>
  <c r="BG678" i="28"/>
  <c r="BF678" i="28"/>
  <c r="T678" i="28"/>
  <c r="R678" i="28"/>
  <c r="P678" i="28"/>
  <c r="BI671" i="28"/>
  <c r="BH671" i="28"/>
  <c r="BG671" i="28"/>
  <c r="BF671" i="28"/>
  <c r="T671" i="28"/>
  <c r="R671" i="28"/>
  <c r="P671" i="28"/>
  <c r="BI665" i="28"/>
  <c r="BH665" i="28"/>
  <c r="BG665" i="28"/>
  <c r="BF665" i="28"/>
  <c r="T665" i="28"/>
  <c r="R665" i="28"/>
  <c r="P665" i="28"/>
  <c r="BI656" i="28"/>
  <c r="BH656" i="28"/>
  <c r="BG656" i="28"/>
  <c r="BF656" i="28"/>
  <c r="T656" i="28"/>
  <c r="R656" i="28"/>
  <c r="P656" i="28"/>
  <c r="BI651" i="28"/>
  <c r="BH651" i="28"/>
  <c r="BG651" i="28"/>
  <c r="BF651" i="28"/>
  <c r="T651" i="28"/>
  <c r="R651" i="28"/>
  <c r="P651" i="28"/>
  <c r="BI645" i="28"/>
  <c r="BH645" i="28"/>
  <c r="BG645" i="28"/>
  <c r="BF645" i="28"/>
  <c r="T645" i="28"/>
  <c r="R645" i="28"/>
  <c r="P645" i="28"/>
  <c r="BI637" i="28"/>
  <c r="BH637" i="28"/>
  <c r="BG637" i="28"/>
  <c r="BF637" i="28"/>
  <c r="T637" i="28"/>
  <c r="R637" i="28"/>
  <c r="P637" i="28"/>
  <c r="BI632" i="28"/>
  <c r="BH632" i="28"/>
  <c r="BG632" i="28"/>
  <c r="BF632" i="28"/>
  <c r="T632" i="28"/>
  <c r="R632" i="28"/>
  <c r="P632" i="28"/>
  <c r="BI625" i="28"/>
  <c r="BH625" i="28"/>
  <c r="BG625" i="28"/>
  <c r="BF625" i="28"/>
  <c r="T625" i="28"/>
  <c r="R625" i="28"/>
  <c r="P625" i="28"/>
  <c r="BI619" i="28"/>
  <c r="BH619" i="28"/>
  <c r="BG619" i="28"/>
  <c r="BF619" i="28"/>
  <c r="T619" i="28"/>
  <c r="R619" i="28"/>
  <c r="P619" i="28"/>
  <c r="BI613" i="28"/>
  <c r="BH613" i="28"/>
  <c r="BG613" i="28"/>
  <c r="BF613" i="28"/>
  <c r="T613" i="28"/>
  <c r="R613" i="28"/>
  <c r="P613" i="28"/>
  <c r="BI606" i="28"/>
  <c r="BH606" i="28"/>
  <c r="BG606" i="28"/>
  <c r="BF606" i="28"/>
  <c r="T606" i="28"/>
  <c r="R606" i="28"/>
  <c r="P606" i="28"/>
  <c r="BI598" i="28"/>
  <c r="BH598" i="28"/>
  <c r="BG598" i="28"/>
  <c r="BF598" i="28"/>
  <c r="T598" i="28"/>
  <c r="R598" i="28"/>
  <c r="P598" i="28"/>
  <c r="BI589" i="28"/>
  <c r="BH589" i="28"/>
  <c r="BG589" i="28"/>
  <c r="BF589" i="28"/>
  <c r="T589" i="28"/>
  <c r="R589" i="28"/>
  <c r="P589" i="28"/>
  <c r="BI579" i="28"/>
  <c r="BH579" i="28"/>
  <c r="BG579" i="28"/>
  <c r="BF579" i="28"/>
  <c r="T579" i="28"/>
  <c r="R579" i="28"/>
  <c r="P579" i="28"/>
  <c r="BI572" i="28"/>
  <c r="BH572" i="28"/>
  <c r="BG572" i="28"/>
  <c r="BF572" i="28"/>
  <c r="T572" i="28"/>
  <c r="R572" i="28"/>
  <c r="P572" i="28"/>
  <c r="BI565" i="28"/>
  <c r="BH565" i="28"/>
  <c r="BG565" i="28"/>
  <c r="BF565" i="28"/>
  <c r="T565" i="28"/>
  <c r="R565" i="28"/>
  <c r="P565" i="28"/>
  <c r="BI559" i="28"/>
  <c r="BH559" i="28"/>
  <c r="BG559" i="28"/>
  <c r="BF559" i="28"/>
  <c r="T559" i="28"/>
  <c r="R559" i="28"/>
  <c r="P559" i="28"/>
  <c r="BI551" i="28"/>
  <c r="BH551" i="28"/>
  <c r="BG551" i="28"/>
  <c r="BF551" i="28"/>
  <c r="T551" i="28"/>
  <c r="R551" i="28"/>
  <c r="P551" i="28"/>
  <c r="BI542" i="28"/>
  <c r="BH542" i="28"/>
  <c r="BG542" i="28"/>
  <c r="BF542" i="28"/>
  <c r="T542" i="28"/>
  <c r="R542" i="28"/>
  <c r="P542" i="28"/>
  <c r="BI534" i="28"/>
  <c r="BH534" i="28"/>
  <c r="BG534" i="28"/>
  <c r="BF534" i="28"/>
  <c r="T534" i="28"/>
  <c r="R534" i="28"/>
  <c r="P534" i="28"/>
  <c r="BI525" i="28"/>
  <c r="BH525" i="28"/>
  <c r="BG525" i="28"/>
  <c r="BF525" i="28"/>
  <c r="T525" i="28"/>
  <c r="R525" i="28"/>
  <c r="P525" i="28"/>
  <c r="BI519" i="28"/>
  <c r="BH519" i="28"/>
  <c r="BG519" i="28"/>
  <c r="BF519" i="28"/>
  <c r="T519" i="28"/>
  <c r="R519" i="28"/>
  <c r="P519" i="28"/>
  <c r="BI509" i="28"/>
  <c r="BH509" i="28"/>
  <c r="BG509" i="28"/>
  <c r="BF509" i="28"/>
  <c r="T509" i="28"/>
  <c r="R509" i="28"/>
  <c r="P509" i="28"/>
  <c r="BI503" i="28"/>
  <c r="BH503" i="28"/>
  <c r="BG503" i="28"/>
  <c r="BF503" i="28"/>
  <c r="T503" i="28"/>
  <c r="R503" i="28"/>
  <c r="P503" i="28"/>
  <c r="BI495" i="28"/>
  <c r="BH495" i="28"/>
  <c r="BG495" i="28"/>
  <c r="BF495" i="28"/>
  <c r="T495" i="28"/>
  <c r="R495" i="28"/>
  <c r="P495" i="28"/>
  <c r="BI487" i="28"/>
  <c r="BH487" i="28"/>
  <c r="BG487" i="28"/>
  <c r="BF487" i="28"/>
  <c r="T487" i="28"/>
  <c r="R487" i="28"/>
  <c r="P487" i="28"/>
  <c r="BI479" i="28"/>
  <c r="BH479" i="28"/>
  <c r="BG479" i="28"/>
  <c r="BF479" i="28"/>
  <c r="T479" i="28"/>
  <c r="R479" i="28"/>
  <c r="P479" i="28"/>
  <c r="BI472" i="28"/>
  <c r="BH472" i="28"/>
  <c r="BG472" i="28"/>
  <c r="BF472" i="28"/>
  <c r="T472" i="28"/>
  <c r="R472" i="28"/>
  <c r="P472" i="28"/>
  <c r="BI466" i="28"/>
  <c r="BH466" i="28"/>
  <c r="BG466" i="28"/>
  <c r="BF466" i="28"/>
  <c r="T466" i="28"/>
  <c r="R466" i="28"/>
  <c r="P466" i="28"/>
  <c r="BI459" i="28"/>
  <c r="BH459" i="28"/>
  <c r="BG459" i="28"/>
  <c r="BF459" i="28"/>
  <c r="T459" i="28"/>
  <c r="R459" i="28"/>
  <c r="P459" i="28"/>
  <c r="BI452" i="28"/>
  <c r="BH452" i="28"/>
  <c r="BG452" i="28"/>
  <c r="BF452" i="28"/>
  <c r="T452" i="28"/>
  <c r="R452" i="28"/>
  <c r="P452" i="28"/>
  <c r="BI444" i="28"/>
  <c r="BH444" i="28"/>
  <c r="BG444" i="28"/>
  <c r="BF444" i="28"/>
  <c r="T444" i="28"/>
  <c r="R444" i="28"/>
  <c r="P444" i="28"/>
  <c r="BI438" i="28"/>
  <c r="BH438" i="28"/>
  <c r="BG438" i="28"/>
  <c r="BF438" i="28"/>
  <c r="T438" i="28"/>
  <c r="R438" i="28"/>
  <c r="P438" i="28"/>
  <c r="BI430" i="28"/>
  <c r="BH430" i="28"/>
  <c r="BG430" i="28"/>
  <c r="BF430" i="28"/>
  <c r="T430" i="28"/>
  <c r="R430" i="28"/>
  <c r="P430" i="28"/>
  <c r="BI424" i="28"/>
  <c r="BH424" i="28"/>
  <c r="BG424" i="28"/>
  <c r="BF424" i="28"/>
  <c r="T424" i="28"/>
  <c r="R424" i="28"/>
  <c r="P424" i="28"/>
  <c r="BI416" i="28"/>
  <c r="BH416" i="28"/>
  <c r="BG416" i="28"/>
  <c r="BF416" i="28"/>
  <c r="T416" i="28"/>
  <c r="R416" i="28"/>
  <c r="P416" i="28"/>
  <c r="BI409" i="28"/>
  <c r="BH409" i="28"/>
  <c r="BG409" i="28"/>
  <c r="BF409" i="28"/>
  <c r="T409" i="28"/>
  <c r="R409" i="28"/>
  <c r="P409" i="28"/>
  <c r="BI402" i="28"/>
  <c r="BH402" i="28"/>
  <c r="BG402" i="28"/>
  <c r="BF402" i="28"/>
  <c r="T402" i="28"/>
  <c r="R402" i="28"/>
  <c r="P402" i="28"/>
  <c r="BI394" i="28"/>
  <c r="BH394" i="28"/>
  <c r="BG394" i="28"/>
  <c r="BF394" i="28"/>
  <c r="T394" i="28"/>
  <c r="R394" i="28"/>
  <c r="P394" i="28"/>
  <c r="BI387" i="28"/>
  <c r="BH387" i="28"/>
  <c r="BG387" i="28"/>
  <c r="BF387" i="28"/>
  <c r="T387" i="28"/>
  <c r="T386" i="28" s="1"/>
  <c r="R387" i="28"/>
  <c r="R386" i="28" s="1"/>
  <c r="P387" i="28"/>
  <c r="P386" i="28" s="1"/>
  <c r="BI378" i="28"/>
  <c r="BH378" i="28"/>
  <c r="BG378" i="28"/>
  <c r="BF378" i="28"/>
  <c r="T378" i="28"/>
  <c r="R378" i="28"/>
  <c r="P378" i="28"/>
  <c r="BI370" i="28"/>
  <c r="BH370" i="28"/>
  <c r="BG370" i="28"/>
  <c r="BF370" i="28"/>
  <c r="T370" i="28"/>
  <c r="R370" i="28"/>
  <c r="P370" i="28"/>
  <c r="BI363" i="28"/>
  <c r="BH363" i="28"/>
  <c r="BG363" i="28"/>
  <c r="BF363" i="28"/>
  <c r="T363" i="28"/>
  <c r="R363" i="28"/>
  <c r="P363" i="28"/>
  <c r="BI358" i="28"/>
  <c r="BH358" i="28"/>
  <c r="BG358" i="28"/>
  <c r="BF358" i="28"/>
  <c r="T358" i="28"/>
  <c r="R358" i="28"/>
  <c r="P358" i="28"/>
  <c r="BI351" i="28"/>
  <c r="BH351" i="28"/>
  <c r="BG351" i="28"/>
  <c r="BF351" i="28"/>
  <c r="T351" i="28"/>
  <c r="R351" i="28"/>
  <c r="P351" i="28"/>
  <c r="BI344" i="28"/>
  <c r="BH344" i="28"/>
  <c r="BG344" i="28"/>
  <c r="BF344" i="28"/>
  <c r="T344" i="28"/>
  <c r="R344" i="28"/>
  <c r="P344" i="28"/>
  <c r="BI337" i="28"/>
  <c r="BH337" i="28"/>
  <c r="BG337" i="28"/>
  <c r="BF337" i="28"/>
  <c r="T337" i="28"/>
  <c r="R337" i="28"/>
  <c r="P337" i="28"/>
  <c r="BI315" i="28"/>
  <c r="BH315" i="28"/>
  <c r="BG315" i="28"/>
  <c r="BF315" i="28"/>
  <c r="T315" i="28"/>
  <c r="R315" i="28"/>
  <c r="P315" i="28"/>
  <c r="BI309" i="28"/>
  <c r="BH309" i="28"/>
  <c r="BG309" i="28"/>
  <c r="BF309" i="28"/>
  <c r="T309" i="28"/>
  <c r="R309" i="28"/>
  <c r="P309" i="28"/>
  <c r="BI300" i="28"/>
  <c r="BH300" i="28"/>
  <c r="BG300" i="28"/>
  <c r="BF300" i="28"/>
  <c r="T300" i="28"/>
  <c r="R300" i="28"/>
  <c r="P300" i="28"/>
  <c r="BI291" i="28"/>
  <c r="BH291" i="28"/>
  <c r="BG291" i="28"/>
  <c r="BF291" i="28"/>
  <c r="T291" i="28"/>
  <c r="R291" i="28"/>
  <c r="P291" i="28"/>
  <c r="BI284" i="28"/>
  <c r="BH284" i="28"/>
  <c r="BG284" i="28"/>
  <c r="BF284" i="28"/>
  <c r="T284" i="28"/>
  <c r="R284" i="28"/>
  <c r="P284" i="28"/>
  <c r="BI277" i="28"/>
  <c r="BH277" i="28"/>
  <c r="BG277" i="28"/>
  <c r="BF277" i="28"/>
  <c r="T277" i="28"/>
  <c r="R277" i="28"/>
  <c r="P277" i="28"/>
  <c r="BI270" i="28"/>
  <c r="BH270" i="28"/>
  <c r="BG270" i="28"/>
  <c r="BF270" i="28"/>
  <c r="T270" i="28"/>
  <c r="R270" i="28"/>
  <c r="P270" i="28"/>
  <c r="BI257" i="28"/>
  <c r="BH257" i="28"/>
  <c r="BG257" i="28"/>
  <c r="BF257" i="28"/>
  <c r="T257" i="28"/>
  <c r="R257" i="28"/>
  <c r="P257" i="28"/>
  <c r="BI251" i="28"/>
  <c r="BH251" i="28"/>
  <c r="BG251" i="28"/>
  <c r="BF251" i="28"/>
  <c r="T251" i="28"/>
  <c r="R251" i="28"/>
  <c r="P251" i="28"/>
  <c r="BI245" i="28"/>
  <c r="BH245" i="28"/>
  <c r="BG245" i="28"/>
  <c r="BF245" i="28"/>
  <c r="T245" i="28"/>
  <c r="R245" i="28"/>
  <c r="P245" i="28"/>
  <c r="BI237" i="28"/>
  <c r="BH237" i="28"/>
  <c r="BG237" i="28"/>
  <c r="BF237" i="28"/>
  <c r="T237" i="28"/>
  <c r="R237" i="28"/>
  <c r="P237" i="28"/>
  <c r="BI231" i="28"/>
  <c r="BH231" i="28"/>
  <c r="BG231" i="28"/>
  <c r="BF231" i="28"/>
  <c r="T231" i="28"/>
  <c r="R231" i="28"/>
  <c r="P231" i="28"/>
  <c r="BI224" i="28"/>
  <c r="BH224" i="28"/>
  <c r="BG224" i="28"/>
  <c r="BF224" i="28"/>
  <c r="T224" i="28"/>
  <c r="R224" i="28"/>
  <c r="P224" i="28"/>
  <c r="BI217" i="28"/>
  <c r="BH217" i="28"/>
  <c r="BG217" i="28"/>
  <c r="BF217" i="28"/>
  <c r="T217" i="28"/>
  <c r="R217" i="28"/>
  <c r="P217" i="28"/>
  <c r="BI210" i="28"/>
  <c r="BH210" i="28"/>
  <c r="BG210" i="28"/>
  <c r="BF210" i="28"/>
  <c r="T210" i="28"/>
  <c r="R210" i="28"/>
  <c r="P210" i="28"/>
  <c r="BI203" i="28"/>
  <c r="BH203" i="28"/>
  <c r="BG203" i="28"/>
  <c r="BF203" i="28"/>
  <c r="T203" i="28"/>
  <c r="R203" i="28"/>
  <c r="P203" i="28"/>
  <c r="BI197" i="28"/>
  <c r="BH197" i="28"/>
  <c r="BG197" i="28"/>
  <c r="BF197" i="28"/>
  <c r="T197" i="28"/>
  <c r="R197" i="28"/>
  <c r="P197" i="28"/>
  <c r="BI190" i="28"/>
  <c r="BH190" i="28"/>
  <c r="BG190" i="28"/>
  <c r="BF190" i="28"/>
  <c r="T190" i="28"/>
  <c r="R190" i="28"/>
  <c r="P190" i="28"/>
  <c r="BI183" i="28"/>
  <c r="BH183" i="28"/>
  <c r="BG183" i="28"/>
  <c r="BF183" i="28"/>
  <c r="T183" i="28"/>
  <c r="R183" i="28"/>
  <c r="P183" i="28"/>
  <c r="BI169" i="28"/>
  <c r="BH169" i="28"/>
  <c r="BG169" i="28"/>
  <c r="BF169" i="28"/>
  <c r="T169" i="28"/>
  <c r="R169" i="28"/>
  <c r="P169" i="28"/>
  <c r="BI160" i="28"/>
  <c r="BH160" i="28"/>
  <c r="BG160" i="28"/>
  <c r="BF160" i="28"/>
  <c r="T160" i="28"/>
  <c r="R160" i="28"/>
  <c r="P160" i="28"/>
  <c r="BI154" i="28"/>
  <c r="BH154" i="28"/>
  <c r="BG154" i="28"/>
  <c r="BF154" i="28"/>
  <c r="T154" i="28"/>
  <c r="R154" i="28"/>
  <c r="P154" i="28"/>
  <c r="BI147" i="28"/>
  <c r="BH147" i="28"/>
  <c r="BG147" i="28"/>
  <c r="BF147" i="28"/>
  <c r="T147" i="28"/>
  <c r="R147" i="28"/>
  <c r="P147" i="28"/>
  <c r="BI139" i="28"/>
  <c r="BH139" i="28"/>
  <c r="BG139" i="28"/>
  <c r="BF139" i="28"/>
  <c r="T139" i="28"/>
  <c r="R139" i="28"/>
  <c r="P139" i="28"/>
  <c r="J133" i="28"/>
  <c r="J132" i="28"/>
  <c r="F130" i="28"/>
  <c r="E128" i="28"/>
  <c r="J96" i="28"/>
  <c r="J95" i="28"/>
  <c r="F93" i="28"/>
  <c r="E91" i="28"/>
  <c r="J22" i="28"/>
  <c r="E22" i="28"/>
  <c r="F133" i="28" s="1"/>
  <c r="J21" i="28"/>
  <c r="J19" i="28"/>
  <c r="E19" i="28"/>
  <c r="F132" i="28" s="1"/>
  <c r="J18" i="28"/>
  <c r="J16" i="28"/>
  <c r="J130" i="28" s="1"/>
  <c r="E7" i="28"/>
  <c r="E85" i="28" s="1"/>
  <c r="J41" i="25"/>
  <c r="J40" i="25"/>
  <c r="AY124" i="1" s="1"/>
  <c r="J39" i="25"/>
  <c r="AX124" i="1" s="1"/>
  <c r="BI184" i="25"/>
  <c r="BH184" i="25"/>
  <c r="BG184" i="25"/>
  <c r="BF184" i="25"/>
  <c r="T184" i="25"/>
  <c r="T183" i="25" s="1"/>
  <c r="T182" i="25" s="1"/>
  <c r="R184" i="25"/>
  <c r="R183" i="25"/>
  <c r="R182" i="25" s="1"/>
  <c r="P184" i="25"/>
  <c r="P183" i="25" s="1"/>
  <c r="P182" i="25" s="1"/>
  <c r="BI177" i="25"/>
  <c r="BH177" i="25"/>
  <c r="BG177" i="25"/>
  <c r="BF177" i="25"/>
  <c r="T177" i="25"/>
  <c r="R177" i="25"/>
  <c r="P177" i="25"/>
  <c r="BI171" i="25"/>
  <c r="BH171" i="25"/>
  <c r="BG171" i="25"/>
  <c r="BF171" i="25"/>
  <c r="T171" i="25"/>
  <c r="R171" i="25"/>
  <c r="P171" i="25"/>
  <c r="BI165" i="25"/>
  <c r="BH165" i="25"/>
  <c r="BG165" i="25"/>
  <c r="BF165" i="25"/>
  <c r="T165" i="25"/>
  <c r="R165" i="25"/>
  <c r="P165" i="25"/>
  <c r="BI159" i="25"/>
  <c r="BH159" i="25"/>
  <c r="BG159" i="25"/>
  <c r="BF159" i="25"/>
  <c r="T159" i="25"/>
  <c r="R159" i="25"/>
  <c r="P159" i="25"/>
  <c r="BI152" i="25"/>
  <c r="BH152" i="25"/>
  <c r="BG152" i="25"/>
  <c r="BF152" i="25"/>
  <c r="T152" i="25"/>
  <c r="R152" i="25"/>
  <c r="P152" i="25"/>
  <c r="BI145" i="25"/>
  <c r="BH145" i="25"/>
  <c r="BG145" i="25"/>
  <c r="BF145" i="25"/>
  <c r="T145" i="25"/>
  <c r="R145" i="25"/>
  <c r="P145" i="25"/>
  <c r="BI138" i="25"/>
  <c r="BH138" i="25"/>
  <c r="BG138" i="25"/>
  <c r="BF138" i="25"/>
  <c r="T138" i="25"/>
  <c r="R138" i="25"/>
  <c r="P138" i="25"/>
  <c r="BI131" i="25"/>
  <c r="BH131" i="25"/>
  <c r="BG131" i="25"/>
  <c r="BF131" i="25"/>
  <c r="T131" i="25"/>
  <c r="R131" i="25"/>
  <c r="P131" i="25"/>
  <c r="J125" i="25"/>
  <c r="J124" i="25"/>
  <c r="F122" i="25"/>
  <c r="E120" i="25"/>
  <c r="J96" i="25"/>
  <c r="J95" i="25"/>
  <c r="F93" i="25"/>
  <c r="E91" i="25"/>
  <c r="J22" i="25"/>
  <c r="E22" i="25"/>
  <c r="F125" i="25" s="1"/>
  <c r="J21" i="25"/>
  <c r="J19" i="25"/>
  <c r="E19" i="25"/>
  <c r="F124" i="25" s="1"/>
  <c r="J18" i="25"/>
  <c r="J16" i="25"/>
  <c r="J122" i="25" s="1"/>
  <c r="E7" i="25"/>
  <c r="E114" i="25" s="1"/>
  <c r="J41" i="24"/>
  <c r="J40" i="24"/>
  <c r="AY123" i="1" s="1"/>
  <c r="J39" i="24"/>
  <c r="AX123" i="1" s="1"/>
  <c r="BI184" i="24"/>
  <c r="BH184" i="24"/>
  <c r="BG184" i="24"/>
  <c r="BF184" i="24"/>
  <c r="T184" i="24"/>
  <c r="T183" i="24" s="1"/>
  <c r="T182" i="24" s="1"/>
  <c r="R184" i="24"/>
  <c r="R183" i="24"/>
  <c r="R182" i="24" s="1"/>
  <c r="P184" i="24"/>
  <c r="P183" i="24" s="1"/>
  <c r="P182" i="24" s="1"/>
  <c r="BI177" i="24"/>
  <c r="BH177" i="24"/>
  <c r="BG177" i="24"/>
  <c r="BF177" i="24"/>
  <c r="T177" i="24"/>
  <c r="R177" i="24"/>
  <c r="P177" i="24"/>
  <c r="BI171" i="24"/>
  <c r="BH171" i="24"/>
  <c r="BG171" i="24"/>
  <c r="BF171" i="24"/>
  <c r="T171" i="24"/>
  <c r="R171" i="24"/>
  <c r="P171" i="24"/>
  <c r="BI165" i="24"/>
  <c r="BH165" i="24"/>
  <c r="BG165" i="24"/>
  <c r="BF165" i="24"/>
  <c r="T165" i="24"/>
  <c r="R165" i="24"/>
  <c r="P165" i="24"/>
  <c r="BI159" i="24"/>
  <c r="BH159" i="24"/>
  <c r="BG159" i="24"/>
  <c r="BF159" i="24"/>
  <c r="T159" i="24"/>
  <c r="R159" i="24"/>
  <c r="P159" i="24"/>
  <c r="BI152" i="24"/>
  <c r="BH152" i="24"/>
  <c r="BG152" i="24"/>
  <c r="BF152" i="24"/>
  <c r="T152" i="24"/>
  <c r="R152" i="24"/>
  <c r="P152" i="24"/>
  <c r="BI145" i="24"/>
  <c r="BH145" i="24"/>
  <c r="BG145" i="24"/>
  <c r="BF145" i="24"/>
  <c r="T145" i="24"/>
  <c r="R145" i="24"/>
  <c r="P145" i="24"/>
  <c r="BI138" i="24"/>
  <c r="BH138" i="24"/>
  <c r="BG138" i="24"/>
  <c r="BF138" i="24"/>
  <c r="T138" i="24"/>
  <c r="R138" i="24"/>
  <c r="P138" i="24"/>
  <c r="BI131" i="24"/>
  <c r="BH131" i="24"/>
  <c r="BG131" i="24"/>
  <c r="BF131" i="24"/>
  <c r="T131" i="24"/>
  <c r="R131" i="24"/>
  <c r="P131" i="24"/>
  <c r="J125" i="24"/>
  <c r="J124" i="24"/>
  <c r="F122" i="24"/>
  <c r="E120" i="24"/>
  <c r="J96" i="24"/>
  <c r="J95" i="24"/>
  <c r="F93" i="24"/>
  <c r="E91" i="24"/>
  <c r="J22" i="24"/>
  <c r="E22" i="24"/>
  <c r="F96" i="24" s="1"/>
  <c r="J21" i="24"/>
  <c r="J19" i="24"/>
  <c r="E19" i="24"/>
  <c r="F124" i="24" s="1"/>
  <c r="J18" i="24"/>
  <c r="J16" i="24"/>
  <c r="J122" i="24" s="1"/>
  <c r="E7" i="24"/>
  <c r="E85" i="24"/>
  <c r="J41" i="23"/>
  <c r="J40" i="23"/>
  <c r="AY122" i="1" s="1"/>
  <c r="J39" i="23"/>
  <c r="AX122" i="1" s="1"/>
  <c r="BI177" i="23"/>
  <c r="BH177" i="23"/>
  <c r="BG177" i="23"/>
  <c r="BF177" i="23"/>
  <c r="T177" i="23"/>
  <c r="T176" i="23" s="1"/>
  <c r="T175" i="23" s="1"/>
  <c r="R177" i="23"/>
  <c r="R176" i="23"/>
  <c r="R175" i="23" s="1"/>
  <c r="P177" i="23"/>
  <c r="P176" i="23" s="1"/>
  <c r="P175" i="23" s="1"/>
  <c r="BI170" i="23"/>
  <c r="BH170" i="23"/>
  <c r="BG170" i="23"/>
  <c r="BF170" i="23"/>
  <c r="T170" i="23"/>
  <c r="R170" i="23"/>
  <c r="P170" i="23"/>
  <c r="BI164" i="23"/>
  <c r="BH164" i="23"/>
  <c r="BG164" i="23"/>
  <c r="BF164" i="23"/>
  <c r="T164" i="23"/>
  <c r="R164" i="23"/>
  <c r="P164" i="23"/>
  <c r="BI158" i="23"/>
  <c r="BH158" i="23"/>
  <c r="BG158" i="23"/>
  <c r="BF158" i="23"/>
  <c r="T158" i="23"/>
  <c r="R158" i="23"/>
  <c r="P158" i="23"/>
  <c r="BI152" i="23"/>
  <c r="BH152" i="23"/>
  <c r="BG152" i="23"/>
  <c r="BF152" i="23"/>
  <c r="T152" i="23"/>
  <c r="R152" i="23"/>
  <c r="P152" i="23"/>
  <c r="BI145" i="23"/>
  <c r="BH145" i="23"/>
  <c r="BG145" i="23"/>
  <c r="BF145" i="23"/>
  <c r="T145" i="23"/>
  <c r="R145" i="23"/>
  <c r="P145" i="23"/>
  <c r="BI137" i="23"/>
  <c r="BH137" i="23"/>
  <c r="BG137" i="23"/>
  <c r="BF137" i="23"/>
  <c r="T137" i="23"/>
  <c r="R137" i="23"/>
  <c r="P137" i="23"/>
  <c r="BI131" i="23"/>
  <c r="BH131" i="23"/>
  <c r="BG131" i="23"/>
  <c r="BF131" i="23"/>
  <c r="T131" i="23"/>
  <c r="R131" i="23"/>
  <c r="P131" i="23"/>
  <c r="J125" i="23"/>
  <c r="J124" i="23"/>
  <c r="F122" i="23"/>
  <c r="E120" i="23"/>
  <c r="J96" i="23"/>
  <c r="J95" i="23"/>
  <c r="F93" i="23"/>
  <c r="E91" i="23"/>
  <c r="J22" i="23"/>
  <c r="E22" i="23"/>
  <c r="F96" i="23" s="1"/>
  <c r="J21" i="23"/>
  <c r="J19" i="23"/>
  <c r="E19" i="23"/>
  <c r="F124" i="23" s="1"/>
  <c r="J18" i="23"/>
  <c r="J16" i="23"/>
  <c r="J122" i="23" s="1"/>
  <c r="E7" i="23"/>
  <c r="E85" i="23"/>
  <c r="J41" i="22"/>
  <c r="J40" i="22"/>
  <c r="AY121" i="1" s="1"/>
  <c r="J39" i="22"/>
  <c r="AX121" i="1" s="1"/>
  <c r="BI176" i="22"/>
  <c r="BH176" i="22"/>
  <c r="BG176" i="22"/>
  <c r="BF176" i="22"/>
  <c r="T176" i="22"/>
  <c r="R176" i="22"/>
  <c r="P176" i="22"/>
  <c r="BI170" i="22"/>
  <c r="BH170" i="22"/>
  <c r="BG170" i="22"/>
  <c r="BF170" i="22"/>
  <c r="T170" i="22"/>
  <c r="R170" i="22"/>
  <c r="P170" i="22"/>
  <c r="BI163" i="22"/>
  <c r="BH163" i="22"/>
  <c r="BG163" i="22"/>
  <c r="BF163" i="22"/>
  <c r="T163" i="22"/>
  <c r="R163" i="22"/>
  <c r="P163" i="22"/>
  <c r="BI157" i="22"/>
  <c r="BH157" i="22"/>
  <c r="BG157" i="22"/>
  <c r="BF157" i="22"/>
  <c r="T157" i="22"/>
  <c r="R157" i="22"/>
  <c r="P157" i="22"/>
  <c r="BI150" i="22"/>
  <c r="BH150" i="22"/>
  <c r="BG150" i="22"/>
  <c r="BF150" i="22"/>
  <c r="T150" i="22"/>
  <c r="R150" i="22"/>
  <c r="P150" i="22"/>
  <c r="BI143" i="22"/>
  <c r="BH143" i="22"/>
  <c r="BG143" i="22"/>
  <c r="BF143" i="22"/>
  <c r="T143" i="22"/>
  <c r="R143" i="22"/>
  <c r="P143" i="22"/>
  <c r="BI136" i="22"/>
  <c r="BH136" i="22"/>
  <c r="BG136" i="22"/>
  <c r="BF136" i="22"/>
  <c r="T136" i="22"/>
  <c r="R136" i="22"/>
  <c r="P136" i="22"/>
  <c r="BI129" i="22"/>
  <c r="BH129" i="22"/>
  <c r="BG129" i="22"/>
  <c r="BF129" i="22"/>
  <c r="T129" i="22"/>
  <c r="R129" i="22"/>
  <c r="P129" i="22"/>
  <c r="J123" i="22"/>
  <c r="J122" i="22"/>
  <c r="F120" i="22"/>
  <c r="E118" i="22"/>
  <c r="J96" i="22"/>
  <c r="J95" i="22"/>
  <c r="F93" i="22"/>
  <c r="E91" i="22"/>
  <c r="J22" i="22"/>
  <c r="E22" i="22"/>
  <c r="F123" i="22" s="1"/>
  <c r="J21" i="22"/>
  <c r="J19" i="22"/>
  <c r="E19" i="22"/>
  <c r="F122" i="22" s="1"/>
  <c r="J18" i="22"/>
  <c r="J16" i="22"/>
  <c r="J93" i="22" s="1"/>
  <c r="E7" i="22"/>
  <c r="E112" i="22" s="1"/>
  <c r="J41" i="21"/>
  <c r="J40" i="21"/>
  <c r="AY120" i="1" s="1"/>
  <c r="J39" i="21"/>
  <c r="AX120" i="1" s="1"/>
  <c r="BI610" i="21"/>
  <c r="BH610" i="21"/>
  <c r="BG610" i="21"/>
  <c r="BF610" i="21"/>
  <c r="T610" i="21"/>
  <c r="T609" i="21" s="1"/>
  <c r="R610" i="21"/>
  <c r="R609" i="21" s="1"/>
  <c r="P610" i="21"/>
  <c r="P609" i="21" s="1"/>
  <c r="BI597" i="21"/>
  <c r="BH597" i="21"/>
  <c r="BG597" i="21"/>
  <c r="BF597" i="21"/>
  <c r="T597" i="21"/>
  <c r="T596" i="21" s="1"/>
  <c r="R597" i="21"/>
  <c r="R596" i="21" s="1"/>
  <c r="P597" i="21"/>
  <c r="P596" i="21" s="1"/>
  <c r="BI589" i="21"/>
  <c r="BH589" i="21"/>
  <c r="BG589" i="21"/>
  <c r="BF589" i="21"/>
  <c r="T589" i="21"/>
  <c r="R589" i="21"/>
  <c r="P589" i="21"/>
  <c r="BI582" i="21"/>
  <c r="BH582" i="21"/>
  <c r="BG582" i="21"/>
  <c r="BF582" i="21"/>
  <c r="T582" i="21"/>
  <c r="R582" i="21"/>
  <c r="P582" i="21"/>
  <c r="BI575" i="21"/>
  <c r="BH575" i="21"/>
  <c r="BG575" i="21"/>
  <c r="BF575" i="21"/>
  <c r="T575" i="21"/>
  <c r="R575" i="21"/>
  <c r="P575" i="21"/>
  <c r="BI568" i="21"/>
  <c r="BH568" i="21"/>
  <c r="BG568" i="21"/>
  <c r="BF568" i="21"/>
  <c r="T568" i="21"/>
  <c r="R568" i="21"/>
  <c r="P568" i="21"/>
  <c r="BI561" i="21"/>
  <c r="BH561" i="21"/>
  <c r="BG561" i="21"/>
  <c r="BF561" i="21"/>
  <c r="T561" i="21"/>
  <c r="R561" i="21"/>
  <c r="P561" i="21"/>
  <c r="BI554" i="21"/>
  <c r="BH554" i="21"/>
  <c r="BG554" i="21"/>
  <c r="BF554" i="21"/>
  <c r="T554" i="21"/>
  <c r="R554" i="21"/>
  <c r="P554" i="21"/>
  <c r="BI548" i="21"/>
  <c r="BH548" i="21"/>
  <c r="BG548" i="21"/>
  <c r="BF548" i="21"/>
  <c r="T548" i="21"/>
  <c r="R548" i="21"/>
  <c r="P548" i="21"/>
  <c r="BI542" i="21"/>
  <c r="BH542" i="21"/>
  <c r="BG542" i="21"/>
  <c r="BF542" i="21"/>
  <c r="T542" i="21"/>
  <c r="T541" i="21" s="1"/>
  <c r="R542" i="21"/>
  <c r="R541" i="21" s="1"/>
  <c r="P542" i="21"/>
  <c r="P541" i="21" s="1"/>
  <c r="BI536" i="21"/>
  <c r="BH536" i="21"/>
  <c r="BG536" i="21"/>
  <c r="BF536" i="21"/>
  <c r="T536" i="21"/>
  <c r="R536" i="21"/>
  <c r="P536" i="21"/>
  <c r="BI530" i="21"/>
  <c r="BH530" i="21"/>
  <c r="BG530" i="21"/>
  <c r="BF530" i="21"/>
  <c r="T530" i="21"/>
  <c r="R530" i="21"/>
  <c r="P530" i="21"/>
  <c r="BI523" i="21"/>
  <c r="BH523" i="21"/>
  <c r="BG523" i="21"/>
  <c r="BF523" i="21"/>
  <c r="T523" i="21"/>
  <c r="R523" i="21"/>
  <c r="P523" i="21"/>
  <c r="BI517" i="21"/>
  <c r="BH517" i="21"/>
  <c r="BG517" i="21"/>
  <c r="BF517" i="21"/>
  <c r="T517" i="21"/>
  <c r="R517" i="21"/>
  <c r="P517" i="21"/>
  <c r="BI511" i="21"/>
  <c r="BH511" i="21"/>
  <c r="BG511" i="21"/>
  <c r="BF511" i="21"/>
  <c r="T511" i="21"/>
  <c r="R511" i="21"/>
  <c r="P511" i="21"/>
  <c r="BI506" i="21"/>
  <c r="BH506" i="21"/>
  <c r="BG506" i="21"/>
  <c r="BF506" i="21"/>
  <c r="T506" i="21"/>
  <c r="R506" i="21"/>
  <c r="P506" i="21"/>
  <c r="BI499" i="21"/>
  <c r="BH499" i="21"/>
  <c r="BG499" i="21"/>
  <c r="BF499" i="21"/>
  <c r="T499" i="21"/>
  <c r="R499" i="21"/>
  <c r="P499" i="21"/>
  <c r="BI493" i="21"/>
  <c r="BH493" i="21"/>
  <c r="BG493" i="21"/>
  <c r="BF493" i="21"/>
  <c r="T493" i="21"/>
  <c r="R493" i="21"/>
  <c r="P493" i="21"/>
  <c r="BI486" i="21"/>
  <c r="BH486" i="21"/>
  <c r="BG486" i="21"/>
  <c r="BF486" i="21"/>
  <c r="T486" i="21"/>
  <c r="R486" i="21"/>
  <c r="P486" i="21"/>
  <c r="BI479" i="21"/>
  <c r="BH479" i="21"/>
  <c r="BG479" i="21"/>
  <c r="BF479" i="21"/>
  <c r="T479" i="21"/>
  <c r="R479" i="21"/>
  <c r="P479" i="21"/>
  <c r="BI474" i="21"/>
  <c r="BH474" i="21"/>
  <c r="BG474" i="21"/>
  <c r="BF474" i="21"/>
  <c r="T474" i="21"/>
  <c r="R474" i="21"/>
  <c r="P474" i="21"/>
  <c r="BI469" i="21"/>
  <c r="BH469" i="21"/>
  <c r="BG469" i="21"/>
  <c r="BF469" i="21"/>
  <c r="T469" i="21"/>
  <c r="R469" i="21"/>
  <c r="P469" i="21"/>
  <c r="BI463" i="21"/>
  <c r="BH463" i="21"/>
  <c r="BG463" i="21"/>
  <c r="BF463" i="21"/>
  <c r="T463" i="21"/>
  <c r="R463" i="21"/>
  <c r="P463" i="21"/>
  <c r="BI458" i="21"/>
  <c r="BH458" i="21"/>
  <c r="BG458" i="21"/>
  <c r="BF458" i="21"/>
  <c r="T458" i="21"/>
  <c r="R458" i="21"/>
  <c r="P458" i="21"/>
  <c r="BI453" i="21"/>
  <c r="BH453" i="21"/>
  <c r="BG453" i="21"/>
  <c r="BF453" i="21"/>
  <c r="T453" i="21"/>
  <c r="R453" i="21"/>
  <c r="P453" i="21"/>
  <c r="BI448" i="21"/>
  <c r="BH448" i="21"/>
  <c r="BG448" i="21"/>
  <c r="BF448" i="21"/>
  <c r="T448" i="21"/>
  <c r="R448" i="21"/>
  <c r="P448" i="21"/>
  <c r="BI443" i="21"/>
  <c r="BH443" i="21"/>
  <c r="BG443" i="21"/>
  <c r="BF443" i="21"/>
  <c r="T443" i="21"/>
  <c r="R443" i="21"/>
  <c r="P443" i="21"/>
  <c r="BI438" i="21"/>
  <c r="BH438" i="21"/>
  <c r="BG438" i="21"/>
  <c r="BF438" i="21"/>
  <c r="T438" i="21"/>
  <c r="R438" i="21"/>
  <c r="P438" i="21"/>
  <c r="BI433" i="21"/>
  <c r="BH433" i="21"/>
  <c r="BG433" i="21"/>
  <c r="BF433" i="21"/>
  <c r="T433" i="21"/>
  <c r="R433" i="21"/>
  <c r="P433" i="21"/>
  <c r="BI428" i="21"/>
  <c r="BH428" i="21"/>
  <c r="BG428" i="21"/>
  <c r="BF428" i="21"/>
  <c r="T428" i="21"/>
  <c r="R428" i="21"/>
  <c r="P428" i="21"/>
  <c r="BI422" i="21"/>
  <c r="BH422" i="21"/>
  <c r="BG422" i="21"/>
  <c r="BF422" i="21"/>
  <c r="T422" i="21"/>
  <c r="R422" i="21"/>
  <c r="P422" i="21"/>
  <c r="BI416" i="21"/>
  <c r="BH416" i="21"/>
  <c r="BG416" i="21"/>
  <c r="BF416" i="21"/>
  <c r="T416" i="21"/>
  <c r="R416" i="21"/>
  <c r="P416" i="21"/>
  <c r="BI410" i="21"/>
  <c r="BH410" i="21"/>
  <c r="BG410" i="21"/>
  <c r="BF410" i="21"/>
  <c r="T410" i="21"/>
  <c r="R410" i="21"/>
  <c r="P410" i="21"/>
  <c r="BI403" i="21"/>
  <c r="BH403" i="21"/>
  <c r="BG403" i="21"/>
  <c r="BF403" i="21"/>
  <c r="T403" i="21"/>
  <c r="R403" i="21"/>
  <c r="P403" i="21"/>
  <c r="BI397" i="21"/>
  <c r="BH397" i="21"/>
  <c r="BG397" i="21"/>
  <c r="BF397" i="21"/>
  <c r="T397" i="21"/>
  <c r="R397" i="21"/>
  <c r="P397" i="21"/>
  <c r="BI390" i="21"/>
  <c r="BH390" i="21"/>
  <c r="BG390" i="21"/>
  <c r="BF390" i="21"/>
  <c r="T390" i="21"/>
  <c r="R390" i="21"/>
  <c r="P390" i="21"/>
  <c r="BI383" i="21"/>
  <c r="BH383" i="21"/>
  <c r="BG383" i="21"/>
  <c r="BF383" i="21"/>
  <c r="T383" i="21"/>
  <c r="R383" i="21"/>
  <c r="P383" i="21"/>
  <c r="BI377" i="21"/>
  <c r="BH377" i="21"/>
  <c r="BG377" i="21"/>
  <c r="BF377" i="21"/>
  <c r="T377" i="21"/>
  <c r="R377" i="21"/>
  <c r="P377" i="21"/>
  <c r="BI370" i="21"/>
  <c r="BH370" i="21"/>
  <c r="BG370" i="21"/>
  <c r="BF370" i="21"/>
  <c r="T370" i="21"/>
  <c r="R370" i="21"/>
  <c r="P370" i="21"/>
  <c r="BI363" i="21"/>
  <c r="BH363" i="21"/>
  <c r="BG363" i="21"/>
  <c r="BF363" i="21"/>
  <c r="T363" i="21"/>
  <c r="R363" i="21"/>
  <c r="P363" i="21"/>
  <c r="BI356" i="21"/>
  <c r="BH356" i="21"/>
  <c r="BG356" i="21"/>
  <c r="BF356" i="21"/>
  <c r="T356" i="21"/>
  <c r="R356" i="21"/>
  <c r="P356" i="21"/>
  <c r="BI349" i="21"/>
  <c r="BH349" i="21"/>
  <c r="BG349" i="21"/>
  <c r="BF349" i="21"/>
  <c r="T349" i="21"/>
  <c r="R349" i="21"/>
  <c r="P349" i="21"/>
  <c r="BI342" i="21"/>
  <c r="BH342" i="21"/>
  <c r="BG342" i="21"/>
  <c r="BF342" i="21"/>
  <c r="T342" i="21"/>
  <c r="R342" i="21"/>
  <c r="P342" i="21"/>
  <c r="BI336" i="21"/>
  <c r="BH336" i="21"/>
  <c r="BG336" i="21"/>
  <c r="BF336" i="21"/>
  <c r="T336" i="21"/>
  <c r="R336" i="21"/>
  <c r="P336" i="21"/>
  <c r="BI327" i="21"/>
  <c r="BH327" i="21"/>
  <c r="BG327" i="21"/>
  <c r="BF327" i="21"/>
  <c r="T327" i="21"/>
  <c r="R327" i="21"/>
  <c r="P327" i="21"/>
  <c r="BI320" i="21"/>
  <c r="BH320" i="21"/>
  <c r="BG320" i="21"/>
  <c r="BF320" i="21"/>
  <c r="T320" i="21"/>
  <c r="R320" i="21"/>
  <c r="P320" i="21"/>
  <c r="BI315" i="21"/>
  <c r="BH315" i="21"/>
  <c r="BG315" i="21"/>
  <c r="BF315" i="21"/>
  <c r="T315" i="21"/>
  <c r="R315" i="21"/>
  <c r="P315" i="21"/>
  <c r="BI309" i="21"/>
  <c r="BH309" i="21"/>
  <c r="BG309" i="21"/>
  <c r="BF309" i="21"/>
  <c r="T309" i="21"/>
  <c r="R309" i="21"/>
  <c r="P309" i="21"/>
  <c r="BI304" i="21"/>
  <c r="BH304" i="21"/>
  <c r="BG304" i="21"/>
  <c r="BF304" i="21"/>
  <c r="T304" i="21"/>
  <c r="R304" i="21"/>
  <c r="P304" i="21"/>
  <c r="BI297" i="21"/>
  <c r="BH297" i="21"/>
  <c r="BG297" i="21"/>
  <c r="BF297" i="21"/>
  <c r="T297" i="21"/>
  <c r="R297" i="21"/>
  <c r="P297" i="21"/>
  <c r="BI290" i="21"/>
  <c r="BH290" i="21"/>
  <c r="BG290" i="21"/>
  <c r="BF290" i="21"/>
  <c r="T290" i="21"/>
  <c r="R290" i="21"/>
  <c r="P290" i="21"/>
  <c r="BI284" i="21"/>
  <c r="BH284" i="21"/>
  <c r="BG284" i="21"/>
  <c r="BF284" i="21"/>
  <c r="T284" i="21"/>
  <c r="R284" i="21"/>
  <c r="P284" i="21"/>
  <c r="BI277" i="21"/>
  <c r="BH277" i="21"/>
  <c r="BG277" i="21"/>
  <c r="BF277" i="21"/>
  <c r="T277" i="21"/>
  <c r="R277" i="21"/>
  <c r="P277" i="21"/>
  <c r="BI270" i="21"/>
  <c r="BH270" i="21"/>
  <c r="BG270" i="21"/>
  <c r="BF270" i="21"/>
  <c r="T270" i="21"/>
  <c r="R270" i="21"/>
  <c r="P270" i="21"/>
  <c r="BI263" i="21"/>
  <c r="BH263" i="21"/>
  <c r="BG263" i="21"/>
  <c r="BF263" i="21"/>
  <c r="T263" i="21"/>
  <c r="R263" i="21"/>
  <c r="P263" i="21"/>
  <c r="BI256" i="21"/>
  <c r="BH256" i="21"/>
  <c r="BG256" i="21"/>
  <c r="BF256" i="21"/>
  <c r="T256" i="21"/>
  <c r="R256" i="21"/>
  <c r="P256" i="21"/>
  <c r="BI247" i="21"/>
  <c r="BH247" i="21"/>
  <c r="BG247" i="21"/>
  <c r="BF247" i="21"/>
  <c r="T247" i="21"/>
  <c r="R247" i="21"/>
  <c r="P247" i="21"/>
  <c r="BI240" i="21"/>
  <c r="BH240" i="21"/>
  <c r="BG240" i="21"/>
  <c r="BF240" i="21"/>
  <c r="T240" i="21"/>
  <c r="R240" i="21"/>
  <c r="P240" i="21"/>
  <c r="BI233" i="21"/>
  <c r="BH233" i="21"/>
  <c r="BG233" i="21"/>
  <c r="BF233" i="21"/>
  <c r="T233" i="21"/>
  <c r="R233" i="21"/>
  <c r="P233" i="21"/>
  <c r="BI226" i="21"/>
  <c r="BH226" i="21"/>
  <c r="BG226" i="21"/>
  <c r="BF226" i="21"/>
  <c r="T226" i="21"/>
  <c r="R226" i="21"/>
  <c r="P226" i="21"/>
  <c r="BI219" i="21"/>
  <c r="BH219" i="21"/>
  <c r="BG219" i="21"/>
  <c r="BF219" i="21"/>
  <c r="T219" i="21"/>
  <c r="R219" i="21"/>
  <c r="P219" i="21"/>
  <c r="BI213" i="21"/>
  <c r="BH213" i="21"/>
  <c r="BG213" i="21"/>
  <c r="BF213" i="21"/>
  <c r="T213" i="21"/>
  <c r="R213" i="21"/>
  <c r="P213" i="21"/>
  <c r="BI207" i="21"/>
  <c r="BH207" i="21"/>
  <c r="BG207" i="21"/>
  <c r="BF207" i="21"/>
  <c r="T207" i="21"/>
  <c r="R207" i="21"/>
  <c r="P207" i="21"/>
  <c r="BI201" i="21"/>
  <c r="BH201" i="21"/>
  <c r="BG201" i="21"/>
  <c r="BF201" i="21"/>
  <c r="T201" i="21"/>
  <c r="R201" i="21"/>
  <c r="P201" i="21"/>
  <c r="BI195" i="21"/>
  <c r="BH195" i="21"/>
  <c r="BG195" i="21"/>
  <c r="BF195" i="21"/>
  <c r="T195" i="21"/>
  <c r="R195" i="21"/>
  <c r="P195" i="21"/>
  <c r="BI188" i="21"/>
  <c r="BH188" i="21"/>
  <c r="BG188" i="21"/>
  <c r="BF188" i="21"/>
  <c r="T188" i="21"/>
  <c r="R188" i="21"/>
  <c r="P188" i="21"/>
  <c r="BI181" i="21"/>
  <c r="BH181" i="21"/>
  <c r="BG181" i="21"/>
  <c r="BF181" i="21"/>
  <c r="T181" i="21"/>
  <c r="R181" i="21"/>
  <c r="P181" i="21"/>
  <c r="BI174" i="21"/>
  <c r="BH174" i="21"/>
  <c r="BG174" i="21"/>
  <c r="BF174" i="21"/>
  <c r="T174" i="21"/>
  <c r="R174" i="21"/>
  <c r="P174" i="21"/>
  <c r="BI165" i="21"/>
  <c r="BH165" i="21"/>
  <c r="BG165" i="21"/>
  <c r="BF165" i="21"/>
  <c r="T165" i="21"/>
  <c r="R165" i="21"/>
  <c r="P165" i="21"/>
  <c r="BI158" i="21"/>
  <c r="BH158" i="21"/>
  <c r="BG158" i="21"/>
  <c r="BF158" i="21"/>
  <c r="T158" i="21"/>
  <c r="R158" i="21"/>
  <c r="P158" i="21"/>
  <c r="BI152" i="21"/>
  <c r="BH152" i="21"/>
  <c r="BG152" i="21"/>
  <c r="BF152" i="21"/>
  <c r="T152" i="21"/>
  <c r="R152" i="21"/>
  <c r="P152" i="21"/>
  <c r="BI146" i="21"/>
  <c r="BH146" i="21"/>
  <c r="BG146" i="21"/>
  <c r="BF146" i="21"/>
  <c r="T146" i="21"/>
  <c r="R146" i="21"/>
  <c r="P146" i="21"/>
  <c r="BI140" i="21"/>
  <c r="BH140" i="21"/>
  <c r="BG140" i="21"/>
  <c r="BF140" i="21"/>
  <c r="T140" i="21"/>
  <c r="R140" i="21"/>
  <c r="P140" i="21"/>
  <c r="BI133" i="21"/>
  <c r="BH133" i="21"/>
  <c r="BG133" i="21"/>
  <c r="BF133" i="21"/>
  <c r="T133" i="21"/>
  <c r="R133" i="21"/>
  <c r="P133" i="21"/>
  <c r="J127" i="21"/>
  <c r="J126" i="21"/>
  <c r="F124" i="21"/>
  <c r="E122" i="21"/>
  <c r="J96" i="21"/>
  <c r="J95" i="21"/>
  <c r="F93" i="21"/>
  <c r="E91" i="21"/>
  <c r="J22" i="21"/>
  <c r="E22" i="21"/>
  <c r="F96" i="21" s="1"/>
  <c r="J21" i="21"/>
  <c r="J19" i="21"/>
  <c r="E19" i="21"/>
  <c r="F126" i="21" s="1"/>
  <c r="J18" i="21"/>
  <c r="J16" i="21"/>
  <c r="J124" i="21" s="1"/>
  <c r="E7" i="21"/>
  <c r="E85" i="21"/>
  <c r="J41" i="20"/>
  <c r="J40" i="20"/>
  <c r="AY118" i="1" s="1"/>
  <c r="J39" i="20"/>
  <c r="AX118" i="1"/>
  <c r="BI150" i="20"/>
  <c r="BH150" i="20"/>
  <c r="BG150" i="20"/>
  <c r="BF150" i="20"/>
  <c r="T150" i="20"/>
  <c r="R150" i="20"/>
  <c r="P150" i="20"/>
  <c r="BI143" i="20"/>
  <c r="BH143" i="20"/>
  <c r="BG143" i="20"/>
  <c r="BF143" i="20"/>
  <c r="T143" i="20"/>
  <c r="R143" i="20"/>
  <c r="P143" i="20"/>
  <c r="BI136" i="20"/>
  <c r="BH136" i="20"/>
  <c r="BG136" i="20"/>
  <c r="BF136" i="20"/>
  <c r="T136" i="20"/>
  <c r="R136" i="20"/>
  <c r="P136" i="20"/>
  <c r="BI129" i="20"/>
  <c r="BH129" i="20"/>
  <c r="BG129" i="20"/>
  <c r="BF129" i="20"/>
  <c r="T129" i="20"/>
  <c r="R129" i="20"/>
  <c r="P129" i="20"/>
  <c r="J123" i="20"/>
  <c r="J122" i="20"/>
  <c r="F120" i="20"/>
  <c r="E118" i="20"/>
  <c r="J96" i="20"/>
  <c r="J95" i="20"/>
  <c r="F93" i="20"/>
  <c r="E91" i="20"/>
  <c r="J22" i="20"/>
  <c r="E22" i="20"/>
  <c r="F123" i="20" s="1"/>
  <c r="J21" i="20"/>
  <c r="J19" i="20"/>
  <c r="E19" i="20"/>
  <c r="F95" i="20" s="1"/>
  <c r="J18" i="20"/>
  <c r="J16" i="20"/>
  <c r="J120" i="20" s="1"/>
  <c r="E7" i="20"/>
  <c r="E85" i="20" s="1"/>
  <c r="J41" i="17"/>
  <c r="J40" i="17"/>
  <c r="AY115" i="1" s="1"/>
  <c r="J39" i="17"/>
  <c r="AX115" i="1" s="1"/>
  <c r="BI179" i="17"/>
  <c r="BH179" i="17"/>
  <c r="BG179" i="17"/>
  <c r="BF179" i="17"/>
  <c r="T179" i="17"/>
  <c r="T178" i="17" s="1"/>
  <c r="T177" i="17" s="1"/>
  <c r="R179" i="17"/>
  <c r="R178" i="17" s="1"/>
  <c r="R177" i="17" s="1"/>
  <c r="P179" i="17"/>
  <c r="P178" i="17" s="1"/>
  <c r="P177" i="17" s="1"/>
  <c r="BI172" i="17"/>
  <c r="BH172" i="17"/>
  <c r="BG172" i="17"/>
  <c r="BF172" i="17"/>
  <c r="T172" i="17"/>
  <c r="R172" i="17"/>
  <c r="P172" i="17"/>
  <c r="BI166" i="17"/>
  <c r="BH166" i="17"/>
  <c r="BG166" i="17"/>
  <c r="BF166" i="17"/>
  <c r="T166" i="17"/>
  <c r="R166" i="17"/>
  <c r="P166" i="17"/>
  <c r="BI158" i="17"/>
  <c r="BH158" i="17"/>
  <c r="BG158" i="17"/>
  <c r="BF158" i="17"/>
  <c r="T158" i="17"/>
  <c r="R158" i="17"/>
  <c r="P158" i="17"/>
  <c r="BI152" i="17"/>
  <c r="BH152" i="17"/>
  <c r="BG152" i="17"/>
  <c r="BF152" i="17"/>
  <c r="T152" i="17"/>
  <c r="R152" i="17"/>
  <c r="P152" i="17"/>
  <c r="BI145" i="17"/>
  <c r="BH145" i="17"/>
  <c r="BG145" i="17"/>
  <c r="BF145" i="17"/>
  <c r="T145" i="17"/>
  <c r="R145" i="17"/>
  <c r="P145" i="17"/>
  <c r="BI138" i="17"/>
  <c r="BH138" i="17"/>
  <c r="BG138" i="17"/>
  <c r="BF138" i="17"/>
  <c r="T138" i="17"/>
  <c r="R138" i="17"/>
  <c r="P138" i="17"/>
  <c r="BI131" i="17"/>
  <c r="BH131" i="17"/>
  <c r="BG131" i="17"/>
  <c r="BF131" i="17"/>
  <c r="T131" i="17"/>
  <c r="R131" i="17"/>
  <c r="P131" i="17"/>
  <c r="J125" i="17"/>
  <c r="J124" i="17"/>
  <c r="F122" i="17"/>
  <c r="E120" i="17"/>
  <c r="J96" i="17"/>
  <c r="J95" i="17"/>
  <c r="F93" i="17"/>
  <c r="E91" i="17"/>
  <c r="J22" i="17"/>
  <c r="E22" i="17"/>
  <c r="F125" i="17" s="1"/>
  <c r="J21" i="17"/>
  <c r="J19" i="17"/>
  <c r="E19" i="17"/>
  <c r="F124" i="17" s="1"/>
  <c r="J18" i="17"/>
  <c r="J16" i="17"/>
  <c r="J122" i="17" s="1"/>
  <c r="E7" i="17"/>
  <c r="E85" i="17" s="1"/>
  <c r="J41" i="16"/>
  <c r="J40" i="16"/>
  <c r="AY114" i="1" s="1"/>
  <c r="J39" i="16"/>
  <c r="AX114" i="1" s="1"/>
  <c r="BI179" i="16"/>
  <c r="BH179" i="16"/>
  <c r="BG179" i="16"/>
  <c r="BF179" i="16"/>
  <c r="T179" i="16"/>
  <c r="T178" i="16" s="1"/>
  <c r="T177" i="16" s="1"/>
  <c r="R179" i="16"/>
  <c r="R178" i="16" s="1"/>
  <c r="R177" i="16" s="1"/>
  <c r="P179" i="16"/>
  <c r="P178" i="16" s="1"/>
  <c r="P177" i="16" s="1"/>
  <c r="BI172" i="16"/>
  <c r="BH172" i="16"/>
  <c r="BG172" i="16"/>
  <c r="BF172" i="16"/>
  <c r="T172" i="16"/>
  <c r="R172" i="16"/>
  <c r="P172" i="16"/>
  <c r="BI166" i="16"/>
  <c r="BH166" i="16"/>
  <c r="BG166" i="16"/>
  <c r="BF166" i="16"/>
  <c r="T166" i="16"/>
  <c r="R166" i="16"/>
  <c r="P166" i="16"/>
  <c r="BI158" i="16"/>
  <c r="BH158" i="16"/>
  <c r="BG158" i="16"/>
  <c r="BF158" i="16"/>
  <c r="T158" i="16"/>
  <c r="R158" i="16"/>
  <c r="P158" i="16"/>
  <c r="BI152" i="16"/>
  <c r="BH152" i="16"/>
  <c r="BG152" i="16"/>
  <c r="BF152" i="16"/>
  <c r="T152" i="16"/>
  <c r="R152" i="16"/>
  <c r="P152" i="16"/>
  <c r="BI145" i="16"/>
  <c r="BH145" i="16"/>
  <c r="BG145" i="16"/>
  <c r="BF145" i="16"/>
  <c r="T145" i="16"/>
  <c r="R145" i="16"/>
  <c r="P145" i="16"/>
  <c r="BI138" i="16"/>
  <c r="BH138" i="16"/>
  <c r="BG138" i="16"/>
  <c r="BF138" i="16"/>
  <c r="T138" i="16"/>
  <c r="R138" i="16"/>
  <c r="P138" i="16"/>
  <c r="BI131" i="16"/>
  <c r="BH131" i="16"/>
  <c r="BG131" i="16"/>
  <c r="BF131" i="16"/>
  <c r="T131" i="16"/>
  <c r="R131" i="16"/>
  <c r="P131" i="16"/>
  <c r="J125" i="16"/>
  <c r="J124" i="16"/>
  <c r="F122" i="16"/>
  <c r="E120" i="16"/>
  <c r="J96" i="16"/>
  <c r="J95" i="16"/>
  <c r="F93" i="16"/>
  <c r="E91" i="16"/>
  <c r="J22" i="16"/>
  <c r="E22" i="16"/>
  <c r="F125" i="16" s="1"/>
  <c r="J21" i="16"/>
  <c r="J19" i="16"/>
  <c r="E19" i="16"/>
  <c r="F124" i="16" s="1"/>
  <c r="J18" i="16"/>
  <c r="J16" i="16"/>
  <c r="J93" i="16" s="1"/>
  <c r="E7" i="16"/>
  <c r="E85" i="16" s="1"/>
  <c r="J41" i="15"/>
  <c r="J40" i="15"/>
  <c r="AY113" i="1" s="1"/>
  <c r="J39" i="15"/>
  <c r="AX113" i="1"/>
  <c r="BI173" i="15"/>
  <c r="BH173" i="15"/>
  <c r="BG173" i="15"/>
  <c r="BF173" i="15"/>
  <c r="T173" i="15"/>
  <c r="T172" i="15" s="1"/>
  <c r="T171" i="15" s="1"/>
  <c r="R173" i="15"/>
  <c r="R172" i="15"/>
  <c r="R171" i="15" s="1"/>
  <c r="P173" i="15"/>
  <c r="P172" i="15" s="1"/>
  <c r="P171" i="15" s="1"/>
  <c r="BI166" i="15"/>
  <c r="BH166" i="15"/>
  <c r="BG166" i="15"/>
  <c r="BF166" i="15"/>
  <c r="T166" i="15"/>
  <c r="R166" i="15"/>
  <c r="P166" i="15"/>
  <c r="BI160" i="15"/>
  <c r="BH160" i="15"/>
  <c r="BG160" i="15"/>
  <c r="BF160" i="15"/>
  <c r="T160" i="15"/>
  <c r="R160" i="15"/>
  <c r="P160" i="15"/>
  <c r="BI152" i="15"/>
  <c r="BH152" i="15"/>
  <c r="BG152" i="15"/>
  <c r="BF152" i="15"/>
  <c r="T152" i="15"/>
  <c r="R152" i="15"/>
  <c r="P152" i="15"/>
  <c r="BI146" i="15"/>
  <c r="BH146" i="15"/>
  <c r="BG146" i="15"/>
  <c r="BF146" i="15"/>
  <c r="T146" i="15"/>
  <c r="R146" i="15"/>
  <c r="P146" i="15"/>
  <c r="BI139" i="15"/>
  <c r="BH139" i="15"/>
  <c r="BG139" i="15"/>
  <c r="BF139" i="15"/>
  <c r="T139" i="15"/>
  <c r="R139" i="15"/>
  <c r="P139" i="15"/>
  <c r="BI131" i="15"/>
  <c r="BH131" i="15"/>
  <c r="BG131" i="15"/>
  <c r="BF131" i="15"/>
  <c r="T131" i="15"/>
  <c r="R131" i="15"/>
  <c r="P131" i="15"/>
  <c r="J125" i="15"/>
  <c r="J124" i="15"/>
  <c r="F122" i="15"/>
  <c r="E120" i="15"/>
  <c r="J96" i="15"/>
  <c r="J95" i="15"/>
  <c r="F93" i="15"/>
  <c r="E91" i="15"/>
  <c r="J22" i="15"/>
  <c r="E22" i="15"/>
  <c r="F125" i="15" s="1"/>
  <c r="J21" i="15"/>
  <c r="J19" i="15"/>
  <c r="E19" i="15"/>
  <c r="F124" i="15" s="1"/>
  <c r="J18" i="15"/>
  <c r="J16" i="15"/>
  <c r="J122" i="15" s="1"/>
  <c r="E7" i="15"/>
  <c r="E114" i="15" s="1"/>
  <c r="J41" i="14"/>
  <c r="J40" i="14"/>
  <c r="AY112" i="1" s="1"/>
  <c r="J39" i="14"/>
  <c r="AX112" i="1" s="1"/>
  <c r="BI450" i="14"/>
  <c r="BH450" i="14"/>
  <c r="BG450" i="14"/>
  <c r="BF450" i="14"/>
  <c r="T450" i="14"/>
  <c r="T449" i="14" s="1"/>
  <c r="R450" i="14"/>
  <c r="R449" i="14" s="1"/>
  <c r="P450" i="14"/>
  <c r="P449" i="14" s="1"/>
  <c r="BI435" i="14"/>
  <c r="BH435" i="14"/>
  <c r="BG435" i="14"/>
  <c r="BF435" i="14"/>
  <c r="T435" i="14"/>
  <c r="T434" i="14" s="1"/>
  <c r="R435" i="14"/>
  <c r="R434" i="14" s="1"/>
  <c r="P435" i="14"/>
  <c r="P434" i="14" s="1"/>
  <c r="BI429" i="14"/>
  <c r="BH429" i="14"/>
  <c r="BG429" i="14"/>
  <c r="BF429" i="14"/>
  <c r="T429" i="14"/>
  <c r="R429" i="14"/>
  <c r="P429" i="14"/>
  <c r="BI421" i="14"/>
  <c r="BH421" i="14"/>
  <c r="BG421" i="14"/>
  <c r="BF421" i="14"/>
  <c r="T421" i="14"/>
  <c r="T420" i="14" s="1"/>
  <c r="R421" i="14"/>
  <c r="R420" i="14" s="1"/>
  <c r="P421" i="14"/>
  <c r="P420" i="14" s="1"/>
  <c r="BI415" i="14"/>
  <c r="BH415" i="14"/>
  <c r="BG415" i="14"/>
  <c r="BF415" i="14"/>
  <c r="T415" i="14"/>
  <c r="R415" i="14"/>
  <c r="P415" i="14"/>
  <c r="BI409" i="14"/>
  <c r="BH409" i="14"/>
  <c r="BG409" i="14"/>
  <c r="BF409" i="14"/>
  <c r="T409" i="14"/>
  <c r="R409" i="14"/>
  <c r="P409" i="14"/>
  <c r="BI402" i="14"/>
  <c r="BH402" i="14"/>
  <c r="BG402" i="14"/>
  <c r="BF402" i="14"/>
  <c r="T402" i="14"/>
  <c r="R402" i="14"/>
  <c r="P402" i="14"/>
  <c r="BI396" i="14"/>
  <c r="BH396" i="14"/>
  <c r="BG396" i="14"/>
  <c r="BF396" i="14"/>
  <c r="T396" i="14"/>
  <c r="R396" i="14"/>
  <c r="P396" i="14"/>
  <c r="BI390" i="14"/>
  <c r="BH390" i="14"/>
  <c r="BG390" i="14"/>
  <c r="BF390" i="14"/>
  <c r="T390" i="14"/>
  <c r="R390" i="14"/>
  <c r="P390" i="14"/>
  <c r="BI385" i="14"/>
  <c r="BH385" i="14"/>
  <c r="BG385" i="14"/>
  <c r="BF385" i="14"/>
  <c r="T385" i="14"/>
  <c r="R385" i="14"/>
  <c r="P385" i="14"/>
  <c r="BI378" i="14"/>
  <c r="BH378" i="14"/>
  <c r="BG378" i="14"/>
  <c r="BF378" i="14"/>
  <c r="T378" i="14"/>
  <c r="R378" i="14"/>
  <c r="P378" i="14"/>
  <c r="BI370" i="14"/>
  <c r="BH370" i="14"/>
  <c r="BG370" i="14"/>
  <c r="BF370" i="14"/>
  <c r="T370" i="14"/>
  <c r="R370" i="14"/>
  <c r="P370" i="14"/>
  <c r="BI363" i="14"/>
  <c r="BH363" i="14"/>
  <c r="BG363" i="14"/>
  <c r="BF363" i="14"/>
  <c r="T363" i="14"/>
  <c r="R363" i="14"/>
  <c r="P363" i="14"/>
  <c r="BI356" i="14"/>
  <c r="BH356" i="14"/>
  <c r="BG356" i="14"/>
  <c r="BF356" i="14"/>
  <c r="T356" i="14"/>
  <c r="R356" i="14"/>
  <c r="P356" i="14"/>
  <c r="BI351" i="14"/>
  <c r="BH351" i="14"/>
  <c r="BG351" i="14"/>
  <c r="BF351" i="14"/>
  <c r="T351" i="14"/>
  <c r="R351" i="14"/>
  <c r="P351" i="14"/>
  <c r="BI346" i="14"/>
  <c r="BH346" i="14"/>
  <c r="BG346" i="14"/>
  <c r="BF346" i="14"/>
  <c r="T346" i="14"/>
  <c r="R346" i="14"/>
  <c r="P346" i="14"/>
  <c r="BI340" i="14"/>
  <c r="BH340" i="14"/>
  <c r="BG340" i="14"/>
  <c r="BF340" i="14"/>
  <c r="T340" i="14"/>
  <c r="R340" i="14"/>
  <c r="P340" i="14"/>
  <c r="BI335" i="14"/>
  <c r="BH335" i="14"/>
  <c r="BG335" i="14"/>
  <c r="BF335" i="14"/>
  <c r="T335" i="14"/>
  <c r="R335" i="14"/>
  <c r="P335" i="14"/>
  <c r="BI329" i="14"/>
  <c r="BH329" i="14"/>
  <c r="BG329" i="14"/>
  <c r="BF329" i="14"/>
  <c r="T329" i="14"/>
  <c r="R329" i="14"/>
  <c r="P329" i="14"/>
  <c r="BI324" i="14"/>
  <c r="BH324" i="14"/>
  <c r="BG324" i="14"/>
  <c r="BF324" i="14"/>
  <c r="T324" i="14"/>
  <c r="R324" i="14"/>
  <c r="P324" i="14"/>
  <c r="BI319" i="14"/>
  <c r="BH319" i="14"/>
  <c r="BG319" i="14"/>
  <c r="BF319" i="14"/>
  <c r="T319" i="14"/>
  <c r="R319" i="14"/>
  <c r="P319" i="14"/>
  <c r="BI314" i="14"/>
  <c r="BH314" i="14"/>
  <c r="BG314" i="14"/>
  <c r="BF314" i="14"/>
  <c r="T314" i="14"/>
  <c r="R314" i="14"/>
  <c r="P314" i="14"/>
  <c r="BI309" i="14"/>
  <c r="BH309" i="14"/>
  <c r="BG309" i="14"/>
  <c r="BF309" i="14"/>
  <c r="T309" i="14"/>
  <c r="R309" i="14"/>
  <c r="P309" i="14"/>
  <c r="BI304" i="14"/>
  <c r="BH304" i="14"/>
  <c r="BG304" i="14"/>
  <c r="BF304" i="14"/>
  <c r="T304" i="14"/>
  <c r="R304" i="14"/>
  <c r="P304" i="14"/>
  <c r="BI299" i="14"/>
  <c r="BH299" i="14"/>
  <c r="BG299" i="14"/>
  <c r="BF299" i="14"/>
  <c r="T299" i="14"/>
  <c r="R299" i="14"/>
  <c r="P299" i="14"/>
  <c r="BI294" i="14"/>
  <c r="BH294" i="14"/>
  <c r="BG294" i="14"/>
  <c r="BF294" i="14"/>
  <c r="T294" i="14"/>
  <c r="R294" i="14"/>
  <c r="P294" i="14"/>
  <c r="BI288" i="14"/>
  <c r="BH288" i="14"/>
  <c r="BG288" i="14"/>
  <c r="BF288" i="14"/>
  <c r="T288" i="14"/>
  <c r="R288" i="14"/>
  <c r="P288" i="14"/>
  <c r="BI281" i="14"/>
  <c r="BH281" i="14"/>
  <c r="BG281" i="14"/>
  <c r="BF281" i="14"/>
  <c r="T281" i="14"/>
  <c r="R281" i="14"/>
  <c r="P281" i="14"/>
  <c r="BI274" i="14"/>
  <c r="BH274" i="14"/>
  <c r="BG274" i="14"/>
  <c r="BF274" i="14"/>
  <c r="T274" i="14"/>
  <c r="R274" i="14"/>
  <c r="P274" i="14"/>
  <c r="BI267" i="14"/>
  <c r="BH267" i="14"/>
  <c r="BG267" i="14"/>
  <c r="BF267" i="14"/>
  <c r="T267" i="14"/>
  <c r="R267" i="14"/>
  <c r="P267" i="14"/>
  <c r="BI260" i="14"/>
  <c r="BH260" i="14"/>
  <c r="BG260" i="14"/>
  <c r="BF260" i="14"/>
  <c r="T260" i="14"/>
  <c r="R260" i="14"/>
  <c r="P260" i="14"/>
  <c r="BI253" i="14"/>
  <c r="BH253" i="14"/>
  <c r="BG253" i="14"/>
  <c r="BF253" i="14"/>
  <c r="T253" i="14"/>
  <c r="R253" i="14"/>
  <c r="P253" i="14"/>
  <c r="BI246" i="14"/>
  <c r="BH246" i="14"/>
  <c r="BG246" i="14"/>
  <c r="BF246" i="14"/>
  <c r="T246" i="14"/>
  <c r="R246" i="14"/>
  <c r="P246" i="14"/>
  <c r="BI239" i="14"/>
  <c r="BH239" i="14"/>
  <c r="BG239" i="14"/>
  <c r="BF239" i="14"/>
  <c r="T239" i="14"/>
  <c r="R239" i="14"/>
  <c r="P239" i="14"/>
  <c r="BI232" i="14"/>
  <c r="BH232" i="14"/>
  <c r="BG232" i="14"/>
  <c r="BF232" i="14"/>
  <c r="T232" i="14"/>
  <c r="R232" i="14"/>
  <c r="P232" i="14"/>
  <c r="BI225" i="14"/>
  <c r="BH225" i="14"/>
  <c r="BG225" i="14"/>
  <c r="BF225" i="14"/>
  <c r="T225" i="14"/>
  <c r="R225" i="14"/>
  <c r="P225" i="14"/>
  <c r="BI218" i="14"/>
  <c r="BH218" i="14"/>
  <c r="BG218" i="14"/>
  <c r="BF218" i="14"/>
  <c r="T218" i="14"/>
  <c r="R218" i="14"/>
  <c r="P218" i="14"/>
  <c r="BI212" i="14"/>
  <c r="BH212" i="14"/>
  <c r="BG212" i="14"/>
  <c r="BF212" i="14"/>
  <c r="T212" i="14"/>
  <c r="R212" i="14"/>
  <c r="P212" i="14"/>
  <c r="BI206" i="14"/>
  <c r="BH206" i="14"/>
  <c r="BG206" i="14"/>
  <c r="BF206" i="14"/>
  <c r="T206" i="14"/>
  <c r="R206" i="14"/>
  <c r="P206" i="14"/>
  <c r="BI200" i="14"/>
  <c r="BH200" i="14"/>
  <c r="BG200" i="14"/>
  <c r="BF200" i="14"/>
  <c r="T200" i="14"/>
  <c r="R200" i="14"/>
  <c r="P200" i="14"/>
  <c r="BI194" i="14"/>
  <c r="BH194" i="14"/>
  <c r="BG194" i="14"/>
  <c r="BF194" i="14"/>
  <c r="T194" i="14"/>
  <c r="R194" i="14"/>
  <c r="P194" i="14"/>
  <c r="BI188" i="14"/>
  <c r="BH188" i="14"/>
  <c r="BG188" i="14"/>
  <c r="BF188" i="14"/>
  <c r="T188" i="14"/>
  <c r="R188" i="14"/>
  <c r="P188" i="14"/>
  <c r="BI182" i="14"/>
  <c r="BH182" i="14"/>
  <c r="BG182" i="14"/>
  <c r="BF182" i="14"/>
  <c r="T182" i="14"/>
  <c r="R182" i="14"/>
  <c r="P182" i="14"/>
  <c r="BI176" i="14"/>
  <c r="BH176" i="14"/>
  <c r="BG176" i="14"/>
  <c r="BF176" i="14"/>
  <c r="T176" i="14"/>
  <c r="R176" i="14"/>
  <c r="P176" i="14"/>
  <c r="BI169" i="14"/>
  <c r="BH169" i="14"/>
  <c r="BG169" i="14"/>
  <c r="BF169" i="14"/>
  <c r="T169" i="14"/>
  <c r="R169" i="14"/>
  <c r="P169" i="14"/>
  <c r="BI162" i="14"/>
  <c r="BH162" i="14"/>
  <c r="BG162" i="14"/>
  <c r="BF162" i="14"/>
  <c r="T162" i="14"/>
  <c r="R162" i="14"/>
  <c r="P162" i="14"/>
  <c r="BI156" i="14"/>
  <c r="BH156" i="14"/>
  <c r="BG156" i="14"/>
  <c r="BF156" i="14"/>
  <c r="T156" i="14"/>
  <c r="R156" i="14"/>
  <c r="P156" i="14"/>
  <c r="BI150" i="14"/>
  <c r="BH150" i="14"/>
  <c r="BG150" i="14"/>
  <c r="BF150" i="14"/>
  <c r="T150" i="14"/>
  <c r="R150" i="14"/>
  <c r="P150" i="14"/>
  <c r="BI144" i="14"/>
  <c r="BH144" i="14"/>
  <c r="BG144" i="14"/>
  <c r="BF144" i="14"/>
  <c r="T144" i="14"/>
  <c r="R144" i="14"/>
  <c r="P144" i="14"/>
  <c r="BI138" i="14"/>
  <c r="BH138" i="14"/>
  <c r="BG138" i="14"/>
  <c r="BF138" i="14"/>
  <c r="T138" i="14"/>
  <c r="R138" i="14"/>
  <c r="P138" i="14"/>
  <c r="BI132" i="14"/>
  <c r="BH132" i="14"/>
  <c r="BG132" i="14"/>
  <c r="BF132" i="14"/>
  <c r="T132" i="14"/>
  <c r="R132" i="14"/>
  <c r="P132" i="14"/>
  <c r="J126" i="14"/>
  <c r="J125" i="14"/>
  <c r="F123" i="14"/>
  <c r="E121" i="14"/>
  <c r="J96" i="14"/>
  <c r="J95" i="14"/>
  <c r="F93" i="14"/>
  <c r="E91" i="14"/>
  <c r="J22" i="14"/>
  <c r="E22" i="14"/>
  <c r="F126" i="14" s="1"/>
  <c r="J21" i="14"/>
  <c r="J19" i="14"/>
  <c r="E19" i="14"/>
  <c r="F125" i="14" s="1"/>
  <c r="J18" i="14"/>
  <c r="J16" i="14"/>
  <c r="J123" i="14" s="1"/>
  <c r="E7" i="14"/>
  <c r="E115" i="14" s="1"/>
  <c r="J41" i="13"/>
  <c r="J40" i="13"/>
  <c r="AY110" i="1" s="1"/>
  <c r="J39" i="13"/>
  <c r="AX110" i="1"/>
  <c r="BI176" i="13"/>
  <c r="BH176" i="13"/>
  <c r="BG176" i="13"/>
  <c r="BF176" i="13"/>
  <c r="T176" i="13"/>
  <c r="R176" i="13"/>
  <c r="P176" i="13"/>
  <c r="BI170" i="13"/>
  <c r="BH170" i="13"/>
  <c r="BG170" i="13"/>
  <c r="BF170" i="13"/>
  <c r="T170" i="13"/>
  <c r="R170" i="13"/>
  <c r="P170" i="13"/>
  <c r="BI163" i="13"/>
  <c r="BH163" i="13"/>
  <c r="BG163" i="13"/>
  <c r="BF163" i="13"/>
  <c r="T163" i="13"/>
  <c r="R163" i="13"/>
  <c r="P163" i="13"/>
  <c r="BI157" i="13"/>
  <c r="BH157" i="13"/>
  <c r="BG157" i="13"/>
  <c r="BF157" i="13"/>
  <c r="T157" i="13"/>
  <c r="R157" i="13"/>
  <c r="P157" i="13"/>
  <c r="BI150" i="13"/>
  <c r="BH150" i="13"/>
  <c r="BG150" i="13"/>
  <c r="BF150" i="13"/>
  <c r="T150" i="13"/>
  <c r="R150" i="13"/>
  <c r="P150" i="13"/>
  <c r="BI143" i="13"/>
  <c r="BH143" i="13"/>
  <c r="BG143" i="13"/>
  <c r="BF143" i="13"/>
  <c r="T143" i="13"/>
  <c r="R143" i="13"/>
  <c r="P143" i="13"/>
  <c r="BI136" i="13"/>
  <c r="BH136" i="13"/>
  <c r="BG136" i="13"/>
  <c r="BF136" i="13"/>
  <c r="T136" i="13"/>
  <c r="R136" i="13"/>
  <c r="P136" i="13"/>
  <c r="BI129" i="13"/>
  <c r="BH129" i="13"/>
  <c r="BG129" i="13"/>
  <c r="BF129" i="13"/>
  <c r="T129" i="13"/>
  <c r="R129" i="13"/>
  <c r="P129" i="13"/>
  <c r="J123" i="13"/>
  <c r="J122" i="13"/>
  <c r="F120" i="13"/>
  <c r="E118" i="13"/>
  <c r="J96" i="13"/>
  <c r="J95" i="13"/>
  <c r="F93" i="13"/>
  <c r="E91" i="13"/>
  <c r="J22" i="13"/>
  <c r="E22" i="13"/>
  <c r="F123" i="13" s="1"/>
  <c r="J21" i="13"/>
  <c r="J19" i="13"/>
  <c r="E19" i="13"/>
  <c r="F122" i="13" s="1"/>
  <c r="J18" i="13"/>
  <c r="J16" i="13"/>
  <c r="J120" i="13" s="1"/>
  <c r="E7" i="13"/>
  <c r="E112" i="13" s="1"/>
  <c r="J41" i="12"/>
  <c r="J40" i="12"/>
  <c r="AY109" i="1" s="1"/>
  <c r="J39" i="12"/>
  <c r="AX109" i="1" s="1"/>
  <c r="BI243" i="12"/>
  <c r="BH243" i="12"/>
  <c r="BG243" i="12"/>
  <c r="BF243" i="12"/>
  <c r="T243" i="12"/>
  <c r="R243" i="12"/>
  <c r="P243" i="12"/>
  <c r="BI237" i="12"/>
  <c r="BH237" i="12"/>
  <c r="BG237" i="12"/>
  <c r="BF237" i="12"/>
  <c r="T237" i="12"/>
  <c r="R237" i="12"/>
  <c r="P237" i="12"/>
  <c r="BI230" i="12"/>
  <c r="BH230" i="12"/>
  <c r="BG230" i="12"/>
  <c r="BF230" i="12"/>
  <c r="T230" i="12"/>
  <c r="R230" i="12"/>
  <c r="P230" i="12"/>
  <c r="BI224" i="12"/>
  <c r="BH224" i="12"/>
  <c r="BG224" i="12"/>
  <c r="BF224" i="12"/>
  <c r="T224" i="12"/>
  <c r="R224" i="12"/>
  <c r="P224" i="12"/>
  <c r="BI217" i="12"/>
  <c r="BH217" i="12"/>
  <c r="BG217" i="12"/>
  <c r="BF217" i="12"/>
  <c r="T217" i="12"/>
  <c r="R217" i="12"/>
  <c r="P217" i="12"/>
  <c r="BI210" i="12"/>
  <c r="BH210" i="12"/>
  <c r="BG210" i="12"/>
  <c r="BF210" i="12"/>
  <c r="T210" i="12"/>
  <c r="R210" i="12"/>
  <c r="P210" i="12"/>
  <c r="BI204" i="12"/>
  <c r="BH204" i="12"/>
  <c r="BG204" i="12"/>
  <c r="BF204" i="12"/>
  <c r="T204" i="12"/>
  <c r="R204" i="12"/>
  <c r="P204" i="12"/>
  <c r="BI197" i="12"/>
  <c r="BH197" i="12"/>
  <c r="BG197" i="12"/>
  <c r="BF197" i="12"/>
  <c r="T197" i="12"/>
  <c r="R197" i="12"/>
  <c r="P197" i="12"/>
  <c r="BI190" i="12"/>
  <c r="BH190" i="12"/>
  <c r="BG190" i="12"/>
  <c r="BF190" i="12"/>
  <c r="T190" i="12"/>
  <c r="R190" i="12"/>
  <c r="P190" i="12"/>
  <c r="BI183" i="12"/>
  <c r="BH183" i="12"/>
  <c r="BG183" i="12"/>
  <c r="BF183" i="12"/>
  <c r="T183" i="12"/>
  <c r="R183" i="12"/>
  <c r="P183" i="12"/>
  <c r="BI176" i="12"/>
  <c r="BH176" i="12"/>
  <c r="BG176" i="12"/>
  <c r="BF176" i="12"/>
  <c r="T176" i="12"/>
  <c r="R176" i="12"/>
  <c r="P176" i="12"/>
  <c r="BI169" i="12"/>
  <c r="BH169" i="12"/>
  <c r="BG169" i="12"/>
  <c r="BF169" i="12"/>
  <c r="T169" i="12"/>
  <c r="R169" i="12"/>
  <c r="P169" i="12"/>
  <c r="BI162" i="12"/>
  <c r="BH162" i="12"/>
  <c r="BG162" i="12"/>
  <c r="BF162" i="12"/>
  <c r="T162" i="12"/>
  <c r="R162" i="12"/>
  <c r="P162" i="12"/>
  <c r="BI157" i="12"/>
  <c r="BH157" i="12"/>
  <c r="BG157" i="12"/>
  <c r="BF157" i="12"/>
  <c r="T157" i="12"/>
  <c r="R157" i="12"/>
  <c r="P157" i="12"/>
  <c r="BI150" i="12"/>
  <c r="BH150" i="12"/>
  <c r="BG150" i="12"/>
  <c r="BF150" i="12"/>
  <c r="T150" i="12"/>
  <c r="R150" i="12"/>
  <c r="P150" i="12"/>
  <c r="BI143" i="12"/>
  <c r="BH143" i="12"/>
  <c r="BG143" i="12"/>
  <c r="BF143" i="12"/>
  <c r="T143" i="12"/>
  <c r="R143" i="12"/>
  <c r="P143" i="12"/>
  <c r="BI136" i="12"/>
  <c r="BH136" i="12"/>
  <c r="BG136" i="12"/>
  <c r="BF136" i="12"/>
  <c r="T136" i="12"/>
  <c r="R136" i="12"/>
  <c r="P136" i="12"/>
  <c r="BI129" i="12"/>
  <c r="BH129" i="12"/>
  <c r="BG129" i="12"/>
  <c r="BF129" i="12"/>
  <c r="T129" i="12"/>
  <c r="R129" i="12"/>
  <c r="P129" i="12"/>
  <c r="J123" i="12"/>
  <c r="J122" i="12"/>
  <c r="F120" i="12"/>
  <c r="E118" i="12"/>
  <c r="J96" i="12"/>
  <c r="J95" i="12"/>
  <c r="F93" i="12"/>
  <c r="E91" i="12"/>
  <c r="J22" i="12"/>
  <c r="E22" i="12"/>
  <c r="F123" i="12" s="1"/>
  <c r="J21" i="12"/>
  <c r="J19" i="12"/>
  <c r="E19" i="12"/>
  <c r="F122" i="12" s="1"/>
  <c r="J18" i="12"/>
  <c r="J16" i="12"/>
  <c r="J120" i="12" s="1"/>
  <c r="E7" i="12"/>
  <c r="E112" i="12"/>
  <c r="J41" i="11"/>
  <c r="J40" i="11"/>
  <c r="AY106" i="1" s="1"/>
  <c r="J39" i="11"/>
  <c r="AX106" i="1"/>
  <c r="BI154" i="11"/>
  <c r="BH154" i="11"/>
  <c r="BG154" i="11"/>
  <c r="BF154" i="11"/>
  <c r="T154" i="11"/>
  <c r="R154" i="11"/>
  <c r="P154" i="11"/>
  <c r="BI149" i="11"/>
  <c r="BH149" i="11"/>
  <c r="BG149" i="11"/>
  <c r="BF149" i="11"/>
  <c r="T149" i="11"/>
  <c r="R149" i="11"/>
  <c r="P149" i="11"/>
  <c r="BI144" i="11"/>
  <c r="BH144" i="11"/>
  <c r="BG144" i="11"/>
  <c r="BF144" i="11"/>
  <c r="T144" i="11"/>
  <c r="R144" i="11"/>
  <c r="P144" i="11"/>
  <c r="BI139" i="11"/>
  <c r="BH139" i="11"/>
  <c r="BG139" i="11"/>
  <c r="BF139" i="11"/>
  <c r="T139" i="11"/>
  <c r="R139" i="11"/>
  <c r="P139" i="11"/>
  <c r="BI134" i="11"/>
  <c r="BH134" i="11"/>
  <c r="BG134" i="11"/>
  <c r="BF134" i="11"/>
  <c r="T134" i="11"/>
  <c r="R134" i="11"/>
  <c r="P134" i="11"/>
  <c r="BI129" i="11"/>
  <c r="BH129" i="11"/>
  <c r="BG129" i="11"/>
  <c r="BF129" i="11"/>
  <c r="T129" i="11"/>
  <c r="R129" i="11"/>
  <c r="P129" i="11"/>
  <c r="J123" i="11"/>
  <c r="J122" i="11"/>
  <c r="F120" i="11"/>
  <c r="E118" i="11"/>
  <c r="J96" i="11"/>
  <c r="J95" i="11"/>
  <c r="F93" i="11"/>
  <c r="E91" i="11"/>
  <c r="J22" i="11"/>
  <c r="E22" i="11"/>
  <c r="F123" i="11" s="1"/>
  <c r="J21" i="11"/>
  <c r="J19" i="11"/>
  <c r="E19" i="11"/>
  <c r="F122" i="11" s="1"/>
  <c r="J18" i="11"/>
  <c r="J16" i="11"/>
  <c r="J120" i="11" s="1"/>
  <c r="E7" i="11"/>
  <c r="E112" i="11" s="1"/>
  <c r="J41" i="10"/>
  <c r="J40" i="10"/>
  <c r="AY105" i="1" s="1"/>
  <c r="J39" i="10"/>
  <c r="AX105" i="1"/>
  <c r="BI1183" i="10"/>
  <c r="BH1183" i="10"/>
  <c r="BG1183" i="10"/>
  <c r="BF1183" i="10"/>
  <c r="T1183" i="10"/>
  <c r="T1182" i="10" s="1"/>
  <c r="R1183" i="10"/>
  <c r="R1182" i="10" s="1"/>
  <c r="P1183" i="10"/>
  <c r="P1182" i="10" s="1"/>
  <c r="BI1179" i="10"/>
  <c r="BH1179" i="10"/>
  <c r="BG1179" i="10"/>
  <c r="BF1179" i="10"/>
  <c r="T1179" i="10"/>
  <c r="R1179" i="10"/>
  <c r="P1179" i="10"/>
  <c r="BI1173" i="10"/>
  <c r="BH1173" i="10"/>
  <c r="BG1173" i="10"/>
  <c r="BF1173" i="10"/>
  <c r="T1173" i="10"/>
  <c r="R1173" i="10"/>
  <c r="P1173" i="10"/>
  <c r="BI1165" i="10"/>
  <c r="BH1165" i="10"/>
  <c r="BG1165" i="10"/>
  <c r="BF1165" i="10"/>
  <c r="T1165" i="10"/>
  <c r="R1165" i="10"/>
  <c r="P1165" i="10"/>
  <c r="BI1160" i="10"/>
  <c r="BH1160" i="10"/>
  <c r="BG1160" i="10"/>
  <c r="BF1160" i="10"/>
  <c r="T1160" i="10"/>
  <c r="R1160" i="10"/>
  <c r="P1160" i="10"/>
  <c r="BI1155" i="10"/>
  <c r="BH1155" i="10"/>
  <c r="BG1155" i="10"/>
  <c r="BF1155" i="10"/>
  <c r="T1155" i="10"/>
  <c r="R1155" i="10"/>
  <c r="P1155" i="10"/>
  <c r="BI1151" i="10"/>
  <c r="BH1151" i="10"/>
  <c r="BG1151" i="10"/>
  <c r="BF1151" i="10"/>
  <c r="T1151" i="10"/>
  <c r="R1151" i="10"/>
  <c r="P1151" i="10"/>
  <c r="BI1146" i="10"/>
  <c r="BH1146" i="10"/>
  <c r="BG1146" i="10"/>
  <c r="BF1146" i="10"/>
  <c r="T1146" i="10"/>
  <c r="R1146" i="10"/>
  <c r="P1146" i="10"/>
  <c r="BI1141" i="10"/>
  <c r="BH1141" i="10"/>
  <c r="BG1141" i="10"/>
  <c r="BF1141" i="10"/>
  <c r="T1141" i="10"/>
  <c r="R1141" i="10"/>
  <c r="P1141" i="10"/>
  <c r="BI1135" i="10"/>
  <c r="BH1135" i="10"/>
  <c r="BG1135" i="10"/>
  <c r="BF1135" i="10"/>
  <c r="T1135" i="10"/>
  <c r="R1135" i="10"/>
  <c r="P1135" i="10"/>
  <c r="BI1130" i="10"/>
  <c r="BH1130" i="10"/>
  <c r="BG1130" i="10"/>
  <c r="BF1130" i="10"/>
  <c r="T1130" i="10"/>
  <c r="R1130" i="10"/>
  <c r="P1130" i="10"/>
  <c r="BI1124" i="10"/>
  <c r="BH1124" i="10"/>
  <c r="BG1124" i="10"/>
  <c r="BF1124" i="10"/>
  <c r="T1124" i="10"/>
  <c r="R1124" i="10"/>
  <c r="P1124" i="10"/>
  <c r="BI1117" i="10"/>
  <c r="BH1117" i="10"/>
  <c r="BG1117" i="10"/>
  <c r="BF1117" i="10"/>
  <c r="T1117" i="10"/>
  <c r="R1117" i="10"/>
  <c r="P1117" i="10"/>
  <c r="BI1112" i="10"/>
  <c r="BH1112" i="10"/>
  <c r="BG1112" i="10"/>
  <c r="BF1112" i="10"/>
  <c r="T1112" i="10"/>
  <c r="T1111" i="10"/>
  <c r="R1112" i="10"/>
  <c r="R1111" i="10" s="1"/>
  <c r="P1112" i="10"/>
  <c r="P1111" i="10"/>
  <c r="BI1106" i="10"/>
  <c r="BH1106" i="10"/>
  <c r="BG1106" i="10"/>
  <c r="BF1106" i="10"/>
  <c r="T1106" i="10"/>
  <c r="R1106" i="10"/>
  <c r="P1106" i="10"/>
  <c r="BI1099" i="10"/>
  <c r="BH1099" i="10"/>
  <c r="BG1099" i="10"/>
  <c r="BF1099" i="10"/>
  <c r="T1099" i="10"/>
  <c r="R1099" i="10"/>
  <c r="P1099" i="10"/>
  <c r="BI1085" i="10"/>
  <c r="BH1085" i="10"/>
  <c r="BG1085" i="10"/>
  <c r="BF1085" i="10"/>
  <c r="T1085" i="10"/>
  <c r="R1085" i="10"/>
  <c r="P1085" i="10"/>
  <c r="BI1078" i="10"/>
  <c r="BH1078" i="10"/>
  <c r="BG1078" i="10"/>
  <c r="BF1078" i="10"/>
  <c r="T1078" i="10"/>
  <c r="R1078" i="10"/>
  <c r="P1078" i="10"/>
  <c r="BI1067" i="10"/>
  <c r="BH1067" i="10"/>
  <c r="BG1067" i="10"/>
  <c r="BF1067" i="10"/>
  <c r="T1067" i="10"/>
  <c r="R1067" i="10"/>
  <c r="P1067" i="10"/>
  <c r="BI1057" i="10"/>
  <c r="BH1057" i="10"/>
  <c r="BG1057" i="10"/>
  <c r="BF1057" i="10"/>
  <c r="T1057" i="10"/>
  <c r="R1057" i="10"/>
  <c r="P1057" i="10"/>
  <c r="BI1050" i="10"/>
  <c r="BH1050" i="10"/>
  <c r="BG1050" i="10"/>
  <c r="BF1050" i="10"/>
  <c r="T1050" i="10"/>
  <c r="R1050" i="10"/>
  <c r="P1050" i="10"/>
  <c r="BI1044" i="10"/>
  <c r="BH1044" i="10"/>
  <c r="BG1044" i="10"/>
  <c r="BF1044" i="10"/>
  <c r="T1044" i="10"/>
  <c r="R1044" i="10"/>
  <c r="P1044" i="10"/>
  <c r="BI1038" i="10"/>
  <c r="BH1038" i="10"/>
  <c r="BG1038" i="10"/>
  <c r="BF1038" i="10"/>
  <c r="T1038" i="10"/>
  <c r="R1038" i="10"/>
  <c r="P1038" i="10"/>
  <c r="BI1033" i="10"/>
  <c r="BH1033" i="10"/>
  <c r="BG1033" i="10"/>
  <c r="BF1033" i="10"/>
  <c r="T1033" i="10"/>
  <c r="R1033" i="10"/>
  <c r="P1033" i="10"/>
  <c r="BI1026" i="10"/>
  <c r="BH1026" i="10"/>
  <c r="BG1026" i="10"/>
  <c r="BF1026" i="10"/>
  <c r="T1026" i="10"/>
  <c r="R1026" i="10"/>
  <c r="P1026" i="10"/>
  <c r="BI1015" i="10"/>
  <c r="BH1015" i="10"/>
  <c r="BG1015" i="10"/>
  <c r="BF1015" i="10"/>
  <c r="T1015" i="10"/>
  <c r="R1015" i="10"/>
  <c r="P1015" i="10"/>
  <c r="BI1008" i="10"/>
  <c r="BH1008" i="10"/>
  <c r="BG1008" i="10"/>
  <c r="BF1008" i="10"/>
  <c r="T1008" i="10"/>
  <c r="R1008" i="10"/>
  <c r="P1008" i="10"/>
  <c r="BI999" i="10"/>
  <c r="BH999" i="10"/>
  <c r="BG999" i="10"/>
  <c r="BF999" i="10"/>
  <c r="T999" i="10"/>
  <c r="R999" i="10"/>
  <c r="P999" i="10"/>
  <c r="BI994" i="10"/>
  <c r="BH994" i="10"/>
  <c r="BG994" i="10"/>
  <c r="BF994" i="10"/>
  <c r="T994" i="10"/>
  <c r="R994" i="10"/>
  <c r="P994" i="10"/>
  <c r="BI985" i="10"/>
  <c r="BH985" i="10"/>
  <c r="BG985" i="10"/>
  <c r="BF985" i="10"/>
  <c r="T985" i="10"/>
  <c r="R985" i="10"/>
  <c r="P985" i="10"/>
  <c r="BI975" i="10"/>
  <c r="BH975" i="10"/>
  <c r="BG975" i="10"/>
  <c r="BF975" i="10"/>
  <c r="T975" i="10"/>
  <c r="R975" i="10"/>
  <c r="P975" i="10"/>
  <c r="BI966" i="10"/>
  <c r="BH966" i="10"/>
  <c r="BG966" i="10"/>
  <c r="BF966" i="10"/>
  <c r="T966" i="10"/>
  <c r="R966" i="10"/>
  <c r="P966" i="10"/>
  <c r="BI959" i="10"/>
  <c r="BH959" i="10"/>
  <c r="BG959" i="10"/>
  <c r="BF959" i="10"/>
  <c r="T959" i="10"/>
  <c r="R959" i="10"/>
  <c r="P959" i="10"/>
  <c r="BI954" i="10"/>
  <c r="BH954" i="10"/>
  <c r="BG954" i="10"/>
  <c r="BF954" i="10"/>
  <c r="T954" i="10"/>
  <c r="R954" i="10"/>
  <c r="P954" i="10"/>
  <c r="BI947" i="10"/>
  <c r="BH947" i="10"/>
  <c r="BG947" i="10"/>
  <c r="BF947" i="10"/>
  <c r="T947" i="10"/>
  <c r="R947" i="10"/>
  <c r="P947" i="10"/>
  <c r="BI941" i="10"/>
  <c r="BH941" i="10"/>
  <c r="BG941" i="10"/>
  <c r="BF941" i="10"/>
  <c r="T941" i="10"/>
  <c r="R941" i="10"/>
  <c r="P941" i="10"/>
  <c r="BI935" i="10"/>
  <c r="BH935" i="10"/>
  <c r="BG935" i="10"/>
  <c r="BF935" i="10"/>
  <c r="T935" i="10"/>
  <c r="R935" i="10"/>
  <c r="P935" i="10"/>
  <c r="BI928" i="10"/>
  <c r="BH928" i="10"/>
  <c r="BG928" i="10"/>
  <c r="BF928" i="10"/>
  <c r="T928" i="10"/>
  <c r="R928" i="10"/>
  <c r="P928" i="10"/>
  <c r="BI923" i="10"/>
  <c r="BH923" i="10"/>
  <c r="BG923" i="10"/>
  <c r="BF923" i="10"/>
  <c r="T923" i="10"/>
  <c r="R923" i="10"/>
  <c r="P923" i="10"/>
  <c r="BI916" i="10"/>
  <c r="BH916" i="10"/>
  <c r="BG916" i="10"/>
  <c r="BF916" i="10"/>
  <c r="T916" i="10"/>
  <c r="R916" i="10"/>
  <c r="P916" i="10"/>
  <c r="BI910" i="10"/>
  <c r="BH910" i="10"/>
  <c r="BG910" i="10"/>
  <c r="BF910" i="10"/>
  <c r="T910" i="10"/>
  <c r="R910" i="10"/>
  <c r="P910" i="10"/>
  <c r="BI903" i="10"/>
  <c r="BH903" i="10"/>
  <c r="BG903" i="10"/>
  <c r="BF903" i="10"/>
  <c r="T903" i="10"/>
  <c r="R903" i="10"/>
  <c r="P903" i="10"/>
  <c r="BI897" i="10"/>
  <c r="BH897" i="10"/>
  <c r="BG897" i="10"/>
  <c r="BF897" i="10"/>
  <c r="T897" i="10"/>
  <c r="R897" i="10"/>
  <c r="P897" i="10"/>
  <c r="BI891" i="10"/>
  <c r="BH891" i="10"/>
  <c r="BG891" i="10"/>
  <c r="BF891" i="10"/>
  <c r="T891" i="10"/>
  <c r="R891" i="10"/>
  <c r="P891" i="10"/>
  <c r="BI882" i="10"/>
  <c r="BH882" i="10"/>
  <c r="BG882" i="10"/>
  <c r="BF882" i="10"/>
  <c r="T882" i="10"/>
  <c r="R882" i="10"/>
  <c r="P882" i="10"/>
  <c r="BI875" i="10"/>
  <c r="BH875" i="10"/>
  <c r="BG875" i="10"/>
  <c r="BF875" i="10"/>
  <c r="T875" i="10"/>
  <c r="R875" i="10"/>
  <c r="P875" i="10"/>
  <c r="BI866" i="10"/>
  <c r="BH866" i="10"/>
  <c r="BG866" i="10"/>
  <c r="BF866" i="10"/>
  <c r="T866" i="10"/>
  <c r="R866" i="10"/>
  <c r="P866" i="10"/>
  <c r="BI855" i="10"/>
  <c r="BH855" i="10"/>
  <c r="BG855" i="10"/>
  <c r="BF855" i="10"/>
  <c r="T855" i="10"/>
  <c r="R855" i="10"/>
  <c r="P855" i="10"/>
  <c r="BI848" i="10"/>
  <c r="BH848" i="10"/>
  <c r="BG848" i="10"/>
  <c r="BF848" i="10"/>
  <c r="T848" i="10"/>
  <c r="R848" i="10"/>
  <c r="P848" i="10"/>
  <c r="BI843" i="10"/>
  <c r="BH843" i="10"/>
  <c r="BG843" i="10"/>
  <c r="BF843" i="10"/>
  <c r="T843" i="10"/>
  <c r="R843" i="10"/>
  <c r="P843" i="10"/>
  <c r="BI836" i="10"/>
  <c r="BH836" i="10"/>
  <c r="BG836" i="10"/>
  <c r="BF836" i="10"/>
  <c r="T836" i="10"/>
  <c r="R836" i="10"/>
  <c r="P836" i="10"/>
  <c r="BI828" i="10"/>
  <c r="BH828" i="10"/>
  <c r="BG828" i="10"/>
  <c r="BF828" i="10"/>
  <c r="T828" i="10"/>
  <c r="R828" i="10"/>
  <c r="P828" i="10"/>
  <c r="BI822" i="10"/>
  <c r="BH822" i="10"/>
  <c r="BG822" i="10"/>
  <c r="BF822" i="10"/>
  <c r="T822" i="10"/>
  <c r="R822" i="10"/>
  <c r="P822" i="10"/>
  <c r="BI816" i="10"/>
  <c r="BH816" i="10"/>
  <c r="BG816" i="10"/>
  <c r="BF816" i="10"/>
  <c r="T816" i="10"/>
  <c r="R816" i="10"/>
  <c r="P816" i="10"/>
  <c r="BI803" i="10"/>
  <c r="BH803" i="10"/>
  <c r="BG803" i="10"/>
  <c r="BF803" i="10"/>
  <c r="T803" i="10"/>
  <c r="R803" i="10"/>
  <c r="P803" i="10"/>
  <c r="BI796" i="10"/>
  <c r="BH796" i="10"/>
  <c r="BG796" i="10"/>
  <c r="BF796" i="10"/>
  <c r="T796" i="10"/>
  <c r="R796" i="10"/>
  <c r="P796" i="10"/>
  <c r="BI788" i="10"/>
  <c r="BH788" i="10"/>
  <c r="BG788" i="10"/>
  <c r="BF788" i="10"/>
  <c r="T788" i="10"/>
  <c r="R788" i="10"/>
  <c r="P788" i="10"/>
  <c r="BI780" i="10"/>
  <c r="BH780" i="10"/>
  <c r="BG780" i="10"/>
  <c r="BF780" i="10"/>
  <c r="T780" i="10"/>
  <c r="R780" i="10"/>
  <c r="P780" i="10"/>
  <c r="BI772" i="10"/>
  <c r="BH772" i="10"/>
  <c r="BG772" i="10"/>
  <c r="BF772" i="10"/>
  <c r="T772" i="10"/>
  <c r="R772" i="10"/>
  <c r="P772" i="10"/>
  <c r="BI766" i="10"/>
  <c r="BH766" i="10"/>
  <c r="BG766" i="10"/>
  <c r="BF766" i="10"/>
  <c r="T766" i="10"/>
  <c r="R766" i="10"/>
  <c r="P766" i="10"/>
  <c r="BI759" i="10"/>
  <c r="BH759" i="10"/>
  <c r="BG759" i="10"/>
  <c r="BF759" i="10"/>
  <c r="T759" i="10"/>
  <c r="R759" i="10"/>
  <c r="P759" i="10"/>
  <c r="BI752" i="10"/>
  <c r="BH752" i="10"/>
  <c r="BG752" i="10"/>
  <c r="BF752" i="10"/>
  <c r="T752" i="10"/>
  <c r="R752" i="10"/>
  <c r="P752" i="10"/>
  <c r="BI739" i="10"/>
  <c r="BH739" i="10"/>
  <c r="BG739" i="10"/>
  <c r="BF739" i="10"/>
  <c r="T739" i="10"/>
  <c r="R739" i="10"/>
  <c r="P739" i="10"/>
  <c r="BI733" i="10"/>
  <c r="BH733" i="10"/>
  <c r="BG733" i="10"/>
  <c r="BF733" i="10"/>
  <c r="T733" i="10"/>
  <c r="R733" i="10"/>
  <c r="P733" i="10"/>
  <c r="BI689" i="10"/>
  <c r="BH689" i="10"/>
  <c r="BG689" i="10"/>
  <c r="BF689" i="10"/>
  <c r="T689" i="10"/>
  <c r="R689" i="10"/>
  <c r="P689" i="10"/>
  <c r="BI654" i="10"/>
  <c r="BH654" i="10"/>
  <c r="BG654" i="10"/>
  <c r="BF654" i="10"/>
  <c r="T654" i="10"/>
  <c r="R654" i="10"/>
  <c r="P654" i="10"/>
  <c r="BI630" i="10"/>
  <c r="BH630" i="10"/>
  <c r="BG630" i="10"/>
  <c r="BF630" i="10"/>
  <c r="T630" i="10"/>
  <c r="R630" i="10"/>
  <c r="P630" i="10"/>
  <c r="BI624" i="10"/>
  <c r="BH624" i="10"/>
  <c r="BG624" i="10"/>
  <c r="BF624" i="10"/>
  <c r="T624" i="10"/>
  <c r="R624" i="10"/>
  <c r="P624" i="10"/>
  <c r="BI616" i="10"/>
  <c r="BH616" i="10"/>
  <c r="BG616" i="10"/>
  <c r="BF616" i="10"/>
  <c r="T616" i="10"/>
  <c r="R616" i="10"/>
  <c r="P616" i="10"/>
  <c r="BI610" i="10"/>
  <c r="BH610" i="10"/>
  <c r="BG610" i="10"/>
  <c r="BF610" i="10"/>
  <c r="T610" i="10"/>
  <c r="R610" i="10"/>
  <c r="P610" i="10"/>
  <c r="BI602" i="10"/>
  <c r="BH602" i="10"/>
  <c r="BG602" i="10"/>
  <c r="BF602" i="10"/>
  <c r="T602" i="10"/>
  <c r="R602" i="10"/>
  <c r="P602" i="10"/>
  <c r="BI594" i="10"/>
  <c r="BH594" i="10"/>
  <c r="BG594" i="10"/>
  <c r="BF594" i="10"/>
  <c r="T594" i="10"/>
  <c r="R594" i="10"/>
  <c r="P594" i="10"/>
  <c r="BI587" i="10"/>
  <c r="BH587" i="10"/>
  <c r="BG587" i="10"/>
  <c r="BF587" i="10"/>
  <c r="T587" i="10"/>
  <c r="T586" i="10" s="1"/>
  <c r="R587" i="10"/>
  <c r="R586" i="10" s="1"/>
  <c r="P587" i="10"/>
  <c r="P586" i="10" s="1"/>
  <c r="BI579" i="10"/>
  <c r="BH579" i="10"/>
  <c r="BG579" i="10"/>
  <c r="BF579" i="10"/>
  <c r="T579" i="10"/>
  <c r="R579" i="10"/>
  <c r="P579" i="10"/>
  <c r="BI572" i="10"/>
  <c r="BH572" i="10"/>
  <c r="BG572" i="10"/>
  <c r="BF572" i="10"/>
  <c r="T572" i="10"/>
  <c r="R572" i="10"/>
  <c r="P572" i="10"/>
  <c r="BI564" i="10"/>
  <c r="BH564" i="10"/>
  <c r="BG564" i="10"/>
  <c r="BF564" i="10"/>
  <c r="T564" i="10"/>
  <c r="R564" i="10"/>
  <c r="P564" i="10"/>
  <c r="BI557" i="10"/>
  <c r="BH557" i="10"/>
  <c r="BG557" i="10"/>
  <c r="BF557" i="10"/>
  <c r="T557" i="10"/>
  <c r="R557" i="10"/>
  <c r="P557" i="10"/>
  <c r="BI552" i="10"/>
  <c r="BH552" i="10"/>
  <c r="BG552" i="10"/>
  <c r="BF552" i="10"/>
  <c r="T552" i="10"/>
  <c r="R552" i="10"/>
  <c r="P552" i="10"/>
  <c r="BI545" i="10"/>
  <c r="BH545" i="10"/>
  <c r="BG545" i="10"/>
  <c r="BF545" i="10"/>
  <c r="T545" i="10"/>
  <c r="R545" i="10"/>
  <c r="P545" i="10"/>
  <c r="BI538" i="10"/>
  <c r="BH538" i="10"/>
  <c r="BG538" i="10"/>
  <c r="BF538" i="10"/>
  <c r="T538" i="10"/>
  <c r="R538" i="10"/>
  <c r="P538" i="10"/>
  <c r="BI531" i="10"/>
  <c r="BH531" i="10"/>
  <c r="BG531" i="10"/>
  <c r="BF531" i="10"/>
  <c r="T531" i="10"/>
  <c r="R531" i="10"/>
  <c r="P531" i="10"/>
  <c r="BI524" i="10"/>
  <c r="BH524" i="10"/>
  <c r="BG524" i="10"/>
  <c r="BF524" i="10"/>
  <c r="T524" i="10"/>
  <c r="R524" i="10"/>
  <c r="P524" i="10"/>
  <c r="BI490" i="10"/>
  <c r="BH490" i="10"/>
  <c r="BG490" i="10"/>
  <c r="BF490" i="10"/>
  <c r="T490" i="10"/>
  <c r="R490" i="10"/>
  <c r="P490" i="10"/>
  <c r="BI484" i="10"/>
  <c r="BH484" i="10"/>
  <c r="BG484" i="10"/>
  <c r="BF484" i="10"/>
  <c r="T484" i="10"/>
  <c r="R484" i="10"/>
  <c r="P484" i="10"/>
  <c r="BI475" i="10"/>
  <c r="BH475" i="10"/>
  <c r="BG475" i="10"/>
  <c r="BF475" i="10"/>
  <c r="T475" i="10"/>
  <c r="R475" i="10"/>
  <c r="P475" i="10"/>
  <c r="BI468" i="10"/>
  <c r="BH468" i="10"/>
  <c r="BG468" i="10"/>
  <c r="BF468" i="10"/>
  <c r="T468" i="10"/>
  <c r="R468" i="10"/>
  <c r="P468" i="10"/>
  <c r="BI462" i="10"/>
  <c r="BH462" i="10"/>
  <c r="BG462" i="10"/>
  <c r="BF462" i="10"/>
  <c r="T462" i="10"/>
  <c r="R462" i="10"/>
  <c r="P462" i="10"/>
  <c r="BI455" i="10"/>
  <c r="BH455" i="10"/>
  <c r="BG455" i="10"/>
  <c r="BF455" i="10"/>
  <c r="T455" i="10"/>
  <c r="R455" i="10"/>
  <c r="P455" i="10"/>
  <c r="BI448" i="10"/>
  <c r="BH448" i="10"/>
  <c r="BG448" i="10"/>
  <c r="BF448" i="10"/>
  <c r="T448" i="10"/>
  <c r="R448" i="10"/>
  <c r="P448" i="10"/>
  <c r="BI437" i="10"/>
  <c r="BH437" i="10"/>
  <c r="BG437" i="10"/>
  <c r="BF437" i="10"/>
  <c r="T437" i="10"/>
  <c r="R437" i="10"/>
  <c r="P437" i="10"/>
  <c r="BI430" i="10"/>
  <c r="BH430" i="10"/>
  <c r="BG430" i="10"/>
  <c r="BF430" i="10"/>
  <c r="T430" i="10"/>
  <c r="R430" i="10"/>
  <c r="P430" i="10"/>
  <c r="BI422" i="10"/>
  <c r="BH422" i="10"/>
  <c r="BG422" i="10"/>
  <c r="BF422" i="10"/>
  <c r="T422" i="10"/>
  <c r="R422" i="10"/>
  <c r="P422" i="10"/>
  <c r="BI415" i="10"/>
  <c r="BH415" i="10"/>
  <c r="BG415" i="10"/>
  <c r="BF415" i="10"/>
  <c r="T415" i="10"/>
  <c r="R415" i="10"/>
  <c r="P415" i="10"/>
  <c r="BI399" i="10"/>
  <c r="BH399" i="10"/>
  <c r="BG399" i="10"/>
  <c r="BF399" i="10"/>
  <c r="T399" i="10"/>
  <c r="R399" i="10"/>
  <c r="P399" i="10"/>
  <c r="BI392" i="10"/>
  <c r="BH392" i="10"/>
  <c r="BG392" i="10"/>
  <c r="BF392" i="10"/>
  <c r="T392" i="10"/>
  <c r="R392" i="10"/>
  <c r="P392" i="10"/>
  <c r="BI385" i="10"/>
  <c r="BH385" i="10"/>
  <c r="BG385" i="10"/>
  <c r="BF385" i="10"/>
  <c r="T385" i="10"/>
  <c r="R385" i="10"/>
  <c r="P385" i="10"/>
  <c r="BI378" i="10"/>
  <c r="BH378" i="10"/>
  <c r="BG378" i="10"/>
  <c r="BF378" i="10"/>
  <c r="T378" i="10"/>
  <c r="R378" i="10"/>
  <c r="P378" i="10"/>
  <c r="BI372" i="10"/>
  <c r="BH372" i="10"/>
  <c r="BG372" i="10"/>
  <c r="BF372" i="10"/>
  <c r="T372" i="10"/>
  <c r="R372" i="10"/>
  <c r="P372" i="10"/>
  <c r="BI366" i="10"/>
  <c r="BH366" i="10"/>
  <c r="BG366" i="10"/>
  <c r="BF366" i="10"/>
  <c r="T366" i="10"/>
  <c r="R366" i="10"/>
  <c r="P366" i="10"/>
  <c r="BI360" i="10"/>
  <c r="BH360" i="10"/>
  <c r="BG360" i="10"/>
  <c r="BF360" i="10"/>
  <c r="T360" i="10"/>
  <c r="R360" i="10"/>
  <c r="P360" i="10"/>
  <c r="BI354" i="10"/>
  <c r="BH354" i="10"/>
  <c r="BG354" i="10"/>
  <c r="BF354" i="10"/>
  <c r="T354" i="10"/>
  <c r="R354" i="10"/>
  <c r="P354" i="10"/>
  <c r="BI348" i="10"/>
  <c r="BH348" i="10"/>
  <c r="BG348" i="10"/>
  <c r="BF348" i="10"/>
  <c r="T348" i="10"/>
  <c r="R348" i="10"/>
  <c r="P348" i="10"/>
  <c r="BI340" i="10"/>
  <c r="BH340" i="10"/>
  <c r="BG340" i="10"/>
  <c r="BF340" i="10"/>
  <c r="T340" i="10"/>
  <c r="R340" i="10"/>
  <c r="P340" i="10"/>
  <c r="BI334" i="10"/>
  <c r="BH334" i="10"/>
  <c r="BG334" i="10"/>
  <c r="BF334" i="10"/>
  <c r="T334" i="10"/>
  <c r="R334" i="10"/>
  <c r="P334" i="10"/>
  <c r="BI323" i="10"/>
  <c r="BH323" i="10"/>
  <c r="BG323" i="10"/>
  <c r="BF323" i="10"/>
  <c r="T323" i="10"/>
  <c r="R323" i="10"/>
  <c r="P323" i="10"/>
  <c r="BI316" i="10"/>
  <c r="BH316" i="10"/>
  <c r="BG316" i="10"/>
  <c r="BF316" i="10"/>
  <c r="T316" i="10"/>
  <c r="R316" i="10"/>
  <c r="P316" i="10"/>
  <c r="BI308" i="10"/>
  <c r="BH308" i="10"/>
  <c r="BG308" i="10"/>
  <c r="BF308" i="10"/>
  <c r="T308" i="10"/>
  <c r="R308" i="10"/>
  <c r="P308" i="10"/>
  <c r="BI297" i="10"/>
  <c r="BH297" i="10"/>
  <c r="BG297" i="10"/>
  <c r="BF297" i="10"/>
  <c r="T297" i="10"/>
  <c r="R297" i="10"/>
  <c r="P297" i="10"/>
  <c r="BI288" i="10"/>
  <c r="BH288" i="10"/>
  <c r="BG288" i="10"/>
  <c r="BF288" i="10"/>
  <c r="T288" i="10"/>
  <c r="R288" i="10"/>
  <c r="P288" i="10"/>
  <c r="BI281" i="10"/>
  <c r="BH281" i="10"/>
  <c r="BG281" i="10"/>
  <c r="BF281" i="10"/>
  <c r="T281" i="10"/>
  <c r="R281" i="10"/>
  <c r="P281" i="10"/>
  <c r="BI272" i="10"/>
  <c r="BH272" i="10"/>
  <c r="BG272" i="10"/>
  <c r="BF272" i="10"/>
  <c r="T272" i="10"/>
  <c r="R272" i="10"/>
  <c r="P272" i="10"/>
  <c r="BI265" i="10"/>
  <c r="BH265" i="10"/>
  <c r="BG265" i="10"/>
  <c r="BF265" i="10"/>
  <c r="T265" i="10"/>
  <c r="R265" i="10"/>
  <c r="P265" i="10"/>
  <c r="BI257" i="10"/>
  <c r="BH257" i="10"/>
  <c r="BG257" i="10"/>
  <c r="BF257" i="10"/>
  <c r="T257" i="10"/>
  <c r="R257" i="10"/>
  <c r="P257" i="10"/>
  <c r="BI250" i="10"/>
  <c r="BH250" i="10"/>
  <c r="BG250" i="10"/>
  <c r="BF250" i="10"/>
  <c r="T250" i="10"/>
  <c r="R250" i="10"/>
  <c r="P250" i="10"/>
  <c r="BI242" i="10"/>
  <c r="BH242" i="10"/>
  <c r="BG242" i="10"/>
  <c r="BF242" i="10"/>
  <c r="T242" i="10"/>
  <c r="R242" i="10"/>
  <c r="P242" i="10"/>
  <c r="BI220" i="10"/>
  <c r="BH220" i="10"/>
  <c r="BG220" i="10"/>
  <c r="BF220" i="10"/>
  <c r="T220" i="10"/>
  <c r="R220" i="10"/>
  <c r="P220" i="10"/>
  <c r="BI205" i="10"/>
  <c r="BH205" i="10"/>
  <c r="BG205" i="10"/>
  <c r="BF205" i="10"/>
  <c r="T205" i="10"/>
  <c r="R205" i="10"/>
  <c r="P205" i="10"/>
  <c r="BI196" i="10"/>
  <c r="BH196" i="10"/>
  <c r="BG196" i="10"/>
  <c r="BF196" i="10"/>
  <c r="T196" i="10"/>
  <c r="R196" i="10"/>
  <c r="P196" i="10"/>
  <c r="BI188" i="10"/>
  <c r="BH188" i="10"/>
  <c r="BG188" i="10"/>
  <c r="BF188" i="10"/>
  <c r="T188" i="10"/>
  <c r="R188" i="10"/>
  <c r="P188" i="10"/>
  <c r="BI181" i="10"/>
  <c r="BH181" i="10"/>
  <c r="BG181" i="10"/>
  <c r="BF181" i="10"/>
  <c r="T181" i="10"/>
  <c r="R181" i="10"/>
  <c r="P181" i="10"/>
  <c r="BI173" i="10"/>
  <c r="BH173" i="10"/>
  <c r="BG173" i="10"/>
  <c r="BF173" i="10"/>
  <c r="T173" i="10"/>
  <c r="R173" i="10"/>
  <c r="P173" i="10"/>
  <c r="BI166" i="10"/>
  <c r="BH166" i="10"/>
  <c r="BG166" i="10"/>
  <c r="BF166" i="10"/>
  <c r="T166" i="10"/>
  <c r="R166" i="10"/>
  <c r="P166" i="10"/>
  <c r="BI159" i="10"/>
  <c r="BH159" i="10"/>
  <c r="BG159" i="10"/>
  <c r="BF159" i="10"/>
  <c r="T159" i="10"/>
  <c r="R159" i="10"/>
  <c r="P159" i="10"/>
  <c r="BI153" i="10"/>
  <c r="BH153" i="10"/>
  <c r="BG153" i="10"/>
  <c r="BF153" i="10"/>
  <c r="T153" i="10"/>
  <c r="R153" i="10"/>
  <c r="P153" i="10"/>
  <c r="BI147" i="10"/>
  <c r="BH147" i="10"/>
  <c r="BG147" i="10"/>
  <c r="BF147" i="10"/>
  <c r="T147" i="10"/>
  <c r="R147" i="10"/>
  <c r="P147" i="10"/>
  <c r="BI141" i="10"/>
  <c r="BH141" i="10"/>
  <c r="BG141" i="10"/>
  <c r="BF141" i="10"/>
  <c r="T141" i="10"/>
  <c r="R141" i="10"/>
  <c r="P141" i="10"/>
  <c r="J135" i="10"/>
  <c r="J134" i="10"/>
  <c r="F132" i="10"/>
  <c r="E130" i="10"/>
  <c r="J96" i="10"/>
  <c r="J95" i="10"/>
  <c r="F93" i="10"/>
  <c r="E91" i="10"/>
  <c r="J22" i="10"/>
  <c r="E22" i="10"/>
  <c r="F135" i="10" s="1"/>
  <c r="J21" i="10"/>
  <c r="J19" i="10"/>
  <c r="E19" i="10"/>
  <c r="F134" i="10" s="1"/>
  <c r="J18" i="10"/>
  <c r="J16" i="10"/>
  <c r="J132" i="10" s="1"/>
  <c r="E7" i="10"/>
  <c r="E85" i="10" s="1"/>
  <c r="J41" i="7"/>
  <c r="J40" i="7"/>
  <c r="AY103" i="1" s="1"/>
  <c r="J39" i="7"/>
  <c r="AX103" i="1" s="1"/>
  <c r="BI184" i="7"/>
  <c r="BH184" i="7"/>
  <c r="BG184" i="7"/>
  <c r="BF184" i="7"/>
  <c r="T184" i="7"/>
  <c r="T183" i="7" s="1"/>
  <c r="T182" i="7" s="1"/>
  <c r="R184" i="7"/>
  <c r="R183" i="7" s="1"/>
  <c r="R182" i="7" s="1"/>
  <c r="P184" i="7"/>
  <c r="P183" i="7" s="1"/>
  <c r="P182" i="7" s="1"/>
  <c r="BI177" i="7"/>
  <c r="BH177" i="7"/>
  <c r="BG177" i="7"/>
  <c r="BF177" i="7"/>
  <c r="T177" i="7"/>
  <c r="R177" i="7"/>
  <c r="P177" i="7"/>
  <c r="BI171" i="7"/>
  <c r="BH171" i="7"/>
  <c r="BG171" i="7"/>
  <c r="BF171" i="7"/>
  <c r="T171" i="7"/>
  <c r="R171" i="7"/>
  <c r="P171" i="7"/>
  <c r="BI165" i="7"/>
  <c r="BH165" i="7"/>
  <c r="BG165" i="7"/>
  <c r="BF165" i="7"/>
  <c r="T165" i="7"/>
  <c r="R165" i="7"/>
  <c r="P165" i="7"/>
  <c r="BI159" i="7"/>
  <c r="BH159" i="7"/>
  <c r="BG159" i="7"/>
  <c r="BF159" i="7"/>
  <c r="T159" i="7"/>
  <c r="R159" i="7"/>
  <c r="P159" i="7"/>
  <c r="BI152" i="7"/>
  <c r="BH152" i="7"/>
  <c r="BG152" i="7"/>
  <c r="BF152" i="7"/>
  <c r="T152" i="7"/>
  <c r="R152" i="7"/>
  <c r="P152" i="7"/>
  <c r="BI145" i="7"/>
  <c r="BH145" i="7"/>
  <c r="BG145" i="7"/>
  <c r="BF145" i="7"/>
  <c r="T145" i="7"/>
  <c r="R145" i="7"/>
  <c r="P145" i="7"/>
  <c r="BI138" i="7"/>
  <c r="BH138" i="7"/>
  <c r="BG138" i="7"/>
  <c r="BF138" i="7"/>
  <c r="T138" i="7"/>
  <c r="R138" i="7"/>
  <c r="P138" i="7"/>
  <c r="BI131" i="7"/>
  <c r="BH131" i="7"/>
  <c r="BG131" i="7"/>
  <c r="BF131" i="7"/>
  <c r="T131" i="7"/>
  <c r="R131" i="7"/>
  <c r="P131" i="7"/>
  <c r="J125" i="7"/>
  <c r="J124" i="7"/>
  <c r="F122" i="7"/>
  <c r="E120" i="7"/>
  <c r="J96" i="7"/>
  <c r="J95" i="7"/>
  <c r="F93" i="7"/>
  <c r="E91" i="7"/>
  <c r="J22" i="7"/>
  <c r="E22" i="7"/>
  <c r="F125" i="7" s="1"/>
  <c r="J21" i="7"/>
  <c r="J19" i="7"/>
  <c r="E19" i="7"/>
  <c r="F124" i="7" s="1"/>
  <c r="J18" i="7"/>
  <c r="J16" i="7"/>
  <c r="J122" i="7" s="1"/>
  <c r="E7" i="7"/>
  <c r="E114" i="7"/>
  <c r="J41" i="6"/>
  <c r="J40" i="6"/>
  <c r="AY102" i="1" s="1"/>
  <c r="J39" i="6"/>
  <c r="AX102" i="1" s="1"/>
  <c r="BI184" i="6"/>
  <c r="BH184" i="6"/>
  <c r="BG184" i="6"/>
  <c r="BF184" i="6"/>
  <c r="T184" i="6"/>
  <c r="T183" i="6" s="1"/>
  <c r="T182" i="6" s="1"/>
  <c r="R184" i="6"/>
  <c r="R183" i="6"/>
  <c r="R182" i="6" s="1"/>
  <c r="P184" i="6"/>
  <c r="P183" i="6"/>
  <c r="P182" i="6" s="1"/>
  <c r="BI177" i="6"/>
  <c r="BH177" i="6"/>
  <c r="BG177" i="6"/>
  <c r="BF177" i="6"/>
  <c r="T177" i="6"/>
  <c r="R177" i="6"/>
  <c r="P177" i="6"/>
  <c r="BI171" i="6"/>
  <c r="BH171" i="6"/>
  <c r="BG171" i="6"/>
  <c r="BF171" i="6"/>
  <c r="T171" i="6"/>
  <c r="R171" i="6"/>
  <c r="P171" i="6"/>
  <c r="BI165" i="6"/>
  <c r="BH165" i="6"/>
  <c r="BG165" i="6"/>
  <c r="BF165" i="6"/>
  <c r="T165" i="6"/>
  <c r="R165" i="6"/>
  <c r="P165" i="6"/>
  <c r="BI159" i="6"/>
  <c r="BH159" i="6"/>
  <c r="BG159" i="6"/>
  <c r="BF159" i="6"/>
  <c r="T159" i="6"/>
  <c r="R159" i="6"/>
  <c r="P159" i="6"/>
  <c r="BI152" i="6"/>
  <c r="BH152" i="6"/>
  <c r="BG152" i="6"/>
  <c r="BF152" i="6"/>
  <c r="T152" i="6"/>
  <c r="R152" i="6"/>
  <c r="P152" i="6"/>
  <c r="BI145" i="6"/>
  <c r="BH145" i="6"/>
  <c r="BG145" i="6"/>
  <c r="BF145" i="6"/>
  <c r="T145" i="6"/>
  <c r="R145" i="6"/>
  <c r="P145" i="6"/>
  <c r="BI138" i="6"/>
  <c r="BH138" i="6"/>
  <c r="BG138" i="6"/>
  <c r="BF138" i="6"/>
  <c r="T138" i="6"/>
  <c r="R138" i="6"/>
  <c r="P138" i="6"/>
  <c r="BI131" i="6"/>
  <c r="BH131" i="6"/>
  <c r="BG131" i="6"/>
  <c r="BF131" i="6"/>
  <c r="T131" i="6"/>
  <c r="R131" i="6"/>
  <c r="P131" i="6"/>
  <c r="J125" i="6"/>
  <c r="J124" i="6"/>
  <c r="F122" i="6"/>
  <c r="E120" i="6"/>
  <c r="J96" i="6"/>
  <c r="J95" i="6"/>
  <c r="F93" i="6"/>
  <c r="E91" i="6"/>
  <c r="J22" i="6"/>
  <c r="E22" i="6"/>
  <c r="F125" i="6" s="1"/>
  <c r="J21" i="6"/>
  <c r="J19" i="6"/>
  <c r="E19" i="6"/>
  <c r="F124" i="6" s="1"/>
  <c r="J18" i="6"/>
  <c r="J16" i="6"/>
  <c r="J122" i="6" s="1"/>
  <c r="E7" i="6"/>
  <c r="E114" i="6" s="1"/>
  <c r="J41" i="5"/>
  <c r="J40" i="5"/>
  <c r="AY101" i="1" s="1"/>
  <c r="J39" i="5"/>
  <c r="AX101" i="1" s="1"/>
  <c r="BI177" i="5"/>
  <c r="BH177" i="5"/>
  <c r="BG177" i="5"/>
  <c r="BF177" i="5"/>
  <c r="T177" i="5"/>
  <c r="T176" i="5" s="1"/>
  <c r="T175" i="5" s="1"/>
  <c r="R177" i="5"/>
  <c r="R176" i="5" s="1"/>
  <c r="R175" i="5" s="1"/>
  <c r="P177" i="5"/>
  <c r="P176" i="5" s="1"/>
  <c r="P175" i="5" s="1"/>
  <c r="BI170" i="5"/>
  <c r="BH170" i="5"/>
  <c r="BG170" i="5"/>
  <c r="BF170" i="5"/>
  <c r="T170" i="5"/>
  <c r="R170" i="5"/>
  <c r="P170" i="5"/>
  <c r="BI164" i="5"/>
  <c r="BH164" i="5"/>
  <c r="BG164" i="5"/>
  <c r="BF164" i="5"/>
  <c r="T164" i="5"/>
  <c r="R164" i="5"/>
  <c r="P164" i="5"/>
  <c r="BI158" i="5"/>
  <c r="BH158" i="5"/>
  <c r="BG158" i="5"/>
  <c r="BF158" i="5"/>
  <c r="T158" i="5"/>
  <c r="R158" i="5"/>
  <c r="P158" i="5"/>
  <c r="BI152" i="5"/>
  <c r="BH152" i="5"/>
  <c r="BG152" i="5"/>
  <c r="BF152" i="5"/>
  <c r="T152" i="5"/>
  <c r="R152" i="5"/>
  <c r="P152" i="5"/>
  <c r="BI145" i="5"/>
  <c r="BH145" i="5"/>
  <c r="BG145" i="5"/>
  <c r="BF145" i="5"/>
  <c r="T145" i="5"/>
  <c r="R145" i="5"/>
  <c r="P145" i="5"/>
  <c r="BI137" i="5"/>
  <c r="BH137" i="5"/>
  <c r="BG137" i="5"/>
  <c r="BF137" i="5"/>
  <c r="T137" i="5"/>
  <c r="R137" i="5"/>
  <c r="P137" i="5"/>
  <c r="BI131" i="5"/>
  <c r="BH131" i="5"/>
  <c r="BG131" i="5"/>
  <c r="BF131" i="5"/>
  <c r="T131" i="5"/>
  <c r="R131" i="5"/>
  <c r="P131" i="5"/>
  <c r="J125" i="5"/>
  <c r="J124" i="5"/>
  <c r="F122" i="5"/>
  <c r="E120" i="5"/>
  <c r="J96" i="5"/>
  <c r="J95" i="5"/>
  <c r="F93" i="5"/>
  <c r="E91" i="5"/>
  <c r="J22" i="5"/>
  <c r="E22" i="5"/>
  <c r="F125" i="5" s="1"/>
  <c r="J21" i="5"/>
  <c r="J19" i="5"/>
  <c r="E19" i="5"/>
  <c r="F124" i="5" s="1"/>
  <c r="J18" i="5"/>
  <c r="J16" i="5"/>
  <c r="J122" i="5" s="1"/>
  <c r="E7" i="5"/>
  <c r="E85" i="5" s="1"/>
  <c r="J41" i="4"/>
  <c r="J40" i="4"/>
  <c r="AY100" i="1" s="1"/>
  <c r="J39" i="4"/>
  <c r="AX100" i="1"/>
  <c r="BI176" i="4"/>
  <c r="BH176" i="4"/>
  <c r="BG176" i="4"/>
  <c r="BF176" i="4"/>
  <c r="T176" i="4"/>
  <c r="R176" i="4"/>
  <c r="P176" i="4"/>
  <c r="BI170" i="4"/>
  <c r="BH170" i="4"/>
  <c r="BG170" i="4"/>
  <c r="BF170" i="4"/>
  <c r="T170" i="4"/>
  <c r="R170" i="4"/>
  <c r="P170" i="4"/>
  <c r="BI163" i="4"/>
  <c r="BH163" i="4"/>
  <c r="BG163" i="4"/>
  <c r="BF163" i="4"/>
  <c r="T163" i="4"/>
  <c r="R163" i="4"/>
  <c r="P163" i="4"/>
  <c r="BI157" i="4"/>
  <c r="BH157" i="4"/>
  <c r="BG157" i="4"/>
  <c r="BF157" i="4"/>
  <c r="T157" i="4"/>
  <c r="R157" i="4"/>
  <c r="P157" i="4"/>
  <c r="BI150" i="4"/>
  <c r="BH150" i="4"/>
  <c r="BG150" i="4"/>
  <c r="BF150" i="4"/>
  <c r="T150" i="4"/>
  <c r="R150" i="4"/>
  <c r="P150" i="4"/>
  <c r="BI143" i="4"/>
  <c r="BH143" i="4"/>
  <c r="BG143" i="4"/>
  <c r="BF143" i="4"/>
  <c r="T143" i="4"/>
  <c r="R143" i="4"/>
  <c r="P143" i="4"/>
  <c r="BI136" i="4"/>
  <c r="BH136" i="4"/>
  <c r="BG136" i="4"/>
  <c r="BF136" i="4"/>
  <c r="T136" i="4"/>
  <c r="R136" i="4"/>
  <c r="P136" i="4"/>
  <c r="BI129" i="4"/>
  <c r="BH129" i="4"/>
  <c r="BG129" i="4"/>
  <c r="BF129" i="4"/>
  <c r="T129" i="4"/>
  <c r="R129" i="4"/>
  <c r="P129" i="4"/>
  <c r="J123" i="4"/>
  <c r="J122" i="4"/>
  <c r="F120" i="4"/>
  <c r="E118" i="4"/>
  <c r="J96" i="4"/>
  <c r="J95" i="4"/>
  <c r="F93" i="4"/>
  <c r="E91" i="4"/>
  <c r="J22" i="4"/>
  <c r="E22" i="4"/>
  <c r="F123" i="4" s="1"/>
  <c r="J21" i="4"/>
  <c r="J19" i="4"/>
  <c r="E19" i="4"/>
  <c r="F95" i="4" s="1"/>
  <c r="J18" i="4"/>
  <c r="J16" i="4"/>
  <c r="J120" i="4" s="1"/>
  <c r="E7" i="4"/>
  <c r="E85" i="4" s="1"/>
  <c r="J41" i="3"/>
  <c r="J40" i="3"/>
  <c r="AY99" i="1" s="1"/>
  <c r="J39" i="3"/>
  <c r="AX99" i="1"/>
  <c r="BI495" i="3"/>
  <c r="BH495" i="3"/>
  <c r="BG495" i="3"/>
  <c r="BF495" i="3"/>
  <c r="T495" i="3"/>
  <c r="T494" i="3" s="1"/>
  <c r="R495" i="3"/>
  <c r="R494" i="3"/>
  <c r="P495" i="3"/>
  <c r="P494" i="3" s="1"/>
  <c r="BI489" i="3"/>
  <c r="BH489" i="3"/>
  <c r="BG489" i="3"/>
  <c r="BF489" i="3"/>
  <c r="T489" i="3"/>
  <c r="R489" i="3"/>
  <c r="P489" i="3"/>
  <c r="BI483" i="3"/>
  <c r="BH483" i="3"/>
  <c r="BG483" i="3"/>
  <c r="BF483" i="3"/>
  <c r="T483" i="3"/>
  <c r="R483" i="3"/>
  <c r="P483" i="3"/>
  <c r="BI477" i="3"/>
  <c r="BH477" i="3"/>
  <c r="BG477" i="3"/>
  <c r="BF477" i="3"/>
  <c r="T477" i="3"/>
  <c r="R477" i="3"/>
  <c r="P477" i="3"/>
  <c r="BI471" i="3"/>
  <c r="BH471" i="3"/>
  <c r="BG471" i="3"/>
  <c r="BF471" i="3"/>
  <c r="T471" i="3"/>
  <c r="R471" i="3"/>
  <c r="P471" i="3"/>
  <c r="BI464" i="3"/>
  <c r="BH464" i="3"/>
  <c r="BG464" i="3"/>
  <c r="BF464" i="3"/>
  <c r="T464" i="3"/>
  <c r="R464" i="3"/>
  <c r="P464" i="3"/>
  <c r="BI458" i="3"/>
  <c r="BH458" i="3"/>
  <c r="BG458" i="3"/>
  <c r="BF458" i="3"/>
  <c r="T458" i="3"/>
  <c r="R458" i="3"/>
  <c r="P458" i="3"/>
  <c r="BI452" i="3"/>
  <c r="BH452" i="3"/>
  <c r="BG452" i="3"/>
  <c r="BF452" i="3"/>
  <c r="T452" i="3"/>
  <c r="R452" i="3"/>
  <c r="P452" i="3"/>
  <c r="BI447" i="3"/>
  <c r="BH447" i="3"/>
  <c r="BG447" i="3"/>
  <c r="BF447" i="3"/>
  <c r="T447" i="3"/>
  <c r="R447" i="3"/>
  <c r="P447" i="3"/>
  <c r="BI440" i="3"/>
  <c r="BH440" i="3"/>
  <c r="BG440" i="3"/>
  <c r="BF440" i="3"/>
  <c r="T440" i="3"/>
  <c r="R440" i="3"/>
  <c r="P440" i="3"/>
  <c r="BI434" i="3"/>
  <c r="BH434" i="3"/>
  <c r="BG434" i="3"/>
  <c r="BF434" i="3"/>
  <c r="T434" i="3"/>
  <c r="R434" i="3"/>
  <c r="P434" i="3"/>
  <c r="BI427" i="3"/>
  <c r="BH427" i="3"/>
  <c r="BG427" i="3"/>
  <c r="BF427" i="3"/>
  <c r="T427" i="3"/>
  <c r="R427" i="3"/>
  <c r="P427" i="3"/>
  <c r="BI420" i="3"/>
  <c r="BH420" i="3"/>
  <c r="BG420" i="3"/>
  <c r="BF420" i="3"/>
  <c r="T420" i="3"/>
  <c r="R420" i="3"/>
  <c r="P420" i="3"/>
  <c r="BI415" i="3"/>
  <c r="BH415" i="3"/>
  <c r="BG415" i="3"/>
  <c r="BF415" i="3"/>
  <c r="T415" i="3"/>
  <c r="R415" i="3"/>
  <c r="P415" i="3"/>
  <c r="BI410" i="3"/>
  <c r="BH410" i="3"/>
  <c r="BG410" i="3"/>
  <c r="BF410" i="3"/>
  <c r="T410" i="3"/>
  <c r="R410" i="3"/>
  <c r="P410" i="3"/>
  <c r="BI404" i="3"/>
  <c r="BH404" i="3"/>
  <c r="BG404" i="3"/>
  <c r="BF404" i="3"/>
  <c r="T404" i="3"/>
  <c r="R404" i="3"/>
  <c r="P404" i="3"/>
  <c r="BI399" i="3"/>
  <c r="BH399" i="3"/>
  <c r="BG399" i="3"/>
  <c r="BF399" i="3"/>
  <c r="T399" i="3"/>
  <c r="R399" i="3"/>
  <c r="P399" i="3"/>
  <c r="BI394" i="3"/>
  <c r="BH394" i="3"/>
  <c r="BG394" i="3"/>
  <c r="BF394" i="3"/>
  <c r="T394" i="3"/>
  <c r="R394" i="3"/>
  <c r="P394" i="3"/>
  <c r="BI389" i="3"/>
  <c r="BH389" i="3"/>
  <c r="BG389" i="3"/>
  <c r="BF389" i="3"/>
  <c r="T389" i="3"/>
  <c r="R389" i="3"/>
  <c r="P389" i="3"/>
  <c r="BI384" i="3"/>
  <c r="BH384" i="3"/>
  <c r="BG384" i="3"/>
  <c r="BF384" i="3"/>
  <c r="T384" i="3"/>
  <c r="R384" i="3"/>
  <c r="P384" i="3"/>
  <c r="BI379" i="3"/>
  <c r="BH379" i="3"/>
  <c r="BG379" i="3"/>
  <c r="BF379" i="3"/>
  <c r="T379" i="3"/>
  <c r="R379" i="3"/>
  <c r="P379" i="3"/>
  <c r="BI374" i="3"/>
  <c r="BH374" i="3"/>
  <c r="BG374" i="3"/>
  <c r="BF374" i="3"/>
  <c r="T374" i="3"/>
  <c r="R374" i="3"/>
  <c r="P374" i="3"/>
  <c r="BI369" i="3"/>
  <c r="BH369" i="3"/>
  <c r="BG369" i="3"/>
  <c r="BF369" i="3"/>
  <c r="T369" i="3"/>
  <c r="R369" i="3"/>
  <c r="P369" i="3"/>
  <c r="BI363" i="3"/>
  <c r="BH363" i="3"/>
  <c r="BG363" i="3"/>
  <c r="BF363" i="3"/>
  <c r="T363" i="3"/>
  <c r="R363" i="3"/>
  <c r="P363" i="3"/>
  <c r="BI357" i="3"/>
  <c r="BH357" i="3"/>
  <c r="BG357" i="3"/>
  <c r="BF357" i="3"/>
  <c r="T357" i="3"/>
  <c r="R357" i="3"/>
  <c r="P357" i="3"/>
  <c r="BI351" i="3"/>
  <c r="BH351" i="3"/>
  <c r="BG351" i="3"/>
  <c r="BF351" i="3"/>
  <c r="T351" i="3"/>
  <c r="R351" i="3"/>
  <c r="P351" i="3"/>
  <c r="BI344" i="3"/>
  <c r="BH344" i="3"/>
  <c r="BG344" i="3"/>
  <c r="BF344" i="3"/>
  <c r="T344" i="3"/>
  <c r="R344" i="3"/>
  <c r="P344" i="3"/>
  <c r="BI338" i="3"/>
  <c r="BH338" i="3"/>
  <c r="BG338" i="3"/>
  <c r="BF338" i="3"/>
  <c r="T338" i="3"/>
  <c r="R338" i="3"/>
  <c r="P338" i="3"/>
  <c r="BI331" i="3"/>
  <c r="BH331" i="3"/>
  <c r="BG331" i="3"/>
  <c r="BF331" i="3"/>
  <c r="T331" i="3"/>
  <c r="R331" i="3"/>
  <c r="P331" i="3"/>
  <c r="BI324" i="3"/>
  <c r="BH324" i="3"/>
  <c r="BG324" i="3"/>
  <c r="BF324" i="3"/>
  <c r="T324" i="3"/>
  <c r="R324" i="3"/>
  <c r="P324" i="3"/>
  <c r="BI318" i="3"/>
  <c r="BH318" i="3"/>
  <c r="BG318" i="3"/>
  <c r="BF318" i="3"/>
  <c r="T318" i="3"/>
  <c r="R318" i="3"/>
  <c r="P318" i="3"/>
  <c r="BI311" i="3"/>
  <c r="BH311" i="3"/>
  <c r="BG311" i="3"/>
  <c r="BF311" i="3"/>
  <c r="T311" i="3"/>
  <c r="R311" i="3"/>
  <c r="P311" i="3"/>
  <c r="BI304" i="3"/>
  <c r="BH304" i="3"/>
  <c r="BG304" i="3"/>
  <c r="BF304" i="3"/>
  <c r="T304" i="3"/>
  <c r="R304" i="3"/>
  <c r="P304" i="3"/>
  <c r="BI297" i="3"/>
  <c r="BH297" i="3"/>
  <c r="BG297" i="3"/>
  <c r="BF297" i="3"/>
  <c r="T297" i="3"/>
  <c r="R297" i="3"/>
  <c r="P297" i="3"/>
  <c r="BI290" i="3"/>
  <c r="BH290" i="3"/>
  <c r="BG290" i="3"/>
  <c r="BF290" i="3"/>
  <c r="T290" i="3"/>
  <c r="R290" i="3"/>
  <c r="P290" i="3"/>
  <c r="BI283" i="3"/>
  <c r="BH283" i="3"/>
  <c r="BG283" i="3"/>
  <c r="BF283" i="3"/>
  <c r="T283" i="3"/>
  <c r="R283" i="3"/>
  <c r="P283" i="3"/>
  <c r="BI277" i="3"/>
  <c r="BH277" i="3"/>
  <c r="BG277" i="3"/>
  <c r="BF277" i="3"/>
  <c r="T277" i="3"/>
  <c r="R277" i="3"/>
  <c r="P277" i="3"/>
  <c r="BI271" i="3"/>
  <c r="BH271" i="3"/>
  <c r="BG271" i="3"/>
  <c r="BF271" i="3"/>
  <c r="T271" i="3"/>
  <c r="R271" i="3"/>
  <c r="P271" i="3"/>
  <c r="BI264" i="3"/>
  <c r="BH264" i="3"/>
  <c r="BG264" i="3"/>
  <c r="BF264" i="3"/>
  <c r="T264" i="3"/>
  <c r="R264" i="3"/>
  <c r="P264" i="3"/>
  <c r="BI257" i="3"/>
  <c r="BH257" i="3"/>
  <c r="BG257" i="3"/>
  <c r="BF257" i="3"/>
  <c r="T257" i="3"/>
  <c r="R257" i="3"/>
  <c r="P257" i="3"/>
  <c r="BI252" i="3"/>
  <c r="BH252" i="3"/>
  <c r="BG252" i="3"/>
  <c r="BF252" i="3"/>
  <c r="T252" i="3"/>
  <c r="R252" i="3"/>
  <c r="P252" i="3"/>
  <c r="BI246" i="3"/>
  <c r="BH246" i="3"/>
  <c r="BG246" i="3"/>
  <c r="BF246" i="3"/>
  <c r="T246" i="3"/>
  <c r="R246" i="3"/>
  <c r="P246" i="3"/>
  <c r="BI241" i="3"/>
  <c r="BH241" i="3"/>
  <c r="BG241" i="3"/>
  <c r="BF241" i="3"/>
  <c r="T241" i="3"/>
  <c r="R241" i="3"/>
  <c r="P241" i="3"/>
  <c r="BI234" i="3"/>
  <c r="BH234" i="3"/>
  <c r="BG234" i="3"/>
  <c r="BF234" i="3"/>
  <c r="T234" i="3"/>
  <c r="R234" i="3"/>
  <c r="P234" i="3"/>
  <c r="BI227" i="3"/>
  <c r="BH227" i="3"/>
  <c r="BG227" i="3"/>
  <c r="BF227" i="3"/>
  <c r="T227" i="3"/>
  <c r="R227" i="3"/>
  <c r="P227" i="3"/>
  <c r="BI221" i="3"/>
  <c r="BH221" i="3"/>
  <c r="BG221" i="3"/>
  <c r="BF221" i="3"/>
  <c r="T221" i="3"/>
  <c r="R221" i="3"/>
  <c r="P221" i="3"/>
  <c r="BI214" i="3"/>
  <c r="BH214" i="3"/>
  <c r="BG214" i="3"/>
  <c r="BF214" i="3"/>
  <c r="T214" i="3"/>
  <c r="R214" i="3"/>
  <c r="P214" i="3"/>
  <c r="BI207" i="3"/>
  <c r="BH207" i="3"/>
  <c r="BG207" i="3"/>
  <c r="BF207" i="3"/>
  <c r="T207" i="3"/>
  <c r="R207" i="3"/>
  <c r="P207" i="3"/>
  <c r="BI200" i="3"/>
  <c r="BH200" i="3"/>
  <c r="BG200" i="3"/>
  <c r="BF200" i="3"/>
  <c r="T200" i="3"/>
  <c r="R200" i="3"/>
  <c r="P200" i="3"/>
  <c r="BI193" i="3"/>
  <c r="BH193" i="3"/>
  <c r="BG193" i="3"/>
  <c r="BF193" i="3"/>
  <c r="T193" i="3"/>
  <c r="R193" i="3"/>
  <c r="P193" i="3"/>
  <c r="BI186" i="3"/>
  <c r="BH186" i="3"/>
  <c r="BG186" i="3"/>
  <c r="BF186" i="3"/>
  <c r="T186" i="3"/>
  <c r="R186" i="3"/>
  <c r="P186" i="3"/>
  <c r="BI179" i="3"/>
  <c r="BH179" i="3"/>
  <c r="BG179" i="3"/>
  <c r="BF179" i="3"/>
  <c r="T179" i="3"/>
  <c r="R179" i="3"/>
  <c r="P179" i="3"/>
  <c r="BI172" i="3"/>
  <c r="BH172" i="3"/>
  <c r="BG172" i="3"/>
  <c r="BF172" i="3"/>
  <c r="T172" i="3"/>
  <c r="R172" i="3"/>
  <c r="P172" i="3"/>
  <c r="BI161" i="3"/>
  <c r="BH161" i="3"/>
  <c r="BG161" i="3"/>
  <c r="BF161" i="3"/>
  <c r="T161" i="3"/>
  <c r="R161" i="3"/>
  <c r="P161" i="3"/>
  <c r="BI154" i="3"/>
  <c r="BH154" i="3"/>
  <c r="BG154" i="3"/>
  <c r="BF154" i="3"/>
  <c r="T154" i="3"/>
  <c r="R154" i="3"/>
  <c r="P154" i="3"/>
  <c r="BI145" i="3"/>
  <c r="BH145" i="3"/>
  <c r="BG145" i="3"/>
  <c r="BF145" i="3"/>
  <c r="T145" i="3"/>
  <c r="R145" i="3"/>
  <c r="P145" i="3"/>
  <c r="BI138" i="3"/>
  <c r="BH138" i="3"/>
  <c r="BG138" i="3"/>
  <c r="BF138" i="3"/>
  <c r="T138" i="3"/>
  <c r="R138" i="3"/>
  <c r="P138" i="3"/>
  <c r="BI131" i="3"/>
  <c r="BH131" i="3"/>
  <c r="BG131" i="3"/>
  <c r="BF131" i="3"/>
  <c r="T131" i="3"/>
  <c r="R131" i="3"/>
  <c r="P131" i="3"/>
  <c r="J125" i="3"/>
  <c r="J124" i="3"/>
  <c r="F122" i="3"/>
  <c r="E120" i="3"/>
  <c r="J96" i="3"/>
  <c r="J95" i="3"/>
  <c r="F93" i="3"/>
  <c r="E91" i="3"/>
  <c r="J22" i="3"/>
  <c r="E22" i="3"/>
  <c r="F125" i="3" s="1"/>
  <c r="J21" i="3"/>
  <c r="J19" i="3"/>
  <c r="E19" i="3"/>
  <c r="F124" i="3" s="1"/>
  <c r="J18" i="3"/>
  <c r="J16" i="3"/>
  <c r="J93" i="3" s="1"/>
  <c r="E7" i="3"/>
  <c r="E114" i="3" s="1"/>
  <c r="J41" i="2"/>
  <c r="J40" i="2"/>
  <c r="AY97" i="1" s="1"/>
  <c r="J39" i="2"/>
  <c r="AX97" i="1"/>
  <c r="BI630" i="2"/>
  <c r="BH630" i="2"/>
  <c r="BG630" i="2"/>
  <c r="BF630" i="2"/>
  <c r="T630" i="2"/>
  <c r="T629" i="2"/>
  <c r="R630" i="2"/>
  <c r="R629" i="2"/>
  <c r="P630" i="2"/>
  <c r="P629" i="2"/>
  <c r="BI623" i="2"/>
  <c r="BH623" i="2"/>
  <c r="BG623" i="2"/>
  <c r="BF623" i="2"/>
  <c r="T623" i="2"/>
  <c r="R623" i="2"/>
  <c r="P623" i="2"/>
  <c r="BI616" i="2"/>
  <c r="BH616" i="2"/>
  <c r="BG616" i="2"/>
  <c r="BF616" i="2"/>
  <c r="T616" i="2"/>
  <c r="T615" i="2" s="1"/>
  <c r="T614" i="2" s="1"/>
  <c r="R616" i="2"/>
  <c r="R615" i="2" s="1"/>
  <c r="R614" i="2" s="1"/>
  <c r="P616" i="2"/>
  <c r="P615" i="2" s="1"/>
  <c r="P614" i="2" s="1"/>
  <c r="BI611" i="2"/>
  <c r="BH611" i="2"/>
  <c r="BG611" i="2"/>
  <c r="BF611" i="2"/>
  <c r="T611" i="2"/>
  <c r="T610" i="2"/>
  <c r="R611" i="2"/>
  <c r="R610" i="2" s="1"/>
  <c r="P611" i="2"/>
  <c r="P610" i="2"/>
  <c r="BI603" i="2"/>
  <c r="BH603" i="2"/>
  <c r="BG603" i="2"/>
  <c r="BF603" i="2"/>
  <c r="T603" i="2"/>
  <c r="T602" i="2"/>
  <c r="R603" i="2"/>
  <c r="R602" i="2" s="1"/>
  <c r="P603" i="2"/>
  <c r="P602" i="2"/>
  <c r="BI596" i="2"/>
  <c r="BH596" i="2"/>
  <c r="BG596" i="2"/>
  <c r="BF596" i="2"/>
  <c r="T596" i="2"/>
  <c r="R596" i="2"/>
  <c r="P596" i="2"/>
  <c r="BI590" i="2"/>
  <c r="BH590" i="2"/>
  <c r="BG590" i="2"/>
  <c r="BF590" i="2"/>
  <c r="T590" i="2"/>
  <c r="R590" i="2"/>
  <c r="P590" i="2"/>
  <c r="BI585" i="2"/>
  <c r="BH585" i="2"/>
  <c r="BG585" i="2"/>
  <c r="BF585" i="2"/>
  <c r="T585" i="2"/>
  <c r="R585" i="2"/>
  <c r="P585" i="2"/>
  <c r="BI578" i="2"/>
  <c r="BH578" i="2"/>
  <c r="BG578" i="2"/>
  <c r="BF578" i="2"/>
  <c r="T578" i="2"/>
  <c r="R578" i="2"/>
  <c r="P578" i="2"/>
  <c r="BI572" i="2"/>
  <c r="BH572" i="2"/>
  <c r="BG572" i="2"/>
  <c r="BF572" i="2"/>
  <c r="T572" i="2"/>
  <c r="R572" i="2"/>
  <c r="P572" i="2"/>
  <c r="BI566" i="2"/>
  <c r="BH566" i="2"/>
  <c r="BG566" i="2"/>
  <c r="BF566" i="2"/>
  <c r="T566" i="2"/>
  <c r="R566" i="2"/>
  <c r="P566" i="2"/>
  <c r="BI560" i="2"/>
  <c r="BH560" i="2"/>
  <c r="BG560" i="2"/>
  <c r="BF560" i="2"/>
  <c r="T560" i="2"/>
  <c r="R560" i="2"/>
  <c r="P560" i="2"/>
  <c r="BI554" i="2"/>
  <c r="BH554" i="2"/>
  <c r="BG554" i="2"/>
  <c r="BF554" i="2"/>
  <c r="T554" i="2"/>
  <c r="R554" i="2"/>
  <c r="P554" i="2"/>
  <c r="BI547" i="2"/>
  <c r="BH547" i="2"/>
  <c r="BG547" i="2"/>
  <c r="BF547" i="2"/>
  <c r="T547" i="2"/>
  <c r="R547" i="2"/>
  <c r="P547" i="2"/>
  <c r="BI538" i="2"/>
  <c r="BH538" i="2"/>
  <c r="BG538" i="2"/>
  <c r="BF538" i="2"/>
  <c r="T538" i="2"/>
  <c r="R538" i="2"/>
  <c r="P538" i="2"/>
  <c r="BI533" i="2"/>
  <c r="BH533" i="2"/>
  <c r="BG533" i="2"/>
  <c r="BF533" i="2"/>
  <c r="T533" i="2"/>
  <c r="R533" i="2"/>
  <c r="P533" i="2"/>
  <c r="BI527" i="2"/>
  <c r="BH527" i="2"/>
  <c r="BG527" i="2"/>
  <c r="BF527" i="2"/>
  <c r="T527" i="2"/>
  <c r="R527" i="2"/>
  <c r="P527" i="2"/>
  <c r="BI519" i="2"/>
  <c r="BH519" i="2"/>
  <c r="BG519" i="2"/>
  <c r="BF519" i="2"/>
  <c r="T519" i="2"/>
  <c r="R519" i="2"/>
  <c r="P519" i="2"/>
  <c r="BI512" i="2"/>
  <c r="BH512" i="2"/>
  <c r="BG512" i="2"/>
  <c r="BF512" i="2"/>
  <c r="T512" i="2"/>
  <c r="R512" i="2"/>
  <c r="P512" i="2"/>
  <c r="BI507" i="2"/>
  <c r="BH507" i="2"/>
  <c r="BG507" i="2"/>
  <c r="BF507" i="2"/>
  <c r="T507" i="2"/>
  <c r="R507" i="2"/>
  <c r="P507" i="2"/>
  <c r="BI500" i="2"/>
  <c r="BH500" i="2"/>
  <c r="BG500" i="2"/>
  <c r="BF500" i="2"/>
  <c r="T500" i="2"/>
  <c r="R500" i="2"/>
  <c r="P500" i="2"/>
  <c r="BI492" i="2"/>
  <c r="BH492" i="2"/>
  <c r="BG492" i="2"/>
  <c r="BF492" i="2"/>
  <c r="T492" i="2"/>
  <c r="R492" i="2"/>
  <c r="P492" i="2"/>
  <c r="BI485" i="2"/>
  <c r="BH485" i="2"/>
  <c r="BG485" i="2"/>
  <c r="BF485" i="2"/>
  <c r="T485" i="2"/>
  <c r="R485" i="2"/>
  <c r="P485" i="2"/>
  <c r="BI478" i="2"/>
  <c r="BH478" i="2"/>
  <c r="BG478" i="2"/>
  <c r="BF478" i="2"/>
  <c r="T478" i="2"/>
  <c r="R478" i="2"/>
  <c r="P478" i="2"/>
  <c r="BI471" i="2"/>
  <c r="BH471" i="2"/>
  <c r="BG471" i="2"/>
  <c r="BF471" i="2"/>
  <c r="T471" i="2"/>
  <c r="R471" i="2"/>
  <c r="P471" i="2"/>
  <c r="BI462" i="2"/>
  <c r="BH462" i="2"/>
  <c r="BG462" i="2"/>
  <c r="BF462" i="2"/>
  <c r="T462" i="2"/>
  <c r="R462" i="2"/>
  <c r="P462" i="2"/>
  <c r="BI455" i="2"/>
  <c r="BH455" i="2"/>
  <c r="BG455" i="2"/>
  <c r="BF455" i="2"/>
  <c r="T455" i="2"/>
  <c r="R455" i="2"/>
  <c r="P455" i="2"/>
  <c r="BI449" i="2"/>
  <c r="BH449" i="2"/>
  <c r="BG449" i="2"/>
  <c r="BF449" i="2"/>
  <c r="T449" i="2"/>
  <c r="R449" i="2"/>
  <c r="P449" i="2"/>
  <c r="BI443" i="2"/>
  <c r="BH443" i="2"/>
  <c r="BG443" i="2"/>
  <c r="BF443" i="2"/>
  <c r="T443" i="2"/>
  <c r="R443" i="2"/>
  <c r="P443" i="2"/>
  <c r="BI436" i="2"/>
  <c r="BH436" i="2"/>
  <c r="BG436" i="2"/>
  <c r="BF436" i="2"/>
  <c r="T436" i="2"/>
  <c r="R436" i="2"/>
  <c r="P436" i="2"/>
  <c r="BI429" i="2"/>
  <c r="BH429" i="2"/>
  <c r="BG429" i="2"/>
  <c r="BF429" i="2"/>
  <c r="T429" i="2"/>
  <c r="R429" i="2"/>
  <c r="P429" i="2"/>
  <c r="BI423" i="2"/>
  <c r="BH423" i="2"/>
  <c r="BG423" i="2"/>
  <c r="BF423" i="2"/>
  <c r="T423" i="2"/>
  <c r="R423" i="2"/>
  <c r="P423" i="2"/>
  <c r="BI417" i="2"/>
  <c r="BH417" i="2"/>
  <c r="BG417" i="2"/>
  <c r="BF417" i="2"/>
  <c r="T417" i="2"/>
  <c r="R417" i="2"/>
  <c r="P417" i="2"/>
  <c r="BI407" i="2"/>
  <c r="BH407" i="2"/>
  <c r="BG407" i="2"/>
  <c r="BF407" i="2"/>
  <c r="T407" i="2"/>
  <c r="R407" i="2"/>
  <c r="P407" i="2"/>
  <c r="BI399" i="2"/>
  <c r="BH399" i="2"/>
  <c r="BG399" i="2"/>
  <c r="BF399" i="2"/>
  <c r="T399" i="2"/>
  <c r="T398" i="2" s="1"/>
  <c r="R399" i="2"/>
  <c r="R398" i="2" s="1"/>
  <c r="P399" i="2"/>
  <c r="P398" i="2" s="1"/>
  <c r="BI391" i="2"/>
  <c r="BH391" i="2"/>
  <c r="BG391" i="2"/>
  <c r="BF391" i="2"/>
  <c r="T391" i="2"/>
  <c r="R391" i="2"/>
  <c r="P391" i="2"/>
  <c r="BI384" i="2"/>
  <c r="BH384" i="2"/>
  <c r="BG384" i="2"/>
  <c r="BF384" i="2"/>
  <c r="T384" i="2"/>
  <c r="R384" i="2"/>
  <c r="P384" i="2"/>
  <c r="BI376" i="2"/>
  <c r="BH376" i="2"/>
  <c r="BG376" i="2"/>
  <c r="BF376" i="2"/>
  <c r="T376" i="2"/>
  <c r="R376" i="2"/>
  <c r="P376" i="2"/>
  <c r="BI366" i="2"/>
  <c r="BH366" i="2"/>
  <c r="BG366" i="2"/>
  <c r="BF366" i="2"/>
  <c r="T366" i="2"/>
  <c r="R366" i="2"/>
  <c r="P366" i="2"/>
  <c r="BI361" i="2"/>
  <c r="BH361" i="2"/>
  <c r="BG361" i="2"/>
  <c r="BF361" i="2"/>
  <c r="T361" i="2"/>
  <c r="R361" i="2"/>
  <c r="P361" i="2"/>
  <c r="BI354" i="2"/>
  <c r="BH354" i="2"/>
  <c r="BG354" i="2"/>
  <c r="BF354" i="2"/>
  <c r="T354" i="2"/>
  <c r="R354" i="2"/>
  <c r="P354" i="2"/>
  <c r="BI347" i="2"/>
  <c r="BH347" i="2"/>
  <c r="BG347" i="2"/>
  <c r="BF347" i="2"/>
  <c r="T347" i="2"/>
  <c r="R347" i="2"/>
  <c r="P347" i="2"/>
  <c r="BI340" i="2"/>
  <c r="BH340" i="2"/>
  <c r="BG340" i="2"/>
  <c r="BF340" i="2"/>
  <c r="T340" i="2"/>
  <c r="R340" i="2"/>
  <c r="P340" i="2"/>
  <c r="BI333" i="2"/>
  <c r="BH333" i="2"/>
  <c r="BG333" i="2"/>
  <c r="BF333" i="2"/>
  <c r="T333" i="2"/>
  <c r="R333" i="2"/>
  <c r="P333" i="2"/>
  <c r="BI327" i="2"/>
  <c r="BH327" i="2"/>
  <c r="BG327" i="2"/>
  <c r="BF327" i="2"/>
  <c r="T327" i="2"/>
  <c r="R327" i="2"/>
  <c r="P327" i="2"/>
  <c r="BI317" i="2"/>
  <c r="BH317" i="2"/>
  <c r="BG317" i="2"/>
  <c r="BF317" i="2"/>
  <c r="T317" i="2"/>
  <c r="R317" i="2"/>
  <c r="P317" i="2"/>
  <c r="BI310" i="2"/>
  <c r="BH310" i="2"/>
  <c r="BG310" i="2"/>
  <c r="BF310" i="2"/>
  <c r="T310" i="2"/>
  <c r="R310" i="2"/>
  <c r="P310" i="2"/>
  <c r="BI304" i="2"/>
  <c r="BH304" i="2"/>
  <c r="BG304" i="2"/>
  <c r="BF304" i="2"/>
  <c r="T304" i="2"/>
  <c r="R304" i="2"/>
  <c r="P304" i="2"/>
  <c r="BI297" i="2"/>
  <c r="BH297" i="2"/>
  <c r="BG297" i="2"/>
  <c r="BF297" i="2"/>
  <c r="T297" i="2"/>
  <c r="R297" i="2"/>
  <c r="P297" i="2"/>
  <c r="BI290" i="2"/>
  <c r="BH290" i="2"/>
  <c r="BG290" i="2"/>
  <c r="BF290" i="2"/>
  <c r="T290" i="2"/>
  <c r="R290" i="2"/>
  <c r="P290" i="2"/>
  <c r="BI279" i="2"/>
  <c r="BH279" i="2"/>
  <c r="BG279" i="2"/>
  <c r="BF279" i="2"/>
  <c r="T279" i="2"/>
  <c r="R279" i="2"/>
  <c r="P279" i="2"/>
  <c r="BI272" i="2"/>
  <c r="BH272" i="2"/>
  <c r="BG272" i="2"/>
  <c r="BF272" i="2"/>
  <c r="T272" i="2"/>
  <c r="R272" i="2"/>
  <c r="P272" i="2"/>
  <c r="BI265" i="2"/>
  <c r="BH265" i="2"/>
  <c r="BG265" i="2"/>
  <c r="BF265" i="2"/>
  <c r="T265" i="2"/>
  <c r="R265" i="2"/>
  <c r="P265" i="2"/>
  <c r="BI247" i="2"/>
  <c r="BH247" i="2"/>
  <c r="BG247" i="2"/>
  <c r="BF247" i="2"/>
  <c r="T247" i="2"/>
  <c r="R247" i="2"/>
  <c r="P247" i="2"/>
  <c r="BI241" i="2"/>
  <c r="BH241" i="2"/>
  <c r="BG241" i="2"/>
  <c r="BF241" i="2"/>
  <c r="T241" i="2"/>
  <c r="R241" i="2"/>
  <c r="P241" i="2"/>
  <c r="BI236" i="2"/>
  <c r="BH236" i="2"/>
  <c r="BG236" i="2"/>
  <c r="BF236" i="2"/>
  <c r="T236" i="2"/>
  <c r="R236" i="2"/>
  <c r="P236" i="2"/>
  <c r="BI230" i="2"/>
  <c r="BH230" i="2"/>
  <c r="BG230" i="2"/>
  <c r="BF230" i="2"/>
  <c r="T230" i="2"/>
  <c r="R230" i="2"/>
  <c r="P230" i="2"/>
  <c r="BI224" i="2"/>
  <c r="BH224" i="2"/>
  <c r="BG224" i="2"/>
  <c r="BF224" i="2"/>
  <c r="T224" i="2"/>
  <c r="R224" i="2"/>
  <c r="P224" i="2"/>
  <c r="BI219" i="2"/>
  <c r="BH219" i="2"/>
  <c r="BG219" i="2"/>
  <c r="BF219" i="2"/>
  <c r="T219" i="2"/>
  <c r="R219" i="2"/>
  <c r="P219" i="2"/>
  <c r="BI212" i="2"/>
  <c r="BH212" i="2"/>
  <c r="BG212" i="2"/>
  <c r="BF212" i="2"/>
  <c r="T212" i="2"/>
  <c r="R212" i="2"/>
  <c r="P212" i="2"/>
  <c r="BI205" i="2"/>
  <c r="BH205" i="2"/>
  <c r="BG205" i="2"/>
  <c r="BF205" i="2"/>
  <c r="T205" i="2"/>
  <c r="R205" i="2"/>
  <c r="P205" i="2"/>
  <c r="BI197" i="2"/>
  <c r="BH197" i="2"/>
  <c r="BG197" i="2"/>
  <c r="BF197" i="2"/>
  <c r="T197" i="2"/>
  <c r="R197" i="2"/>
  <c r="P197" i="2"/>
  <c r="BI179" i="2"/>
  <c r="BH179" i="2"/>
  <c r="BG179" i="2"/>
  <c r="BF179" i="2"/>
  <c r="T179" i="2"/>
  <c r="R179" i="2"/>
  <c r="P179" i="2"/>
  <c r="BI172" i="2"/>
  <c r="BH172" i="2"/>
  <c r="BG172" i="2"/>
  <c r="BF172" i="2"/>
  <c r="T172" i="2"/>
  <c r="R172" i="2"/>
  <c r="P172" i="2"/>
  <c r="BI161" i="2"/>
  <c r="BH161" i="2"/>
  <c r="BG161" i="2"/>
  <c r="BF161" i="2"/>
  <c r="T161" i="2"/>
  <c r="R161" i="2"/>
  <c r="P161" i="2"/>
  <c r="BI154" i="2"/>
  <c r="BH154" i="2"/>
  <c r="BG154" i="2"/>
  <c r="BF154" i="2"/>
  <c r="T154" i="2"/>
  <c r="R154" i="2"/>
  <c r="P154" i="2"/>
  <c r="BI147" i="2"/>
  <c r="BH147" i="2"/>
  <c r="BG147" i="2"/>
  <c r="BF147" i="2"/>
  <c r="T147" i="2"/>
  <c r="R147" i="2"/>
  <c r="P147" i="2"/>
  <c r="BI139" i="2"/>
  <c r="BH139" i="2"/>
  <c r="BG139" i="2"/>
  <c r="BF139" i="2"/>
  <c r="T139" i="2"/>
  <c r="R139" i="2"/>
  <c r="P139" i="2"/>
  <c r="J133" i="2"/>
  <c r="J132" i="2"/>
  <c r="F130" i="2"/>
  <c r="E128" i="2"/>
  <c r="J96" i="2"/>
  <c r="J95" i="2"/>
  <c r="F93" i="2"/>
  <c r="E91" i="2"/>
  <c r="J22" i="2"/>
  <c r="E22" i="2"/>
  <c r="F133" i="2" s="1"/>
  <c r="J21" i="2"/>
  <c r="J19" i="2"/>
  <c r="E19" i="2"/>
  <c r="F95" i="2" s="1"/>
  <c r="J18" i="2"/>
  <c r="J16" i="2"/>
  <c r="J130" i="2" s="1"/>
  <c r="E7" i="2"/>
  <c r="E122" i="2"/>
  <c r="L90" i="1"/>
  <c r="AM90" i="1"/>
  <c r="AM89" i="1"/>
  <c r="L89" i="1"/>
  <c r="AM87" i="1"/>
  <c r="L87" i="1"/>
  <c r="L85" i="1"/>
  <c r="L84" i="1"/>
  <c r="J247" i="44"/>
  <c r="J244" i="44"/>
  <c r="J241" i="44"/>
  <c r="J237" i="44"/>
  <c r="J234" i="44"/>
  <c r="J231" i="44"/>
  <c r="BK227" i="44"/>
  <c r="J227" i="44"/>
  <c r="J222" i="44"/>
  <c r="BK218" i="44"/>
  <c r="BK214" i="44"/>
  <c r="J209" i="44"/>
  <c r="BK205" i="44"/>
  <c r="BK202" i="44"/>
  <c r="J199" i="44"/>
  <c r="BK196" i="44"/>
  <c r="J193" i="44"/>
  <c r="BK189" i="44"/>
  <c r="J183" i="44"/>
  <c r="BK179" i="44"/>
  <c r="BK175" i="44"/>
  <c r="J172" i="44"/>
  <c r="J168" i="44"/>
  <c r="J164" i="44"/>
  <c r="J160" i="44"/>
  <c r="BK157" i="44"/>
  <c r="J153" i="44"/>
  <c r="J150" i="44"/>
  <c r="BK146" i="44"/>
  <c r="J143" i="44"/>
  <c r="BK140" i="44"/>
  <c r="J136" i="44"/>
  <c r="J133" i="44"/>
  <c r="BK129" i="44"/>
  <c r="BK126" i="44"/>
  <c r="BK132" i="43"/>
  <c r="J132" i="43"/>
  <c r="BK125" i="43"/>
  <c r="J125" i="43"/>
  <c r="J121" i="43"/>
  <c r="J153" i="42"/>
  <c r="J150" i="42"/>
  <c r="BK145" i="42"/>
  <c r="J142" i="42"/>
  <c r="BK137" i="42"/>
  <c r="J134" i="42"/>
  <c r="J129" i="42"/>
  <c r="BK126" i="42"/>
  <c r="BK336" i="41"/>
  <c r="BK334" i="41"/>
  <c r="J329" i="41"/>
  <c r="BK325" i="41"/>
  <c r="BK320" i="41"/>
  <c r="J315" i="41"/>
  <c r="J311" i="41"/>
  <c r="J307" i="41"/>
  <c r="J302" i="41"/>
  <c r="J297" i="41"/>
  <c r="BK292" i="41"/>
  <c r="J287" i="41"/>
  <c r="J282" i="41"/>
  <c r="J277" i="41"/>
  <c r="BK273" i="41"/>
  <c r="J268" i="41"/>
  <c r="J263" i="41"/>
  <c r="BK257" i="41"/>
  <c r="BK253" i="41"/>
  <c r="BK249" i="41"/>
  <c r="J247" i="41"/>
  <c r="BK244" i="41"/>
  <c r="J242" i="41"/>
  <c r="J238" i="41"/>
  <c r="J233" i="41"/>
  <c r="J229" i="41"/>
  <c r="BK224" i="41"/>
  <c r="BK220" i="41"/>
  <c r="BK216" i="41"/>
  <c r="J212" i="41"/>
  <c r="BK208" i="41"/>
  <c r="BK204" i="41"/>
  <c r="J204" i="41"/>
  <c r="BK200" i="41"/>
  <c r="J200" i="41"/>
  <c r="J196" i="41"/>
  <c r="BK192" i="41"/>
  <c r="J192" i="41"/>
  <c r="BK182" i="41"/>
  <c r="J178" i="41"/>
  <c r="J170" i="41"/>
  <c r="J166" i="41"/>
  <c r="J162" i="41"/>
  <c r="J158" i="41"/>
  <c r="BK154" i="41"/>
  <c r="BK150" i="41"/>
  <c r="J146" i="41"/>
  <c r="J142" i="41"/>
  <c r="J138" i="41"/>
  <c r="J134" i="41"/>
  <c r="BK131" i="41"/>
  <c r="J535" i="40"/>
  <c r="J528" i="40"/>
  <c r="BK522" i="40"/>
  <c r="J522" i="40"/>
  <c r="J515" i="40"/>
  <c r="BK508" i="40"/>
  <c r="BK496" i="40"/>
  <c r="J488" i="40"/>
  <c r="J471" i="40"/>
  <c r="BK463" i="40"/>
  <c r="BK455" i="40"/>
  <c r="J449" i="40"/>
  <c r="J443" i="40"/>
  <c r="BK436" i="40"/>
  <c r="J427" i="40"/>
  <c r="J419" i="40"/>
  <c r="BK411" i="40"/>
  <c r="J411" i="40"/>
  <c r="J404" i="40"/>
  <c r="BK395" i="40"/>
  <c r="BK387" i="40"/>
  <c r="BK380" i="40"/>
  <c r="BK373" i="40"/>
  <c r="BK365" i="40"/>
  <c r="BK358" i="40"/>
  <c r="J348" i="40"/>
  <c r="BK343" i="40"/>
  <c r="BK336" i="40"/>
  <c r="J329" i="40"/>
  <c r="J322" i="40"/>
  <c r="BK315" i="40"/>
  <c r="J300" i="40"/>
  <c r="BK291" i="40"/>
  <c r="BK284" i="40"/>
  <c r="BK274" i="40"/>
  <c r="BK267" i="40"/>
  <c r="BK256" i="40"/>
  <c r="BK249" i="40"/>
  <c r="J242" i="40"/>
  <c r="J235" i="40"/>
  <c r="BK228" i="40"/>
  <c r="BK222" i="40"/>
  <c r="BK216" i="40"/>
  <c r="J210" i="40"/>
  <c r="J204" i="40"/>
  <c r="J197" i="40"/>
  <c r="BK186" i="40"/>
  <c r="BK177" i="40"/>
  <c r="J170" i="40"/>
  <c r="J163" i="40"/>
  <c r="BK156" i="40"/>
  <c r="BK149" i="40"/>
  <c r="J143" i="40"/>
  <c r="J137" i="40"/>
  <c r="BK131" i="40"/>
  <c r="BK771" i="39"/>
  <c r="J771" i="39"/>
  <c r="BK766" i="39"/>
  <c r="J766" i="39"/>
  <c r="BK758" i="39"/>
  <c r="J758" i="39"/>
  <c r="BK748" i="39"/>
  <c r="J748" i="39"/>
  <c r="BK741" i="39"/>
  <c r="J741" i="39"/>
  <c r="J735" i="39"/>
  <c r="BK730" i="39"/>
  <c r="BK722" i="39"/>
  <c r="J716" i="39"/>
  <c r="BK710" i="39"/>
  <c r="BK704" i="39"/>
  <c r="J697" i="39"/>
  <c r="J691" i="39"/>
  <c r="J684" i="39"/>
  <c r="J675" i="39"/>
  <c r="BK670" i="39"/>
  <c r="BK663" i="39"/>
  <c r="BK656" i="39"/>
  <c r="BK647" i="39"/>
  <c r="BK640" i="39"/>
  <c r="J624" i="39"/>
  <c r="J608" i="39"/>
  <c r="BK603" i="39"/>
  <c r="BK598" i="39"/>
  <c r="J588" i="39"/>
  <c r="BK579" i="39"/>
  <c r="BK563" i="39"/>
  <c r="BK556" i="39"/>
  <c r="BK545" i="39"/>
  <c r="BK536" i="39"/>
  <c r="J521" i="39"/>
  <c r="BK515" i="39"/>
  <c r="BK486" i="39"/>
  <c r="J461" i="39"/>
  <c r="J451" i="39"/>
  <c r="BK441" i="39"/>
  <c r="BK434" i="39"/>
  <c r="BK428" i="39"/>
  <c r="J418" i="39"/>
  <c r="BK407" i="39"/>
  <c r="J394" i="39"/>
  <c r="BK387" i="39"/>
  <c r="J380" i="39"/>
  <c r="BK368" i="39"/>
  <c r="BK362" i="39"/>
  <c r="BK354" i="39"/>
  <c r="J346" i="39"/>
  <c r="BK339" i="39"/>
  <c r="J330" i="39"/>
  <c r="BK323" i="39"/>
  <c r="J311" i="39"/>
  <c r="J298" i="39"/>
  <c r="J291" i="39"/>
  <c r="J284" i="39"/>
  <c r="BK277" i="39"/>
  <c r="BK271" i="39"/>
  <c r="J265" i="39"/>
  <c r="J259" i="39"/>
  <c r="BK253" i="39"/>
  <c r="BK247" i="39"/>
  <c r="J239" i="39"/>
  <c r="J233" i="39"/>
  <c r="BK225" i="39"/>
  <c r="BK218" i="39"/>
  <c r="BK211" i="39"/>
  <c r="BK205" i="39"/>
  <c r="BK197" i="39"/>
  <c r="J190" i="39"/>
  <c r="J176" i="39"/>
  <c r="BK167" i="39"/>
  <c r="J160" i="39"/>
  <c r="J153" i="39"/>
  <c r="BK145" i="39"/>
  <c r="BK139" i="39"/>
  <c r="BK133" i="39"/>
  <c r="J749" i="38"/>
  <c r="BK742" i="38"/>
  <c r="BK734" i="38"/>
  <c r="J723" i="38"/>
  <c r="J716" i="38"/>
  <c r="J707" i="38"/>
  <c r="BK695" i="38"/>
  <c r="J681" i="38"/>
  <c r="BK675" i="38"/>
  <c r="BK669" i="38"/>
  <c r="BK662" i="38"/>
  <c r="BK653" i="38"/>
  <c r="J648" i="38"/>
  <c r="BK641" i="38"/>
  <c r="J633" i="38"/>
  <c r="BK628" i="38"/>
  <c r="J619" i="38"/>
  <c r="BK611" i="38"/>
  <c r="J599" i="38"/>
  <c r="J592" i="38"/>
  <c r="BK585" i="38"/>
  <c r="BK579" i="38"/>
  <c r="J572" i="38"/>
  <c r="BK566" i="38"/>
  <c r="BK559" i="38"/>
  <c r="J551" i="38"/>
  <c r="BK544" i="38"/>
  <c r="J537" i="38"/>
  <c r="BK529" i="38"/>
  <c r="J523" i="38"/>
  <c r="J516" i="38"/>
  <c r="J509" i="38"/>
  <c r="J502" i="38"/>
  <c r="J495" i="38"/>
  <c r="BK489" i="38"/>
  <c r="J482" i="38"/>
  <c r="J476" i="38"/>
  <c r="BK469" i="38"/>
  <c r="BK463" i="38"/>
  <c r="BK455" i="38"/>
  <c r="J448" i="38"/>
  <c r="J441" i="38"/>
  <c r="BK435" i="38"/>
  <c r="BK418" i="38"/>
  <c r="BK404" i="38"/>
  <c r="BK396" i="38"/>
  <c r="BK383" i="38"/>
  <c r="J377" i="38"/>
  <c r="J370" i="38"/>
  <c r="BK363" i="38"/>
  <c r="J355" i="38"/>
  <c r="BK342" i="38"/>
  <c r="J331" i="38"/>
  <c r="BK324" i="38"/>
  <c r="BK318" i="38"/>
  <c r="BK311" i="38"/>
  <c r="J304" i="38"/>
  <c r="J292" i="38"/>
  <c r="BK285" i="38"/>
  <c r="BK278" i="38"/>
  <c r="BK267" i="38"/>
  <c r="J260" i="38"/>
  <c r="BK253" i="38"/>
  <c r="J246" i="38"/>
  <c r="J239" i="38"/>
  <c r="J233" i="38"/>
  <c r="J227" i="38"/>
  <c r="BK221" i="38"/>
  <c r="J215" i="38"/>
  <c r="BK208" i="38"/>
  <c r="BK200" i="38"/>
  <c r="J187" i="38"/>
  <c r="BK180" i="38"/>
  <c r="J173" i="38"/>
  <c r="BK166" i="38"/>
  <c r="J166" i="38"/>
  <c r="BK159" i="38"/>
  <c r="J159" i="38"/>
  <c r="BK153" i="38"/>
  <c r="J147" i="38"/>
  <c r="J141" i="38"/>
  <c r="BK191" i="35"/>
  <c r="BK183" i="35"/>
  <c r="J177" i="35"/>
  <c r="BK171" i="35"/>
  <c r="BK165" i="35"/>
  <c r="J159" i="35"/>
  <c r="J152" i="35"/>
  <c r="J145" i="35"/>
  <c r="BK138" i="35"/>
  <c r="J131" i="35"/>
  <c r="J177" i="34"/>
  <c r="J159" i="34"/>
  <c r="BK152" i="34"/>
  <c r="J145" i="34"/>
  <c r="J138" i="34"/>
  <c r="J131" i="34"/>
  <c r="J177" i="33"/>
  <c r="J170" i="33"/>
  <c r="BK164" i="33"/>
  <c r="J158" i="33"/>
  <c r="J152" i="33"/>
  <c r="BK145" i="33"/>
  <c r="BK137" i="33"/>
  <c r="J131" i="33"/>
  <c r="BK400" i="32"/>
  <c r="J392" i="32"/>
  <c r="BK386" i="32"/>
  <c r="J381" i="32"/>
  <c r="BK375" i="32"/>
  <c r="J369" i="32"/>
  <c r="J363" i="32"/>
  <c r="BK356" i="32"/>
  <c r="J350" i="32"/>
  <c r="J344" i="32"/>
  <c r="BK339" i="32"/>
  <c r="BK332" i="32"/>
  <c r="J326" i="32"/>
  <c r="J319" i="32"/>
  <c r="J312" i="32"/>
  <c r="J307" i="32"/>
  <c r="BK302" i="32"/>
  <c r="J296" i="32"/>
  <c r="J291" i="32"/>
  <c r="J286" i="32"/>
  <c r="J281" i="32"/>
  <c r="BK275" i="32"/>
  <c r="J268" i="32"/>
  <c r="BK262" i="32"/>
  <c r="BK253" i="32"/>
  <c r="J246" i="32"/>
  <c r="BK241" i="32"/>
  <c r="J235" i="32"/>
  <c r="BK227" i="32"/>
  <c r="BK220" i="32"/>
  <c r="BK214" i="32"/>
  <c r="J207" i="32"/>
  <c r="J200" i="32"/>
  <c r="BK193" i="32"/>
  <c r="BK185" i="32"/>
  <c r="BK176" i="32"/>
  <c r="BK169" i="32"/>
  <c r="J160" i="32"/>
  <c r="BK153" i="32"/>
  <c r="J145" i="32"/>
  <c r="BK131" i="32"/>
  <c r="BK409" i="31"/>
  <c r="J409" i="31"/>
  <c r="J402" i="31"/>
  <c r="J395" i="31"/>
  <c r="BK385" i="31"/>
  <c r="BK378" i="31"/>
  <c r="J371" i="31"/>
  <c r="J363" i="31"/>
  <c r="J353" i="31"/>
  <c r="J344" i="31"/>
  <c r="J339" i="31"/>
  <c r="BK330" i="31"/>
  <c r="J323" i="31"/>
  <c r="BK315" i="31"/>
  <c r="J308" i="31"/>
  <c r="J301" i="31"/>
  <c r="BK295" i="31"/>
  <c r="BK289" i="31"/>
  <c r="J282" i="31"/>
  <c r="BK270" i="31"/>
  <c r="J265" i="31"/>
  <c r="J256" i="31"/>
  <c r="BK249" i="31"/>
  <c r="BK242" i="31"/>
  <c r="BK236" i="31"/>
  <c r="J229" i="31"/>
  <c r="BK220" i="31"/>
  <c r="J220" i="31"/>
  <c r="BK211" i="31"/>
  <c r="BK191" i="31"/>
  <c r="J182" i="31"/>
  <c r="BK169" i="31"/>
  <c r="BK162" i="31"/>
  <c r="J146" i="31"/>
  <c r="J139" i="31"/>
  <c r="BK542" i="30"/>
  <c r="BK538" i="30"/>
  <c r="J532" i="30"/>
  <c r="BK525" i="30"/>
  <c r="BK510" i="30"/>
  <c r="J501" i="30"/>
  <c r="BK495" i="30"/>
  <c r="BK486" i="30"/>
  <c r="BK478" i="30"/>
  <c r="J478" i="30"/>
  <c r="J472" i="30"/>
  <c r="BK465" i="30"/>
  <c r="J460" i="30"/>
  <c r="BK447" i="30"/>
  <c r="BK441" i="30"/>
  <c r="J434" i="30"/>
  <c r="J427" i="30"/>
  <c r="J419" i="30"/>
  <c r="J412" i="30"/>
  <c r="BK398" i="30"/>
  <c r="J385" i="30"/>
  <c r="BK374" i="30"/>
  <c r="BK360" i="30"/>
  <c r="BK351" i="30"/>
  <c r="BK343" i="30"/>
  <c r="J335" i="30"/>
  <c r="J328" i="30"/>
  <c r="BK323" i="30"/>
  <c r="J316" i="30"/>
  <c r="J308" i="30"/>
  <c r="BK293" i="30"/>
  <c r="BK288" i="30"/>
  <c r="J281" i="30"/>
  <c r="BK274" i="30"/>
  <c r="BK268" i="30"/>
  <c r="BK261" i="30"/>
  <c r="J254" i="30"/>
  <c r="J243" i="30"/>
  <c r="BK236" i="30"/>
  <c r="BK229" i="30"/>
  <c r="J218" i="30"/>
  <c r="J212" i="30"/>
  <c r="J207" i="30"/>
  <c r="BK201" i="30"/>
  <c r="J195" i="30"/>
  <c r="BK190" i="30"/>
  <c r="BK162" i="30"/>
  <c r="BK155" i="30"/>
  <c r="BK146" i="30"/>
  <c r="J139" i="30"/>
  <c r="J154" i="29"/>
  <c r="J149" i="29"/>
  <c r="J144" i="29"/>
  <c r="BK139" i="29"/>
  <c r="BK752" i="28"/>
  <c r="J752" i="28"/>
  <c r="BK748" i="28"/>
  <c r="J748" i="28"/>
  <c r="BK742" i="28"/>
  <c r="J742" i="28"/>
  <c r="BK736" i="28"/>
  <c r="J736" i="28"/>
  <c r="BK731" i="28"/>
  <c r="J731" i="28"/>
  <c r="BK724" i="28"/>
  <c r="J724" i="28"/>
  <c r="BK719" i="28"/>
  <c r="BK709" i="28"/>
  <c r="BK702" i="28"/>
  <c r="J696" i="28"/>
  <c r="BK691" i="28"/>
  <c r="BK684" i="28"/>
  <c r="BK678" i="28"/>
  <c r="BK671" i="28"/>
  <c r="BK656" i="28"/>
  <c r="J651" i="28"/>
  <c r="BK645" i="28"/>
  <c r="BK637" i="28"/>
  <c r="BK632" i="28"/>
  <c r="BK625" i="28"/>
  <c r="BK613" i="28"/>
  <c r="BK606" i="28"/>
  <c r="BK598" i="28"/>
  <c r="J589" i="28"/>
  <c r="BK579" i="28"/>
  <c r="BK572" i="28"/>
  <c r="BK565" i="28"/>
  <c r="J559" i="28"/>
  <c r="J551" i="28"/>
  <c r="BK542" i="28"/>
  <c r="BK534" i="28"/>
  <c r="J525" i="28"/>
  <c r="BK519" i="28"/>
  <c r="BK509" i="28"/>
  <c r="BK503" i="28"/>
  <c r="BK495" i="28"/>
  <c r="J487" i="28"/>
  <c r="BK479" i="28"/>
  <c r="J472" i="28"/>
  <c r="BK466" i="28"/>
  <c r="J459" i="28"/>
  <c r="J452" i="28"/>
  <c r="BK444" i="28"/>
  <c r="J438" i="28"/>
  <c r="J402" i="28"/>
  <c r="BK394" i="28"/>
  <c r="BK387" i="28"/>
  <c r="BK378" i="28"/>
  <c r="J370" i="28"/>
  <c r="BK363" i="28"/>
  <c r="J358" i="28"/>
  <c r="BK351" i="28"/>
  <c r="BK344" i="28"/>
  <c r="BK337" i="28"/>
  <c r="BK315" i="28"/>
  <c r="J309" i="28"/>
  <c r="BK300" i="28"/>
  <c r="J284" i="28"/>
  <c r="J277" i="28"/>
  <c r="BK270" i="28"/>
  <c r="BK257" i="28"/>
  <c r="BK251" i="28"/>
  <c r="J251" i="28"/>
  <c r="BK245" i="28"/>
  <c r="J237" i="28"/>
  <c r="J231" i="28"/>
  <c r="BK224" i="28"/>
  <c r="BK217" i="28"/>
  <c r="BK210" i="28"/>
  <c r="J203" i="28"/>
  <c r="J197" i="28"/>
  <c r="J190" i="28"/>
  <c r="J183" i="28"/>
  <c r="J169" i="28"/>
  <c r="J160" i="28"/>
  <c r="J154" i="28"/>
  <c r="J147" i="28"/>
  <c r="J139" i="28"/>
  <c r="J184" i="25"/>
  <c r="BK177" i="25"/>
  <c r="J171" i="25"/>
  <c r="J165" i="25"/>
  <c r="J152" i="25"/>
  <c r="BK145" i="25"/>
  <c r="J138" i="25"/>
  <c r="BK131" i="25"/>
  <c r="BK184" i="24"/>
  <c r="BK177" i="24"/>
  <c r="J171" i="24"/>
  <c r="J165" i="24"/>
  <c r="BK159" i="24"/>
  <c r="BK152" i="24"/>
  <c r="BK145" i="24"/>
  <c r="J138" i="24"/>
  <c r="BK131" i="24"/>
  <c r="J177" i="23"/>
  <c r="J170" i="23"/>
  <c r="J164" i="23"/>
  <c r="J158" i="23"/>
  <c r="J152" i="23"/>
  <c r="BK145" i="23"/>
  <c r="BK137" i="23"/>
  <c r="BK131" i="23"/>
  <c r="BK176" i="22"/>
  <c r="BK170" i="22"/>
  <c r="J163" i="22"/>
  <c r="J157" i="22"/>
  <c r="BK150" i="22"/>
  <c r="J143" i="22"/>
  <c r="J136" i="22"/>
  <c r="BK129" i="22"/>
  <c r="BK610" i="21"/>
  <c r="J610" i="21"/>
  <c r="BK597" i="21"/>
  <c r="J597" i="21"/>
  <c r="J589" i="21"/>
  <c r="J582" i="21"/>
  <c r="BK575" i="21"/>
  <c r="J568" i="21"/>
  <c r="J561" i="21"/>
  <c r="BK554" i="21"/>
  <c r="BK548" i="21"/>
  <c r="BK542" i="21"/>
  <c r="BK536" i="21"/>
  <c r="BK530" i="21"/>
  <c r="J523" i="21"/>
  <c r="BK517" i="21"/>
  <c r="J506" i="21"/>
  <c r="J499" i="21"/>
  <c r="BK493" i="21"/>
  <c r="BK486" i="21"/>
  <c r="J479" i="21"/>
  <c r="BK474" i="21"/>
  <c r="BK469" i="21"/>
  <c r="J463" i="21"/>
  <c r="J458" i="21"/>
  <c r="BK453" i="21"/>
  <c r="BK448" i="21"/>
  <c r="J443" i="21"/>
  <c r="J438" i="21"/>
  <c r="BK433" i="21"/>
  <c r="J428" i="21"/>
  <c r="BK422" i="21"/>
  <c r="BK416" i="21"/>
  <c r="J410" i="21"/>
  <c r="BK403" i="21"/>
  <c r="J397" i="21"/>
  <c r="J390" i="21"/>
  <c r="BK383" i="21"/>
  <c r="BK377" i="21"/>
  <c r="BK370" i="21"/>
  <c r="BK363" i="21"/>
  <c r="BK356" i="21"/>
  <c r="J327" i="21"/>
  <c r="BK320" i="21"/>
  <c r="BK315" i="21"/>
  <c r="BK309" i="21"/>
  <c r="J304" i="21"/>
  <c r="BK297" i="21"/>
  <c r="BK290" i="21"/>
  <c r="J284" i="21"/>
  <c r="J277" i="21"/>
  <c r="BK270" i="21"/>
  <c r="J263" i="21"/>
  <c r="J256" i="21"/>
  <c r="BK247" i="21"/>
  <c r="BK240" i="21"/>
  <c r="BK233" i="21"/>
  <c r="J226" i="21"/>
  <c r="BK219" i="21"/>
  <c r="J213" i="21"/>
  <c r="J207" i="21"/>
  <c r="BK201" i="21"/>
  <c r="BK181" i="21"/>
  <c r="BK174" i="21"/>
  <c r="BK165" i="21"/>
  <c r="J158" i="21"/>
  <c r="BK152" i="21"/>
  <c r="BK146" i="21"/>
  <c r="J140" i="21"/>
  <c r="J133" i="21"/>
  <c r="BK150" i="20"/>
  <c r="J143" i="20"/>
  <c r="BK179" i="17"/>
  <c r="J172" i="17"/>
  <c r="J166" i="17"/>
  <c r="BK158" i="17"/>
  <c r="BK152" i="17"/>
  <c r="J145" i="17"/>
  <c r="J138" i="17"/>
  <c r="J131" i="17"/>
  <c r="BK435" i="14"/>
  <c r="BK1183" i="10"/>
  <c r="J1183" i="10"/>
  <c r="BK1179" i="10"/>
  <c r="J1179" i="10"/>
  <c r="BK1173" i="10"/>
  <c r="J1173" i="10"/>
  <c r="BK1165" i="10"/>
  <c r="J1165" i="10"/>
  <c r="BK1160" i="10"/>
  <c r="J1160" i="10"/>
  <c r="BK1155" i="10"/>
  <c r="J1155" i="10"/>
  <c r="BK1151" i="10"/>
  <c r="J1151" i="10"/>
  <c r="BK1146" i="10"/>
  <c r="J1146" i="10"/>
  <c r="J1141" i="10"/>
  <c r="J1135" i="10"/>
  <c r="J1130" i="10"/>
  <c r="BK1124" i="10"/>
  <c r="J1117" i="10"/>
  <c r="J1112" i="10"/>
  <c r="BK1106" i="10"/>
  <c r="J1106" i="10"/>
  <c r="BK1099" i="10"/>
  <c r="BK1085" i="10"/>
  <c r="J1078" i="10"/>
  <c r="J1067" i="10"/>
  <c r="BK1057" i="10"/>
  <c r="BK1050" i="10"/>
  <c r="J1044" i="10"/>
  <c r="BK1038" i="10"/>
  <c r="J1033" i="10"/>
  <c r="BK1026" i="10"/>
  <c r="J1015" i="10"/>
  <c r="J1008" i="10"/>
  <c r="BK999" i="10"/>
  <c r="J994" i="10"/>
  <c r="BK985" i="10"/>
  <c r="J975" i="10"/>
  <c r="J966" i="10"/>
  <c r="BK959" i="10"/>
  <c r="J954" i="10"/>
  <c r="BK947" i="10"/>
  <c r="BK941" i="10"/>
  <c r="J928" i="10"/>
  <c r="BK923" i="10"/>
  <c r="J916" i="10"/>
  <c r="J910" i="10"/>
  <c r="J891" i="10"/>
  <c r="BK882" i="10"/>
  <c r="BK875" i="10"/>
  <c r="BK866" i="10"/>
  <c r="J855" i="10"/>
  <c r="J848" i="10"/>
  <c r="BK843" i="10"/>
  <c r="J828" i="10"/>
  <c r="J822" i="10"/>
  <c r="BK816" i="10"/>
  <c r="J816" i="10"/>
  <c r="BK803" i="10"/>
  <c r="J803" i="10"/>
  <c r="BK796" i="10"/>
  <c r="J796" i="10"/>
  <c r="BK788" i="10"/>
  <c r="J788" i="10"/>
  <c r="BK780" i="10"/>
  <c r="J780" i="10"/>
  <c r="BK772" i="10"/>
  <c r="J766" i="10"/>
  <c r="J752" i="10"/>
  <c r="J739" i="10"/>
  <c r="BK733" i="10"/>
  <c r="BK689" i="10"/>
  <c r="BK654" i="10"/>
  <c r="BK630" i="10"/>
  <c r="BK624" i="10"/>
  <c r="BK616" i="10"/>
  <c r="BK610" i="10"/>
  <c r="J602" i="10"/>
  <c r="J594" i="10"/>
  <c r="BK587" i="10"/>
  <c r="J587" i="10"/>
  <c r="BK579" i="10"/>
  <c r="BK572" i="10"/>
  <c r="J564" i="10"/>
  <c r="J557" i="10"/>
  <c r="BK552" i="10"/>
  <c r="J552" i="10"/>
  <c r="BK545" i="10"/>
  <c r="J545" i="10"/>
  <c r="BK538" i="10"/>
  <c r="BK531" i="10"/>
  <c r="J524" i="10"/>
  <c r="BK490" i="10"/>
  <c r="J484" i="10"/>
  <c r="BK475" i="10"/>
  <c r="BK468" i="10"/>
  <c r="J462" i="10"/>
  <c r="BK455" i="10"/>
  <c r="J448" i="10"/>
  <c r="BK437" i="10"/>
  <c r="BK430" i="10"/>
  <c r="BK422" i="10"/>
  <c r="J415" i="10"/>
  <c r="BK399" i="10"/>
  <c r="J392" i="10"/>
  <c r="J385" i="10"/>
  <c r="BK378" i="10"/>
  <c r="BK372" i="10"/>
  <c r="J366" i="10"/>
  <c r="BK360" i="10"/>
  <c r="BK354" i="10"/>
  <c r="J348" i="10"/>
  <c r="BK340" i="10"/>
  <c r="J334" i="10"/>
  <c r="BK323" i="10"/>
  <c r="J316" i="10"/>
  <c r="BK308" i="10"/>
  <c r="BK297" i="10"/>
  <c r="J288" i="10"/>
  <c r="J281" i="10"/>
  <c r="BK272" i="10"/>
  <c r="BK265" i="10"/>
  <c r="BK257" i="10"/>
  <c r="J250" i="10"/>
  <c r="BK242" i="10"/>
  <c r="J220" i="10"/>
  <c r="BK205" i="10"/>
  <c r="J196" i="10"/>
  <c r="J188" i="10"/>
  <c r="BK181" i="10"/>
  <c r="BK173" i="10"/>
  <c r="BK166" i="10"/>
  <c r="J159" i="10"/>
  <c r="J153" i="10"/>
  <c r="J147" i="10"/>
  <c r="BK141" i="10"/>
  <c r="BK184" i="7"/>
  <c r="BK177" i="7"/>
  <c r="J171" i="7"/>
  <c r="BK165" i="7"/>
  <c r="J159" i="7"/>
  <c r="BK152" i="7"/>
  <c r="J145" i="7"/>
  <c r="BK138" i="7"/>
  <c r="BK131" i="7"/>
  <c r="J184" i="6"/>
  <c r="BK177" i="6"/>
  <c r="BK171" i="6"/>
  <c r="J165" i="6"/>
  <c r="J159" i="6"/>
  <c r="J152" i="6"/>
  <c r="BK145" i="6"/>
  <c r="J138" i="6"/>
  <c r="BK131" i="6"/>
  <c r="J177" i="5"/>
  <c r="BK170" i="5"/>
  <c r="J170" i="5"/>
  <c r="BK164" i="5"/>
  <c r="J158" i="5"/>
  <c r="J152" i="5"/>
  <c r="J145" i="5"/>
  <c r="BK137" i="5"/>
  <c r="J131" i="5"/>
  <c r="J176" i="4"/>
  <c r="J170" i="4"/>
  <c r="BK163" i="4"/>
  <c r="J157" i="4"/>
  <c r="BK150" i="4"/>
  <c r="J143" i="4"/>
  <c r="BK136" i="4"/>
  <c r="J129" i="4"/>
  <c r="BK495" i="3"/>
  <c r="J495" i="3"/>
  <c r="BK489" i="3"/>
  <c r="J489" i="3"/>
  <c r="J483" i="3"/>
  <c r="BK477" i="3"/>
  <c r="BK471" i="3"/>
  <c r="J464" i="3"/>
  <c r="BK458" i="3"/>
  <c r="J452" i="3"/>
  <c r="BK447" i="3"/>
  <c r="BK440" i="3"/>
  <c r="J434" i="3"/>
  <c r="BK427" i="3"/>
  <c r="BK420" i="3"/>
  <c r="J415" i="3"/>
  <c r="J410" i="3"/>
  <c r="BK404" i="3"/>
  <c r="J399" i="3"/>
  <c r="J394" i="3"/>
  <c r="BK389" i="3"/>
  <c r="J384" i="3"/>
  <c r="J379" i="3"/>
  <c r="BK374" i="3"/>
  <c r="BK369" i="3"/>
  <c r="J369" i="3"/>
  <c r="BK363" i="3"/>
  <c r="J363" i="3"/>
  <c r="BK357" i="3"/>
  <c r="J357" i="3"/>
  <c r="BK351" i="3"/>
  <c r="J351" i="3"/>
  <c r="BK344" i="3"/>
  <c r="J344" i="3"/>
  <c r="BK338" i="3"/>
  <c r="BK331" i="3"/>
  <c r="J331" i="3"/>
  <c r="BK324" i="3"/>
  <c r="J318" i="3"/>
  <c r="BK311" i="3"/>
  <c r="BK304" i="3"/>
  <c r="J297" i="3"/>
  <c r="J290" i="3"/>
  <c r="BK283" i="3"/>
  <c r="J277" i="3"/>
  <c r="BK271" i="3"/>
  <c r="J264" i="3"/>
  <c r="BK257" i="3"/>
  <c r="J252" i="3"/>
  <c r="J241" i="3"/>
  <c r="BK234" i="3"/>
  <c r="BK227" i="3"/>
  <c r="J227" i="3"/>
  <c r="BK221" i="3"/>
  <c r="J221" i="3"/>
  <c r="BK214" i="3"/>
  <c r="BK207" i="3"/>
  <c r="J200" i="3"/>
  <c r="BK193" i="3"/>
  <c r="J186" i="3"/>
  <c r="BK179" i="3"/>
  <c r="J172" i="3"/>
  <c r="BK161" i="3"/>
  <c r="J145" i="3"/>
  <c r="BK138" i="3"/>
  <c r="BK131" i="3"/>
  <c r="BK630" i="2"/>
  <c r="J630" i="2"/>
  <c r="BK623" i="2"/>
  <c r="J623" i="2"/>
  <c r="BK616" i="2"/>
  <c r="J616" i="2"/>
  <c r="BK611" i="2"/>
  <c r="BK603" i="2"/>
  <c r="BK596" i="2"/>
  <c r="J590" i="2"/>
  <c r="BK585" i="2"/>
  <c r="BK578" i="2"/>
  <c r="J578" i="2"/>
  <c r="BK572" i="2"/>
  <c r="J572" i="2"/>
  <c r="BK566" i="2"/>
  <c r="J566" i="2"/>
  <c r="J560" i="2"/>
  <c r="J554" i="2"/>
  <c r="BK547" i="2"/>
  <c r="BK538" i="2"/>
  <c r="BK533" i="2"/>
  <c r="J527" i="2"/>
  <c r="BK519" i="2"/>
  <c r="J512" i="2"/>
  <c r="BK507" i="2"/>
  <c r="J500" i="2"/>
  <c r="BK492" i="2"/>
  <c r="J485" i="2"/>
  <c r="J478" i="2"/>
  <c r="J471" i="2"/>
  <c r="J462" i="2"/>
  <c r="BK455" i="2"/>
  <c r="J449" i="2"/>
  <c r="BK443" i="2"/>
  <c r="BK436" i="2"/>
  <c r="BK429" i="2"/>
  <c r="J423" i="2"/>
  <c r="BK417" i="2"/>
  <c r="J407" i="2"/>
  <c r="BK399" i="2"/>
  <c r="BK391" i="2"/>
  <c r="J384" i="2"/>
  <c r="BK376" i="2"/>
  <c r="BK366" i="2"/>
  <c r="BK361" i="2"/>
  <c r="J354" i="2"/>
  <c r="BK347" i="2"/>
  <c r="BK340" i="2"/>
  <c r="J333" i="2"/>
  <c r="J327" i="2"/>
  <c r="J317" i="2"/>
  <c r="BK310" i="2"/>
  <c r="BK304" i="2"/>
  <c r="J304" i="2"/>
  <c r="BK297" i="2"/>
  <c r="BK290" i="2"/>
  <c r="J279" i="2"/>
  <c r="BK272" i="2"/>
  <c r="J265" i="2"/>
  <c r="BK247" i="2"/>
  <c r="BK241" i="2"/>
  <c r="J241" i="2"/>
  <c r="BK236" i="2"/>
  <c r="J236" i="2"/>
  <c r="BK230" i="2"/>
  <c r="J230" i="2"/>
  <c r="J224" i="2"/>
  <c r="BK219" i="2"/>
  <c r="BK212" i="2"/>
  <c r="BK205" i="2"/>
  <c r="BK179" i="2"/>
  <c r="J172" i="2"/>
  <c r="J161" i="2"/>
  <c r="BK154" i="2"/>
  <c r="BK147" i="2"/>
  <c r="BK139" i="2"/>
  <c r="AS119" i="1"/>
  <c r="AS98" i="1"/>
  <c r="BK247" i="44"/>
  <c r="BK244" i="44"/>
  <c r="BK241" i="44"/>
  <c r="BK237" i="44"/>
  <c r="BK234" i="44"/>
  <c r="BK231" i="44"/>
  <c r="BK222" i="44"/>
  <c r="J218" i="44"/>
  <c r="J214" i="44"/>
  <c r="BK209" i="44"/>
  <c r="J205" i="44"/>
  <c r="J202" i="44"/>
  <c r="BK199" i="44"/>
  <c r="J196" i="44"/>
  <c r="BK193" i="44"/>
  <c r="J189" i="44"/>
  <c r="BK183" i="44"/>
  <c r="J179" i="44"/>
  <c r="J175" i="44"/>
  <c r="BK172" i="44"/>
  <c r="BK168" i="44"/>
  <c r="BK164" i="44"/>
  <c r="BK160" i="44"/>
  <c r="J157" i="44"/>
  <c r="BK153" i="44"/>
  <c r="BK150" i="44"/>
  <c r="J146" i="44"/>
  <c r="BK143" i="44"/>
  <c r="BK136" i="44"/>
  <c r="BK133" i="44"/>
  <c r="J129" i="44"/>
  <c r="J126" i="44"/>
  <c r="J34" i="43"/>
  <c r="BK121" i="43"/>
  <c r="BK153" i="42"/>
  <c r="BK150" i="42"/>
  <c r="J145" i="42"/>
  <c r="BK142" i="42"/>
  <c r="J137" i="42"/>
  <c r="BK134" i="42"/>
  <c r="BK129" i="42"/>
  <c r="J126" i="42"/>
  <c r="BK343" i="41"/>
  <c r="J343" i="41"/>
  <c r="BK340" i="41"/>
  <c r="J340" i="41"/>
  <c r="J336" i="41"/>
  <c r="J334" i="41"/>
  <c r="BK329" i="41"/>
  <c r="J325" i="41"/>
  <c r="J320" i="41"/>
  <c r="BK315" i="41"/>
  <c r="BK311" i="41"/>
  <c r="BK307" i="41"/>
  <c r="BK302" i="41"/>
  <c r="BK297" i="41"/>
  <c r="J292" i="41"/>
  <c r="BK287" i="41"/>
  <c r="BK282" i="41"/>
  <c r="BK277" i="41"/>
  <c r="J273" i="41"/>
  <c r="BK268" i="41"/>
  <c r="BK263" i="41"/>
  <c r="J257" i="41"/>
  <c r="J253" i="41"/>
  <c r="J249" i="41"/>
  <c r="BK247" i="41"/>
  <c r="J244" i="41"/>
  <c r="BK242" i="41"/>
  <c r="BK238" i="41"/>
  <c r="BK233" i="41"/>
  <c r="BK229" i="41"/>
  <c r="J224" i="41"/>
  <c r="J220" i="41"/>
  <c r="J216" i="41"/>
  <c r="BK212" i="41"/>
  <c r="J208" i="41"/>
  <c r="BK196" i="41"/>
  <c r="BK187" i="41"/>
  <c r="J187" i="41"/>
  <c r="J182" i="41"/>
  <c r="BK178" i="41"/>
  <c r="BK170" i="41"/>
  <c r="BK166" i="41"/>
  <c r="BK162" i="41"/>
  <c r="BK158" i="41"/>
  <c r="J154" i="41"/>
  <c r="J150" i="41"/>
  <c r="BK146" i="41"/>
  <c r="BK142" i="41"/>
  <c r="BK138" i="41"/>
  <c r="BK134" i="41"/>
  <c r="J131" i="41"/>
  <c r="BK535" i="40"/>
  <c r="BK528" i="40"/>
  <c r="BK515" i="40"/>
  <c r="J508" i="40"/>
  <c r="J496" i="40"/>
  <c r="BK488" i="40"/>
  <c r="BK481" i="40"/>
  <c r="J481" i="40"/>
  <c r="BK471" i="40"/>
  <c r="J463" i="40"/>
  <c r="J455" i="40"/>
  <c r="BK449" i="40"/>
  <c r="BK443" i="40"/>
  <c r="J436" i="40"/>
  <c r="BK427" i="40"/>
  <c r="BK419" i="40"/>
  <c r="BK404" i="40"/>
  <c r="J395" i="40"/>
  <c r="J387" i="40"/>
  <c r="J380" i="40"/>
  <c r="J373" i="40"/>
  <c r="J365" i="40"/>
  <c r="J358" i="40"/>
  <c r="BK348" i="40"/>
  <c r="J343" i="40"/>
  <c r="J336" i="40"/>
  <c r="BK329" i="40"/>
  <c r="BK322" i="40"/>
  <c r="J315" i="40"/>
  <c r="BK309" i="40"/>
  <c r="J309" i="40"/>
  <c r="BK300" i="40"/>
  <c r="J291" i="40"/>
  <c r="J284" i="40"/>
  <c r="J274" i="40"/>
  <c r="J267" i="40"/>
  <c r="J256" i="40"/>
  <c r="J249" i="40"/>
  <c r="BK242" i="40"/>
  <c r="BK235" i="40"/>
  <c r="J228" i="40"/>
  <c r="J222" i="40"/>
  <c r="J216" i="40"/>
  <c r="BK210" i="40"/>
  <c r="BK204" i="40"/>
  <c r="BK197" i="40"/>
  <c r="J186" i="40"/>
  <c r="J177" i="40"/>
  <c r="BK170" i="40"/>
  <c r="BK163" i="40"/>
  <c r="J156" i="40"/>
  <c r="J149" i="40"/>
  <c r="BK143" i="40"/>
  <c r="BK137" i="40"/>
  <c r="J131" i="40"/>
  <c r="BK735" i="39"/>
  <c r="J730" i="39"/>
  <c r="J722" i="39"/>
  <c r="BK716" i="39"/>
  <c r="J710" i="39"/>
  <c r="J704" i="39"/>
  <c r="BK697" i="39"/>
  <c r="BK691" i="39"/>
  <c r="BK684" i="39"/>
  <c r="BK675" i="39"/>
  <c r="J670" i="39"/>
  <c r="J663" i="39"/>
  <c r="J656" i="39"/>
  <c r="J647" i="39"/>
  <c r="J640" i="39"/>
  <c r="BK624" i="39"/>
  <c r="BK608" i="39"/>
  <c r="J603" i="39"/>
  <c r="J598" i="39"/>
  <c r="BK588" i="39"/>
  <c r="J579" i="39"/>
  <c r="J563" i="39"/>
  <c r="J556" i="39"/>
  <c r="J545" i="39"/>
  <c r="J536" i="39"/>
  <c r="BK521" i="39"/>
  <c r="J515" i="39"/>
  <c r="J486" i="39"/>
  <c r="BK461" i="39"/>
  <c r="BK451" i="39"/>
  <c r="J441" i="39"/>
  <c r="J434" i="39"/>
  <c r="J428" i="39"/>
  <c r="BK418" i="39"/>
  <c r="J407" i="39"/>
  <c r="BK399" i="39"/>
  <c r="J399" i="39"/>
  <c r="BK394" i="39"/>
  <c r="J387" i="39"/>
  <c r="BK380" i="39"/>
  <c r="J368" i="39"/>
  <c r="J362" i="39"/>
  <c r="J354" i="39"/>
  <c r="BK346" i="39"/>
  <c r="J339" i="39"/>
  <c r="BK330" i="39"/>
  <c r="J323" i="39"/>
  <c r="BK311" i="39"/>
  <c r="BK298" i="39"/>
  <c r="BK291" i="39"/>
  <c r="BK284" i="39"/>
  <c r="J277" i="39"/>
  <c r="J271" i="39"/>
  <c r="BK265" i="39"/>
  <c r="BK259" i="39"/>
  <c r="J253" i="39"/>
  <c r="J247" i="39"/>
  <c r="BK239" i="39"/>
  <c r="BK233" i="39"/>
  <c r="J225" i="39"/>
  <c r="J218" i="39"/>
  <c r="J211" i="39"/>
  <c r="J205" i="39"/>
  <c r="J197" i="39"/>
  <c r="BK190" i="39"/>
  <c r="BK176" i="39"/>
  <c r="J167" i="39"/>
  <c r="BK160" i="39"/>
  <c r="BK153" i="39"/>
  <c r="J145" i="39"/>
  <c r="J139" i="39"/>
  <c r="J133" i="39"/>
  <c r="BK799" i="38"/>
  <c r="J799" i="38"/>
  <c r="BK795" i="38"/>
  <c r="J795" i="38"/>
  <c r="BK790" i="38"/>
  <c r="J790" i="38"/>
  <c r="BK785" i="38"/>
  <c r="J785" i="38"/>
  <c r="BK779" i="38"/>
  <c r="J779" i="38"/>
  <c r="BK774" i="38"/>
  <c r="J774" i="38"/>
  <c r="BK768" i="38"/>
  <c r="J768" i="38"/>
  <c r="BK761" i="38"/>
  <c r="J761" i="38"/>
  <c r="BK756" i="38"/>
  <c r="J756" i="38"/>
  <c r="BK749" i="38"/>
  <c r="J742" i="38"/>
  <c r="J734" i="38"/>
  <c r="BK723" i="38"/>
  <c r="BK716" i="38"/>
  <c r="BK707" i="38"/>
  <c r="J695" i="38"/>
  <c r="BK687" i="38"/>
  <c r="J687" i="38"/>
  <c r="BK681" i="38"/>
  <c r="J675" i="38"/>
  <c r="J669" i="38"/>
  <c r="J662" i="38"/>
  <c r="J653" i="38"/>
  <c r="BK648" i="38"/>
  <c r="J641" i="38"/>
  <c r="BK633" i="38"/>
  <c r="J628" i="38"/>
  <c r="BK619" i="38"/>
  <c r="J611" i="38"/>
  <c r="BK605" i="38"/>
  <c r="J605" i="38"/>
  <c r="BK599" i="38"/>
  <c r="BK592" i="38"/>
  <c r="J585" i="38"/>
  <c r="J579" i="38"/>
  <c r="BK572" i="38"/>
  <c r="J566" i="38"/>
  <c r="J559" i="38"/>
  <c r="BK551" i="38"/>
  <c r="J544" i="38"/>
  <c r="BK537" i="38"/>
  <c r="J529" i="38"/>
  <c r="BK523" i="38"/>
  <c r="BK516" i="38"/>
  <c r="BK509" i="38"/>
  <c r="BK502" i="38"/>
  <c r="BK495" i="38"/>
  <c r="J489" i="38"/>
  <c r="BK482" i="38"/>
  <c r="BK476" i="38"/>
  <c r="J469" i="38"/>
  <c r="J463" i="38"/>
  <c r="J455" i="38"/>
  <c r="BK448" i="38"/>
  <c r="BK441" i="38"/>
  <c r="J435" i="38"/>
  <c r="BK426" i="38"/>
  <c r="J426" i="38"/>
  <c r="J418" i="38"/>
  <c r="BK411" i="38"/>
  <c r="J411" i="38"/>
  <c r="J404" i="38"/>
  <c r="J396" i="38"/>
  <c r="BK389" i="38"/>
  <c r="J389" i="38"/>
  <c r="J383" i="38"/>
  <c r="BK377" i="38"/>
  <c r="BK370" i="38"/>
  <c r="J363" i="38"/>
  <c r="BK355" i="38"/>
  <c r="J342" i="38"/>
  <c r="BK331" i="38"/>
  <c r="J324" i="38"/>
  <c r="J318" i="38"/>
  <c r="J311" i="38"/>
  <c r="BK304" i="38"/>
  <c r="BK292" i="38"/>
  <c r="J285" i="38"/>
  <c r="J278" i="38"/>
  <c r="J267" i="38"/>
  <c r="BK260" i="38"/>
  <c r="J253" i="38"/>
  <c r="BK246" i="38"/>
  <c r="BK239" i="38"/>
  <c r="BK233" i="38"/>
  <c r="BK227" i="38"/>
  <c r="J221" i="38"/>
  <c r="BK215" i="38"/>
  <c r="J208" i="38"/>
  <c r="J200" i="38"/>
  <c r="BK187" i="38"/>
  <c r="J180" i="38"/>
  <c r="BK173" i="38"/>
  <c r="J153" i="38"/>
  <c r="BK147" i="38"/>
  <c r="BK141" i="38"/>
  <c r="J191" i="35"/>
  <c r="J183" i="35"/>
  <c r="BK177" i="35"/>
  <c r="J171" i="35"/>
  <c r="J165" i="35"/>
  <c r="BK159" i="35"/>
  <c r="BK152" i="35"/>
  <c r="BK145" i="35"/>
  <c r="J138" i="35"/>
  <c r="BK131" i="35"/>
  <c r="BK184" i="34"/>
  <c r="J184" i="34"/>
  <c r="BK177" i="34"/>
  <c r="BK171" i="34"/>
  <c r="J171" i="34"/>
  <c r="BK165" i="34"/>
  <c r="J165" i="34"/>
  <c r="BK159" i="34"/>
  <c r="J152" i="34"/>
  <c r="BK145" i="34"/>
  <c r="BK138" i="34"/>
  <c r="BK131" i="34"/>
  <c r="BK177" i="33"/>
  <c r="BK170" i="33"/>
  <c r="J164" i="33"/>
  <c r="BK158" i="33"/>
  <c r="BK152" i="33"/>
  <c r="J145" i="33"/>
  <c r="J137" i="33"/>
  <c r="BK131" i="33"/>
  <c r="J400" i="32"/>
  <c r="BK392" i="32"/>
  <c r="J386" i="32"/>
  <c r="BK381" i="32"/>
  <c r="J375" i="32"/>
  <c r="BK369" i="32"/>
  <c r="BK363" i="32"/>
  <c r="J356" i="32"/>
  <c r="BK350" i="32"/>
  <c r="BK344" i="32"/>
  <c r="J339" i="32"/>
  <c r="J332" i="32"/>
  <c r="BK326" i="32"/>
  <c r="BK319" i="32"/>
  <c r="BK312" i="32"/>
  <c r="BK307" i="32"/>
  <c r="J302" i="32"/>
  <c r="BK296" i="32"/>
  <c r="BK291" i="32"/>
  <c r="BK286" i="32"/>
  <c r="BK281" i="32"/>
  <c r="J275" i="32"/>
  <c r="BK268" i="32"/>
  <c r="J262" i="32"/>
  <c r="J253" i="32"/>
  <c r="BK246" i="32"/>
  <c r="J241" i="32"/>
  <c r="BK235" i="32"/>
  <c r="J227" i="32"/>
  <c r="J220" i="32"/>
  <c r="J214" i="32"/>
  <c r="BK207" i="32"/>
  <c r="BK200" i="32"/>
  <c r="J193" i="32"/>
  <c r="J185" i="32"/>
  <c r="J176" i="32"/>
  <c r="J169" i="32"/>
  <c r="BK160" i="32"/>
  <c r="J153" i="32"/>
  <c r="BK145" i="32"/>
  <c r="BK137" i="32"/>
  <c r="J137" i="32"/>
  <c r="J131" i="32"/>
  <c r="BK402" i="31"/>
  <c r="BK395" i="31"/>
  <c r="J385" i="31"/>
  <c r="J378" i="31"/>
  <c r="BK371" i="31"/>
  <c r="BK363" i="31"/>
  <c r="BK353" i="31"/>
  <c r="BK344" i="31"/>
  <c r="BK339" i="31"/>
  <c r="J330" i="31"/>
  <c r="BK323" i="31"/>
  <c r="J315" i="31"/>
  <c r="BK308" i="31"/>
  <c r="BK301" i="31"/>
  <c r="J295" i="31"/>
  <c r="J289" i="31"/>
  <c r="BK282" i="31"/>
  <c r="J270" i="31"/>
  <c r="BK265" i="31"/>
  <c r="BK256" i="31"/>
  <c r="J249" i="31"/>
  <c r="J242" i="31"/>
  <c r="J236" i="31"/>
  <c r="BK229" i="31"/>
  <c r="J211" i="31"/>
  <c r="BK204" i="31"/>
  <c r="J204" i="31"/>
  <c r="J191" i="31"/>
  <c r="BK182" i="31"/>
  <c r="BK175" i="31"/>
  <c r="J175" i="31"/>
  <c r="J169" i="31"/>
  <c r="J162" i="31"/>
  <c r="BK152" i="31"/>
  <c r="J152" i="31"/>
  <c r="BK146" i="31"/>
  <c r="BK139" i="31"/>
  <c r="BK133" i="31"/>
  <c r="J133" i="31"/>
  <c r="J542" i="30"/>
  <c r="J538" i="30"/>
  <c r="BK532" i="30"/>
  <c r="J525" i="30"/>
  <c r="BK520" i="30"/>
  <c r="J520" i="30"/>
  <c r="J510" i="30"/>
  <c r="BK501" i="30"/>
  <c r="J495" i="30"/>
  <c r="J486" i="30"/>
  <c r="BK472" i="30"/>
  <c r="J465" i="30"/>
  <c r="BK460" i="30"/>
  <c r="BK453" i="30"/>
  <c r="J453" i="30"/>
  <c r="J447" i="30"/>
  <c r="J441" i="30"/>
  <c r="BK434" i="30"/>
  <c r="BK427" i="30"/>
  <c r="BK419" i="30"/>
  <c r="BK412" i="30"/>
  <c r="BK404" i="30"/>
  <c r="J404" i="30"/>
  <c r="J398" i="30"/>
  <c r="BK385" i="30"/>
  <c r="J374" i="30"/>
  <c r="BK367" i="30"/>
  <c r="J367" i="30"/>
  <c r="J360" i="30"/>
  <c r="J351" i="30"/>
  <c r="J343" i="30"/>
  <c r="BK335" i="30"/>
  <c r="BK328" i="30"/>
  <c r="J323" i="30"/>
  <c r="BK316" i="30"/>
  <c r="BK308" i="30"/>
  <c r="J293" i="30"/>
  <c r="J288" i="30"/>
  <c r="BK281" i="30"/>
  <c r="J274" i="30"/>
  <c r="J268" i="30"/>
  <c r="J261" i="30"/>
  <c r="BK254" i="30"/>
  <c r="BK243" i="30"/>
  <c r="J236" i="30"/>
  <c r="J229" i="30"/>
  <c r="BK218" i="30"/>
  <c r="BK212" i="30"/>
  <c r="BK207" i="30"/>
  <c r="J201" i="30"/>
  <c r="BK195" i="30"/>
  <c r="J190" i="30"/>
  <c r="BK183" i="30"/>
  <c r="J183" i="30"/>
  <c r="BK176" i="30"/>
  <c r="J176" i="30"/>
  <c r="BK169" i="30"/>
  <c r="J169" i="30"/>
  <c r="J162" i="30"/>
  <c r="J155" i="30"/>
  <c r="J146" i="30"/>
  <c r="BK139" i="30"/>
  <c r="BK154" i="29"/>
  <c r="BK149" i="29"/>
  <c r="BK144" i="29"/>
  <c r="J139" i="29"/>
  <c r="BK134" i="29"/>
  <c r="J134" i="29"/>
  <c r="BK129" i="29"/>
  <c r="J129" i="29"/>
  <c r="J719" i="28"/>
  <c r="J709" i="28"/>
  <c r="J702" i="28"/>
  <c r="BK696" i="28"/>
  <c r="J691" i="28"/>
  <c r="J684" i="28"/>
  <c r="J678" i="28"/>
  <c r="J671" i="28"/>
  <c r="BK665" i="28"/>
  <c r="J665" i="28"/>
  <c r="J656" i="28"/>
  <c r="BK651" i="28"/>
  <c r="J645" i="28"/>
  <c r="J637" i="28"/>
  <c r="J632" i="28"/>
  <c r="J625" i="28"/>
  <c r="BK619" i="28"/>
  <c r="J619" i="28"/>
  <c r="J613" i="28"/>
  <c r="J606" i="28"/>
  <c r="J598" i="28"/>
  <c r="BK589" i="28"/>
  <c r="J579" i="28"/>
  <c r="J572" i="28"/>
  <c r="J565" i="28"/>
  <c r="BK559" i="28"/>
  <c r="BK551" i="28"/>
  <c r="J542" i="28"/>
  <c r="J534" i="28"/>
  <c r="BK525" i="28"/>
  <c r="J519" i="28"/>
  <c r="J509" i="28"/>
  <c r="J503" i="28"/>
  <c r="J495" i="28"/>
  <c r="BK487" i="28"/>
  <c r="J479" i="28"/>
  <c r="BK472" i="28"/>
  <c r="J466" i="28"/>
  <c r="BK459" i="28"/>
  <c r="BK452" i="28"/>
  <c r="J444" i="28"/>
  <c r="BK438" i="28"/>
  <c r="BK430" i="28"/>
  <c r="J430" i="28"/>
  <c r="BK424" i="28"/>
  <c r="J424" i="28"/>
  <c r="BK416" i="28"/>
  <c r="J416" i="28"/>
  <c r="BK409" i="28"/>
  <c r="J409" i="28"/>
  <c r="BK402" i="28"/>
  <c r="J394" i="28"/>
  <c r="J387" i="28"/>
  <c r="J378" i="28"/>
  <c r="BK370" i="28"/>
  <c r="J363" i="28"/>
  <c r="BK358" i="28"/>
  <c r="J351" i="28"/>
  <c r="J344" i="28"/>
  <c r="J337" i="28"/>
  <c r="J315" i="28"/>
  <c r="BK309" i="28"/>
  <c r="J300" i="28"/>
  <c r="BK291" i="28"/>
  <c r="J291" i="28"/>
  <c r="BK284" i="28"/>
  <c r="BK277" i="28"/>
  <c r="J270" i="28"/>
  <c r="J257" i="28"/>
  <c r="J245" i="28"/>
  <c r="BK237" i="28"/>
  <c r="BK231" i="28"/>
  <c r="J224" i="28"/>
  <c r="J217" i="28"/>
  <c r="J210" i="28"/>
  <c r="BK203" i="28"/>
  <c r="BK197" i="28"/>
  <c r="BK190" i="28"/>
  <c r="BK183" i="28"/>
  <c r="BK169" i="28"/>
  <c r="BK160" i="28"/>
  <c r="BK154" i="28"/>
  <c r="BK147" i="28"/>
  <c r="BK139" i="28"/>
  <c r="BK184" i="25"/>
  <c r="J177" i="25"/>
  <c r="BK171" i="25"/>
  <c r="BK165" i="25"/>
  <c r="BK159" i="25"/>
  <c r="J159" i="25"/>
  <c r="BK152" i="25"/>
  <c r="J145" i="25"/>
  <c r="BK138" i="25"/>
  <c r="J131" i="25"/>
  <c r="J184" i="24"/>
  <c r="J177" i="24"/>
  <c r="BK171" i="24"/>
  <c r="BK165" i="24"/>
  <c r="J159" i="24"/>
  <c r="J152" i="24"/>
  <c r="J145" i="24"/>
  <c r="BK138" i="24"/>
  <c r="J131" i="24"/>
  <c r="BK177" i="23"/>
  <c r="BK170" i="23"/>
  <c r="BK164" i="23"/>
  <c r="BK158" i="23"/>
  <c r="BK152" i="23"/>
  <c r="J145" i="23"/>
  <c r="J137" i="23"/>
  <c r="J131" i="23"/>
  <c r="J176" i="22"/>
  <c r="J170" i="22"/>
  <c r="BK163" i="22"/>
  <c r="BK157" i="22"/>
  <c r="J150" i="22"/>
  <c r="BK143" i="22"/>
  <c r="BK136" i="22"/>
  <c r="J129" i="22"/>
  <c r="BK589" i="21"/>
  <c r="BK582" i="21"/>
  <c r="J575" i="21"/>
  <c r="BK568" i="21"/>
  <c r="BK561" i="21"/>
  <c r="J554" i="21"/>
  <c r="J548" i="21"/>
  <c r="J542" i="21"/>
  <c r="J536" i="21"/>
  <c r="J530" i="21"/>
  <c r="BK523" i="21"/>
  <c r="J517" i="21"/>
  <c r="BK511" i="21"/>
  <c r="J511" i="21"/>
  <c r="BK506" i="21"/>
  <c r="BK499" i="21"/>
  <c r="J493" i="21"/>
  <c r="J486" i="21"/>
  <c r="BK479" i="21"/>
  <c r="J474" i="21"/>
  <c r="J469" i="21"/>
  <c r="BK463" i="21"/>
  <c r="BK458" i="21"/>
  <c r="J453" i="21"/>
  <c r="J448" i="21"/>
  <c r="BK443" i="21"/>
  <c r="BK438" i="21"/>
  <c r="J433" i="21"/>
  <c r="BK428" i="21"/>
  <c r="J422" i="21"/>
  <c r="J416" i="21"/>
  <c r="BK410" i="21"/>
  <c r="J403" i="21"/>
  <c r="BK397" i="21"/>
  <c r="BK390" i="21"/>
  <c r="J383" i="21"/>
  <c r="J377" i="21"/>
  <c r="J370" i="21"/>
  <c r="J363" i="21"/>
  <c r="J356" i="21"/>
  <c r="BK349" i="21"/>
  <c r="J349" i="21"/>
  <c r="BK342" i="21"/>
  <c r="J342" i="21"/>
  <c r="BK336" i="21"/>
  <c r="J336" i="21"/>
  <c r="BK327" i="21"/>
  <c r="J320" i="21"/>
  <c r="J315" i="21"/>
  <c r="J309" i="21"/>
  <c r="BK304" i="21"/>
  <c r="J297" i="21"/>
  <c r="J290" i="21"/>
  <c r="BK284" i="21"/>
  <c r="BK277" i="21"/>
  <c r="J270" i="21"/>
  <c r="BK263" i="21"/>
  <c r="BK256" i="21"/>
  <c r="J247" i="21"/>
  <c r="J240" i="21"/>
  <c r="J233" i="21"/>
  <c r="BK226" i="21"/>
  <c r="J219" i="21"/>
  <c r="BK213" i="21"/>
  <c r="BK207" i="21"/>
  <c r="J201" i="21"/>
  <c r="BK195" i="21"/>
  <c r="J195" i="21"/>
  <c r="BK188" i="21"/>
  <c r="J188" i="21"/>
  <c r="J181" i="21"/>
  <c r="J174" i="21"/>
  <c r="J165" i="21"/>
  <c r="BK158" i="21"/>
  <c r="J152" i="21"/>
  <c r="J146" i="21"/>
  <c r="BK140" i="21"/>
  <c r="BK133" i="21"/>
  <c r="J150" i="20"/>
  <c r="BK143" i="20"/>
  <c r="BK136" i="20"/>
  <c r="J136" i="20"/>
  <c r="BK129" i="20"/>
  <c r="J129" i="20"/>
  <c r="J179" i="17"/>
  <c r="BK172" i="17"/>
  <c r="BK166" i="17"/>
  <c r="J158" i="17"/>
  <c r="J152" i="17"/>
  <c r="BK145" i="17"/>
  <c r="BK138" i="17"/>
  <c r="BK131" i="17"/>
  <c r="BK179" i="16"/>
  <c r="J179" i="16"/>
  <c r="BK172" i="16"/>
  <c r="J172" i="16"/>
  <c r="BK166" i="16"/>
  <c r="J166" i="16"/>
  <c r="BK158" i="16"/>
  <c r="J158" i="16"/>
  <c r="BK152" i="16"/>
  <c r="J152" i="16"/>
  <c r="BK145" i="16"/>
  <c r="J145" i="16"/>
  <c r="BK138" i="16"/>
  <c r="J138" i="16"/>
  <c r="BK131" i="16"/>
  <c r="J131" i="16"/>
  <c r="BK173" i="15"/>
  <c r="J173" i="15"/>
  <c r="BK166" i="15"/>
  <c r="J166" i="15"/>
  <c r="BK160" i="15"/>
  <c r="J160" i="15"/>
  <c r="BK152" i="15"/>
  <c r="J152" i="15"/>
  <c r="BK146" i="15"/>
  <c r="J146" i="15"/>
  <c r="BK139" i="15"/>
  <c r="J139" i="15"/>
  <c r="BK131" i="15"/>
  <c r="BK450" i="14"/>
  <c r="J450" i="14"/>
  <c r="J435" i="14"/>
  <c r="BK429" i="14"/>
  <c r="J429" i="14"/>
  <c r="BK421" i="14"/>
  <c r="J421" i="14"/>
  <c r="BK415" i="14"/>
  <c r="J415" i="14"/>
  <c r="BK409" i="14"/>
  <c r="J409" i="14"/>
  <c r="BK402" i="14"/>
  <c r="J402" i="14"/>
  <c r="BK396" i="14"/>
  <c r="J396" i="14"/>
  <c r="BK390" i="14"/>
  <c r="J390" i="14"/>
  <c r="BK385" i="14"/>
  <c r="J385" i="14"/>
  <c r="BK378" i="14"/>
  <c r="J378" i="14"/>
  <c r="BK370" i="14"/>
  <c r="J370" i="14"/>
  <c r="BK363" i="14"/>
  <c r="J363" i="14"/>
  <c r="BK356" i="14"/>
  <c r="J356" i="14"/>
  <c r="BK351" i="14"/>
  <c r="J351" i="14"/>
  <c r="BK346" i="14"/>
  <c r="J346" i="14"/>
  <c r="BK340" i="14"/>
  <c r="J340" i="14"/>
  <c r="BK335" i="14"/>
  <c r="J335" i="14"/>
  <c r="BK329" i="14"/>
  <c r="J329" i="14"/>
  <c r="BK324" i="14"/>
  <c r="J324" i="14"/>
  <c r="BK319" i="14"/>
  <c r="J319" i="14"/>
  <c r="BK314" i="14"/>
  <c r="J314" i="14"/>
  <c r="BK309" i="14"/>
  <c r="J309" i="14"/>
  <c r="BK304" i="14"/>
  <c r="J304" i="14"/>
  <c r="BK299" i="14"/>
  <c r="J299" i="14"/>
  <c r="BK294" i="14"/>
  <c r="J294" i="14"/>
  <c r="BK288" i="14"/>
  <c r="J288" i="14"/>
  <c r="BK281" i="14"/>
  <c r="J281" i="14"/>
  <c r="BK274" i="14"/>
  <c r="J274" i="14"/>
  <c r="BK267" i="14"/>
  <c r="J267" i="14"/>
  <c r="BK260" i="14"/>
  <c r="J260" i="14"/>
  <c r="BK253" i="14"/>
  <c r="J253" i="14"/>
  <c r="BK246" i="14"/>
  <c r="J246" i="14"/>
  <c r="BK239" i="14"/>
  <c r="J239" i="14"/>
  <c r="BK232" i="14"/>
  <c r="J232" i="14"/>
  <c r="BK225" i="14"/>
  <c r="J225" i="14"/>
  <c r="BK218" i="14"/>
  <c r="J218" i="14"/>
  <c r="BK212" i="14"/>
  <c r="J212" i="14"/>
  <c r="BK206" i="14"/>
  <c r="J206" i="14"/>
  <c r="BK200" i="14"/>
  <c r="J200" i="14"/>
  <c r="BK194" i="14"/>
  <c r="J194" i="14"/>
  <c r="BK188" i="14"/>
  <c r="J188" i="14"/>
  <c r="BK182" i="14"/>
  <c r="J182" i="14"/>
  <c r="BK176" i="14"/>
  <c r="J176" i="14"/>
  <c r="BK169" i="14"/>
  <c r="J169" i="14"/>
  <c r="BK162" i="14"/>
  <c r="J162" i="14"/>
  <c r="BK156" i="14"/>
  <c r="J156" i="14"/>
  <c r="BK150" i="14"/>
  <c r="J150" i="14"/>
  <c r="BK144" i="14"/>
  <c r="J144" i="14"/>
  <c r="BK138" i="14"/>
  <c r="J138" i="14"/>
  <c r="BK132" i="14"/>
  <c r="J132" i="14"/>
  <c r="BK176" i="13"/>
  <c r="J176" i="13"/>
  <c r="BK170" i="13"/>
  <c r="J170" i="13"/>
  <c r="BK163" i="13"/>
  <c r="J163" i="13"/>
  <c r="BK157" i="13"/>
  <c r="J157" i="13"/>
  <c r="BK150" i="13"/>
  <c r="J150" i="13"/>
  <c r="BK143" i="13"/>
  <c r="J143" i="13"/>
  <c r="BK136" i="13"/>
  <c r="J136" i="13"/>
  <c r="BK129" i="13"/>
  <c r="J129" i="13"/>
  <c r="BK243" i="12"/>
  <c r="J243" i="12"/>
  <c r="BK237" i="12"/>
  <c r="J237" i="12"/>
  <c r="BK230" i="12"/>
  <c r="J230" i="12"/>
  <c r="BK224" i="12"/>
  <c r="J224" i="12"/>
  <c r="BK217" i="12"/>
  <c r="J217" i="12"/>
  <c r="BK210" i="12"/>
  <c r="J210" i="12"/>
  <c r="BK204" i="12"/>
  <c r="J204" i="12"/>
  <c r="BK197" i="12"/>
  <c r="J197" i="12"/>
  <c r="BK190" i="12"/>
  <c r="J190" i="12"/>
  <c r="BK183" i="12"/>
  <c r="J183" i="12"/>
  <c r="BK176" i="12"/>
  <c r="J176" i="12"/>
  <c r="BK169" i="12"/>
  <c r="J169" i="12"/>
  <c r="BK162" i="12"/>
  <c r="J162" i="12"/>
  <c r="BK157" i="12"/>
  <c r="J157" i="12"/>
  <c r="BK150" i="12"/>
  <c r="J150" i="12"/>
  <c r="BK143" i="12"/>
  <c r="J143" i="12"/>
  <c r="BK136" i="12"/>
  <c r="J136" i="12"/>
  <c r="BK129" i="12"/>
  <c r="J129" i="12"/>
  <c r="BK154" i="11"/>
  <c r="J154" i="11"/>
  <c r="BK149" i="11"/>
  <c r="J149" i="11"/>
  <c r="BK144" i="11"/>
  <c r="J144" i="11"/>
  <c r="BK139" i="11"/>
  <c r="J139" i="11"/>
  <c r="BK134" i="11"/>
  <c r="J134" i="11"/>
  <c r="BK129" i="11"/>
  <c r="J129" i="11"/>
  <c r="BK1141" i="10"/>
  <c r="BK1135" i="10"/>
  <c r="BK1130" i="10"/>
  <c r="J1124" i="10"/>
  <c r="BK1117" i="10"/>
  <c r="BK1112" i="10"/>
  <c r="J1099" i="10"/>
  <c r="J1085" i="10"/>
  <c r="BK1078" i="10"/>
  <c r="BK1067" i="10"/>
  <c r="J1057" i="10"/>
  <c r="J1050" i="10"/>
  <c r="BK1044" i="10"/>
  <c r="J1038" i="10"/>
  <c r="BK1033" i="10"/>
  <c r="J1026" i="10"/>
  <c r="BK1015" i="10"/>
  <c r="BK1008" i="10"/>
  <c r="J999" i="10"/>
  <c r="BK994" i="10"/>
  <c r="J985" i="10"/>
  <c r="BK975" i="10"/>
  <c r="BK966" i="10"/>
  <c r="J959" i="10"/>
  <c r="BK954" i="10"/>
  <c r="J947" i="10"/>
  <c r="J941" i="10"/>
  <c r="BK935" i="10"/>
  <c r="J935" i="10"/>
  <c r="BK928" i="10"/>
  <c r="J923" i="10"/>
  <c r="BK916" i="10"/>
  <c r="BK910" i="10"/>
  <c r="BK903" i="10"/>
  <c r="J903" i="10"/>
  <c r="BK897" i="10"/>
  <c r="J897" i="10"/>
  <c r="BK891" i="10"/>
  <c r="J882" i="10"/>
  <c r="J875" i="10"/>
  <c r="J866" i="10"/>
  <c r="BK855" i="10"/>
  <c r="BK848" i="10"/>
  <c r="J843" i="10"/>
  <c r="BK836" i="10"/>
  <c r="J836" i="10"/>
  <c r="BK828" i="10"/>
  <c r="BK822" i="10"/>
  <c r="J772" i="10"/>
  <c r="BK766" i="10"/>
  <c r="BK759" i="10"/>
  <c r="J759" i="10"/>
  <c r="BK752" i="10"/>
  <c r="BK739" i="10"/>
  <c r="J733" i="10"/>
  <c r="J689" i="10"/>
  <c r="J654" i="10"/>
  <c r="J630" i="10"/>
  <c r="J624" i="10"/>
  <c r="J616" i="10"/>
  <c r="J610" i="10"/>
  <c r="BK602" i="10"/>
  <c r="BK594" i="10"/>
  <c r="J579" i="10"/>
  <c r="J572" i="10"/>
  <c r="BK564" i="10"/>
  <c r="BK557" i="10"/>
  <c r="J538" i="10"/>
  <c r="J531" i="10"/>
  <c r="BK524" i="10"/>
  <c r="J490" i="10"/>
  <c r="BK484" i="10"/>
  <c r="J475" i="10"/>
  <c r="J468" i="10"/>
  <c r="BK462" i="10"/>
  <c r="J455" i="10"/>
  <c r="BK448" i="10"/>
  <c r="J437" i="10"/>
  <c r="J430" i="10"/>
  <c r="J422" i="10"/>
  <c r="BK415" i="10"/>
  <c r="J399" i="10"/>
  <c r="BK392" i="10"/>
  <c r="BK385" i="10"/>
  <c r="J378" i="10"/>
  <c r="J372" i="10"/>
  <c r="BK366" i="10"/>
  <c r="J360" i="10"/>
  <c r="J354" i="10"/>
  <c r="BK348" i="10"/>
  <c r="J340" i="10"/>
  <c r="BK334" i="10"/>
  <c r="J323" i="10"/>
  <c r="BK316" i="10"/>
  <c r="J308" i="10"/>
  <c r="J297" i="10"/>
  <c r="BK288" i="10"/>
  <c r="BK281" i="10"/>
  <c r="J272" i="10"/>
  <c r="J265" i="10"/>
  <c r="J257" i="10"/>
  <c r="BK250" i="10"/>
  <c r="J242" i="10"/>
  <c r="BK220" i="10"/>
  <c r="J205" i="10"/>
  <c r="BK196" i="10"/>
  <c r="BK188" i="10"/>
  <c r="J181" i="10"/>
  <c r="J173" i="10"/>
  <c r="J166" i="10"/>
  <c r="BK159" i="10"/>
  <c r="BK153" i="10"/>
  <c r="BK147" i="10"/>
  <c r="J141" i="10"/>
  <c r="J184" i="7"/>
  <c r="J177" i="7"/>
  <c r="BK171" i="7"/>
  <c r="J165" i="7"/>
  <c r="BK159" i="7"/>
  <c r="J152" i="7"/>
  <c r="BK145" i="7"/>
  <c r="J138" i="7"/>
  <c r="J131" i="7"/>
  <c r="BK184" i="6"/>
  <c r="J177" i="6"/>
  <c r="J171" i="6"/>
  <c r="BK165" i="6"/>
  <c r="BK159" i="6"/>
  <c r="BK152" i="6"/>
  <c r="J145" i="6"/>
  <c r="BK138" i="6"/>
  <c r="J131" i="6"/>
  <c r="BK177" i="5"/>
  <c r="J164" i="5"/>
  <c r="BK158" i="5"/>
  <c r="BK152" i="5"/>
  <c r="BK145" i="5"/>
  <c r="J137" i="5"/>
  <c r="BK131" i="5"/>
  <c r="BK176" i="4"/>
  <c r="BK170" i="4"/>
  <c r="J163" i="4"/>
  <c r="BK157" i="4"/>
  <c r="J150" i="4"/>
  <c r="BK143" i="4"/>
  <c r="J136" i="4"/>
  <c r="BK129" i="4"/>
  <c r="BK483" i="3"/>
  <c r="J477" i="3"/>
  <c r="J471" i="3"/>
  <c r="BK464" i="3"/>
  <c r="J458" i="3"/>
  <c r="BK452" i="3"/>
  <c r="J447" i="3"/>
  <c r="J440" i="3"/>
  <c r="BK434" i="3"/>
  <c r="J427" i="3"/>
  <c r="J420" i="3"/>
  <c r="BK415" i="3"/>
  <c r="BK410" i="3"/>
  <c r="J404" i="3"/>
  <c r="BK399" i="3"/>
  <c r="BK394" i="3"/>
  <c r="J389" i="3"/>
  <c r="BK384" i="3"/>
  <c r="BK379" i="3"/>
  <c r="J374" i="3"/>
  <c r="J338" i="3"/>
  <c r="J324" i="3"/>
  <c r="BK318" i="3"/>
  <c r="J311" i="3"/>
  <c r="J304" i="3"/>
  <c r="BK297" i="3"/>
  <c r="BK290" i="3"/>
  <c r="J283" i="3"/>
  <c r="BK277" i="3"/>
  <c r="J271" i="3"/>
  <c r="BK264" i="3"/>
  <c r="J257" i="3"/>
  <c r="BK252" i="3"/>
  <c r="BK246" i="3"/>
  <c r="J246" i="3"/>
  <c r="BK241" i="3"/>
  <c r="J234" i="3"/>
  <c r="J214" i="3"/>
  <c r="J207" i="3"/>
  <c r="BK200" i="3"/>
  <c r="J193" i="3"/>
  <c r="BK186" i="3"/>
  <c r="J179" i="3"/>
  <c r="BK172" i="3"/>
  <c r="J161" i="3"/>
  <c r="BK154" i="3"/>
  <c r="BK145" i="3"/>
  <c r="J138" i="3"/>
  <c r="J131" i="3"/>
  <c r="J611" i="2"/>
  <c r="J603" i="2"/>
  <c r="J596" i="2"/>
  <c r="BK590" i="2"/>
  <c r="J585" i="2"/>
  <c r="BK560" i="2"/>
  <c r="BK554" i="2"/>
  <c r="J547" i="2"/>
  <c r="J538" i="2"/>
  <c r="J533" i="2"/>
  <c r="BK527" i="2"/>
  <c r="J519" i="2"/>
  <c r="BK512" i="2"/>
  <c r="J507" i="2"/>
  <c r="BK500" i="2"/>
  <c r="J492" i="2"/>
  <c r="BK485" i="2"/>
  <c r="BK478" i="2"/>
  <c r="BK471" i="2"/>
  <c r="BK462" i="2"/>
  <c r="J455" i="2"/>
  <c r="BK449" i="2"/>
  <c r="J443" i="2"/>
  <c r="J436" i="2"/>
  <c r="J429" i="2"/>
  <c r="BK423" i="2"/>
  <c r="J417" i="2"/>
  <c r="BK407" i="2"/>
  <c r="J399" i="2"/>
  <c r="J391" i="2"/>
  <c r="BK384" i="2"/>
  <c r="J376" i="2"/>
  <c r="J366" i="2"/>
  <c r="J361" i="2"/>
  <c r="BK354" i="2"/>
  <c r="J347" i="2"/>
  <c r="J340" i="2"/>
  <c r="BK333" i="2"/>
  <c r="BK327" i="2"/>
  <c r="BK317" i="2"/>
  <c r="J310" i="2"/>
  <c r="J297" i="2"/>
  <c r="J290" i="2"/>
  <c r="BK279" i="2"/>
  <c r="J272" i="2"/>
  <c r="BK265" i="2"/>
  <c r="J247" i="2"/>
  <c r="BK224" i="2"/>
  <c r="J219" i="2"/>
  <c r="J212" i="2"/>
  <c r="J205" i="2"/>
  <c r="BK197" i="2"/>
  <c r="J197" i="2"/>
  <c r="J179" i="2"/>
  <c r="BK172" i="2"/>
  <c r="BK161" i="2"/>
  <c r="J154" i="2"/>
  <c r="J147" i="2"/>
  <c r="J139" i="2"/>
  <c r="AS130" i="1"/>
  <c r="AS125" i="1"/>
  <c r="AS111" i="1"/>
  <c r="AS108" i="1"/>
  <c r="AS104" i="1"/>
  <c r="AX141" i="1" l="1"/>
  <c r="AU110" i="46"/>
  <c r="AU95" i="46"/>
  <c r="T182" i="35"/>
  <c r="P182" i="35"/>
  <c r="BK138" i="2"/>
  <c r="R138" i="2"/>
  <c r="P406" i="2"/>
  <c r="T406" i="2"/>
  <c r="P461" i="2"/>
  <c r="T461" i="2"/>
  <c r="P499" i="2"/>
  <c r="BK526" i="2"/>
  <c r="J526" i="2"/>
  <c r="J107" i="2" s="1"/>
  <c r="R526" i="2"/>
  <c r="P130" i="3"/>
  <c r="T130" i="3"/>
  <c r="P482" i="3"/>
  <c r="T482" i="3"/>
  <c r="BK128" i="4"/>
  <c r="J128" i="4" s="1"/>
  <c r="J102" i="4" s="1"/>
  <c r="R128" i="4"/>
  <c r="R127" i="4"/>
  <c r="R126" i="4"/>
  <c r="P130" i="6"/>
  <c r="P129" i="6" s="1"/>
  <c r="P128" i="6" s="1"/>
  <c r="AU102" i="1" s="1"/>
  <c r="T130" i="6"/>
  <c r="T129" i="6" s="1"/>
  <c r="T128" i="6" s="1"/>
  <c r="P130" i="7"/>
  <c r="P129" i="7" s="1"/>
  <c r="P128" i="7" s="1"/>
  <c r="AU103" i="1" s="1"/>
  <c r="T130" i="7"/>
  <c r="T129" i="7" s="1"/>
  <c r="T128" i="7" s="1"/>
  <c r="BK140" i="10"/>
  <c r="P140" i="10"/>
  <c r="R140" i="10"/>
  <c r="T140" i="10"/>
  <c r="BK601" i="10"/>
  <c r="J601" i="10"/>
  <c r="J104" i="10" s="1"/>
  <c r="P601" i="10"/>
  <c r="R601" i="10"/>
  <c r="T601" i="10"/>
  <c r="BK771" i="10"/>
  <c r="J771" i="10" s="1"/>
  <c r="J105" i="10" s="1"/>
  <c r="P771" i="10"/>
  <c r="R771" i="10"/>
  <c r="T771" i="10"/>
  <c r="BK890" i="10"/>
  <c r="J890" i="10"/>
  <c r="J106" i="10" s="1"/>
  <c r="P890" i="10"/>
  <c r="R890" i="10"/>
  <c r="T890" i="10"/>
  <c r="BK915" i="10"/>
  <c r="J915" i="10" s="1"/>
  <c r="J107" i="10" s="1"/>
  <c r="P915" i="10"/>
  <c r="R915" i="10"/>
  <c r="T915" i="10"/>
  <c r="BK984" i="10"/>
  <c r="J984" i="10"/>
  <c r="J108" i="10"/>
  <c r="P984" i="10"/>
  <c r="R984" i="10"/>
  <c r="T984" i="10"/>
  <c r="BK1056" i="10"/>
  <c r="J1056" i="10" s="1"/>
  <c r="J109" i="10" s="1"/>
  <c r="P1056" i="10"/>
  <c r="R1056" i="10"/>
  <c r="T1056" i="10"/>
  <c r="BK1116" i="10"/>
  <c r="J1116" i="10"/>
  <c r="J112" i="10" s="1"/>
  <c r="P1116" i="10"/>
  <c r="R1116" i="10"/>
  <c r="T1116" i="10"/>
  <c r="BK1154" i="10"/>
  <c r="J1154" i="10" s="1"/>
  <c r="J113" i="10" s="1"/>
  <c r="P1154" i="10"/>
  <c r="R1154" i="10"/>
  <c r="T1154" i="10"/>
  <c r="BK128" i="11"/>
  <c r="J128" i="11" s="1"/>
  <c r="J102" i="11" s="1"/>
  <c r="P128" i="11"/>
  <c r="P127" i="11" s="1"/>
  <c r="P126" i="11" s="1"/>
  <c r="AU106" i="1" s="1"/>
  <c r="R128" i="11"/>
  <c r="R127" i="11" s="1"/>
  <c r="R126" i="11" s="1"/>
  <c r="T128" i="11"/>
  <c r="T127" i="11" s="1"/>
  <c r="T126" i="11" s="1"/>
  <c r="BK128" i="12"/>
  <c r="J128" i="12" s="1"/>
  <c r="J102" i="12" s="1"/>
  <c r="P128" i="12"/>
  <c r="P127" i="12"/>
  <c r="P126" i="12" s="1"/>
  <c r="AU109" i="1" s="1"/>
  <c r="R128" i="12"/>
  <c r="R127" i="12"/>
  <c r="R126" i="12" s="1"/>
  <c r="T128" i="12"/>
  <c r="T127" i="12" s="1"/>
  <c r="T126" i="12" s="1"/>
  <c r="BK128" i="13"/>
  <c r="J128" i="13" s="1"/>
  <c r="J102" i="13" s="1"/>
  <c r="P128" i="13"/>
  <c r="P127" i="13" s="1"/>
  <c r="P126" i="13" s="1"/>
  <c r="AU110" i="1" s="1"/>
  <c r="R128" i="13"/>
  <c r="R127" i="13" s="1"/>
  <c r="R126" i="13" s="1"/>
  <c r="T128" i="13"/>
  <c r="T127" i="13"/>
  <c r="T126" i="13" s="1"/>
  <c r="BK131" i="14"/>
  <c r="J131" i="14" s="1"/>
  <c r="J102" i="14" s="1"/>
  <c r="P131" i="14"/>
  <c r="P130" i="14" s="1"/>
  <c r="P129" i="14" s="1"/>
  <c r="AU112" i="1" s="1"/>
  <c r="R131" i="14"/>
  <c r="R130" i="14" s="1"/>
  <c r="R129" i="14" s="1"/>
  <c r="T131" i="14"/>
  <c r="T130" i="14"/>
  <c r="T129" i="14" s="1"/>
  <c r="BK130" i="15"/>
  <c r="J130" i="15" s="1"/>
  <c r="J102" i="15" s="1"/>
  <c r="R130" i="15"/>
  <c r="R129" i="15" s="1"/>
  <c r="R128" i="15" s="1"/>
  <c r="P130" i="16"/>
  <c r="P129" i="16" s="1"/>
  <c r="P128" i="16" s="1"/>
  <c r="AU114" i="1" s="1"/>
  <c r="P130" i="17"/>
  <c r="P129" i="17" s="1"/>
  <c r="P128" i="17" s="1"/>
  <c r="AU115" i="1" s="1"/>
  <c r="T130" i="17"/>
  <c r="T129" i="17" s="1"/>
  <c r="T128" i="17" s="1"/>
  <c r="P128" i="20"/>
  <c r="P127" i="20" s="1"/>
  <c r="P126" i="20" s="1"/>
  <c r="AU118" i="1" s="1"/>
  <c r="T128" i="20"/>
  <c r="T127" i="20" s="1"/>
  <c r="T126" i="20" s="1"/>
  <c r="BK132" i="21"/>
  <c r="J132" i="21" s="1"/>
  <c r="J102" i="21" s="1"/>
  <c r="P132" i="21"/>
  <c r="T132" i="21"/>
  <c r="T131" i="21" s="1"/>
  <c r="T130" i="21" s="1"/>
  <c r="BK553" i="21"/>
  <c r="J553" i="21"/>
  <c r="J104" i="21" s="1"/>
  <c r="R553" i="21"/>
  <c r="T553" i="21"/>
  <c r="P128" i="22"/>
  <c r="P127" i="22" s="1"/>
  <c r="P126" i="22" s="1"/>
  <c r="AU121" i="1" s="1"/>
  <c r="R128" i="22"/>
  <c r="R127" i="22" s="1"/>
  <c r="R126" i="22" s="1"/>
  <c r="P130" i="23"/>
  <c r="P129" i="23" s="1"/>
  <c r="P128" i="23" s="1"/>
  <c r="AU122" i="1" s="1"/>
  <c r="T130" i="23"/>
  <c r="T129" i="23" s="1"/>
  <c r="T128" i="23" s="1"/>
  <c r="BK130" i="24"/>
  <c r="J130" i="24" s="1"/>
  <c r="J102" i="24" s="1"/>
  <c r="P130" i="24"/>
  <c r="P129" i="24" s="1"/>
  <c r="P128" i="24" s="1"/>
  <c r="AU123" i="1" s="1"/>
  <c r="T130" i="24"/>
  <c r="T129" i="24" s="1"/>
  <c r="T128" i="24" s="1"/>
  <c r="P130" i="25"/>
  <c r="P129" i="25" s="1"/>
  <c r="P128" i="25" s="1"/>
  <c r="AU124" i="1" s="1"/>
  <c r="T130" i="25"/>
  <c r="T129" i="25" s="1"/>
  <c r="T128" i="25" s="1"/>
  <c r="P138" i="28"/>
  <c r="T138" i="28"/>
  <c r="BK401" i="28"/>
  <c r="J401" i="28" s="1"/>
  <c r="J104" i="28" s="1"/>
  <c r="R401" i="28"/>
  <c r="BK541" i="28"/>
  <c r="J541" i="28" s="1"/>
  <c r="J105" i="28" s="1"/>
  <c r="R541" i="28"/>
  <c r="BK605" i="28"/>
  <c r="J605" i="28" s="1"/>
  <c r="J106" i="28" s="1"/>
  <c r="R605" i="28"/>
  <c r="BK644" i="28"/>
  <c r="J644" i="28" s="1"/>
  <c r="J107" i="28" s="1"/>
  <c r="R644" i="28"/>
  <c r="BK723" i="28"/>
  <c r="R723" i="28"/>
  <c r="R722" i="28"/>
  <c r="BK128" i="29"/>
  <c r="BK127" i="29" s="1"/>
  <c r="J127" i="29" s="1"/>
  <c r="J101" i="29" s="1"/>
  <c r="T128" i="29"/>
  <c r="T127" i="29" s="1"/>
  <c r="T126" i="29" s="1"/>
  <c r="P138" i="30"/>
  <c r="T138" i="30"/>
  <c r="P350" i="30"/>
  <c r="T350" i="30"/>
  <c r="P426" i="30"/>
  <c r="R426" i="30"/>
  <c r="T426" i="30"/>
  <c r="P440" i="30"/>
  <c r="T440" i="30"/>
  <c r="P485" i="30"/>
  <c r="T485" i="30"/>
  <c r="BK524" i="30"/>
  <c r="R524" i="30"/>
  <c r="R523" i="30"/>
  <c r="BK132" i="31"/>
  <c r="R132" i="31"/>
  <c r="T132" i="31"/>
  <c r="BK300" i="31"/>
  <c r="J300" i="31" s="1"/>
  <c r="J103" i="31" s="1"/>
  <c r="R300" i="31"/>
  <c r="P130" i="32"/>
  <c r="T130" i="32"/>
  <c r="T129" i="32" s="1"/>
  <c r="T128" i="32" s="1"/>
  <c r="P374" i="32"/>
  <c r="T374" i="32"/>
  <c r="BK130" i="33"/>
  <c r="J130" i="33" s="1"/>
  <c r="J102" i="33" s="1"/>
  <c r="R130" i="33"/>
  <c r="R129" i="33" s="1"/>
  <c r="R128" i="33" s="1"/>
  <c r="P130" i="34"/>
  <c r="P129" i="34" s="1"/>
  <c r="P128" i="34" s="1"/>
  <c r="AU133" i="1" s="1"/>
  <c r="T130" i="34"/>
  <c r="T129" i="34" s="1"/>
  <c r="T128" i="34" s="1"/>
  <c r="BK130" i="35"/>
  <c r="J130" i="35" s="1"/>
  <c r="J102" i="35" s="1"/>
  <c r="R130" i="35"/>
  <c r="R129" i="35" s="1"/>
  <c r="R128" i="35" s="1"/>
  <c r="P140" i="38"/>
  <c r="T140" i="38"/>
  <c r="P354" i="38"/>
  <c r="BK410" i="38"/>
  <c r="J410" i="38"/>
  <c r="J104" i="38" s="1"/>
  <c r="P410" i="38"/>
  <c r="T410" i="38"/>
  <c r="P494" i="38"/>
  <c r="T494" i="38"/>
  <c r="R558" i="38"/>
  <c r="BK584" i="38"/>
  <c r="J584" i="38"/>
  <c r="J107" i="38" s="1"/>
  <c r="R584" i="38"/>
  <c r="BK618" i="38"/>
  <c r="J618" i="38"/>
  <c r="J108" i="38" s="1"/>
  <c r="R618" i="38"/>
  <c r="BK640" i="38"/>
  <c r="J640" i="38"/>
  <c r="J109" i="38" s="1"/>
  <c r="R640" i="38"/>
  <c r="BK694" i="38"/>
  <c r="J694" i="38"/>
  <c r="J110" i="38" s="1"/>
  <c r="R694" i="38"/>
  <c r="BK760" i="38"/>
  <c r="J760" i="38"/>
  <c r="J113" i="38" s="1"/>
  <c r="R760" i="38"/>
  <c r="R759" i="38"/>
  <c r="P132" i="39"/>
  <c r="T132" i="39"/>
  <c r="BK417" i="39"/>
  <c r="J417" i="39"/>
  <c r="J101" i="39"/>
  <c r="R417" i="39"/>
  <c r="BK544" i="39"/>
  <c r="J544" i="39"/>
  <c r="J102" i="39"/>
  <c r="R544" i="39"/>
  <c r="P655" i="39"/>
  <c r="T655" i="39"/>
  <c r="BK130" i="40"/>
  <c r="R130" i="40"/>
  <c r="P372" i="40"/>
  <c r="BK394" i="40"/>
  <c r="J394" i="40"/>
  <c r="J103" i="40" s="1"/>
  <c r="R394" i="40"/>
  <c r="BK480" i="40"/>
  <c r="J480" i="40"/>
  <c r="J104" i="40" s="1"/>
  <c r="R480" i="40"/>
  <c r="BK495" i="40"/>
  <c r="J495" i="40"/>
  <c r="J105" i="40" s="1"/>
  <c r="T495" i="40"/>
  <c r="R130" i="41"/>
  <c r="R129" i="41"/>
  <c r="BK137" i="41"/>
  <c r="R137" i="41"/>
  <c r="BK252" i="41"/>
  <c r="J252" i="41" s="1"/>
  <c r="J101" i="41" s="1"/>
  <c r="P252" i="41"/>
  <c r="R252" i="41"/>
  <c r="R136" i="41" s="1"/>
  <c r="BK262" i="41"/>
  <c r="R262" i="41"/>
  <c r="BK281" i="41"/>
  <c r="J281" i="41"/>
  <c r="J104" i="41" s="1"/>
  <c r="R281" i="41"/>
  <c r="BK333" i="41"/>
  <c r="J333" i="41"/>
  <c r="J105" i="41" s="1"/>
  <c r="R333" i="41"/>
  <c r="BK125" i="42"/>
  <c r="J125" i="42"/>
  <c r="J99" i="42" s="1"/>
  <c r="R125" i="42"/>
  <c r="BK133" i="42"/>
  <c r="J133" i="42"/>
  <c r="J100" i="42" s="1"/>
  <c r="P133" i="42"/>
  <c r="T133" i="42"/>
  <c r="P141" i="42"/>
  <c r="BK149" i="42"/>
  <c r="J149" i="42" s="1"/>
  <c r="J102" i="42" s="1"/>
  <c r="T149" i="42"/>
  <c r="P120" i="43"/>
  <c r="P119" i="43" s="1"/>
  <c r="P118" i="43" s="1"/>
  <c r="AU140" i="1" s="1"/>
  <c r="R120" i="43"/>
  <c r="R119" i="43" s="1"/>
  <c r="R118" i="43" s="1"/>
  <c r="R226" i="44"/>
  <c r="P138" i="2"/>
  <c r="T138" i="2"/>
  <c r="BK406" i="2"/>
  <c r="J406" i="2"/>
  <c r="J104" i="2" s="1"/>
  <c r="R406" i="2"/>
  <c r="BK461" i="2"/>
  <c r="J461" i="2"/>
  <c r="J105" i="2" s="1"/>
  <c r="R461" i="2"/>
  <c r="BK499" i="2"/>
  <c r="J499" i="2"/>
  <c r="J106" i="2" s="1"/>
  <c r="R499" i="2"/>
  <c r="T499" i="2"/>
  <c r="P526" i="2"/>
  <c r="T526" i="2"/>
  <c r="BK130" i="3"/>
  <c r="J130" i="3" s="1"/>
  <c r="J102" i="3" s="1"/>
  <c r="R130" i="3"/>
  <c r="R129" i="3" s="1"/>
  <c r="R128" i="3" s="1"/>
  <c r="BK482" i="3"/>
  <c r="J482" i="3" s="1"/>
  <c r="J103" i="3" s="1"/>
  <c r="R482" i="3"/>
  <c r="P128" i="4"/>
  <c r="P127" i="4" s="1"/>
  <c r="P126" i="4" s="1"/>
  <c r="AU100" i="1" s="1"/>
  <c r="T128" i="4"/>
  <c r="T127" i="4" s="1"/>
  <c r="T126" i="4" s="1"/>
  <c r="BK130" i="5"/>
  <c r="J130" i="5" s="1"/>
  <c r="J102" i="5" s="1"/>
  <c r="P130" i="5"/>
  <c r="P129" i="5" s="1"/>
  <c r="P128" i="5" s="1"/>
  <c r="AU101" i="1" s="1"/>
  <c r="R130" i="5"/>
  <c r="R129" i="5" s="1"/>
  <c r="R128" i="5" s="1"/>
  <c r="T130" i="5"/>
  <c r="T129" i="5" s="1"/>
  <c r="T128" i="5" s="1"/>
  <c r="BK130" i="6"/>
  <c r="J130" i="6" s="1"/>
  <c r="J102" i="6" s="1"/>
  <c r="R130" i="6"/>
  <c r="R129" i="6" s="1"/>
  <c r="R128" i="6" s="1"/>
  <c r="BK130" i="7"/>
  <c r="J130" i="7" s="1"/>
  <c r="J102" i="7" s="1"/>
  <c r="R130" i="7"/>
  <c r="R129" i="7" s="1"/>
  <c r="R128" i="7" s="1"/>
  <c r="P130" i="15"/>
  <c r="P129" i="15" s="1"/>
  <c r="P128" i="15" s="1"/>
  <c r="AU113" i="1" s="1"/>
  <c r="T130" i="15"/>
  <c r="T129" i="15" s="1"/>
  <c r="T128" i="15" s="1"/>
  <c r="BK130" i="16"/>
  <c r="J130" i="16" s="1"/>
  <c r="J102" i="16" s="1"/>
  <c r="R130" i="16"/>
  <c r="R129" i="16" s="1"/>
  <c r="R128" i="16" s="1"/>
  <c r="T130" i="16"/>
  <c r="T129" i="16" s="1"/>
  <c r="T128" i="16" s="1"/>
  <c r="BK130" i="17"/>
  <c r="J130" i="17" s="1"/>
  <c r="J102" i="17" s="1"/>
  <c r="R130" i="17"/>
  <c r="R129" i="17" s="1"/>
  <c r="R128" i="17" s="1"/>
  <c r="BK128" i="20"/>
  <c r="J128" i="20"/>
  <c r="J102" i="20" s="1"/>
  <c r="R128" i="20"/>
  <c r="R127" i="20"/>
  <c r="R126" i="20"/>
  <c r="R132" i="21"/>
  <c r="R131" i="21" s="1"/>
  <c r="R130" i="21" s="1"/>
  <c r="P553" i="21"/>
  <c r="BK128" i="22"/>
  <c r="J128" i="22" s="1"/>
  <c r="J102" i="22" s="1"/>
  <c r="T128" i="22"/>
  <c r="T127" i="22" s="1"/>
  <c r="T126" i="22" s="1"/>
  <c r="BK130" i="23"/>
  <c r="J130" i="23" s="1"/>
  <c r="J102" i="23" s="1"/>
  <c r="R130" i="23"/>
  <c r="R129" i="23" s="1"/>
  <c r="R128" i="23" s="1"/>
  <c r="R130" i="24"/>
  <c r="R129" i="24" s="1"/>
  <c r="R128" i="24" s="1"/>
  <c r="BK130" i="25"/>
  <c r="J130" i="25" s="1"/>
  <c r="J102" i="25" s="1"/>
  <c r="R130" i="25"/>
  <c r="R129" i="25" s="1"/>
  <c r="R128" i="25" s="1"/>
  <c r="BK138" i="28"/>
  <c r="J138" i="28"/>
  <c r="J102" i="28" s="1"/>
  <c r="R138" i="28"/>
  <c r="R137" i="28"/>
  <c r="R136" i="28" s="1"/>
  <c r="P401" i="28"/>
  <c r="T401" i="28"/>
  <c r="P541" i="28"/>
  <c r="T541" i="28"/>
  <c r="P605" i="28"/>
  <c r="T605" i="28"/>
  <c r="P644" i="28"/>
  <c r="T644" i="28"/>
  <c r="P723" i="28"/>
  <c r="P722" i="28"/>
  <c r="T723" i="28"/>
  <c r="T722" i="28" s="1"/>
  <c r="P128" i="29"/>
  <c r="P127" i="29"/>
  <c r="P126" i="29"/>
  <c r="AU127" i="1" s="1"/>
  <c r="R128" i="29"/>
  <c r="R127" i="29"/>
  <c r="R126" i="29"/>
  <c r="BK138" i="30"/>
  <c r="J138" i="30" s="1"/>
  <c r="J102" i="30" s="1"/>
  <c r="R138" i="30"/>
  <c r="BK350" i="30"/>
  <c r="J350" i="30" s="1"/>
  <c r="J104" i="30" s="1"/>
  <c r="R350" i="30"/>
  <c r="BK426" i="30"/>
  <c r="J426" i="30" s="1"/>
  <c r="J106" i="30" s="1"/>
  <c r="BK440" i="30"/>
  <c r="J440" i="30" s="1"/>
  <c r="J107" i="30" s="1"/>
  <c r="R440" i="30"/>
  <c r="BK485" i="30"/>
  <c r="J485" i="30"/>
  <c r="J108" i="30" s="1"/>
  <c r="R485" i="30"/>
  <c r="P524" i="30"/>
  <c r="P523" i="30"/>
  <c r="T524" i="30"/>
  <c r="T523" i="30"/>
  <c r="P132" i="31"/>
  <c r="P300" i="31"/>
  <c r="T300" i="31"/>
  <c r="BK130" i="32"/>
  <c r="J130" i="32" s="1"/>
  <c r="J102" i="32" s="1"/>
  <c r="R130" i="32"/>
  <c r="BK374" i="32"/>
  <c r="J374" i="32" s="1"/>
  <c r="J103" i="32" s="1"/>
  <c r="R374" i="32"/>
  <c r="P130" i="33"/>
  <c r="P129" i="33" s="1"/>
  <c r="P128" i="33" s="1"/>
  <c r="AU132" i="1" s="1"/>
  <c r="T130" i="33"/>
  <c r="T129" i="33" s="1"/>
  <c r="T128" i="33" s="1"/>
  <c r="BK130" i="34"/>
  <c r="J130" i="34" s="1"/>
  <c r="J102" i="34" s="1"/>
  <c r="R130" i="34"/>
  <c r="R129" i="34" s="1"/>
  <c r="R128" i="34" s="1"/>
  <c r="P130" i="35"/>
  <c r="P129" i="35" s="1"/>
  <c r="P128" i="35" s="1"/>
  <c r="AU134" i="1" s="1"/>
  <c r="T130" i="35"/>
  <c r="T129" i="35" s="1"/>
  <c r="T128" i="35" s="1"/>
  <c r="BK140" i="38"/>
  <c r="J140" i="38" s="1"/>
  <c r="J102" i="38" s="1"/>
  <c r="R140" i="38"/>
  <c r="BK354" i="38"/>
  <c r="J354" i="38" s="1"/>
  <c r="J103" i="38" s="1"/>
  <c r="R354" i="38"/>
  <c r="T354" i="38"/>
  <c r="R410" i="38"/>
  <c r="BK494" i="38"/>
  <c r="J494" i="38" s="1"/>
  <c r="J105" i="38" s="1"/>
  <c r="R494" i="38"/>
  <c r="BK558" i="38"/>
  <c r="J558" i="38" s="1"/>
  <c r="J106" i="38" s="1"/>
  <c r="P558" i="38"/>
  <c r="T558" i="38"/>
  <c r="P584" i="38"/>
  <c r="T584" i="38"/>
  <c r="P618" i="38"/>
  <c r="T618" i="38"/>
  <c r="P640" i="38"/>
  <c r="T640" i="38"/>
  <c r="P694" i="38"/>
  <c r="T694" i="38"/>
  <c r="P760" i="38"/>
  <c r="P759" i="38"/>
  <c r="T760" i="38"/>
  <c r="T759" i="38" s="1"/>
  <c r="BK132" i="39"/>
  <c r="J132" i="39" s="1"/>
  <c r="J100" i="39" s="1"/>
  <c r="R132" i="39"/>
  <c r="P417" i="39"/>
  <c r="T417" i="39"/>
  <c r="P544" i="39"/>
  <c r="T544" i="39"/>
  <c r="BK655" i="39"/>
  <c r="J655" i="39"/>
  <c r="J104" i="39" s="1"/>
  <c r="R655" i="39"/>
  <c r="P130" i="40"/>
  <c r="T130" i="40"/>
  <c r="BK372" i="40"/>
  <c r="J372" i="40"/>
  <c r="J102" i="40"/>
  <c r="R372" i="40"/>
  <c r="T372" i="40"/>
  <c r="P394" i="40"/>
  <c r="T394" i="40"/>
  <c r="P480" i="40"/>
  <c r="T480" i="40"/>
  <c r="P495" i="40"/>
  <c r="R495" i="40"/>
  <c r="BK130" i="41"/>
  <c r="BK129" i="41" s="1"/>
  <c r="J129" i="41" s="1"/>
  <c r="J97" i="41" s="1"/>
  <c r="P130" i="41"/>
  <c r="P129" i="41" s="1"/>
  <c r="T130" i="41"/>
  <c r="T129" i="41"/>
  <c r="P137" i="41"/>
  <c r="P136" i="41" s="1"/>
  <c r="T137" i="41"/>
  <c r="T252" i="41"/>
  <c r="P262" i="41"/>
  <c r="T262" i="41"/>
  <c r="P281" i="41"/>
  <c r="T281" i="41"/>
  <c r="P333" i="41"/>
  <c r="T333" i="41"/>
  <c r="P125" i="42"/>
  <c r="T125" i="42"/>
  <c r="R133" i="42"/>
  <c r="BK141" i="42"/>
  <c r="J141" i="42"/>
  <c r="J101" i="42"/>
  <c r="R141" i="42"/>
  <c r="T141" i="42"/>
  <c r="P149" i="42"/>
  <c r="R149" i="42"/>
  <c r="BK120" i="43"/>
  <c r="J120" i="43" s="1"/>
  <c r="J98" i="43" s="1"/>
  <c r="T120" i="43"/>
  <c r="T119" i="43"/>
  <c r="T118" i="43" s="1"/>
  <c r="BK125" i="44"/>
  <c r="J125" i="44" s="1"/>
  <c r="J98" i="44" s="1"/>
  <c r="P125" i="44"/>
  <c r="R125" i="44"/>
  <c r="T125" i="44"/>
  <c r="BK163" i="44"/>
  <c r="J163" i="44" s="1"/>
  <c r="J99" i="44" s="1"/>
  <c r="P163" i="44"/>
  <c r="R163" i="44"/>
  <c r="T163" i="44"/>
  <c r="BK188" i="44"/>
  <c r="J188" i="44" s="1"/>
  <c r="J100" i="44" s="1"/>
  <c r="P188" i="44"/>
  <c r="R188" i="44"/>
  <c r="T188" i="44"/>
  <c r="BK217" i="44"/>
  <c r="J217" i="44" s="1"/>
  <c r="J102" i="44" s="1"/>
  <c r="P217" i="44"/>
  <c r="R217" i="44"/>
  <c r="T217" i="44"/>
  <c r="BK226" i="44"/>
  <c r="J226" i="44" s="1"/>
  <c r="J103" i="44" s="1"/>
  <c r="P226" i="44"/>
  <c r="T226" i="44"/>
  <c r="E85" i="2"/>
  <c r="J93" i="2"/>
  <c r="F96" i="2"/>
  <c r="F132" i="2"/>
  <c r="BE161" i="2"/>
  <c r="BE205" i="2"/>
  <c r="BE247" i="2"/>
  <c r="BE297" i="2"/>
  <c r="BE317" i="2"/>
  <c r="BE327" i="2"/>
  <c r="BE347" i="2"/>
  <c r="BE376" i="2"/>
  <c r="BE391" i="2"/>
  <c r="BE399" i="2"/>
  <c r="BE417" i="2"/>
  <c r="BE443" i="2"/>
  <c r="BE462" i="2"/>
  <c r="BE478" i="2"/>
  <c r="BE492" i="2"/>
  <c r="BE507" i="2"/>
  <c r="BE533" i="2"/>
  <c r="BE547" i="2"/>
  <c r="BE585" i="2"/>
  <c r="BE596" i="2"/>
  <c r="BK398" i="2"/>
  <c r="J398" i="2"/>
  <c r="J103" i="2" s="1"/>
  <c r="BK602" i="2"/>
  <c r="J602" i="2"/>
  <c r="J108" i="2"/>
  <c r="E85" i="3"/>
  <c r="F95" i="3"/>
  <c r="F96" i="3"/>
  <c r="J122" i="3"/>
  <c r="BE138" i="3"/>
  <c r="BE161" i="3"/>
  <c r="BE179" i="3"/>
  <c r="BE193" i="3"/>
  <c r="BE207" i="3"/>
  <c r="BE234" i="3"/>
  <c r="BE257" i="3"/>
  <c r="BE283" i="3"/>
  <c r="BE290" i="3"/>
  <c r="BE311" i="3"/>
  <c r="BE318" i="3"/>
  <c r="BE324" i="3"/>
  <c r="BE344" i="3"/>
  <c r="BE374" i="3"/>
  <c r="BE379" i="3"/>
  <c r="BE394" i="3"/>
  <c r="BE404" i="3"/>
  <c r="BE410" i="3"/>
  <c r="BE447" i="3"/>
  <c r="BE483" i="3"/>
  <c r="F96" i="4"/>
  <c r="E112" i="4"/>
  <c r="F122" i="4"/>
  <c r="BE136" i="4"/>
  <c r="BE150" i="4"/>
  <c r="BE163" i="4"/>
  <c r="BE170" i="4"/>
  <c r="J93" i="5"/>
  <c r="F96" i="5"/>
  <c r="E114" i="5"/>
  <c r="BE137" i="5"/>
  <c r="BE145" i="5"/>
  <c r="BE152" i="5"/>
  <c r="BE170" i="5"/>
  <c r="BK176" i="5"/>
  <c r="BK175" i="5" s="1"/>
  <c r="J175" i="5" s="1"/>
  <c r="J103" i="5" s="1"/>
  <c r="E85" i="6"/>
  <c r="F95" i="6"/>
  <c r="F96" i="6"/>
  <c r="BE131" i="6"/>
  <c r="BE145" i="6"/>
  <c r="BE152" i="6"/>
  <c r="BE159" i="6"/>
  <c r="BE177" i="6"/>
  <c r="BE184" i="6"/>
  <c r="BK183" i="6"/>
  <c r="J183" i="6" s="1"/>
  <c r="J104" i="6" s="1"/>
  <c r="E85" i="7"/>
  <c r="J93" i="7"/>
  <c r="F95" i="7"/>
  <c r="BE131" i="7"/>
  <c r="BE138" i="7"/>
  <c r="BE152" i="7"/>
  <c r="BE165" i="7"/>
  <c r="BE171" i="7"/>
  <c r="BE184" i="7"/>
  <c r="BK183" i="7"/>
  <c r="J183" i="7" s="1"/>
  <c r="J104" i="7" s="1"/>
  <c r="J93" i="10"/>
  <c r="F96" i="10"/>
  <c r="E124" i="10"/>
  <c r="BE141" i="10"/>
  <c r="BE147" i="10"/>
  <c r="BE159" i="10"/>
  <c r="BE181" i="10"/>
  <c r="BE205" i="10"/>
  <c r="BE242" i="10"/>
  <c r="BE272" i="10"/>
  <c r="BE297" i="10"/>
  <c r="BE308" i="10"/>
  <c r="BE323" i="10"/>
  <c r="BE340" i="10"/>
  <c r="BE354" i="10"/>
  <c r="BE378" i="10"/>
  <c r="BE385" i="10"/>
  <c r="BE399" i="10"/>
  <c r="BE437" i="10"/>
  <c r="BE455" i="10"/>
  <c r="BE462" i="10"/>
  <c r="BE475" i="10"/>
  <c r="BE490" i="10"/>
  <c r="BE564" i="10"/>
  <c r="BE572" i="10"/>
  <c r="BE594" i="10"/>
  <c r="BE624" i="10"/>
  <c r="BE733" i="10"/>
  <c r="BE739" i="10"/>
  <c r="BE752" i="10"/>
  <c r="BE759" i="10"/>
  <c r="BE766" i="10"/>
  <c r="BE816" i="10"/>
  <c r="BE822" i="10"/>
  <c r="BE843" i="10"/>
  <c r="BE875" i="10"/>
  <c r="BE891" i="10"/>
  <c r="BE897" i="10"/>
  <c r="BE903" i="10"/>
  <c r="BE923" i="10"/>
  <c r="BE941" i="10"/>
  <c r="BE947" i="10"/>
  <c r="BE959" i="10"/>
  <c r="BE966" i="10"/>
  <c r="BE975" i="10"/>
  <c r="BE985" i="10"/>
  <c r="BE999" i="10"/>
  <c r="BE1008" i="10"/>
  <c r="BE1026" i="10"/>
  <c r="BE1038" i="10"/>
  <c r="BE1050" i="10"/>
  <c r="BE1057" i="10"/>
  <c r="BE1067" i="10"/>
  <c r="BE1078" i="10"/>
  <c r="BE1085" i="10"/>
  <c r="BE1099" i="10"/>
  <c r="BE1106" i="10"/>
  <c r="BE1112" i="10"/>
  <c r="BE1130" i="10"/>
  <c r="BE1135" i="10"/>
  <c r="BK586" i="10"/>
  <c r="J586" i="10" s="1"/>
  <c r="J103" i="10" s="1"/>
  <c r="BK1111" i="10"/>
  <c r="J1111" i="10"/>
  <c r="J110" i="10" s="1"/>
  <c r="BK1182" i="10"/>
  <c r="J1182" i="10" s="1"/>
  <c r="J114" i="10" s="1"/>
  <c r="E85" i="11"/>
  <c r="J93" i="11"/>
  <c r="F95" i="11"/>
  <c r="F96" i="11"/>
  <c r="BE129" i="11"/>
  <c r="BE134" i="11"/>
  <c r="BE139" i="11"/>
  <c r="BE144" i="11"/>
  <c r="BE149" i="11"/>
  <c r="BE154" i="11"/>
  <c r="E85" i="12"/>
  <c r="J93" i="12"/>
  <c r="F95" i="12"/>
  <c r="F96" i="12"/>
  <c r="BE129" i="12"/>
  <c r="BE136" i="12"/>
  <c r="BE143" i="12"/>
  <c r="BE150" i="12"/>
  <c r="BE157" i="12"/>
  <c r="BE162" i="12"/>
  <c r="BE169" i="12"/>
  <c r="BE176" i="12"/>
  <c r="BE183" i="12"/>
  <c r="BE190" i="12"/>
  <c r="BE197" i="12"/>
  <c r="BE204" i="12"/>
  <c r="BE210" i="12"/>
  <c r="BE217" i="12"/>
  <c r="BE224" i="12"/>
  <c r="BE230" i="12"/>
  <c r="BE237" i="12"/>
  <c r="BE243" i="12"/>
  <c r="E85" i="13"/>
  <c r="J93" i="13"/>
  <c r="F95" i="13"/>
  <c r="F96" i="13"/>
  <c r="BE129" i="13"/>
  <c r="BE136" i="13"/>
  <c r="BE143" i="13"/>
  <c r="BE150" i="13"/>
  <c r="BE157" i="13"/>
  <c r="BE163" i="13"/>
  <c r="BE170" i="13"/>
  <c r="BE176" i="13"/>
  <c r="E85" i="14"/>
  <c r="J93" i="14"/>
  <c r="F95" i="14"/>
  <c r="F96" i="14"/>
  <c r="BE132" i="14"/>
  <c r="BE138" i="14"/>
  <c r="BE144" i="14"/>
  <c r="BE150" i="14"/>
  <c r="BE156" i="14"/>
  <c r="BE162" i="14"/>
  <c r="BE169" i="14"/>
  <c r="BE176" i="14"/>
  <c r="BE182" i="14"/>
  <c r="BE188" i="14"/>
  <c r="BE194" i="14"/>
  <c r="BE200" i="14"/>
  <c r="BE206" i="14"/>
  <c r="BE212" i="14"/>
  <c r="BE218" i="14"/>
  <c r="BE225" i="14"/>
  <c r="BE232" i="14"/>
  <c r="BE239" i="14"/>
  <c r="BE246" i="14"/>
  <c r="BE253" i="14"/>
  <c r="BE260" i="14"/>
  <c r="BE267" i="14"/>
  <c r="BE274" i="14"/>
  <c r="BE281" i="14"/>
  <c r="BE288" i="14"/>
  <c r="BE294" i="14"/>
  <c r="BE299" i="14"/>
  <c r="BE304" i="14"/>
  <c r="BE309" i="14"/>
  <c r="BE314" i="14"/>
  <c r="BE319" i="14"/>
  <c r="BE324" i="14"/>
  <c r="BE329" i="14"/>
  <c r="BE335" i="14"/>
  <c r="BE340" i="14"/>
  <c r="BE346" i="14"/>
  <c r="BE351" i="14"/>
  <c r="BE356" i="14"/>
  <c r="BE363" i="14"/>
  <c r="BE370" i="14"/>
  <c r="BE378" i="14"/>
  <c r="BE385" i="14"/>
  <c r="BE390" i="14"/>
  <c r="BE396" i="14"/>
  <c r="BE402" i="14"/>
  <c r="BE409" i="14"/>
  <c r="BE415" i="14"/>
  <c r="BE421" i="14"/>
  <c r="BE429" i="14"/>
  <c r="BE435" i="14"/>
  <c r="BE450" i="14"/>
  <c r="BK420" i="14"/>
  <c r="J420" i="14" s="1"/>
  <c r="J103" i="14" s="1"/>
  <c r="BK434" i="14"/>
  <c r="J434" i="14"/>
  <c r="J104" i="14" s="1"/>
  <c r="BK449" i="14"/>
  <c r="J449" i="14" s="1"/>
  <c r="J105" i="14" s="1"/>
  <c r="E85" i="15"/>
  <c r="J93" i="15"/>
  <c r="F95" i="15"/>
  <c r="F96" i="15"/>
  <c r="BE131" i="15"/>
  <c r="BE139" i="15"/>
  <c r="BE146" i="15"/>
  <c r="BE152" i="15"/>
  <c r="BE160" i="15"/>
  <c r="BE166" i="15"/>
  <c r="BE173" i="15"/>
  <c r="F95" i="16"/>
  <c r="F96" i="16"/>
  <c r="E114" i="16"/>
  <c r="J122" i="16"/>
  <c r="BE131" i="16"/>
  <c r="BE138" i="16"/>
  <c r="BE145" i="16"/>
  <c r="BE152" i="16"/>
  <c r="BE158" i="16"/>
  <c r="BE166" i="16"/>
  <c r="BE172" i="16"/>
  <c r="BE179" i="16"/>
  <c r="F95" i="17"/>
  <c r="F96" i="17"/>
  <c r="E114" i="17"/>
  <c r="BE131" i="17"/>
  <c r="BE138" i="17"/>
  <c r="BE152" i="17"/>
  <c r="BE158" i="17"/>
  <c r="BE166" i="17"/>
  <c r="BE172" i="17"/>
  <c r="J93" i="20"/>
  <c r="F96" i="20"/>
  <c r="E112" i="20"/>
  <c r="F122" i="20"/>
  <c r="BE129" i="20"/>
  <c r="BE136" i="20"/>
  <c r="J93" i="21"/>
  <c r="E116" i="21"/>
  <c r="F127" i="21"/>
  <c r="BE140" i="21"/>
  <c r="BE152" i="21"/>
  <c r="BE158" i="21"/>
  <c r="BE165" i="21"/>
  <c r="BE174" i="21"/>
  <c r="BE181" i="21"/>
  <c r="BE188" i="21"/>
  <c r="BE201" i="21"/>
  <c r="BE219" i="21"/>
  <c r="BE226" i="21"/>
  <c r="BE240" i="21"/>
  <c r="BE247" i="21"/>
  <c r="BE256" i="21"/>
  <c r="BE270" i="21"/>
  <c r="BE284" i="21"/>
  <c r="BE290" i="21"/>
  <c r="BE309" i="21"/>
  <c r="BE320" i="21"/>
  <c r="BE327" i="21"/>
  <c r="BE336" i="21"/>
  <c r="BE342" i="21"/>
  <c r="BE356" i="21"/>
  <c r="BE363" i="21"/>
  <c r="BE383" i="21"/>
  <c r="BE403" i="21"/>
  <c r="BE422" i="21"/>
  <c r="BE428" i="21"/>
  <c r="BE443" i="21"/>
  <c r="BE453" i="21"/>
  <c r="BE458" i="21"/>
  <c r="BE474" i="21"/>
  <c r="BE493" i="21"/>
  <c r="BE511" i="21"/>
  <c r="BE517" i="21"/>
  <c r="BE536" i="21"/>
  <c r="BE548" i="21"/>
  <c r="BE554" i="21"/>
  <c r="BE561" i="21"/>
  <c r="BE575" i="21"/>
  <c r="BK596" i="21"/>
  <c r="J596" i="21" s="1"/>
  <c r="J105" i="21" s="1"/>
  <c r="BK609" i="21"/>
  <c r="J609" i="21"/>
  <c r="J106" i="21" s="1"/>
  <c r="E85" i="22"/>
  <c r="F96" i="22"/>
  <c r="J120" i="22"/>
  <c r="BE129" i="22"/>
  <c r="BE150" i="22"/>
  <c r="BE157" i="22"/>
  <c r="F95" i="23"/>
  <c r="E114" i="23"/>
  <c r="F125" i="23"/>
  <c r="BE131" i="23"/>
  <c r="BE152" i="23"/>
  <c r="BE158" i="23"/>
  <c r="BE170" i="23"/>
  <c r="BE177" i="23"/>
  <c r="BK176" i="23"/>
  <c r="BK175" i="23" s="1"/>
  <c r="J175" i="23" s="1"/>
  <c r="J103" i="23" s="1"/>
  <c r="J93" i="24"/>
  <c r="F95" i="24"/>
  <c r="E114" i="24"/>
  <c r="F125" i="24"/>
  <c r="BE131" i="24"/>
  <c r="BE159" i="24"/>
  <c r="J93" i="25"/>
  <c r="F95" i="25"/>
  <c r="F96" i="25"/>
  <c r="BE145" i="25"/>
  <c r="BE165" i="25"/>
  <c r="BE184" i="25"/>
  <c r="BK183" i="25"/>
  <c r="J183" i="25" s="1"/>
  <c r="J104" i="25" s="1"/>
  <c r="F95" i="28"/>
  <c r="F96" i="28"/>
  <c r="E122" i="28"/>
  <c r="BE147" i="28"/>
  <c r="BE154" i="28"/>
  <c r="BE160" i="28"/>
  <c r="BE169" i="28"/>
  <c r="BE183" i="28"/>
  <c r="BE197" i="28"/>
  <c r="BE217" i="28"/>
  <c r="BE231" i="28"/>
  <c r="BE245" i="28"/>
  <c r="BE270" i="28"/>
  <c r="BE277" i="28"/>
  <c r="BE300" i="28"/>
  <c r="BE309" i="28"/>
  <c r="BE351" i="28"/>
  <c r="BE370" i="28"/>
  <c r="BE394" i="28"/>
  <c r="BE416" i="28"/>
  <c r="BE424" i="28"/>
  <c r="BE430" i="28"/>
  <c r="BE452" i="28"/>
  <c r="BE466" i="28"/>
  <c r="BE479" i="28"/>
  <c r="BE503" i="28"/>
  <c r="BE519" i="28"/>
  <c r="BE534" i="28"/>
  <c r="BE542" i="28"/>
  <c r="BE579" i="28"/>
  <c r="BE598" i="28"/>
  <c r="BE606" i="28"/>
  <c r="BE625" i="28"/>
  <c r="BE637" i="28"/>
  <c r="BE645" i="28"/>
  <c r="BE656" i="28"/>
  <c r="BE665" i="28"/>
  <c r="BE678" i="28"/>
  <c r="BE691" i="28"/>
  <c r="BK386" i="28"/>
  <c r="J386" i="28" s="1"/>
  <c r="J103" i="28" s="1"/>
  <c r="BK708" i="28"/>
  <c r="J708" i="28" s="1"/>
  <c r="J108" i="28" s="1"/>
  <c r="BK718" i="28"/>
  <c r="J718" i="28" s="1"/>
  <c r="J109" i="28" s="1"/>
  <c r="BK751" i="28"/>
  <c r="J751" i="28"/>
  <c r="J112" i="28" s="1"/>
  <c r="E85" i="29"/>
  <c r="J93" i="29"/>
  <c r="F96" i="29"/>
  <c r="F122" i="29"/>
  <c r="BE129" i="29"/>
  <c r="BE134" i="29"/>
  <c r="BE139" i="29"/>
  <c r="BE149" i="29"/>
  <c r="E85" i="30"/>
  <c r="F95" i="30"/>
  <c r="F96" i="30"/>
  <c r="BE139" i="30"/>
  <c r="BE155" i="30"/>
  <c r="BE162" i="30"/>
  <c r="BE169" i="30"/>
  <c r="BE176" i="30"/>
  <c r="BE201" i="30"/>
  <c r="BE207" i="30"/>
  <c r="BE212" i="30"/>
  <c r="BE236" i="30"/>
  <c r="BE274" i="30"/>
  <c r="BE293" i="30"/>
  <c r="BE308" i="30"/>
  <c r="BE323" i="30"/>
  <c r="BE328" i="30"/>
  <c r="BE343" i="30"/>
  <c r="BE351" i="30"/>
  <c r="BE360" i="30"/>
  <c r="BE374" i="30"/>
  <c r="BE385" i="30"/>
  <c r="BE398" i="30"/>
  <c r="BE404" i="30"/>
  <c r="BE412" i="30"/>
  <c r="BE434" i="30"/>
  <c r="BE441" i="30"/>
  <c r="BE453" i="30"/>
  <c r="BE472" i="30"/>
  <c r="BE478" i="30"/>
  <c r="BE495" i="30"/>
  <c r="BE501" i="30"/>
  <c r="BE510" i="30"/>
  <c r="BE532" i="30"/>
  <c r="BK541" i="30"/>
  <c r="J541" i="30" s="1"/>
  <c r="J112" i="30" s="1"/>
  <c r="J93" i="31"/>
  <c r="F96" i="31"/>
  <c r="E116" i="31"/>
  <c r="BE139" i="31"/>
  <c r="BE162" i="31"/>
  <c r="BE182" i="31"/>
  <c r="BE191" i="31"/>
  <c r="BE211" i="31"/>
  <c r="BE249" i="31"/>
  <c r="BE256" i="31"/>
  <c r="BE270" i="31"/>
  <c r="BE282" i="31"/>
  <c r="BE330" i="31"/>
  <c r="BE339" i="31"/>
  <c r="BE344" i="31"/>
  <c r="BE353" i="31"/>
  <c r="BE363" i="31"/>
  <c r="BE385" i="31"/>
  <c r="BK394" i="31"/>
  <c r="J394" i="31" s="1"/>
  <c r="J104" i="31" s="1"/>
  <c r="F95" i="32"/>
  <c r="E114" i="32"/>
  <c r="F125" i="32"/>
  <c r="BE131" i="32"/>
  <c r="BE153" i="32"/>
  <c r="BE176" i="32"/>
  <c r="BE185" i="32"/>
  <c r="BE193" i="32"/>
  <c r="BE214" i="32"/>
  <c r="BE220" i="32"/>
  <c r="BE235" i="32"/>
  <c r="BE241" i="32"/>
  <c r="BE262" i="32"/>
  <c r="BE268" i="32"/>
  <c r="BE275" i="32"/>
  <c r="BE281" i="32"/>
  <c r="BE286" i="32"/>
  <c r="BE291" i="32"/>
  <c r="BE302" i="32"/>
  <c r="BE307" i="32"/>
  <c r="BE312" i="32"/>
  <c r="BE319" i="32"/>
  <c r="BE332" i="32"/>
  <c r="BE339" i="32"/>
  <c r="BE356" i="32"/>
  <c r="BE363" i="32"/>
  <c r="BE375" i="32"/>
  <c r="BE386" i="32"/>
  <c r="BE392" i="32"/>
  <c r="BE400" i="32"/>
  <c r="E85" i="33"/>
  <c r="F95" i="33"/>
  <c r="F96" i="33"/>
  <c r="BE131" i="33"/>
  <c r="BE145" i="33"/>
  <c r="BE158" i="33"/>
  <c r="BE164" i="33"/>
  <c r="BK176" i="33"/>
  <c r="J176" i="33" s="1"/>
  <c r="J104" i="33" s="1"/>
  <c r="J93" i="34"/>
  <c r="F96" i="34"/>
  <c r="F124" i="34"/>
  <c r="BE138" i="34"/>
  <c r="BE152" i="34"/>
  <c r="BE159" i="34"/>
  <c r="BE165" i="34"/>
  <c r="BE177" i="34"/>
  <c r="BE184" i="34"/>
  <c r="BK183" i="34"/>
  <c r="J183" i="34" s="1"/>
  <c r="J104" i="34" s="1"/>
  <c r="J93" i="35"/>
  <c r="E114" i="35"/>
  <c r="F124" i="35"/>
  <c r="F125" i="35"/>
  <c r="BE138" i="35"/>
  <c r="BE152" i="35"/>
  <c r="BE159" i="35"/>
  <c r="BE171" i="35"/>
  <c r="BE177" i="35"/>
  <c r="E85" i="38"/>
  <c r="F95" i="38"/>
  <c r="F96" i="38"/>
  <c r="J132" i="38"/>
  <c r="BE141" i="38"/>
  <c r="BE159" i="38"/>
  <c r="BE166" i="38"/>
  <c r="BE180" i="38"/>
  <c r="BE208" i="38"/>
  <c r="BE215" i="38"/>
  <c r="BE239" i="38"/>
  <c r="BE253" i="38"/>
  <c r="BE285" i="38"/>
  <c r="BE292" i="38"/>
  <c r="BE324" i="38"/>
  <c r="BE363" i="38"/>
  <c r="BE370" i="38"/>
  <c r="BE383" i="38"/>
  <c r="BE396" i="38"/>
  <c r="BE404" i="38"/>
  <c r="BE411" i="38"/>
  <c r="BE435" i="38"/>
  <c r="BE441" i="38"/>
  <c r="BE455" i="38"/>
  <c r="BE469" i="38"/>
  <c r="BE502" i="38"/>
  <c r="BE509" i="38"/>
  <c r="BE516" i="38"/>
  <c r="BE529" i="38"/>
  <c r="BE544" i="38"/>
  <c r="BE551" i="38"/>
  <c r="BE559" i="38"/>
  <c r="BE566" i="38"/>
  <c r="BE579" i="38"/>
  <c r="BE592" i="38"/>
  <c r="BE628" i="38"/>
  <c r="BE633" i="38"/>
  <c r="BE641" i="38"/>
  <c r="BE675" i="38"/>
  <c r="BE687" i="38"/>
  <c r="BE695" i="38"/>
  <c r="BE716" i="38"/>
  <c r="BE734" i="38"/>
  <c r="BE761" i="38"/>
  <c r="BE768" i="38"/>
  <c r="BE774" i="38"/>
  <c r="BE779" i="38"/>
  <c r="BE785" i="38"/>
  <c r="BE790" i="38"/>
  <c r="BE795" i="38"/>
  <c r="BE799" i="38"/>
  <c r="BK755" i="38"/>
  <c r="J755" i="38"/>
  <c r="J111" i="38"/>
  <c r="BK798" i="38"/>
  <c r="J798" i="38"/>
  <c r="J114" i="38"/>
  <c r="J91" i="39"/>
  <c r="F93" i="39"/>
  <c r="F127" i="39"/>
  <c r="BE145" i="39"/>
  <c r="BE167" i="39"/>
  <c r="BE205" i="39"/>
  <c r="BE211" i="39"/>
  <c r="BE218" i="39"/>
  <c r="BE225" i="39"/>
  <c r="BE233" i="39"/>
  <c r="BE253" i="39"/>
  <c r="BE277" i="39"/>
  <c r="BE284" i="39"/>
  <c r="BE291" i="39"/>
  <c r="BE323" i="39"/>
  <c r="BE346" i="39"/>
  <c r="BE368" i="39"/>
  <c r="BE380" i="39"/>
  <c r="BE387" i="39"/>
  <c r="BE428" i="39"/>
  <c r="BE441" i="39"/>
  <c r="BE451" i="39"/>
  <c r="BE461" i="39"/>
  <c r="BE515" i="39"/>
  <c r="BE536" i="39"/>
  <c r="BE545" i="39"/>
  <c r="BE579" i="39"/>
  <c r="BE603" i="39"/>
  <c r="BE608" i="39"/>
  <c r="BE640" i="39"/>
  <c r="BE647" i="39"/>
  <c r="BE663" i="39"/>
  <c r="BE670" i="39"/>
  <c r="BE684" i="39"/>
  <c r="BE691" i="39"/>
  <c r="BE710" i="39"/>
  <c r="BE716" i="39"/>
  <c r="BE741" i="39"/>
  <c r="BK646" i="39"/>
  <c r="J646" i="39"/>
  <c r="J103" i="39" s="1"/>
  <c r="BK765" i="39"/>
  <c r="J765" i="39" s="1"/>
  <c r="J106" i="39" s="1"/>
  <c r="BK770" i="39"/>
  <c r="J770" i="39" s="1"/>
  <c r="J108" i="39" s="1"/>
  <c r="E85" i="40"/>
  <c r="J91" i="40"/>
  <c r="F93" i="40"/>
  <c r="F94" i="40"/>
  <c r="BE137" i="40"/>
  <c r="BE156" i="40"/>
  <c r="BE163" i="40"/>
  <c r="BE177" i="40"/>
  <c r="BE204" i="40"/>
  <c r="BE228" i="40"/>
  <c r="BE235" i="40"/>
  <c r="BE284" i="40"/>
  <c r="BE291" i="40"/>
  <c r="BE300" i="40"/>
  <c r="BE315" i="40"/>
  <c r="BE322" i="40"/>
  <c r="BE343" i="40"/>
  <c r="BE373" i="40"/>
  <c r="BE387" i="40"/>
  <c r="BE411" i="40"/>
  <c r="BE496" i="40"/>
  <c r="BE515" i="40"/>
  <c r="BE535" i="40"/>
  <c r="BK364" i="40"/>
  <c r="J364" i="40"/>
  <c r="J101" i="40" s="1"/>
  <c r="BK534" i="40"/>
  <c r="J534" i="40" s="1"/>
  <c r="J106" i="40" s="1"/>
  <c r="J89" i="41"/>
  <c r="F92" i="41"/>
  <c r="BE131" i="41"/>
  <c r="BE138" i="41"/>
  <c r="BE142" i="41"/>
  <c r="BE154" i="41"/>
  <c r="BE162" i="41"/>
  <c r="BE178" i="41"/>
  <c r="BE182" i="41"/>
  <c r="BE187" i="41"/>
  <c r="BE192" i="41"/>
  <c r="BE216" i="41"/>
  <c r="BE224" i="41"/>
  <c r="BE229" i="41"/>
  <c r="BE233" i="41"/>
  <c r="BE242" i="41"/>
  <c r="BE244" i="41"/>
  <c r="BE249" i="41"/>
  <c r="BE253" i="41"/>
  <c r="BE263" i="41"/>
  <c r="BE273" i="41"/>
  <c r="BE302" i="41"/>
  <c r="BE307" i="41"/>
  <c r="BE320" i="41"/>
  <c r="BE334" i="41"/>
  <c r="BE336" i="41"/>
  <c r="BE343" i="41"/>
  <c r="BK339" i="41"/>
  <c r="J339" i="41"/>
  <c r="J107" i="41" s="1"/>
  <c r="E85" i="42"/>
  <c r="F91" i="42"/>
  <c r="F92" i="42"/>
  <c r="J116" i="42"/>
  <c r="BE134" i="42"/>
  <c r="BE145" i="42"/>
  <c r="BE153" i="42"/>
  <c r="J89" i="43"/>
  <c r="F92" i="43"/>
  <c r="AW140" i="1"/>
  <c r="F91" i="44"/>
  <c r="E113" i="44"/>
  <c r="F120" i="44"/>
  <c r="BE126" i="44"/>
  <c r="BE129" i="44"/>
  <c r="BE146" i="44"/>
  <c r="BE157" i="44"/>
  <c r="BE164" i="44"/>
  <c r="BE179" i="44"/>
  <c r="BE183" i="44"/>
  <c r="BE189" i="44"/>
  <c r="BE209" i="44"/>
  <c r="BE222" i="44"/>
  <c r="BE227" i="44"/>
  <c r="BE231" i="44"/>
  <c r="BE234" i="44"/>
  <c r="BE241" i="44"/>
  <c r="BE244" i="44"/>
  <c r="BE247" i="44"/>
  <c r="BE139" i="2"/>
  <c r="BE147" i="2"/>
  <c r="BE154" i="2"/>
  <c r="BE172" i="2"/>
  <c r="BE179" i="2"/>
  <c r="BE197" i="2"/>
  <c r="BE212" i="2"/>
  <c r="BE219" i="2"/>
  <c r="BE224" i="2"/>
  <c r="BE230" i="2"/>
  <c r="BE236" i="2"/>
  <c r="BE241" i="2"/>
  <c r="BE265" i="2"/>
  <c r="BE272" i="2"/>
  <c r="BE279" i="2"/>
  <c r="BE290" i="2"/>
  <c r="BE304" i="2"/>
  <c r="BE310" i="2"/>
  <c r="BE333" i="2"/>
  <c r="BE340" i="2"/>
  <c r="BE354" i="2"/>
  <c r="BE361" i="2"/>
  <c r="BE366" i="2"/>
  <c r="BE384" i="2"/>
  <c r="BE407" i="2"/>
  <c r="BE423" i="2"/>
  <c r="BE429" i="2"/>
  <c r="BE436" i="2"/>
  <c r="BE449" i="2"/>
  <c r="BE455" i="2"/>
  <c r="BE471" i="2"/>
  <c r="BE485" i="2"/>
  <c r="BE500" i="2"/>
  <c r="BE512" i="2"/>
  <c r="BE519" i="2"/>
  <c r="BE527" i="2"/>
  <c r="BE538" i="2"/>
  <c r="BE554" i="2"/>
  <c r="BE560" i="2"/>
  <c r="BE566" i="2"/>
  <c r="BE572" i="2"/>
  <c r="BE578" i="2"/>
  <c r="BE590" i="2"/>
  <c r="BE603" i="2"/>
  <c r="BE611" i="2"/>
  <c r="BE616" i="2"/>
  <c r="BE623" i="2"/>
  <c r="BE630" i="2"/>
  <c r="BK610" i="2"/>
  <c r="J610" i="2" s="1"/>
  <c r="J109" i="2" s="1"/>
  <c r="BK615" i="2"/>
  <c r="J615" i="2"/>
  <c r="J111" i="2" s="1"/>
  <c r="BK629" i="2"/>
  <c r="J629" i="2"/>
  <c r="J112" i="2"/>
  <c r="BE131" i="3"/>
  <c r="BE145" i="3"/>
  <c r="BE154" i="3"/>
  <c r="BE172" i="3"/>
  <c r="BE186" i="3"/>
  <c r="BE200" i="3"/>
  <c r="BE214" i="3"/>
  <c r="BE221" i="3"/>
  <c r="BE227" i="3"/>
  <c r="BE241" i="3"/>
  <c r="BE246" i="3"/>
  <c r="BE252" i="3"/>
  <c r="BE264" i="3"/>
  <c r="BE271" i="3"/>
  <c r="BE277" i="3"/>
  <c r="BE297" i="3"/>
  <c r="BE304" i="3"/>
  <c r="BE331" i="3"/>
  <c r="BE338" i="3"/>
  <c r="BE351" i="3"/>
  <c r="BE357" i="3"/>
  <c r="BE363" i="3"/>
  <c r="BE369" i="3"/>
  <c r="BE384" i="3"/>
  <c r="BE389" i="3"/>
  <c r="BE399" i="3"/>
  <c r="BE415" i="3"/>
  <c r="BE420" i="3"/>
  <c r="BE427" i="3"/>
  <c r="BE434" i="3"/>
  <c r="BE440" i="3"/>
  <c r="BE452" i="3"/>
  <c r="BE458" i="3"/>
  <c r="BE464" i="3"/>
  <c r="BE471" i="3"/>
  <c r="BE477" i="3"/>
  <c r="BE489" i="3"/>
  <c r="BE495" i="3"/>
  <c r="BK494" i="3"/>
  <c r="J494" i="3"/>
  <c r="J104" i="3" s="1"/>
  <c r="J93" i="4"/>
  <c r="BE129" i="4"/>
  <c r="BE143" i="4"/>
  <c r="BE157" i="4"/>
  <c r="BE176" i="4"/>
  <c r="F95" i="5"/>
  <c r="BE131" i="5"/>
  <c r="BE158" i="5"/>
  <c r="BE164" i="5"/>
  <c r="BE177" i="5"/>
  <c r="J93" i="6"/>
  <c r="BE138" i="6"/>
  <c r="BE165" i="6"/>
  <c r="BE171" i="6"/>
  <c r="F96" i="7"/>
  <c r="BE145" i="7"/>
  <c r="BE159" i="7"/>
  <c r="BE177" i="7"/>
  <c r="F95" i="10"/>
  <c r="BE153" i="10"/>
  <c r="BE166" i="10"/>
  <c r="BE173" i="10"/>
  <c r="BE188" i="10"/>
  <c r="BE196" i="10"/>
  <c r="BE220" i="10"/>
  <c r="BE250" i="10"/>
  <c r="BE257" i="10"/>
  <c r="BE265" i="10"/>
  <c r="BE281" i="10"/>
  <c r="BE288" i="10"/>
  <c r="BE316" i="10"/>
  <c r="BE334" i="10"/>
  <c r="BE348" i="10"/>
  <c r="BE360" i="10"/>
  <c r="BE366" i="10"/>
  <c r="BE372" i="10"/>
  <c r="BE392" i="10"/>
  <c r="BE415" i="10"/>
  <c r="BE422" i="10"/>
  <c r="BE430" i="10"/>
  <c r="BE448" i="10"/>
  <c r="BE468" i="10"/>
  <c r="BE484" i="10"/>
  <c r="BE524" i="10"/>
  <c r="BE531" i="10"/>
  <c r="BE538" i="10"/>
  <c r="BE545" i="10"/>
  <c r="BE552" i="10"/>
  <c r="BE557" i="10"/>
  <c r="BE579" i="10"/>
  <c r="BE587" i="10"/>
  <c r="BE602" i="10"/>
  <c r="BE610" i="10"/>
  <c r="BE616" i="10"/>
  <c r="BE630" i="10"/>
  <c r="BE654" i="10"/>
  <c r="BE689" i="10"/>
  <c r="BE772" i="10"/>
  <c r="BE780" i="10"/>
  <c r="BE788" i="10"/>
  <c r="BE796" i="10"/>
  <c r="BE803" i="10"/>
  <c r="BE828" i="10"/>
  <c r="BE836" i="10"/>
  <c r="BE848" i="10"/>
  <c r="BE855" i="10"/>
  <c r="BE866" i="10"/>
  <c r="BE882" i="10"/>
  <c r="BE910" i="10"/>
  <c r="BE916" i="10"/>
  <c r="BE928" i="10"/>
  <c r="BE935" i="10"/>
  <c r="BE954" i="10"/>
  <c r="BE994" i="10"/>
  <c r="BE1015" i="10"/>
  <c r="BE1033" i="10"/>
  <c r="BE1044" i="10"/>
  <c r="BE1117" i="10"/>
  <c r="BE1124" i="10"/>
  <c r="BE1141" i="10"/>
  <c r="BE1146" i="10"/>
  <c r="BE1151" i="10"/>
  <c r="BE1155" i="10"/>
  <c r="BE1160" i="10"/>
  <c r="BE1165" i="10"/>
  <c r="BE1173" i="10"/>
  <c r="BE1179" i="10"/>
  <c r="BE1183" i="10"/>
  <c r="BK172" i="15"/>
  <c r="J172" i="15" s="1"/>
  <c r="J104" i="15" s="1"/>
  <c r="BK178" i="16"/>
  <c r="J178" i="16" s="1"/>
  <c r="J104" i="16" s="1"/>
  <c r="J93" i="17"/>
  <c r="BE145" i="17"/>
  <c r="BE179" i="17"/>
  <c r="BK178" i="17"/>
  <c r="J178" i="17" s="1"/>
  <c r="J104" i="17" s="1"/>
  <c r="BE143" i="20"/>
  <c r="BE150" i="20"/>
  <c r="F95" i="21"/>
  <c r="BE133" i="21"/>
  <c r="BE146" i="21"/>
  <c r="BE195" i="21"/>
  <c r="BE207" i="21"/>
  <c r="BE213" i="21"/>
  <c r="BE233" i="21"/>
  <c r="BE263" i="21"/>
  <c r="BE277" i="21"/>
  <c r="BE297" i="21"/>
  <c r="BE304" i="21"/>
  <c r="BE315" i="21"/>
  <c r="BE349" i="21"/>
  <c r="BE370" i="21"/>
  <c r="BE377" i="21"/>
  <c r="BE390" i="21"/>
  <c r="BE397" i="21"/>
  <c r="BE410" i="21"/>
  <c r="BE416" i="21"/>
  <c r="BE433" i="21"/>
  <c r="BE438" i="21"/>
  <c r="BE448" i="21"/>
  <c r="BE463" i="21"/>
  <c r="BE469" i="21"/>
  <c r="BE479" i="21"/>
  <c r="BE486" i="21"/>
  <c r="BE499" i="21"/>
  <c r="BE506" i="21"/>
  <c r="BE523" i="21"/>
  <c r="BE530" i="21"/>
  <c r="BE542" i="21"/>
  <c r="BE568" i="21"/>
  <c r="BE582" i="21"/>
  <c r="BE589" i="21"/>
  <c r="BE597" i="21"/>
  <c r="BE610" i="21"/>
  <c r="BK541" i="21"/>
  <c r="J541" i="21" s="1"/>
  <c r="J103" i="21" s="1"/>
  <c r="F95" i="22"/>
  <c r="BE136" i="22"/>
  <c r="BE143" i="22"/>
  <c r="BE163" i="22"/>
  <c r="BE170" i="22"/>
  <c r="BE176" i="22"/>
  <c r="J93" i="23"/>
  <c r="BE137" i="23"/>
  <c r="BE145" i="23"/>
  <c r="BE164" i="23"/>
  <c r="BE138" i="24"/>
  <c r="BE145" i="24"/>
  <c r="BE152" i="24"/>
  <c r="BE165" i="24"/>
  <c r="BE171" i="24"/>
  <c r="BE177" i="24"/>
  <c r="BE184" i="24"/>
  <c r="BK183" i="24"/>
  <c r="J183" i="24" s="1"/>
  <c r="J104" i="24" s="1"/>
  <c r="E85" i="25"/>
  <c r="BE131" i="25"/>
  <c r="BE138" i="25"/>
  <c r="BE152" i="25"/>
  <c r="BE159" i="25"/>
  <c r="BE171" i="25"/>
  <c r="BE177" i="25"/>
  <c r="J93" i="28"/>
  <c r="BE139" i="28"/>
  <c r="BE190" i="28"/>
  <c r="BE203" i="28"/>
  <c r="BE210" i="28"/>
  <c r="BE224" i="28"/>
  <c r="BE237" i="28"/>
  <c r="BE251" i="28"/>
  <c r="BE257" i="28"/>
  <c r="BE284" i="28"/>
  <c r="BE291" i="28"/>
  <c r="BE315" i="28"/>
  <c r="BE337" i="28"/>
  <c r="BE344" i="28"/>
  <c r="BE358" i="28"/>
  <c r="BE363" i="28"/>
  <c r="BE378" i="28"/>
  <c r="BE387" i="28"/>
  <c r="BE402" i="28"/>
  <c r="BE409" i="28"/>
  <c r="BE438" i="28"/>
  <c r="BE444" i="28"/>
  <c r="BE459" i="28"/>
  <c r="BE472" i="28"/>
  <c r="BE487" i="28"/>
  <c r="BE495" i="28"/>
  <c r="BE509" i="28"/>
  <c r="BE525" i="28"/>
  <c r="BE551" i="28"/>
  <c r="BE559" i="28"/>
  <c r="BE565" i="28"/>
  <c r="BE572" i="28"/>
  <c r="BE589" i="28"/>
  <c r="BE613" i="28"/>
  <c r="BE619" i="28"/>
  <c r="BE632" i="28"/>
  <c r="BE651" i="28"/>
  <c r="BE671" i="28"/>
  <c r="BE684" i="28"/>
  <c r="BE696" i="28"/>
  <c r="BE702" i="28"/>
  <c r="BE709" i="28"/>
  <c r="BE719" i="28"/>
  <c r="BE724" i="28"/>
  <c r="BE731" i="28"/>
  <c r="BE736" i="28"/>
  <c r="BE742" i="28"/>
  <c r="BE748" i="28"/>
  <c r="BE752" i="28"/>
  <c r="BE144" i="29"/>
  <c r="BE154" i="29"/>
  <c r="J93" i="30"/>
  <c r="BE146" i="30"/>
  <c r="BE183" i="30"/>
  <c r="BE190" i="30"/>
  <c r="BE195" i="30"/>
  <c r="BE218" i="30"/>
  <c r="BE229" i="30"/>
  <c r="BE243" i="30"/>
  <c r="BE254" i="30"/>
  <c r="BE261" i="30"/>
  <c r="BE268" i="30"/>
  <c r="BE281" i="30"/>
  <c r="BE288" i="30"/>
  <c r="BE316" i="30"/>
  <c r="BE335" i="30"/>
  <c r="BE367" i="30"/>
  <c r="BE419" i="30"/>
  <c r="BE427" i="30"/>
  <c r="BE447" i="30"/>
  <c r="BE460" i="30"/>
  <c r="BE465" i="30"/>
  <c r="BE486" i="30"/>
  <c r="BE520" i="30"/>
  <c r="BE525" i="30"/>
  <c r="BE538" i="30"/>
  <c r="BE542" i="30"/>
  <c r="BK342" i="30"/>
  <c r="J342" i="30"/>
  <c r="J103" i="30" s="1"/>
  <c r="BK411" i="30"/>
  <c r="J411" i="30" s="1"/>
  <c r="J105" i="30" s="1"/>
  <c r="BK519" i="30"/>
  <c r="J519" i="30" s="1"/>
  <c r="J109" i="30" s="1"/>
  <c r="F95" i="31"/>
  <c r="BE133" i="31"/>
  <c r="BE146" i="31"/>
  <c r="BE152" i="31"/>
  <c r="BE169" i="31"/>
  <c r="BE175" i="31"/>
  <c r="BE204" i="31"/>
  <c r="BE220" i="31"/>
  <c r="BE229" i="31"/>
  <c r="BE236" i="31"/>
  <c r="BE242" i="31"/>
  <c r="BE265" i="31"/>
  <c r="BE289" i="31"/>
  <c r="BE295" i="31"/>
  <c r="BE301" i="31"/>
  <c r="BE308" i="31"/>
  <c r="BE315" i="31"/>
  <c r="BE323" i="31"/>
  <c r="BE371" i="31"/>
  <c r="BE378" i="31"/>
  <c r="BE395" i="31"/>
  <c r="BE402" i="31"/>
  <c r="BE409" i="31"/>
  <c r="BK401" i="31"/>
  <c r="J401" i="31"/>
  <c r="J105" i="31" s="1"/>
  <c r="BK408" i="31"/>
  <c r="J408" i="31" s="1"/>
  <c r="J106" i="31" s="1"/>
  <c r="J93" i="32"/>
  <c r="BE137" i="32"/>
  <c r="BE145" i="32"/>
  <c r="BE160" i="32"/>
  <c r="BE169" i="32"/>
  <c r="BE200" i="32"/>
  <c r="BE207" i="32"/>
  <c r="BE227" i="32"/>
  <c r="BE246" i="32"/>
  <c r="BE253" i="32"/>
  <c r="BE296" i="32"/>
  <c r="BE326" i="32"/>
  <c r="BE344" i="32"/>
  <c r="BE350" i="32"/>
  <c r="BE369" i="32"/>
  <c r="BE381" i="32"/>
  <c r="BK399" i="32"/>
  <c r="J399" i="32" s="1"/>
  <c r="J104" i="32" s="1"/>
  <c r="J93" i="33"/>
  <c r="BE137" i="33"/>
  <c r="BE152" i="33"/>
  <c r="BE170" i="33"/>
  <c r="BE177" i="33"/>
  <c r="E85" i="34"/>
  <c r="BE131" i="34"/>
  <c r="BE145" i="34"/>
  <c r="BE171" i="34"/>
  <c r="BE131" i="35"/>
  <c r="BE145" i="35"/>
  <c r="BE165" i="35"/>
  <c r="BE183" i="35"/>
  <c r="BE191" i="35"/>
  <c r="BK190" i="35"/>
  <c r="J190" i="35" s="1"/>
  <c r="J104" i="35" s="1"/>
  <c r="BE147" i="38"/>
  <c r="BE153" i="38"/>
  <c r="BE173" i="38"/>
  <c r="BE187" i="38"/>
  <c r="BE200" i="38"/>
  <c r="BE221" i="38"/>
  <c r="BE227" i="38"/>
  <c r="BE233" i="38"/>
  <c r="BE246" i="38"/>
  <c r="BE260" i="38"/>
  <c r="BE267" i="38"/>
  <c r="BE278" i="38"/>
  <c r="BE304" i="38"/>
  <c r="BE311" i="38"/>
  <c r="BE318" i="38"/>
  <c r="BE331" i="38"/>
  <c r="BE342" i="38"/>
  <c r="BE355" i="38"/>
  <c r="BE377" i="38"/>
  <c r="BE389" i="38"/>
  <c r="BE418" i="38"/>
  <c r="BE426" i="38"/>
  <c r="BE448" i="38"/>
  <c r="BE463" i="38"/>
  <c r="BE476" i="38"/>
  <c r="BE482" i="38"/>
  <c r="BE489" i="38"/>
  <c r="BE495" i="38"/>
  <c r="BE523" i="38"/>
  <c r="BE537" i="38"/>
  <c r="BE572" i="38"/>
  <c r="BE585" i="38"/>
  <c r="BE599" i="38"/>
  <c r="BE605" i="38"/>
  <c r="BE611" i="38"/>
  <c r="BE619" i="38"/>
  <c r="BE648" i="38"/>
  <c r="BE653" i="38"/>
  <c r="BE662" i="38"/>
  <c r="BE669" i="38"/>
  <c r="BE681" i="38"/>
  <c r="BE707" i="38"/>
  <c r="BE723" i="38"/>
  <c r="BE742" i="38"/>
  <c r="BE749" i="38"/>
  <c r="BE756" i="38"/>
  <c r="E85" i="39"/>
  <c r="BE133" i="39"/>
  <c r="BE139" i="39"/>
  <c r="BE153" i="39"/>
  <c r="BE160" i="39"/>
  <c r="BE176" i="39"/>
  <c r="BE190" i="39"/>
  <c r="BE197" i="39"/>
  <c r="BE239" i="39"/>
  <c r="BE247" i="39"/>
  <c r="BE259" i="39"/>
  <c r="BE265" i="39"/>
  <c r="BE271" i="39"/>
  <c r="BE298" i="39"/>
  <c r="BE311" i="39"/>
  <c r="BE330" i="39"/>
  <c r="BE339" i="39"/>
  <c r="BE354" i="39"/>
  <c r="BE362" i="39"/>
  <c r="BE394" i="39"/>
  <c r="BE399" i="39"/>
  <c r="BE407" i="39"/>
  <c r="BE418" i="39"/>
  <c r="BE434" i="39"/>
  <c r="BE486" i="39"/>
  <c r="BE521" i="39"/>
  <c r="BE556" i="39"/>
  <c r="BE563" i="39"/>
  <c r="BE588" i="39"/>
  <c r="BE598" i="39"/>
  <c r="BE624" i="39"/>
  <c r="BE656" i="39"/>
  <c r="BE675" i="39"/>
  <c r="BE697" i="39"/>
  <c r="BE704" i="39"/>
  <c r="BE722" i="39"/>
  <c r="BE730" i="39"/>
  <c r="BE735" i="39"/>
  <c r="BE748" i="39"/>
  <c r="BE758" i="39"/>
  <c r="BE766" i="39"/>
  <c r="BE771" i="39"/>
  <c r="BK747" i="39"/>
  <c r="J747" i="39"/>
  <c r="J105" i="39" s="1"/>
  <c r="BE131" i="40"/>
  <c r="BE143" i="40"/>
  <c r="BE149" i="40"/>
  <c r="BE170" i="40"/>
  <c r="BE186" i="40"/>
  <c r="BE197" i="40"/>
  <c r="BE210" i="40"/>
  <c r="BE216" i="40"/>
  <c r="BE222" i="40"/>
  <c r="BE242" i="40"/>
  <c r="BE249" i="40"/>
  <c r="BE256" i="40"/>
  <c r="BE267" i="40"/>
  <c r="BE274" i="40"/>
  <c r="BE309" i="40"/>
  <c r="BE329" i="40"/>
  <c r="BE336" i="40"/>
  <c r="BE348" i="40"/>
  <c r="BE358" i="40"/>
  <c r="BE365" i="40"/>
  <c r="BE380" i="40"/>
  <c r="BE395" i="40"/>
  <c r="BE404" i="40"/>
  <c r="BE419" i="40"/>
  <c r="BE427" i="40"/>
  <c r="BE436" i="40"/>
  <c r="BE443" i="40"/>
  <c r="BE449" i="40"/>
  <c r="BE455" i="40"/>
  <c r="BE463" i="40"/>
  <c r="BE471" i="40"/>
  <c r="BE481" i="40"/>
  <c r="BE488" i="40"/>
  <c r="BE508" i="40"/>
  <c r="BE522" i="40"/>
  <c r="BE528" i="40"/>
  <c r="E85" i="41"/>
  <c r="F91" i="41"/>
  <c r="BE134" i="41"/>
  <c r="BE146" i="41"/>
  <c r="BE150" i="41"/>
  <c r="BE158" i="41"/>
  <c r="BE166" i="41"/>
  <c r="BE170" i="41"/>
  <c r="BE196" i="41"/>
  <c r="BE200" i="41"/>
  <c r="BE204" i="41"/>
  <c r="BE208" i="41"/>
  <c r="BE212" i="41"/>
  <c r="BE220" i="41"/>
  <c r="BE238" i="41"/>
  <c r="BE247" i="41"/>
  <c r="BE257" i="41"/>
  <c r="BE268" i="41"/>
  <c r="BE277" i="41"/>
  <c r="BE282" i="41"/>
  <c r="BE287" i="41"/>
  <c r="BE292" i="41"/>
  <c r="BE297" i="41"/>
  <c r="BE311" i="41"/>
  <c r="BE315" i="41"/>
  <c r="BE325" i="41"/>
  <c r="BE329" i="41"/>
  <c r="BE340" i="41"/>
  <c r="BK342" i="41"/>
  <c r="J342" i="41" s="1"/>
  <c r="J108" i="41" s="1"/>
  <c r="BE126" i="42"/>
  <c r="BE129" i="42"/>
  <c r="BE137" i="42"/>
  <c r="BE142" i="42"/>
  <c r="BE150" i="42"/>
  <c r="E85" i="43"/>
  <c r="F91" i="43"/>
  <c r="BE121" i="43"/>
  <c r="BE125" i="43"/>
  <c r="BE132" i="43"/>
  <c r="J89" i="44"/>
  <c r="BE133" i="44"/>
  <c r="BE136" i="44"/>
  <c r="BE140" i="44"/>
  <c r="BE143" i="44"/>
  <c r="BE150" i="44"/>
  <c r="BE153" i="44"/>
  <c r="BE160" i="44"/>
  <c r="BE168" i="44"/>
  <c r="BE172" i="44"/>
  <c r="BE175" i="44"/>
  <c r="BE193" i="44"/>
  <c r="BE196" i="44"/>
  <c r="BE199" i="44"/>
  <c r="BE202" i="44"/>
  <c r="BE205" i="44"/>
  <c r="BE214" i="44"/>
  <c r="BE218" i="44"/>
  <c r="BE237" i="44"/>
  <c r="BK213" i="44"/>
  <c r="J213" i="44" s="1"/>
  <c r="J101" i="44" s="1"/>
  <c r="F38" i="2"/>
  <c r="F38" i="3"/>
  <c r="F39" i="4"/>
  <c r="F38" i="5"/>
  <c r="J38" i="6"/>
  <c r="J38" i="7"/>
  <c r="F39" i="10"/>
  <c r="F38" i="11"/>
  <c r="F39" i="11"/>
  <c r="F41" i="11"/>
  <c r="J38" i="12"/>
  <c r="F40" i="12"/>
  <c r="J38" i="13"/>
  <c r="F40" i="13"/>
  <c r="F38" i="14"/>
  <c r="BA112" i="1" s="1"/>
  <c r="F39" i="14"/>
  <c r="BB112" i="1" s="1"/>
  <c r="F41" i="14"/>
  <c r="BD112" i="1" s="1"/>
  <c r="F38" i="15"/>
  <c r="J38" i="15"/>
  <c r="F39" i="15"/>
  <c r="F41" i="15"/>
  <c r="F38" i="16"/>
  <c r="F39" i="16"/>
  <c r="F38" i="17"/>
  <c r="J38" i="17"/>
  <c r="F38" i="20"/>
  <c r="BA118" i="1" s="1"/>
  <c r="J38" i="21"/>
  <c r="F41" i="21"/>
  <c r="J38" i="22"/>
  <c r="F40" i="22"/>
  <c r="J38" i="23"/>
  <c r="F38" i="24"/>
  <c r="F41" i="24"/>
  <c r="F41" i="25"/>
  <c r="F38" i="28"/>
  <c r="BA126" i="1" s="1"/>
  <c r="F41" i="28"/>
  <c r="BD126" i="1" s="1"/>
  <c r="F39" i="29"/>
  <c r="BB127" i="1" s="1"/>
  <c r="F38" i="30"/>
  <c r="BA128" i="1" s="1"/>
  <c r="F41" i="30"/>
  <c r="BD128" i="1" s="1"/>
  <c r="F38" i="31"/>
  <c r="BA129" i="1" s="1"/>
  <c r="F41" i="31"/>
  <c r="BD129" i="1" s="1"/>
  <c r="J38" i="32"/>
  <c r="F41" i="32"/>
  <c r="F39" i="33"/>
  <c r="J38" i="34"/>
  <c r="F39" i="35"/>
  <c r="J38" i="38"/>
  <c r="F36" i="39"/>
  <c r="F39" i="39"/>
  <c r="F38" i="40"/>
  <c r="BC137" i="1" s="1"/>
  <c r="J34" i="41"/>
  <c r="AW138" i="1" s="1"/>
  <c r="F37" i="42"/>
  <c r="BD139" i="1" s="1"/>
  <c r="J34" i="44"/>
  <c r="F37" i="44"/>
  <c r="J38" i="2"/>
  <c r="J38" i="3"/>
  <c r="F39" i="3"/>
  <c r="J38" i="4"/>
  <c r="F40" i="4"/>
  <c r="J38" i="5"/>
  <c r="F39" i="5"/>
  <c r="F38" i="6"/>
  <c r="F39" i="6"/>
  <c r="F38" i="7"/>
  <c r="F39" i="7"/>
  <c r="F40" i="10"/>
  <c r="F40" i="17"/>
  <c r="F38" i="21"/>
  <c r="F38" i="22"/>
  <c r="F41" i="22"/>
  <c r="F39" i="23"/>
  <c r="F40" i="25"/>
  <c r="F41" i="29"/>
  <c r="BD127" i="1" s="1"/>
  <c r="F40" i="30"/>
  <c r="BC128" i="1" s="1"/>
  <c r="F40" i="31"/>
  <c r="BC129" i="1" s="1"/>
  <c r="F38" i="32"/>
  <c r="F41" i="33"/>
  <c r="F40" i="34"/>
  <c r="F39" i="38"/>
  <c r="J36" i="39"/>
  <c r="J36" i="40"/>
  <c r="AW137" i="1" s="1"/>
  <c r="F34" i="41"/>
  <c r="BA138" i="1" s="1"/>
  <c r="F37" i="41"/>
  <c r="BD138" i="1" s="1"/>
  <c r="F35" i="42"/>
  <c r="BB139" i="1" s="1"/>
  <c r="F36" i="42"/>
  <c r="BC139" i="1" s="1"/>
  <c r="F34" i="43"/>
  <c r="BA140" i="1" s="1"/>
  <c r="F35" i="43"/>
  <c r="BB140" i="1" s="1"/>
  <c r="F37" i="43"/>
  <c r="BD140" i="1" s="1"/>
  <c r="F34" i="44"/>
  <c r="F35" i="44"/>
  <c r="F36" i="44"/>
  <c r="AS96" i="1"/>
  <c r="AS117" i="1"/>
  <c r="AS116" i="1" s="1"/>
  <c r="F39" i="2"/>
  <c r="BB97" i="45" s="1"/>
  <c r="F40" i="2"/>
  <c r="BC97" i="45" s="1"/>
  <c r="F41" i="3"/>
  <c r="BD99" i="1" s="1"/>
  <c r="F38" i="4"/>
  <c r="BA98" i="46" s="1"/>
  <c r="F41" i="4"/>
  <c r="BD98" i="46" s="1"/>
  <c r="F40" i="5"/>
  <c r="F41" i="6"/>
  <c r="F41" i="7"/>
  <c r="F38" i="10"/>
  <c r="BA101" i="45" s="1"/>
  <c r="F41" i="10"/>
  <c r="BD101" i="45" s="1"/>
  <c r="J38" i="11"/>
  <c r="AW102" i="45" s="1"/>
  <c r="F40" i="11"/>
  <c r="BC102" i="45" s="1"/>
  <c r="F38" i="12"/>
  <c r="BA105" i="45" s="1"/>
  <c r="BA104" i="45" s="1"/>
  <c r="F39" i="12"/>
  <c r="BB105" i="45" s="1"/>
  <c r="BB104" i="45" s="1"/>
  <c r="F41" i="12"/>
  <c r="BD105" i="45" s="1"/>
  <c r="BD104" i="45" s="1"/>
  <c r="BD103" i="45" s="1"/>
  <c r="F38" i="13"/>
  <c r="BA104" i="46" s="1"/>
  <c r="BA103" i="46" s="1"/>
  <c r="AW103" i="46" s="1"/>
  <c r="F39" i="13"/>
  <c r="BB104" i="46" s="1"/>
  <c r="BB103" i="46" s="1"/>
  <c r="AX103" i="46" s="1"/>
  <c r="F41" i="13"/>
  <c r="BD104" i="46" s="1"/>
  <c r="BD103" i="46" s="1"/>
  <c r="J38" i="14"/>
  <c r="AW112" i="1"/>
  <c r="F40" i="14"/>
  <c r="BC112" i="1"/>
  <c r="F40" i="15"/>
  <c r="J38" i="16"/>
  <c r="F41" i="17"/>
  <c r="F39" i="20"/>
  <c r="BB118" i="1"/>
  <c r="F41" i="20"/>
  <c r="BD118" i="1"/>
  <c r="F39" i="21"/>
  <c r="BB112" i="45" s="1"/>
  <c r="BB111" i="45" s="1"/>
  <c r="F40" i="23"/>
  <c r="F39" i="24"/>
  <c r="J38" i="25"/>
  <c r="F39" i="28"/>
  <c r="BB126" i="1"/>
  <c r="F38" i="29"/>
  <c r="BA127" i="1"/>
  <c r="F40" i="29"/>
  <c r="BC127" i="1"/>
  <c r="F39" i="30"/>
  <c r="BB128" i="1"/>
  <c r="F39" i="31"/>
  <c r="BB129" i="1"/>
  <c r="F39" i="32"/>
  <c r="BB119" i="45" s="1"/>
  <c r="BB118" i="45" s="1"/>
  <c r="AX118" i="45" s="1"/>
  <c r="F38" i="33"/>
  <c r="BA117" i="46" s="1"/>
  <c r="F40" i="33"/>
  <c r="F41" i="34"/>
  <c r="F38" i="35"/>
  <c r="F41" i="35"/>
  <c r="F40" i="38"/>
  <c r="BC120" i="45" s="1"/>
  <c r="F37" i="39"/>
  <c r="BB121" i="45" s="1"/>
  <c r="F37" i="40"/>
  <c r="BB137" i="1"/>
  <c r="F36" i="41"/>
  <c r="BC138" i="1"/>
  <c r="J34" i="42"/>
  <c r="AW139" i="1"/>
  <c r="F36" i="43"/>
  <c r="BC140" i="1"/>
  <c r="F41" i="2"/>
  <c r="BD97" i="45" s="1"/>
  <c r="F40" i="3"/>
  <c r="BC99" i="1" s="1"/>
  <c r="F41" i="5"/>
  <c r="F40" i="6"/>
  <c r="F40" i="7"/>
  <c r="J38" i="10"/>
  <c r="AW101" i="45" s="1"/>
  <c r="F40" i="16"/>
  <c r="F41" i="16"/>
  <c r="F39" i="17"/>
  <c r="J38" i="20"/>
  <c r="AW118" i="1"/>
  <c r="F40" i="20"/>
  <c r="BC118" i="1"/>
  <c r="F40" i="21"/>
  <c r="BC112" i="45" s="1"/>
  <c r="BC111" i="45" s="1"/>
  <c r="F39" i="22"/>
  <c r="BB112" i="46" s="1"/>
  <c r="BB121" i="1"/>
  <c r="F38" i="23"/>
  <c r="F41" i="23"/>
  <c r="J38" i="24"/>
  <c r="F40" i="24"/>
  <c r="BC114" i="46" s="1"/>
  <c r="F38" i="25"/>
  <c r="F39" i="25"/>
  <c r="J38" i="28"/>
  <c r="AW126" i="1"/>
  <c r="F40" i="28"/>
  <c r="BC126" i="1"/>
  <c r="J38" i="29"/>
  <c r="AW127" i="1"/>
  <c r="J38" i="30"/>
  <c r="AW128" i="1"/>
  <c r="J38" i="31"/>
  <c r="AW129" i="1"/>
  <c r="F40" i="32"/>
  <c r="BC119" i="45" s="1"/>
  <c r="BC118" i="45" s="1"/>
  <c r="AY118" i="45" s="1"/>
  <c r="J38" i="33"/>
  <c r="F38" i="34"/>
  <c r="F39" i="34"/>
  <c r="J38" i="35"/>
  <c r="F40" i="35"/>
  <c r="F38" i="38"/>
  <c r="BA120" i="45" s="1"/>
  <c r="F41" i="38"/>
  <c r="BD120" i="45" s="1"/>
  <c r="F38" i="39"/>
  <c r="BC121" i="45" s="1"/>
  <c r="F36" i="40"/>
  <c r="BA137" i="1" s="1"/>
  <c r="F39" i="40"/>
  <c r="BD137" i="1"/>
  <c r="F35" i="41"/>
  <c r="BB138" i="1" s="1"/>
  <c r="F34" i="42"/>
  <c r="BA139" i="1"/>
  <c r="AS107" i="1"/>
  <c r="BA105" i="1" l="1"/>
  <c r="BC100" i="45"/>
  <c r="AY100" i="45" s="1"/>
  <c r="BC105" i="1"/>
  <c r="BC101" i="45"/>
  <c r="AW105" i="1"/>
  <c r="BD105" i="1"/>
  <c r="BD104" i="1" s="1"/>
  <c r="BB105" i="1"/>
  <c r="BB101" i="45"/>
  <c r="BD135" i="1"/>
  <c r="BA135" i="1"/>
  <c r="BB135" i="1"/>
  <c r="BB120" i="45"/>
  <c r="AW135" i="1"/>
  <c r="AW120" i="45"/>
  <c r="BC135" i="1"/>
  <c r="BC136" i="1"/>
  <c r="BD136" i="1"/>
  <c r="BD121" i="45"/>
  <c r="AW136" i="1"/>
  <c r="AW121" i="45"/>
  <c r="BA136" i="1"/>
  <c r="BA121" i="45"/>
  <c r="BB136" i="1"/>
  <c r="BB131" i="1"/>
  <c r="AW131" i="1"/>
  <c r="AW119" i="45"/>
  <c r="BC131" i="1"/>
  <c r="BA131" i="1"/>
  <c r="BA119" i="45"/>
  <c r="BA118" i="45" s="1"/>
  <c r="AW118" i="45" s="1"/>
  <c r="BD131" i="1"/>
  <c r="BD119" i="45"/>
  <c r="BD118" i="45" s="1"/>
  <c r="BD120" i="1"/>
  <c r="BD112" i="45"/>
  <c r="BD111" i="45" s="1"/>
  <c r="BC120" i="1"/>
  <c r="BB120" i="1"/>
  <c r="BC109" i="45"/>
  <c r="AY111" i="45"/>
  <c r="AX111" i="45"/>
  <c r="BB109" i="45"/>
  <c r="BA120" i="1"/>
  <c r="BA112" i="45"/>
  <c r="BA111" i="45" s="1"/>
  <c r="AW120" i="1"/>
  <c r="AW112" i="45"/>
  <c r="BA121" i="1"/>
  <c r="BA112" i="46"/>
  <c r="BD121" i="1"/>
  <c r="BD112" i="46"/>
  <c r="BC121" i="1"/>
  <c r="BC112" i="46"/>
  <c r="AW121" i="1"/>
  <c r="AW112" i="46"/>
  <c r="BB110" i="1"/>
  <c r="BC110" i="1"/>
  <c r="BC104" i="46"/>
  <c r="BC103" i="46" s="1"/>
  <c r="AY103" i="46" s="1"/>
  <c r="AW110" i="1"/>
  <c r="AW104" i="46"/>
  <c r="BD110" i="1"/>
  <c r="BA110" i="1"/>
  <c r="BB109" i="1"/>
  <c r="BD109" i="1"/>
  <c r="BA109" i="1"/>
  <c r="AW104" i="45"/>
  <c r="BA103" i="45"/>
  <c r="AW103" i="45" s="1"/>
  <c r="BC109" i="1"/>
  <c r="BC105" i="45"/>
  <c r="BC104" i="45" s="1"/>
  <c r="AW109" i="1"/>
  <c r="AW105" i="45"/>
  <c r="AX104" i="45"/>
  <c r="BB103" i="45"/>
  <c r="AX103" i="45" s="1"/>
  <c r="BC100" i="1"/>
  <c r="BC98" i="46"/>
  <c r="BA100" i="1"/>
  <c r="BD100" i="1"/>
  <c r="BB100" i="1"/>
  <c r="BB98" i="46"/>
  <c r="AW100" i="1"/>
  <c r="AW98" i="46"/>
  <c r="BB134" i="1"/>
  <c r="BB119" i="46"/>
  <c r="BD134" i="1"/>
  <c r="BD119" i="46"/>
  <c r="BC134" i="1"/>
  <c r="BC119" i="46"/>
  <c r="AW134" i="1"/>
  <c r="AW119" i="46"/>
  <c r="BA134" i="1"/>
  <c r="BA119" i="46"/>
  <c r="BB132" i="1"/>
  <c r="BB117" i="46"/>
  <c r="BA132" i="1"/>
  <c r="AW132" i="1"/>
  <c r="AW117" i="46"/>
  <c r="BD132" i="1"/>
  <c r="BD117" i="46"/>
  <c r="BC132" i="1"/>
  <c r="BC117" i="46"/>
  <c r="AW133" i="1"/>
  <c r="AW118" i="46"/>
  <c r="BA133" i="1"/>
  <c r="BA118" i="46"/>
  <c r="BB133" i="1"/>
  <c r="BB118" i="46"/>
  <c r="BC133" i="1"/>
  <c r="BC118" i="46"/>
  <c r="BD133" i="1"/>
  <c r="BD118" i="46"/>
  <c r="AW124" i="1"/>
  <c r="AW115" i="46"/>
  <c r="BB124" i="1"/>
  <c r="BB115" i="46"/>
  <c r="BD124" i="1"/>
  <c r="BD115" i="46"/>
  <c r="BA124" i="1"/>
  <c r="BA115" i="46"/>
  <c r="BC124" i="1"/>
  <c r="BC115" i="46"/>
  <c r="BC123" i="1"/>
  <c r="BA123" i="1"/>
  <c r="BA114" i="46"/>
  <c r="BB123" i="1"/>
  <c r="BB114" i="46"/>
  <c r="BD123" i="1"/>
  <c r="BD114" i="46"/>
  <c r="AW123" i="1"/>
  <c r="AW114" i="46"/>
  <c r="BD122" i="1"/>
  <c r="BD113" i="46"/>
  <c r="BA122" i="1"/>
  <c r="BA113" i="46"/>
  <c r="BC122" i="1"/>
  <c r="BC113" i="46"/>
  <c r="BB122" i="1"/>
  <c r="BB113" i="46"/>
  <c r="AW122" i="1"/>
  <c r="AW113" i="46"/>
  <c r="BC115" i="1"/>
  <c r="BC108" i="46"/>
  <c r="BB115" i="1"/>
  <c r="BB108" i="46"/>
  <c r="AW115" i="1"/>
  <c r="AW108" i="46"/>
  <c r="BD115" i="1"/>
  <c r="BD108" i="46"/>
  <c r="BA115" i="1"/>
  <c r="BA108" i="46"/>
  <c r="AW114" i="1"/>
  <c r="AW107" i="46"/>
  <c r="BA114" i="1"/>
  <c r="BA107" i="46"/>
  <c r="BC114" i="1"/>
  <c r="BC107" i="46"/>
  <c r="BD114" i="1"/>
  <c r="BD107" i="46"/>
  <c r="BB114" i="1"/>
  <c r="BB107" i="46"/>
  <c r="BC113" i="1"/>
  <c r="BC106" i="46"/>
  <c r="AW113" i="1"/>
  <c r="AW106" i="46"/>
  <c r="BA113" i="1"/>
  <c r="BA111" i="1" s="1"/>
  <c r="AW111" i="1" s="1"/>
  <c r="BA106" i="46"/>
  <c r="BD113" i="1"/>
  <c r="BD106" i="46"/>
  <c r="BB113" i="1"/>
  <c r="BB106" i="46"/>
  <c r="AW103" i="1"/>
  <c r="AW101" i="46"/>
  <c r="BD103" i="1"/>
  <c r="BD101" i="46"/>
  <c r="BB103" i="1"/>
  <c r="BB101" i="46"/>
  <c r="BC103" i="1"/>
  <c r="BC101" i="46"/>
  <c r="BA103" i="1"/>
  <c r="BA101" i="46"/>
  <c r="BC102" i="1"/>
  <c r="BC100" i="46"/>
  <c r="BD102" i="1"/>
  <c r="BD100" i="46"/>
  <c r="BA102" i="1"/>
  <c r="BA100" i="46"/>
  <c r="AW102" i="1"/>
  <c r="AW100" i="46"/>
  <c r="BB102" i="1"/>
  <c r="BB100" i="46"/>
  <c r="BD101" i="1"/>
  <c r="BD99" i="46"/>
  <c r="BC101" i="1"/>
  <c r="BC99" i="46"/>
  <c r="BB101" i="1"/>
  <c r="BB99" i="46"/>
  <c r="AW101" i="1"/>
  <c r="AW99" i="46"/>
  <c r="BA101" i="1"/>
  <c r="BA99" i="46"/>
  <c r="BA106" i="1"/>
  <c r="BA102" i="45"/>
  <c r="BA100" i="45" s="1"/>
  <c r="AW100" i="45" s="1"/>
  <c r="BC106" i="1"/>
  <c r="BC104" i="1" s="1"/>
  <c r="AY104" i="1" s="1"/>
  <c r="BD106" i="1"/>
  <c r="BD102" i="45"/>
  <c r="BD100" i="45" s="1"/>
  <c r="AW106" i="1"/>
  <c r="BB106" i="1"/>
  <c r="BB102" i="45"/>
  <c r="BC97" i="1"/>
  <c r="BB97" i="1"/>
  <c r="AW97" i="1"/>
  <c r="AW97" i="45"/>
  <c r="BD97" i="1"/>
  <c r="BA97" i="1"/>
  <c r="BA97" i="45"/>
  <c r="BC99" i="45"/>
  <c r="BC98" i="45" s="1"/>
  <c r="BD99" i="45"/>
  <c r="BD98" i="45" s="1"/>
  <c r="BD96" i="45" s="1"/>
  <c r="BD95" i="45" s="1"/>
  <c r="BA99" i="1"/>
  <c r="BA99" i="45"/>
  <c r="BA98" i="45" s="1"/>
  <c r="BB99" i="1"/>
  <c r="BB99" i="45"/>
  <c r="BB98" i="45" s="1"/>
  <c r="AW99" i="1"/>
  <c r="AW99" i="45"/>
  <c r="BA141" i="1"/>
  <c r="BA126" i="45"/>
  <c r="BC141" i="1"/>
  <c r="BC126" i="45"/>
  <c r="BD141" i="1"/>
  <c r="BD126" i="45"/>
  <c r="BB141" i="1"/>
  <c r="BB126" i="45"/>
  <c r="AW141" i="1"/>
  <c r="AW126" i="45"/>
  <c r="AU109" i="46"/>
  <c r="AU94" i="46" s="1"/>
  <c r="T124" i="44"/>
  <c r="T123" i="44" s="1"/>
  <c r="P261" i="41"/>
  <c r="T136" i="41"/>
  <c r="R139" i="38"/>
  <c r="R138" i="38" s="1"/>
  <c r="P131" i="31"/>
  <c r="P130" i="31" s="1"/>
  <c r="AU129" i="1" s="1"/>
  <c r="R137" i="30"/>
  <c r="R136" i="30" s="1"/>
  <c r="R124" i="42"/>
  <c r="R123" i="42"/>
  <c r="R122" i="42" s="1"/>
  <c r="BK261" i="41"/>
  <c r="J261" i="41" s="1"/>
  <c r="J102" i="41" s="1"/>
  <c r="BK136" i="41"/>
  <c r="J136" i="41" s="1"/>
  <c r="J99" i="41" s="1"/>
  <c r="BK129" i="40"/>
  <c r="J129" i="40" s="1"/>
  <c r="J99" i="40" s="1"/>
  <c r="T131" i="39"/>
  <c r="T130" i="39" s="1"/>
  <c r="P131" i="39"/>
  <c r="P130" i="39" s="1"/>
  <c r="P129" i="32"/>
  <c r="P128" i="32" s="1"/>
  <c r="AU131" i="1" s="1"/>
  <c r="AU130" i="1" s="1"/>
  <c r="R131" i="31"/>
  <c r="R130" i="31"/>
  <c r="T137" i="30"/>
  <c r="T136" i="30" s="1"/>
  <c r="P137" i="30"/>
  <c r="P136" i="30"/>
  <c r="AU128" i="1" s="1"/>
  <c r="T137" i="28"/>
  <c r="T136" i="28" s="1"/>
  <c r="P137" i="28"/>
  <c r="P136" i="28" s="1"/>
  <c r="AU126" i="1" s="1"/>
  <c r="AU125" i="1" s="1"/>
  <c r="T1115" i="10"/>
  <c r="P1115" i="10"/>
  <c r="R139" i="10"/>
  <c r="T129" i="3"/>
  <c r="T128" i="3" s="1"/>
  <c r="R124" i="44"/>
  <c r="R123" i="44" s="1"/>
  <c r="P124" i="44"/>
  <c r="P123" i="44" s="1"/>
  <c r="T124" i="42"/>
  <c r="T123" i="42" s="1"/>
  <c r="T122" i="42" s="1"/>
  <c r="P124" i="42"/>
  <c r="P123" i="42" s="1"/>
  <c r="P122" i="42" s="1"/>
  <c r="AU139" i="1" s="1"/>
  <c r="T261" i="41"/>
  <c r="T128" i="41" s="1"/>
  <c r="P128" i="41"/>
  <c r="AU138" i="1" s="1"/>
  <c r="T129" i="40"/>
  <c r="T128" i="40" s="1"/>
  <c r="P129" i="40"/>
  <c r="P128" i="40" s="1"/>
  <c r="AU137" i="1" s="1"/>
  <c r="R131" i="39"/>
  <c r="R130" i="39" s="1"/>
  <c r="R129" i="32"/>
  <c r="R128" i="32"/>
  <c r="T137" i="2"/>
  <c r="T136" i="2" s="1"/>
  <c r="P137" i="2"/>
  <c r="P136" i="2"/>
  <c r="AU97" i="1"/>
  <c r="R261" i="41"/>
  <c r="R128" i="41" s="1"/>
  <c r="R129" i="40"/>
  <c r="R128" i="40" s="1"/>
  <c r="T139" i="38"/>
  <c r="T138" i="38" s="1"/>
  <c r="P139" i="38"/>
  <c r="P138" i="38" s="1"/>
  <c r="T131" i="31"/>
  <c r="T130" i="31"/>
  <c r="BK131" i="31"/>
  <c r="J131" i="31" s="1"/>
  <c r="J101" i="31" s="1"/>
  <c r="BK523" i="30"/>
  <c r="J523" i="30"/>
  <c r="J110" i="30" s="1"/>
  <c r="BK722" i="28"/>
  <c r="J722" i="28"/>
  <c r="J110" i="28"/>
  <c r="P131" i="21"/>
  <c r="P130" i="21" s="1"/>
  <c r="AU120" i="1" s="1"/>
  <c r="AU119" i="1" s="1"/>
  <c r="R1115" i="10"/>
  <c r="T139" i="10"/>
  <c r="T138" i="10" s="1"/>
  <c r="P139" i="10"/>
  <c r="P138" i="10" s="1"/>
  <c r="BK139" i="10"/>
  <c r="J139" i="10" s="1"/>
  <c r="J101" i="10" s="1"/>
  <c r="P129" i="3"/>
  <c r="P128" i="3" s="1"/>
  <c r="AU99" i="1" s="1"/>
  <c r="AU98" i="1" s="1"/>
  <c r="R137" i="2"/>
  <c r="R136" i="2"/>
  <c r="BK137" i="2"/>
  <c r="J137" i="2" s="1"/>
  <c r="J101" i="2" s="1"/>
  <c r="BK182" i="35"/>
  <c r="J182" i="35" s="1"/>
  <c r="J103" i="35" s="1"/>
  <c r="J138" i="2"/>
  <c r="J102" i="2" s="1"/>
  <c r="BK129" i="3"/>
  <c r="J129" i="3" s="1"/>
  <c r="J101" i="3" s="1"/>
  <c r="BK127" i="4"/>
  <c r="J127" i="4" s="1"/>
  <c r="J101" i="4" s="1"/>
  <c r="J176" i="5"/>
  <c r="J104" i="5" s="1"/>
  <c r="BK182" i="6"/>
  <c r="J182" i="6" s="1"/>
  <c r="J103" i="6" s="1"/>
  <c r="BK182" i="7"/>
  <c r="J182" i="7" s="1"/>
  <c r="J103" i="7" s="1"/>
  <c r="J140" i="10"/>
  <c r="J102" i="10" s="1"/>
  <c r="BK1115" i="10"/>
  <c r="J1115" i="10"/>
  <c r="J111" i="10" s="1"/>
  <c r="BK127" i="11"/>
  <c r="J127" i="11"/>
  <c r="J101" i="11" s="1"/>
  <c r="BK127" i="12"/>
  <c r="J127" i="12" s="1"/>
  <c r="J101" i="12" s="1"/>
  <c r="BK127" i="13"/>
  <c r="J127" i="13" s="1"/>
  <c r="J101" i="13" s="1"/>
  <c r="BK130" i="14"/>
  <c r="J130" i="14"/>
  <c r="J101" i="14" s="1"/>
  <c r="BK171" i="15"/>
  <c r="J171" i="15" s="1"/>
  <c r="J103" i="15" s="1"/>
  <c r="BK127" i="20"/>
  <c r="BK126" i="20"/>
  <c r="J126" i="20" s="1"/>
  <c r="J100" i="20" s="1"/>
  <c r="BK131" i="21"/>
  <c r="J131" i="21" s="1"/>
  <c r="J101" i="21" s="1"/>
  <c r="J176" i="23"/>
  <c r="J104" i="23" s="1"/>
  <c r="BK182" i="25"/>
  <c r="J182" i="25" s="1"/>
  <c r="J103" i="25" s="1"/>
  <c r="BK137" i="28"/>
  <c r="J137" i="28" s="1"/>
  <c r="J101" i="28" s="1"/>
  <c r="J723" i="28"/>
  <c r="J111" i="28"/>
  <c r="J128" i="29"/>
  <c r="J102" i="29"/>
  <c r="BK137" i="30"/>
  <c r="J137" i="30"/>
  <c r="J101" i="30" s="1"/>
  <c r="J524" i="30"/>
  <c r="J111" i="30"/>
  <c r="J132" i="31"/>
  <c r="J102" i="31" s="1"/>
  <c r="BK129" i="32"/>
  <c r="J129" i="32" s="1"/>
  <c r="J101" i="32" s="1"/>
  <c r="BK175" i="33"/>
  <c r="J175" i="33" s="1"/>
  <c r="J103" i="33" s="1"/>
  <c r="BK139" i="38"/>
  <c r="J139" i="38" s="1"/>
  <c r="J101" i="38" s="1"/>
  <c r="BK759" i="38"/>
  <c r="J759" i="38"/>
  <c r="J112" i="38" s="1"/>
  <c r="BK131" i="39"/>
  <c r="J131" i="39" s="1"/>
  <c r="J99" i="39" s="1"/>
  <c r="J130" i="40"/>
  <c r="J100" i="40"/>
  <c r="J130" i="41"/>
  <c r="J98" i="41"/>
  <c r="J137" i="41"/>
  <c r="J100" i="41"/>
  <c r="J262" i="41"/>
  <c r="J103" i="41"/>
  <c r="BK124" i="42"/>
  <c r="J124" i="42"/>
  <c r="J98" i="42"/>
  <c r="BK614" i="2"/>
  <c r="J614" i="2" s="1"/>
  <c r="J110" i="2" s="1"/>
  <c r="BK129" i="5"/>
  <c r="J129" i="5" s="1"/>
  <c r="J101" i="5" s="1"/>
  <c r="BK177" i="16"/>
  <c r="J177" i="16" s="1"/>
  <c r="J103" i="16" s="1"/>
  <c r="BK177" i="17"/>
  <c r="J177" i="17" s="1"/>
  <c r="J103" i="17" s="1"/>
  <c r="BK127" i="22"/>
  <c r="J127" i="22" s="1"/>
  <c r="J101" i="22" s="1"/>
  <c r="BK129" i="23"/>
  <c r="J129" i="23" s="1"/>
  <c r="J101" i="23" s="1"/>
  <c r="BK182" i="24"/>
  <c r="J182" i="24" s="1"/>
  <c r="J103" i="24" s="1"/>
  <c r="BK126" i="29"/>
  <c r="J126" i="29" s="1"/>
  <c r="J100" i="29" s="1"/>
  <c r="BK182" i="34"/>
  <c r="J182" i="34" s="1"/>
  <c r="J103" i="34" s="1"/>
  <c r="BK769" i="39"/>
  <c r="J769" i="39" s="1"/>
  <c r="J107" i="39" s="1"/>
  <c r="BK338" i="41"/>
  <c r="J338" i="41" s="1"/>
  <c r="J106" i="41" s="1"/>
  <c r="BK119" i="43"/>
  <c r="BK118" i="43" s="1"/>
  <c r="J118" i="43" s="1"/>
  <c r="J96" i="43" s="1"/>
  <c r="BK124" i="44"/>
  <c r="J124" i="44" s="1"/>
  <c r="J97" i="44" s="1"/>
  <c r="AS95" i="1"/>
  <c r="AS94" i="1" s="1"/>
  <c r="BB104" i="1"/>
  <c r="AX104" i="1" s="1"/>
  <c r="AU108" i="1"/>
  <c r="BB125" i="1"/>
  <c r="AX125" i="1" s="1"/>
  <c r="F37" i="2"/>
  <c r="J37" i="7"/>
  <c r="F37" i="10"/>
  <c r="J37" i="21"/>
  <c r="J37" i="22"/>
  <c r="F37" i="29"/>
  <c r="AZ127" i="1" s="1"/>
  <c r="F37" i="30"/>
  <c r="AZ128" i="1" s="1"/>
  <c r="F37" i="31"/>
  <c r="AZ129" i="1" s="1"/>
  <c r="F37" i="35"/>
  <c r="J37" i="38"/>
  <c r="J35" i="40"/>
  <c r="AV137" i="1"/>
  <c r="AT137" i="1" s="1"/>
  <c r="BC108" i="1"/>
  <c r="AY108" i="1" s="1"/>
  <c r="BC125" i="1"/>
  <c r="AY125" i="1" s="1"/>
  <c r="J37" i="3"/>
  <c r="J37" i="10"/>
  <c r="J37" i="14"/>
  <c r="AV112" i="1"/>
  <c r="AT112" i="1" s="1"/>
  <c r="F37" i="22"/>
  <c r="AZ112" i="46" s="1"/>
  <c r="J37" i="24"/>
  <c r="F37" i="25"/>
  <c r="J37" i="28"/>
  <c r="AV126" i="1" s="1"/>
  <c r="AT126" i="1" s="1"/>
  <c r="J37" i="31"/>
  <c r="AV129" i="1"/>
  <c r="AT129" i="1" s="1"/>
  <c r="F37" i="34"/>
  <c r="J37" i="35"/>
  <c r="J35" i="39"/>
  <c r="J33" i="43"/>
  <c r="AV140" i="1"/>
  <c r="AT140" i="1" s="1"/>
  <c r="BB108" i="1"/>
  <c r="AX108" i="1" s="1"/>
  <c r="BD125" i="1"/>
  <c r="F37" i="3"/>
  <c r="F37" i="4"/>
  <c r="F37" i="5"/>
  <c r="J37" i="6"/>
  <c r="F37" i="11"/>
  <c r="J37" i="11"/>
  <c r="F37" i="12"/>
  <c r="AZ105" i="45" s="1"/>
  <c r="AZ104" i="45" s="1"/>
  <c r="J37" i="12"/>
  <c r="AV105" i="45" s="1"/>
  <c r="AT105" i="45" s="1"/>
  <c r="AV109" i="1"/>
  <c r="AT109" i="1" s="1"/>
  <c r="F37" i="13"/>
  <c r="J37" i="13"/>
  <c r="F37" i="15"/>
  <c r="J37" i="15"/>
  <c r="AV106" i="46" s="1"/>
  <c r="F37" i="16"/>
  <c r="J37" i="16"/>
  <c r="F37" i="17"/>
  <c r="J37" i="17"/>
  <c r="F37" i="20"/>
  <c r="AZ118" i="1" s="1"/>
  <c r="F37" i="21"/>
  <c r="J37" i="23"/>
  <c r="F37" i="24"/>
  <c r="J37" i="25"/>
  <c r="F37" i="28"/>
  <c r="AZ126" i="1" s="1"/>
  <c r="J37" i="32"/>
  <c r="F37" i="33"/>
  <c r="J37" i="34"/>
  <c r="F35" i="39"/>
  <c r="J33" i="41"/>
  <c r="AV138" i="1" s="1"/>
  <c r="AT138" i="1" s="1"/>
  <c r="J33" i="42"/>
  <c r="AV139" i="1"/>
  <c r="AT139" i="1" s="1"/>
  <c r="J33" i="44"/>
  <c r="BA104" i="1"/>
  <c r="AW104" i="1" s="1"/>
  <c r="BA108" i="1"/>
  <c r="AW108" i="1" s="1"/>
  <c r="AU111" i="1"/>
  <c r="BA125" i="1"/>
  <c r="AW125" i="1" s="1"/>
  <c r="J37" i="2"/>
  <c r="AV97" i="45" s="1"/>
  <c r="J37" i="4"/>
  <c r="J37" i="5"/>
  <c r="F37" i="6"/>
  <c r="F37" i="7"/>
  <c r="F37" i="14"/>
  <c r="AZ112" i="1" s="1"/>
  <c r="J37" i="20"/>
  <c r="AV118" i="1" s="1"/>
  <c r="AT118" i="1" s="1"/>
  <c r="F37" i="23"/>
  <c r="J37" i="29"/>
  <c r="AV127" i="1" s="1"/>
  <c r="AT127" i="1" s="1"/>
  <c r="J37" i="30"/>
  <c r="AV128" i="1"/>
  <c r="AT128" i="1" s="1"/>
  <c r="F37" i="32"/>
  <c r="J37" i="33"/>
  <c r="F37" i="38"/>
  <c r="F35" i="40"/>
  <c r="AZ137" i="1" s="1"/>
  <c r="F33" i="41"/>
  <c r="AZ138" i="1" s="1"/>
  <c r="F33" i="42"/>
  <c r="AZ139" i="1" s="1"/>
  <c r="F33" i="43"/>
  <c r="AZ140" i="1" s="1"/>
  <c r="F33" i="44"/>
  <c r="AU141" i="1" l="1"/>
  <c r="AU126" i="45"/>
  <c r="AV105" i="1"/>
  <c r="AT105" i="1" s="1"/>
  <c r="AV101" i="45"/>
  <c r="AT101" i="45" s="1"/>
  <c r="AU105" i="1"/>
  <c r="AU104" i="1" s="1"/>
  <c r="AU101" i="45"/>
  <c r="AU100" i="45" s="1"/>
  <c r="AU96" i="45" s="1"/>
  <c r="AU95" i="45" s="1"/>
  <c r="AZ105" i="1"/>
  <c r="AZ101" i="45"/>
  <c r="BB100" i="45"/>
  <c r="AX100" i="45" s="1"/>
  <c r="AZ135" i="1"/>
  <c r="AZ120" i="45"/>
  <c r="AU135" i="1"/>
  <c r="AU120" i="45"/>
  <c r="AU109" i="45" s="1"/>
  <c r="AV135" i="1"/>
  <c r="AT135" i="1" s="1"/>
  <c r="AV120" i="45"/>
  <c r="AT120" i="45" s="1"/>
  <c r="AZ136" i="1"/>
  <c r="AZ121" i="45"/>
  <c r="AV136" i="1"/>
  <c r="AT136" i="1" s="1"/>
  <c r="AV121" i="45"/>
  <c r="AT121" i="45" s="1"/>
  <c r="AU136" i="1"/>
  <c r="AU121" i="45"/>
  <c r="AU108" i="45" s="1"/>
  <c r="BA98" i="1"/>
  <c r="AW98" i="1" s="1"/>
  <c r="AZ121" i="1"/>
  <c r="BB130" i="1"/>
  <c r="AX130" i="1" s="1"/>
  <c r="BK129" i="35"/>
  <c r="J129" i="35" s="1"/>
  <c r="J101" i="35" s="1"/>
  <c r="AZ131" i="1"/>
  <c r="AZ119" i="45"/>
  <c r="AZ118" i="45" s="1"/>
  <c r="AV118" i="45" s="1"/>
  <c r="AT118" i="45" s="1"/>
  <c r="BD130" i="1"/>
  <c r="AV131" i="1"/>
  <c r="AT131" i="1" s="1"/>
  <c r="AV119" i="45"/>
  <c r="AT119" i="45" s="1"/>
  <c r="BD109" i="45"/>
  <c r="BD108" i="45" s="1"/>
  <c r="BD94" i="45" s="1"/>
  <c r="W33" i="45" s="1"/>
  <c r="AZ120" i="1"/>
  <c r="AZ112" i="45"/>
  <c r="AZ111" i="45" s="1"/>
  <c r="BC108" i="45"/>
  <c r="AY108" i="45" s="1"/>
  <c r="AY109" i="45"/>
  <c r="AX109" i="45"/>
  <c r="BB108" i="45"/>
  <c r="AX108" i="45" s="1"/>
  <c r="AV120" i="1"/>
  <c r="AT120" i="1" s="1"/>
  <c r="AV112" i="45"/>
  <c r="AT112" i="45" s="1"/>
  <c r="AW111" i="45"/>
  <c r="BA109" i="45"/>
  <c r="BD105" i="46"/>
  <c r="BD102" i="46" s="1"/>
  <c r="BD116" i="46"/>
  <c r="BB111" i="46"/>
  <c r="AX111" i="46" s="1"/>
  <c r="AT106" i="46"/>
  <c r="BC116" i="46"/>
  <c r="AY116" i="46" s="1"/>
  <c r="AV121" i="1"/>
  <c r="AT121" i="1" s="1"/>
  <c r="AV112" i="46"/>
  <c r="AT112" i="46" s="1"/>
  <c r="AV110" i="1"/>
  <c r="AT110" i="1" s="1"/>
  <c r="AV104" i="46"/>
  <c r="AT104" i="46" s="1"/>
  <c r="BD108" i="1"/>
  <c r="AZ110" i="1"/>
  <c r="AZ104" i="46"/>
  <c r="AZ103" i="46" s="1"/>
  <c r="AV103" i="46" s="1"/>
  <c r="AT103" i="46" s="1"/>
  <c r="AZ109" i="1"/>
  <c r="AZ103" i="45"/>
  <c r="AV103" i="45" s="1"/>
  <c r="AT103" i="45" s="1"/>
  <c r="AV104" i="45"/>
  <c r="AT104" i="45" s="1"/>
  <c r="AY104" i="45"/>
  <c r="BC103" i="45"/>
  <c r="AY103" i="45" s="1"/>
  <c r="BB98" i="1"/>
  <c r="AX98" i="1" s="1"/>
  <c r="BC98" i="1"/>
  <c r="AY98" i="1" s="1"/>
  <c r="AV100" i="1"/>
  <c r="AT100" i="1" s="1"/>
  <c r="AV98" i="46"/>
  <c r="AT98" i="46" s="1"/>
  <c r="AZ100" i="1"/>
  <c r="AZ98" i="46"/>
  <c r="BA116" i="46"/>
  <c r="AW116" i="46" s="1"/>
  <c r="BC130" i="1"/>
  <c r="AY130" i="1" s="1"/>
  <c r="AZ134" i="1"/>
  <c r="AZ119" i="46"/>
  <c r="AV134" i="1"/>
  <c r="AT134" i="1" s="1"/>
  <c r="AV119" i="46"/>
  <c r="AT119" i="46" s="1"/>
  <c r="BB116" i="46"/>
  <c r="AX116" i="46" s="1"/>
  <c r="AV132" i="1"/>
  <c r="AT132" i="1" s="1"/>
  <c r="AV117" i="46"/>
  <c r="AT117" i="46" s="1"/>
  <c r="AZ132" i="1"/>
  <c r="AZ117" i="46"/>
  <c r="BA130" i="1"/>
  <c r="AW130" i="1" s="1"/>
  <c r="AV133" i="1"/>
  <c r="AT133" i="1" s="1"/>
  <c r="AV118" i="46"/>
  <c r="AT118" i="46" s="1"/>
  <c r="AZ133" i="1"/>
  <c r="AZ118" i="46"/>
  <c r="BC111" i="46"/>
  <c r="AY111" i="46" s="1"/>
  <c r="AV124" i="1"/>
  <c r="AT124" i="1" s="1"/>
  <c r="AV115" i="46"/>
  <c r="AT115" i="46" s="1"/>
  <c r="AZ124" i="1"/>
  <c r="AZ115" i="46"/>
  <c r="BD119" i="1"/>
  <c r="BB119" i="1"/>
  <c r="AX119" i="1" s="1"/>
  <c r="BD111" i="46"/>
  <c r="BC119" i="1"/>
  <c r="AY119" i="1" s="1"/>
  <c r="BA119" i="1"/>
  <c r="AW119" i="1" s="1"/>
  <c r="AZ123" i="1"/>
  <c r="AZ114" i="46"/>
  <c r="AV123" i="1"/>
  <c r="AT123" i="1" s="1"/>
  <c r="AV114" i="46"/>
  <c r="AT114" i="46" s="1"/>
  <c r="BA111" i="46"/>
  <c r="AZ122" i="1"/>
  <c r="AZ113" i="46"/>
  <c r="AV122" i="1"/>
  <c r="AT122" i="1" s="1"/>
  <c r="AV113" i="46"/>
  <c r="AT113" i="46" s="1"/>
  <c r="BA105" i="46"/>
  <c r="BA102" i="46" s="1"/>
  <c r="AW102" i="46" s="1"/>
  <c r="BC111" i="1"/>
  <c r="AY111" i="1" s="1"/>
  <c r="AZ115" i="1"/>
  <c r="AZ108" i="46"/>
  <c r="BD111" i="1"/>
  <c r="BD107" i="1" s="1"/>
  <c r="AV115" i="1"/>
  <c r="AT115" i="1" s="1"/>
  <c r="AV108" i="46"/>
  <c r="AT108" i="46" s="1"/>
  <c r="AV114" i="1"/>
  <c r="AT114" i="1" s="1"/>
  <c r="AV107" i="46"/>
  <c r="AT107" i="46" s="1"/>
  <c r="AZ114" i="1"/>
  <c r="AZ107" i="46"/>
  <c r="BB105" i="46"/>
  <c r="AX105" i="46" s="1"/>
  <c r="BC105" i="46"/>
  <c r="AY105" i="46" s="1"/>
  <c r="BB111" i="1"/>
  <c r="AX111" i="1" s="1"/>
  <c r="AV113" i="1"/>
  <c r="AT113" i="1" s="1"/>
  <c r="AZ113" i="1"/>
  <c r="AZ106" i="46"/>
  <c r="BD98" i="1"/>
  <c r="BD96" i="1" s="1"/>
  <c r="AZ103" i="1"/>
  <c r="AZ101" i="46"/>
  <c r="AV103" i="1"/>
  <c r="AT103" i="1" s="1"/>
  <c r="AV101" i="46"/>
  <c r="AT101" i="46" s="1"/>
  <c r="BB97" i="46"/>
  <c r="AX97" i="46" s="1"/>
  <c r="BC97" i="46"/>
  <c r="AY97" i="46" s="1"/>
  <c r="AV102" i="1"/>
  <c r="AT102" i="1" s="1"/>
  <c r="AV100" i="46"/>
  <c r="AT100" i="46" s="1"/>
  <c r="AZ102" i="1"/>
  <c r="AZ100" i="46"/>
  <c r="BA97" i="46"/>
  <c r="BA96" i="46" s="1"/>
  <c r="AV101" i="1"/>
  <c r="AT101" i="1" s="1"/>
  <c r="AV99" i="46"/>
  <c r="AT99" i="46" s="1"/>
  <c r="AZ101" i="1"/>
  <c r="AZ99" i="46"/>
  <c r="BD97" i="46"/>
  <c r="BD96" i="46" s="1"/>
  <c r="BD95" i="46" s="1"/>
  <c r="AV106" i="1"/>
  <c r="AT106" i="1" s="1"/>
  <c r="AV102" i="45"/>
  <c r="AT102" i="45" s="1"/>
  <c r="AZ106" i="1"/>
  <c r="AZ102" i="45"/>
  <c r="AZ100" i="45" s="1"/>
  <c r="AV100" i="45" s="1"/>
  <c r="AT100" i="45" s="1"/>
  <c r="AZ97" i="1"/>
  <c r="AZ97" i="45"/>
  <c r="AV97" i="1"/>
  <c r="AT97" i="1" s="1"/>
  <c r="AT97" i="45"/>
  <c r="AZ99" i="1"/>
  <c r="AZ99" i="45"/>
  <c r="AZ98" i="45" s="1"/>
  <c r="AV99" i="1"/>
  <c r="AT99" i="1" s="1"/>
  <c r="AV99" i="45"/>
  <c r="AT99" i="45" s="1"/>
  <c r="AW98" i="45"/>
  <c r="BA96" i="45"/>
  <c r="AX98" i="45"/>
  <c r="BB96" i="45"/>
  <c r="AY98" i="45"/>
  <c r="BC96" i="45"/>
  <c r="AV141" i="1"/>
  <c r="AT141" i="1" s="1"/>
  <c r="AV126" i="45"/>
  <c r="AT126" i="45" s="1"/>
  <c r="AZ141" i="1"/>
  <c r="AZ126" i="45"/>
  <c r="BK129" i="25"/>
  <c r="J129" i="25" s="1"/>
  <c r="J101" i="25" s="1"/>
  <c r="R138" i="10"/>
  <c r="BK129" i="6"/>
  <c r="J129" i="6" s="1"/>
  <c r="J101" i="6" s="1"/>
  <c r="BK129" i="7"/>
  <c r="J129" i="7" s="1"/>
  <c r="J101" i="7" s="1"/>
  <c r="BK129" i="15"/>
  <c r="J129" i="15" s="1"/>
  <c r="J101" i="15" s="1"/>
  <c r="BK129" i="16"/>
  <c r="J129" i="16" s="1"/>
  <c r="J101" i="16" s="1"/>
  <c r="BK129" i="33"/>
  <c r="J129" i="33" s="1"/>
  <c r="J101" i="33" s="1"/>
  <c r="BK129" i="34"/>
  <c r="BK128" i="34" s="1"/>
  <c r="J128" i="34" s="1"/>
  <c r="J100" i="34" s="1"/>
  <c r="BK128" i="41"/>
  <c r="J128" i="41" s="1"/>
  <c r="J30" i="41" s="1"/>
  <c r="AG138" i="1" s="1"/>
  <c r="AN138" i="1" s="1"/>
  <c r="BK129" i="24"/>
  <c r="J129" i="24" s="1"/>
  <c r="J101" i="24" s="1"/>
  <c r="BK129" i="17"/>
  <c r="J129" i="17" s="1"/>
  <c r="J101" i="17" s="1"/>
  <c r="BK128" i="3"/>
  <c r="J128" i="3" s="1"/>
  <c r="J100" i="3" s="1"/>
  <c r="BK126" i="11"/>
  <c r="J126" i="11"/>
  <c r="J100" i="11" s="1"/>
  <c r="BK126" i="12"/>
  <c r="J126" i="12"/>
  <c r="J100" i="12" s="1"/>
  <c r="BK126" i="13"/>
  <c r="J126" i="13" s="1"/>
  <c r="J100" i="13" s="1"/>
  <c r="BK129" i="14"/>
  <c r="J129" i="14" s="1"/>
  <c r="J100" i="14" s="1"/>
  <c r="J127" i="20"/>
  <c r="J101" i="20" s="1"/>
  <c r="BK130" i="21"/>
  <c r="J130" i="21" s="1"/>
  <c r="J100" i="21" s="1"/>
  <c r="BK126" i="22"/>
  <c r="J126" i="22" s="1"/>
  <c r="J34" i="22" s="1"/>
  <c r="BK128" i="23"/>
  <c r="J128" i="23" s="1"/>
  <c r="J100" i="23" s="1"/>
  <c r="BK136" i="28"/>
  <c r="J136" i="28" s="1"/>
  <c r="J100" i="28" s="1"/>
  <c r="BK136" i="30"/>
  <c r="J136" i="30" s="1"/>
  <c r="J100" i="30" s="1"/>
  <c r="BK130" i="31"/>
  <c r="J130" i="31"/>
  <c r="J100" i="31"/>
  <c r="BK128" i="32"/>
  <c r="J128" i="32" s="1"/>
  <c r="J100" i="32" s="1"/>
  <c r="BK138" i="38"/>
  <c r="J138" i="38" s="1"/>
  <c r="J100" i="38" s="1"/>
  <c r="BK130" i="39"/>
  <c r="J130" i="39" s="1"/>
  <c r="J98" i="39" s="1"/>
  <c r="J119" i="43"/>
  <c r="J97" i="43"/>
  <c r="BK136" i="2"/>
  <c r="J136" i="2" s="1"/>
  <c r="J34" i="2" s="1"/>
  <c r="BK126" i="4"/>
  <c r="J126" i="4" s="1"/>
  <c r="J100" i="4" s="1"/>
  <c r="BK128" i="5"/>
  <c r="J128" i="5" s="1"/>
  <c r="J100" i="5" s="1"/>
  <c r="BK138" i="10"/>
  <c r="J138" i="10" s="1"/>
  <c r="J100" i="10" s="1"/>
  <c r="BK128" i="35"/>
  <c r="J128" i="35" s="1"/>
  <c r="J100" i="35" s="1"/>
  <c r="BK128" i="40"/>
  <c r="J128" i="40"/>
  <c r="J98" i="40"/>
  <c r="BK123" i="42"/>
  <c r="J123" i="42" s="1"/>
  <c r="J97" i="42" s="1"/>
  <c r="BK123" i="44"/>
  <c r="J123" i="44" s="1"/>
  <c r="J96" i="44" s="1"/>
  <c r="AU107" i="1"/>
  <c r="J30" i="43"/>
  <c r="AG140" i="1"/>
  <c r="AN140" i="1"/>
  <c r="AU96" i="1"/>
  <c r="AZ125" i="1"/>
  <c r="AV125" i="1" s="1"/>
  <c r="AT125" i="1" s="1"/>
  <c r="AU117" i="1"/>
  <c r="AU116" i="1" s="1"/>
  <c r="BA107" i="1"/>
  <c r="AW107" i="1" s="1"/>
  <c r="J34" i="20"/>
  <c r="AG118" i="1" s="1"/>
  <c r="J34" i="29"/>
  <c r="AG127" i="1"/>
  <c r="AN127" i="1"/>
  <c r="AU94" i="45" l="1"/>
  <c r="AZ104" i="1"/>
  <c r="AV104" i="1" s="1"/>
  <c r="AT104" i="1" s="1"/>
  <c r="AN120" i="45"/>
  <c r="BA96" i="1"/>
  <c r="AW96" i="1" s="1"/>
  <c r="AZ108" i="1"/>
  <c r="AV108" i="1" s="1"/>
  <c r="AT108" i="1" s="1"/>
  <c r="BC107" i="1"/>
  <c r="AY107" i="1" s="1"/>
  <c r="BB107" i="1"/>
  <c r="AX107" i="1" s="1"/>
  <c r="AZ119" i="1"/>
  <c r="AV119" i="1" s="1"/>
  <c r="AT119" i="1" s="1"/>
  <c r="BD117" i="1"/>
  <c r="BD116" i="1" s="1"/>
  <c r="AW109" i="45"/>
  <c r="BA108" i="45"/>
  <c r="AW108" i="45" s="1"/>
  <c r="AV111" i="45"/>
  <c r="AT111" i="45" s="1"/>
  <c r="AZ109" i="45"/>
  <c r="BD110" i="46"/>
  <c r="BD109" i="46" s="1"/>
  <c r="BD94" i="46" s="1"/>
  <c r="W33" i="46" s="1"/>
  <c r="AG121" i="1"/>
  <c r="AN121" i="1" s="1"/>
  <c r="AG112" i="46"/>
  <c r="AN112" i="46" s="1"/>
  <c r="BB96" i="1"/>
  <c r="AX96" i="1" s="1"/>
  <c r="BC96" i="1"/>
  <c r="AY96" i="1" s="1"/>
  <c r="BA110" i="46"/>
  <c r="BA109" i="46" s="1"/>
  <c r="AW109" i="46" s="1"/>
  <c r="AZ116" i="46"/>
  <c r="AV116" i="46" s="1"/>
  <c r="AT116" i="46" s="1"/>
  <c r="BB110" i="46"/>
  <c r="BB109" i="46" s="1"/>
  <c r="AX109" i="46" s="1"/>
  <c r="AZ130" i="1"/>
  <c r="AV130" i="1" s="1"/>
  <c r="AT130" i="1" s="1"/>
  <c r="BB117" i="1"/>
  <c r="AX117" i="1" s="1"/>
  <c r="BC110" i="46"/>
  <c r="AY110" i="46" s="1"/>
  <c r="BC117" i="1"/>
  <c r="BC116" i="1" s="1"/>
  <c r="AY116" i="1" s="1"/>
  <c r="AZ111" i="46"/>
  <c r="AV111" i="46" s="1"/>
  <c r="AW111" i="46"/>
  <c r="BA117" i="1"/>
  <c r="AW117" i="1" s="1"/>
  <c r="AW105" i="46"/>
  <c r="AZ105" i="46"/>
  <c r="AV105" i="46" s="1"/>
  <c r="AZ111" i="1"/>
  <c r="AV111" i="1" s="1"/>
  <c r="AT111" i="1" s="1"/>
  <c r="BC102" i="46"/>
  <c r="AY102" i="46" s="1"/>
  <c r="BB102" i="46"/>
  <c r="AX102" i="46" s="1"/>
  <c r="BB96" i="46"/>
  <c r="AX96" i="46" s="1"/>
  <c r="BC96" i="46"/>
  <c r="AY96" i="46" s="1"/>
  <c r="AZ97" i="46"/>
  <c r="AV97" i="46" s="1"/>
  <c r="AZ98" i="1"/>
  <c r="AV98" i="1" s="1"/>
  <c r="AT98" i="1" s="1"/>
  <c r="AW97" i="46"/>
  <c r="AG97" i="1"/>
  <c r="AN97" i="1" s="1"/>
  <c r="AG97" i="45"/>
  <c r="AW96" i="46"/>
  <c r="BA95" i="46"/>
  <c r="BB95" i="45"/>
  <c r="AX96" i="45"/>
  <c r="AY96" i="45"/>
  <c r="BC95" i="45"/>
  <c r="AV98" i="45"/>
  <c r="AT98" i="45" s="1"/>
  <c r="AZ96" i="45"/>
  <c r="BA95" i="45"/>
  <c r="AW96" i="45"/>
  <c r="BK128" i="25"/>
  <c r="J128" i="25" s="1"/>
  <c r="J100" i="25" s="1"/>
  <c r="AU95" i="1"/>
  <c r="AU94" i="1" s="1"/>
  <c r="AN118" i="1"/>
  <c r="J43" i="2"/>
  <c r="J100" i="2"/>
  <c r="BK128" i="6"/>
  <c r="J128" i="6" s="1"/>
  <c r="J100" i="6" s="1"/>
  <c r="BK128" i="7"/>
  <c r="J128" i="7" s="1"/>
  <c r="J100" i="7" s="1"/>
  <c r="BK128" i="15"/>
  <c r="J128" i="15" s="1"/>
  <c r="J100" i="15" s="1"/>
  <c r="BK128" i="16"/>
  <c r="J128" i="16" s="1"/>
  <c r="J34" i="16" s="1"/>
  <c r="BK128" i="17"/>
  <c r="J128" i="17" s="1"/>
  <c r="J34" i="17" s="1"/>
  <c r="J43" i="20"/>
  <c r="J100" i="22"/>
  <c r="J43" i="29"/>
  <c r="BK128" i="33"/>
  <c r="J128" i="33" s="1"/>
  <c r="J100" i="33" s="1"/>
  <c r="J129" i="34"/>
  <c r="J101" i="34" s="1"/>
  <c r="J39" i="41"/>
  <c r="J96" i="41"/>
  <c r="BK122" i="42"/>
  <c r="J122" i="42" s="1"/>
  <c r="J96" i="42" s="1"/>
  <c r="J43" i="22"/>
  <c r="BK128" i="24"/>
  <c r="J128" i="24" s="1"/>
  <c r="J100" i="24" s="1"/>
  <c r="J39" i="43"/>
  <c r="BD95" i="1"/>
  <c r="J34" i="10"/>
  <c r="AG101" i="45" s="1"/>
  <c r="AN101" i="45" s="1"/>
  <c r="AG105" i="1"/>
  <c r="AN105" i="1" s="1"/>
  <c r="J34" i="14"/>
  <c r="AG112" i="1"/>
  <c r="AN112" i="1" s="1"/>
  <c r="J34" i="21"/>
  <c r="J34" i="23"/>
  <c r="J34" i="31"/>
  <c r="AG129" i="1"/>
  <c r="AN129" i="1"/>
  <c r="J32" i="39"/>
  <c r="J30" i="44"/>
  <c r="AG126" i="45" s="1"/>
  <c r="AN126" i="45" s="1"/>
  <c r="J34" i="5"/>
  <c r="J34" i="34"/>
  <c r="J34" i="3"/>
  <c r="J34" i="11"/>
  <c r="AG102" i="45" s="1"/>
  <c r="AG106" i="1"/>
  <c r="AN106" i="1" s="1"/>
  <c r="J34" i="12"/>
  <c r="J34" i="13"/>
  <c r="J34" i="30"/>
  <c r="AG128" i="1" s="1"/>
  <c r="AN128" i="1" s="1"/>
  <c r="J34" i="32"/>
  <c r="J34" i="35"/>
  <c r="J34" i="38"/>
  <c r="AG120" i="45" s="1"/>
  <c r="AG135" i="1"/>
  <c r="AN135" i="1" s="1"/>
  <c r="J32" i="40"/>
  <c r="AG137" i="1" s="1"/>
  <c r="AN137" i="1" s="1"/>
  <c r="J34" i="4"/>
  <c r="AG98" i="46" s="1"/>
  <c r="AN98" i="46" s="1"/>
  <c r="J34" i="28"/>
  <c r="AG126" i="1"/>
  <c r="AN126" i="1" s="1"/>
  <c r="AG100" i="45" l="1"/>
  <c r="AN100" i="45" s="1"/>
  <c r="AG136" i="1"/>
  <c r="AN136" i="1" s="1"/>
  <c r="AG121" i="45"/>
  <c r="AN121" i="45" s="1"/>
  <c r="AG141" i="1"/>
  <c r="AN141" i="1" s="1"/>
  <c r="BD94" i="1"/>
  <c r="W33" i="1" s="1"/>
  <c r="BA95" i="1"/>
  <c r="AW95" i="1" s="1"/>
  <c r="BC95" i="1"/>
  <c r="BC94" i="1" s="1"/>
  <c r="AY94" i="1" s="1"/>
  <c r="AZ102" i="46"/>
  <c r="AV102" i="46" s="1"/>
  <c r="AT102" i="46" s="1"/>
  <c r="BB95" i="1"/>
  <c r="AX95" i="1" s="1"/>
  <c r="AG131" i="1"/>
  <c r="AN131" i="1" s="1"/>
  <c r="AG119" i="45"/>
  <c r="AZ108" i="45"/>
  <c r="AV108" i="45" s="1"/>
  <c r="AT108" i="45" s="1"/>
  <c r="AV109" i="45"/>
  <c r="AT109" i="45" s="1"/>
  <c r="AG120" i="1"/>
  <c r="AN120" i="1" s="1"/>
  <c r="AG112" i="45"/>
  <c r="AG110" i="1"/>
  <c r="AN110" i="1" s="1"/>
  <c r="AG104" i="46"/>
  <c r="AG109" i="1"/>
  <c r="AN109" i="1" s="1"/>
  <c r="AG105" i="45"/>
  <c r="AG100" i="1"/>
  <c r="AN100" i="1" s="1"/>
  <c r="AW110" i="46"/>
  <c r="AG134" i="1"/>
  <c r="AN134" i="1" s="1"/>
  <c r="AG119" i="46"/>
  <c r="AN119" i="46" s="1"/>
  <c r="AZ117" i="1"/>
  <c r="AV117" i="1" s="1"/>
  <c r="AT117" i="1" s="1"/>
  <c r="AX110" i="46"/>
  <c r="AG133" i="1"/>
  <c r="AN133" i="1" s="1"/>
  <c r="AG118" i="46"/>
  <c r="BC109" i="46"/>
  <c r="AY109" i="46" s="1"/>
  <c r="BB116" i="1"/>
  <c r="AX116" i="1" s="1"/>
  <c r="AY117" i="1"/>
  <c r="AZ110" i="46"/>
  <c r="AV110" i="46" s="1"/>
  <c r="AT111" i="46"/>
  <c r="BA116" i="1"/>
  <c r="AW116" i="1" s="1"/>
  <c r="AG122" i="1"/>
  <c r="AN122" i="1" s="1"/>
  <c r="AG113" i="46"/>
  <c r="AT105" i="46"/>
  <c r="AG115" i="1"/>
  <c r="AN115" i="1" s="1"/>
  <c r="AG108" i="46"/>
  <c r="AN108" i="46" s="1"/>
  <c r="AZ107" i="1"/>
  <c r="AV107" i="1" s="1"/>
  <c r="AT107" i="1" s="1"/>
  <c r="AG114" i="1"/>
  <c r="AN114" i="1" s="1"/>
  <c r="AG107" i="46"/>
  <c r="AN107" i="46" s="1"/>
  <c r="BB95" i="46"/>
  <c r="BB94" i="46" s="1"/>
  <c r="AT97" i="46"/>
  <c r="AZ96" i="46"/>
  <c r="BC95" i="46"/>
  <c r="AY95" i="46" s="1"/>
  <c r="AZ96" i="1"/>
  <c r="AG101" i="1"/>
  <c r="AN101" i="1" s="1"/>
  <c r="AG99" i="46"/>
  <c r="AN99" i="46" s="1"/>
  <c r="AN102" i="45"/>
  <c r="AG99" i="1"/>
  <c r="AN99" i="1" s="1"/>
  <c r="AG99" i="45"/>
  <c r="AN97" i="45"/>
  <c r="AY95" i="45"/>
  <c r="BC94" i="45"/>
  <c r="AW95" i="45"/>
  <c r="BA94" i="45"/>
  <c r="AX95" i="45"/>
  <c r="BB94" i="45"/>
  <c r="BA94" i="46"/>
  <c r="AW95" i="46"/>
  <c r="AZ95" i="45"/>
  <c r="AV96" i="45"/>
  <c r="AT96" i="45" s="1"/>
  <c r="J34" i="25"/>
  <c r="J43" i="4"/>
  <c r="J43" i="10"/>
  <c r="J43" i="11"/>
  <c r="J43" i="12"/>
  <c r="J43" i="13"/>
  <c r="J43" i="14"/>
  <c r="J43" i="16"/>
  <c r="J100" i="16"/>
  <c r="J43" i="17"/>
  <c r="J100" i="17"/>
  <c r="J43" i="21"/>
  <c r="J43" i="23"/>
  <c r="J43" i="28"/>
  <c r="J43" i="31"/>
  <c r="J43" i="32"/>
  <c r="J43" i="34"/>
  <c r="J43" i="35"/>
  <c r="J41" i="39"/>
  <c r="J41" i="40"/>
  <c r="J39" i="44"/>
  <c r="J43" i="3"/>
  <c r="J43" i="5"/>
  <c r="J43" i="30"/>
  <c r="J43" i="38"/>
  <c r="J34" i="6"/>
  <c r="J34" i="15"/>
  <c r="J34" i="24"/>
  <c r="AG125" i="1"/>
  <c r="AN125" i="1" s="1"/>
  <c r="AG104" i="1"/>
  <c r="AN104" i="1" s="1"/>
  <c r="J34" i="7"/>
  <c r="AG101" i="46" s="1"/>
  <c r="AN101" i="46" s="1"/>
  <c r="J34" i="33"/>
  <c r="J30" i="42"/>
  <c r="AG139" i="1" s="1"/>
  <c r="AN139" i="1" s="1"/>
  <c r="AG103" i="1" l="1"/>
  <c r="AN103" i="1" s="1"/>
  <c r="AY95" i="1"/>
  <c r="AZ95" i="46"/>
  <c r="AV95" i="46" s="1"/>
  <c r="AT95" i="46" s="1"/>
  <c r="AN119" i="45"/>
  <c r="AG118" i="45"/>
  <c r="AN118" i="45" s="1"/>
  <c r="AG111" i="45"/>
  <c r="AN112" i="45"/>
  <c r="AG103" i="46"/>
  <c r="AN103" i="46" s="1"/>
  <c r="AN104" i="46"/>
  <c r="AG108" i="1"/>
  <c r="AG104" i="45"/>
  <c r="AN105" i="45"/>
  <c r="BB94" i="1"/>
  <c r="W31" i="1" s="1"/>
  <c r="AT110" i="46"/>
  <c r="AZ116" i="1"/>
  <c r="AV116" i="1" s="1"/>
  <c r="AT116" i="1" s="1"/>
  <c r="AG132" i="1"/>
  <c r="AN132" i="1" s="1"/>
  <c r="AG117" i="46"/>
  <c r="AN117" i="46" s="1"/>
  <c r="AN118" i="46"/>
  <c r="AZ109" i="46"/>
  <c r="AV109" i="46" s="1"/>
  <c r="AT109" i="46" s="1"/>
  <c r="AG124" i="1"/>
  <c r="AN124" i="1" s="1"/>
  <c r="AG115" i="46"/>
  <c r="AN115" i="46" s="1"/>
  <c r="W32" i="1"/>
  <c r="BA94" i="1"/>
  <c r="W30" i="1" s="1"/>
  <c r="AG123" i="1"/>
  <c r="AN123" i="1" s="1"/>
  <c r="AG114" i="46"/>
  <c r="AN114" i="46" s="1"/>
  <c r="AN113" i="46"/>
  <c r="AZ95" i="1"/>
  <c r="AV95" i="1" s="1"/>
  <c r="AT95" i="1" s="1"/>
  <c r="AG113" i="1"/>
  <c r="AN113" i="1" s="1"/>
  <c r="AG106" i="46"/>
  <c r="AX95" i="46"/>
  <c r="AV96" i="46"/>
  <c r="AT96" i="46" s="1"/>
  <c r="BC94" i="46"/>
  <c r="AY94" i="46" s="1"/>
  <c r="AG102" i="1"/>
  <c r="AN102" i="1" s="1"/>
  <c r="AG100" i="46"/>
  <c r="AN100" i="46" s="1"/>
  <c r="AV96" i="1"/>
  <c r="AT96" i="1" s="1"/>
  <c r="AG98" i="45"/>
  <c r="AN99" i="45"/>
  <c r="AV95" i="45"/>
  <c r="AT95" i="45" s="1"/>
  <c r="AZ94" i="45"/>
  <c r="AW94" i="45"/>
  <c r="AK30" i="45" s="1"/>
  <c r="W30" i="45"/>
  <c r="AW94" i="46"/>
  <c r="AK30" i="46" s="1"/>
  <c r="W30" i="46"/>
  <c r="W31" i="46"/>
  <c r="AX94" i="46"/>
  <c r="W31" i="45"/>
  <c r="AX94" i="45"/>
  <c r="AY94" i="45"/>
  <c r="W32" i="45"/>
  <c r="J43" i="25"/>
  <c r="AN108" i="1"/>
  <c r="J43" i="15"/>
  <c r="J43" i="33"/>
  <c r="J43" i="6"/>
  <c r="J43" i="7"/>
  <c r="J43" i="24"/>
  <c r="J39" i="42"/>
  <c r="AG109" i="45" l="1"/>
  <c r="AN111" i="45"/>
  <c r="AG103" i="45"/>
  <c r="AN103" i="45" s="1"/>
  <c r="AN104" i="45"/>
  <c r="AX94" i="1"/>
  <c r="AZ94" i="1"/>
  <c r="W29" i="1" s="1"/>
  <c r="AG130" i="1"/>
  <c r="AN130" i="1" s="1"/>
  <c r="AG116" i="46"/>
  <c r="AN116" i="46" s="1"/>
  <c r="AZ94" i="46"/>
  <c r="AV94" i="46" s="1"/>
  <c r="AG111" i="46"/>
  <c r="AW94" i="1"/>
  <c r="AK30" i="1" s="1"/>
  <c r="AG119" i="1"/>
  <c r="AN119" i="1" s="1"/>
  <c r="AG111" i="1"/>
  <c r="AN111" i="1" s="1"/>
  <c r="AN106" i="46"/>
  <c r="AG105" i="46"/>
  <c r="W32" i="46"/>
  <c r="AG98" i="1"/>
  <c r="AN98" i="1" s="1"/>
  <c r="AG97" i="46"/>
  <c r="AN97" i="46" s="1"/>
  <c r="AG96" i="45"/>
  <c r="AN98" i="45"/>
  <c r="AV94" i="45"/>
  <c r="W29" i="45"/>
  <c r="AG108" i="45" l="1"/>
  <c r="AN108" i="45" s="1"/>
  <c r="AN109" i="45"/>
  <c r="AV94" i="1"/>
  <c r="AK29" i="1" s="1"/>
  <c r="AG110" i="46"/>
  <c r="AN110" i="46" s="1"/>
  <c r="W29" i="46"/>
  <c r="AN111" i="46"/>
  <c r="AG117" i="1"/>
  <c r="AG116" i="1" s="1"/>
  <c r="AN116" i="1" s="1"/>
  <c r="AG102" i="46"/>
  <c r="AN102" i="46" s="1"/>
  <c r="AN105" i="46"/>
  <c r="AG107" i="1"/>
  <c r="AN107" i="1" s="1"/>
  <c r="AG96" i="46"/>
  <c r="AN96" i="46" s="1"/>
  <c r="AG96" i="1"/>
  <c r="AN96" i="1" s="1"/>
  <c r="AG95" i="45"/>
  <c r="AN96" i="45"/>
  <c r="AK29" i="45"/>
  <c r="AT94" i="45"/>
  <c r="AK29" i="46"/>
  <c r="AT94" i="46"/>
  <c r="AT94" i="1" l="1"/>
  <c r="AG109" i="46"/>
  <c r="AN109" i="46" s="1"/>
  <c r="AN117" i="1"/>
  <c r="AG95" i="1"/>
  <c r="AG94" i="1" s="1"/>
  <c r="AK26" i="1" s="1"/>
  <c r="AK35" i="1" s="1"/>
  <c r="AG95" i="46"/>
  <c r="AG94" i="45"/>
  <c r="AK26" i="45" s="1"/>
  <c r="AK35" i="45" s="1"/>
  <c r="AN95" i="45"/>
  <c r="AN94" i="45" l="1"/>
  <c r="AG94" i="46"/>
  <c r="AK26" i="46" s="1"/>
  <c r="AK35" i="46" s="1"/>
  <c r="AN95" i="1"/>
  <c r="AN95" i="46"/>
  <c r="AN94" i="1"/>
  <c r="AN94" i="46" l="1"/>
</calcChain>
</file>

<file path=xl/sharedStrings.xml><?xml version="1.0" encoding="utf-8"?>
<sst xmlns="http://schemas.openxmlformats.org/spreadsheetml/2006/main" count="71739" uniqueCount="4331">
  <si>
    <t>Export Komplet</t>
  </si>
  <si>
    <t/>
  </si>
  <si>
    <t>2.0</t>
  </si>
  <si>
    <t>False</t>
  </si>
  <si>
    <t>{38e2be18-2495-4ae6-941f-1a177ea0a78e}</t>
  </si>
  <si>
    <t>&gt;&gt;  skryté sloupce  &lt;&lt;</t>
  </si>
  <si>
    <t>0,01</t>
  </si>
  <si>
    <t>21</t>
  </si>
  <si>
    <t>15</t>
  </si>
  <si>
    <t>REKAPITULACE STAVBY</t>
  </si>
  <si>
    <t>v ---  níže se nacházejí doplnkové a pomocné údaje k sestavám  --- v</t>
  </si>
  <si>
    <t>Návod na vyplnění</t>
  </si>
  <si>
    <t>0,001</t>
  </si>
  <si>
    <t>Kód:</t>
  </si>
  <si>
    <t>2806/050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</si>
  <si>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</si>
  <si>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</si>
  <si>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Morava km 137,021 - revitalizace VH uzlu Nedakonice</t>
  </si>
  <si>
    <t>KSO:</t>
  </si>
  <si>
    <t>CC-CZ:</t>
  </si>
  <si>
    <t>Místo:</t>
  </si>
  <si>
    <t>Nedakonice</t>
  </si>
  <si>
    <t>Datum:</t>
  </si>
  <si>
    <t>11. 3. 2020</t>
  </si>
  <si>
    <t>Zadavatel:</t>
  </si>
  <si>
    <t>IČ:</t>
  </si>
  <si>
    <t xml:space="preserve"> </t>
  </si>
  <si>
    <t>DIČ:</t>
  </si>
  <si>
    <t>Uchazeč:</t>
  </si>
  <si>
    <t>Vyplň údaj</t>
  </si>
  <si>
    <t>Projektant:</t>
  </si>
  <si>
    <t>28597044</t>
  </si>
  <si>
    <t>AGPOL s.r.o., Jungmannova 153/12, 77900 Olomouc</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</si>
  <si>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</si>
  <si>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</si>
  <si>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</si>
  <si>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</si>
  <si>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</si>
  <si>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</si>
  <si>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</si>
  <si>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</si>
  <si>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</si>
  <si>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</si>
  <si>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</si>
  <si>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</si>
  <si>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</si>
  <si>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</si>
  <si>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</si>
  <si>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</si>
  <si>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</si>
  <si>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</si>
  <si>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</si>
  <si>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</si>
  <si>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</si>
  <si>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</si>
  <si>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</si>
  <si>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</si>
  <si>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</si>
  <si>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</si>
  <si>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</si>
  <si>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</si>
  <si>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</si>
  <si>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</si>
  <si>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</si>
  <si>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</si>
  <si>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</si>
  <si>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</si>
  <si>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</si>
  <si>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</si>
  <si>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</si>
  <si>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</si>
  <si>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</si>
  <si>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</si>
  <si>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</si>
  <si>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</si>
  <si>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</si>
  <si>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</si>
  <si>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</si>
  <si>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</si>
  <si>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</si>
  <si>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</si>
  <si>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Dlouhá řeka</t>
  </si>
  <si>
    <t>STA</t>
  </si>
  <si>
    <t>1</t>
  </si>
  <si>
    <t>{b5efc7c0-461c-46a9-b0dd-77e8851a3440}</t>
  </si>
  <si>
    <t>2</t>
  </si>
  <si>
    <t>SO 01.1</t>
  </si>
  <si>
    <t>Odlehčení Dlouhé řeky do podjezí jezu Nedakonice</t>
  </si>
  <si>
    <t>Soupis</t>
  </si>
  <si>
    <t>{ab598aed-ddf4-4ecd-8e40-4e03f2e08b36}</t>
  </si>
  <si>
    <t>/</t>
  </si>
  <si>
    <t>SO 01.1.1</t>
  </si>
  <si>
    <t>Rozdělovací objekt</t>
  </si>
  <si>
    <t>3</t>
  </si>
  <si>
    <t>{69575b44-05d9-4918-a44b-61b8cdf9b399}</t>
  </si>
  <si>
    <t>SO 01.1.2</t>
  </si>
  <si>
    <t>Zemní koryto - odlehčení Dlouhé řeky</t>
  </si>
  <si>
    <t>{bff340d9-f1c5-4647-8116-6314a7aea1f3}</t>
  </si>
  <si>
    <t>4</t>
  </si>
  <si>
    <t>###NOINSERT###</t>
  </si>
  <si>
    <t>SO 01.1.2.a</t>
  </si>
  <si>
    <t>Rekultivace dotčených pozemků pod ochranou ZPF - 2.rok</t>
  </si>
  <si>
    <t>{32ead517-62e7-4bc7-95b2-ab698d0490a4}</t>
  </si>
  <si>
    <t>SO 01.1.2.1</t>
  </si>
  <si>
    <t>Následná péče - 1.rok</t>
  </si>
  <si>
    <t>{10a7ac20-2a88-4d3c-bf3b-3764f61cbb15}</t>
  </si>
  <si>
    <t>SO 01.1.2.2</t>
  </si>
  <si>
    <t>Následná péče - 2.rok</t>
  </si>
  <si>
    <t>{f2576cec-5851-4110-ad6e-08eb7e1df0a2}</t>
  </si>
  <si>
    <t>SO 01.1.2.3</t>
  </si>
  <si>
    <t>Následná péče - 3.rok</t>
  </si>
  <si>
    <t>{aaa0750e-98a5-431e-842c-6be6eeab34e4}</t>
  </si>
  <si>
    <t>SO 01.1.3</t>
  </si>
  <si>
    <t>Shybka</t>
  </si>
  <si>
    <t>{3124d8cb-8aca-418d-ad41-9edd91bd996a}</t>
  </si>
  <si>
    <t>SO 01.1.3.a</t>
  </si>
  <si>
    <t>Snižování hladiny podzemní vody (čerpání)</t>
  </si>
  <si>
    <t>{2afb17bc-e742-49a7-9acf-eef3fcd5a85e}</t>
  </si>
  <si>
    <t>SO 01.2</t>
  </si>
  <si>
    <t>Revitalizace horní části ramene Oblůčí</t>
  </si>
  <si>
    <t>{4e686b9f-0e94-441b-81aa-4a77ab7c9bef}</t>
  </si>
  <si>
    <t>SO 01.2.1</t>
  </si>
  <si>
    <t>Pročištění kynety</t>
  </si>
  <si>
    <t>{f3e3e096-dd38-4fcf-95a5-d8ad3148b951}</t>
  </si>
  <si>
    <t>SO 01.2.1.a</t>
  </si>
  <si>
    <t>{f6712fdc-58eb-4f0c-be2b-17836e9fed1a}</t>
  </si>
  <si>
    <t>SO 01.2.2</t>
  </si>
  <si>
    <t>Revitalizační opatření</t>
  </si>
  <si>
    <t>{24075a49-1d20-4fe4-a104-20be4dacf020}</t>
  </si>
  <si>
    <t>SO 01.2.2.1</t>
  </si>
  <si>
    <t>{f80cd725-704d-44cd-94dc-e22e35befdb8}</t>
  </si>
  <si>
    <t>SO 01.2.2.2</t>
  </si>
  <si>
    <t>{ab9e4f9d-9154-46b5-93e1-e16988dbd740}</t>
  </si>
  <si>
    <t>SO 01.2.2.3</t>
  </si>
  <si>
    <t>{16652850-c916-4a32-aa62-d9337e13d74e}</t>
  </si>
  <si>
    <t>SO 02</t>
  </si>
  <si>
    <t>Morávka</t>
  </si>
  <si>
    <t>{a7d281c8-9130-4af6-9d6c-cee64b447653}</t>
  </si>
  <si>
    <t>SO 02.1</t>
  </si>
  <si>
    <t>Prodloužení Morávky a odbahnění dolní části Oblůčí</t>
  </si>
  <si>
    <t>{51859ffa-85d2-4f6d-ac70-eb16786499bb}</t>
  </si>
  <si>
    <t>SO 02.1.1</t>
  </si>
  <si>
    <t>Úprava odběrného objektu</t>
  </si>
  <si>
    <t>{37ad0187-65f6-44b5-909f-7d348ebad6bf}</t>
  </si>
  <si>
    <t>SO 02.1.2</t>
  </si>
  <si>
    <t>Zemní koryto - prodloužení Morávky</t>
  </si>
  <si>
    <t>{ef837726-a0e6-4d30-91ce-d1d364590b54}</t>
  </si>
  <si>
    <t>SO 02.1.2.a</t>
  </si>
  <si>
    <t>{9be73a17-4986-4346-a1fd-e020f952d403}</t>
  </si>
  <si>
    <t>SO 02.1.2.1</t>
  </si>
  <si>
    <t>{2d371ff7-ed34-4942-8c7d-795ae1443d0d}</t>
  </si>
  <si>
    <t>SO 02.1.2.2</t>
  </si>
  <si>
    <t>{7e3ec544-f4e3-4d76-b8e8-8144cf13f3ff}</t>
  </si>
  <si>
    <t>SO 02.1.2.3</t>
  </si>
  <si>
    <t>{210897c7-c8d9-46cb-b044-c1d2a6cdad88}</t>
  </si>
  <si>
    <t>SO 02.1.3</t>
  </si>
  <si>
    <t>Most se stavidlem</t>
  </si>
  <si>
    <t>{cc73e2b0-4ade-4da6-9150-3a8e5ba0649f}</t>
  </si>
  <si>
    <t>SO 02.1.3.a</t>
  </si>
  <si>
    <t>{57ed8bc9-aecd-496d-bbd7-a88cb5d40fcd}</t>
  </si>
  <si>
    <t>SO 02.1.4</t>
  </si>
  <si>
    <t>Odbahnění dolní části ramene Oblůčí</t>
  </si>
  <si>
    <t>{b1a90914-2f45-40a6-a59d-e58633ca609e}</t>
  </si>
  <si>
    <t>SO 02.1.5</t>
  </si>
  <si>
    <t>Odbahnění Morávky</t>
  </si>
  <si>
    <t>{bf284e35-5c25-42f1-af63-1c87b2ad1a7f}</t>
  </si>
  <si>
    <t>SO 02.1.6</t>
  </si>
  <si>
    <t>Mokřadní plocha</t>
  </si>
  <si>
    <t>{d370d374-70a4-4892-8545-234b2b64b64e}</t>
  </si>
  <si>
    <t>SO 02.1.6.1</t>
  </si>
  <si>
    <t>{a0b83112-cc32-42c0-bd66-7d1b4e54e6d2}</t>
  </si>
  <si>
    <t>SO 02.1.6.2</t>
  </si>
  <si>
    <t>{2d99a4db-feef-46cb-b98b-ec31a104cccb}</t>
  </si>
  <si>
    <t>SO 02.1.6.3</t>
  </si>
  <si>
    <t>{bf7a6a27-2ddb-4d91-b986-3a3e0769d9bb}</t>
  </si>
  <si>
    <t>SO 02.1.7</t>
  </si>
  <si>
    <t>Propustek</t>
  </si>
  <si>
    <t>{60ba7127-b424-4478-bce1-cb61ce23d4f1}</t>
  </si>
  <si>
    <t>SO 02.2</t>
  </si>
  <si>
    <t>Rybí přechod</t>
  </si>
  <si>
    <t>{426e1941-7120-4983-88fc-3d13644e4171}</t>
  </si>
  <si>
    <t>SO 02.3</t>
  </si>
  <si>
    <t>Přeložka cesty</t>
  </si>
  <si>
    <t>{3ad4fd4e-f45c-4074-8c93-9cfaf299e0a2}</t>
  </si>
  <si>
    <t>SO 03</t>
  </si>
  <si>
    <t>Přípojka NN</t>
  </si>
  <si>
    <t>{4634ede6-6131-4a97-88be-0d4f20a72aaf}</t>
  </si>
  <si>
    <t>PS 01</t>
  </si>
  <si>
    <t>Stavidlové uzávěry</t>
  </si>
  <si>
    <t>{1432ed42-4ca4-413a-bfba-e875e1717977}</t>
  </si>
  <si>
    <t>PS 02</t>
  </si>
  <si>
    <t>Provozní a trvalé hrazení</t>
  </si>
  <si>
    <t>{ca0a5f87-6703-4805-b24f-a28881b84f4d}</t>
  </si>
  <si>
    <t>VRN</t>
  </si>
  <si>
    <t>Vedlejší rozpočtové náklady</t>
  </si>
  <si>
    <t>{d1f02109-39c9-4b6e-a894-83ce05e0d851}</t>
  </si>
  <si>
    <t>KRYCÍ LIST SOUPISU PRACÍ</t>
  </si>
  <si>
    <t>Objekt:</t>
  </si>
  <si>
    <t>SO 01 - Dlouhá řeka</t>
  </si>
  <si>
    <t>Soupis:</t>
  </si>
  <si>
    <t>SO 01.1 - Odlehčení Dlouhé řeky do podjezí jezu Nedakonice</t>
  </si>
  <si>
    <t>Úroveň 3:</t>
  </si>
  <si>
    <t>SO 01.1.1 - Rozdělovací objekt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</si>
  <si>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</si>
  <si>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</si>
  <si>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</si>
  <si>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</si>
  <si>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</si>
  <si>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</si>
  <si>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</si>
  <si>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</si>
  <si>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</si>
  <si>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</si>
  <si>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</si>
  <si>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práce-bourání</t>
  </si>
  <si>
    <t xml:space="preserve">    997 - Přesun sutě</t>
  </si>
  <si>
    <t xml:space="preserve">    998 - Přesun hmot</t>
  </si>
  <si>
    <t>PSV -  Práce a dodávky PSV</t>
  </si>
  <si>
    <t xml:space="preserve">    767 - Konstrukce zámečnické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</si>
  <si>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</si>
  <si>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</si>
  <si>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</si>
  <si>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</si>
  <si>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</si>
  <si>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</si>
  <si>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</si>
  <si>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</si>
  <si>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</si>
  <si>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</si>
  <si>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</si>
  <si>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</si>
  <si>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</si>
  <si>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</si>
  <si>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</si>
  <si>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</si>
  <si>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</si>
  <si>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Zemní práce</t>
  </si>
  <si>
    <t>K</t>
  </si>
  <si>
    <t>115101201</t>
  </si>
  <si>
    <t>Čerpání vody na dopravní výšku do 10 m průměrný přítok do 500 l/min</t>
  </si>
  <si>
    <t>hod</t>
  </si>
  <si>
    <t>CS ÚRS 2020 01</t>
  </si>
  <si>
    <t>1713669732</t>
  </si>
  <si>
    <t>PP</t>
  </si>
  <si>
    <t>Čerpání vody na dopravní výšku do 10 m s uvažovaným průměrným přítokem do 500 l/min</t>
  </si>
  <si>
    <t>PSC</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</si>
  <si>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</si>
  <si>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VV</t>
  </si>
  <si>
    <t>viz D.1.1.a, D.1.1.b.1, -b.5.1</t>
  </si>
  <si>
    <t>předpoklad při zakládání objektu</t>
  </si>
  <si>
    <t>1 měsíc</t>
  </si>
  <si>
    <t>30*24</t>
  </si>
  <si>
    <t>Součet</t>
  </si>
  <si>
    <t>115101301</t>
  </si>
  <si>
    <t>Pohotovost čerpací soupravy pro dopravní výšku do 10 m přítok do 500 l/min</t>
  </si>
  <si>
    <t>den</t>
  </si>
  <si>
    <t>-424688648</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</si>
  <si>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</si>
  <si>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</si>
  <si>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předpoklad při zakládání</t>
  </si>
  <si>
    <t>30</t>
  </si>
  <si>
    <t>121151115</t>
  </si>
  <si>
    <t>Sejmutí ornice plochy do 500 m2 tl vrstvy do 300 mm strojně</t>
  </si>
  <si>
    <t>m2</t>
  </si>
  <si>
    <t>-1215563963</t>
  </si>
  <si>
    <t>Sejmutí ornice strojně při souvislé ploše přes 100 do 500 m2, tl. vrstvy přes 250 do 300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</si>
  <si>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</si>
  <si>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sejmutí ornice</t>
  </si>
  <si>
    <t>400</t>
  </si>
  <si>
    <t>122251103</t>
  </si>
  <si>
    <t>Odkopávky a prokopávky nezapažené v hornině třídy těžitelnosti I, skupiny 3 objem do 100 m3 strojně</t>
  </si>
  <si>
    <t>m3</t>
  </si>
  <si>
    <t>-1170785297</t>
  </si>
  <si>
    <t>Odkopávky a prokopávky nezapažené strojně v hornině třídy těžitelnosti I skupiny 3 přes 50 do 100 m3</t>
  </si>
  <si>
    <t xml:space="preserve">Poznámka k souboru cen:_x000D_
1. V cenách jsou započteny i náklady na přehození výkopku na vzdálenost do 3 m nebo naložení na dopravní prostředek. </t>
  </si>
  <si>
    <t>odkop stáv. hrázky - použitý následně zpět</t>
  </si>
  <si>
    <t>90</t>
  </si>
  <si>
    <t>ornice z meziskládky k ohumusování</t>
  </si>
  <si>
    <t>(54+72)*0,1</t>
  </si>
  <si>
    <t>přebytek k rozprostření</t>
  </si>
  <si>
    <t>120-12,6</t>
  </si>
  <si>
    <t>5</t>
  </si>
  <si>
    <t>122251104</t>
  </si>
  <si>
    <t>Odkopávky a prokopávky nezapažené v hornině třídy těžitelnosti I, skupiny 3 objem do 500 m3 strojně</t>
  </si>
  <si>
    <t>-1288938751</t>
  </si>
  <si>
    <t>Odkopávky a prokopávky nezapažené strojně v hornině třídy těžitelnosti I skupiny 3 přes 100 do 500 m3</t>
  </si>
  <si>
    <t>dočasné hrázky - rušení</t>
  </si>
  <si>
    <t>380+90</t>
  </si>
  <si>
    <t>6</t>
  </si>
  <si>
    <t>131251105</t>
  </si>
  <si>
    <t>Hloubení jam nezapažených v hornině třídy těžitelnosti I, skupiny 3 objemu do 1000 m3 strojně</t>
  </si>
  <si>
    <t>-2004154628</t>
  </si>
  <si>
    <t>Hloubení nezapažených jam a zářezů strojně s urovnáním dna do předepsaného profilu a spádu v hornině třídy těžitelnosti I skupiny 3 přes 500 do 1 000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</si>
  <si>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</si>
  <si>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výkop jam</t>
  </si>
  <si>
    <t>řez E</t>
  </si>
  <si>
    <t>25,5*8,5</t>
  </si>
  <si>
    <t>řez A (bez rýhy)</t>
  </si>
  <si>
    <t>28,5*1,0</t>
  </si>
  <si>
    <t>řez F</t>
  </si>
  <si>
    <t>5,1*13</t>
  </si>
  <si>
    <t>řez B (bez rýhy)</t>
  </si>
  <si>
    <t>18,9*10,0</t>
  </si>
  <si>
    <t>odpočet odkopu hrázky</t>
  </si>
  <si>
    <t>-6*15</t>
  </si>
  <si>
    <t>pro polštář</t>
  </si>
  <si>
    <t>162*1,0</t>
  </si>
  <si>
    <t>7</t>
  </si>
  <si>
    <t>132251253</t>
  </si>
  <si>
    <t>Hloubení rýh nezapažených š do 2000 mm v hornině třídy těžitelnosti I, skupiny 3 objem do 100 m3 strojně</t>
  </si>
  <si>
    <t>666503717</t>
  </si>
  <si>
    <t>Hloubení nezapažených rýh šířky přes 800 do 2 000 mm strojně s urovnáním dna do předepsaného profilu a spádu v hornině třídy těžitelnosti I skupiny 3 přes 50 do 100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</si>
  <si>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</si>
  <si>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rýha práh</t>
  </si>
  <si>
    <t>"řez B/C"1,6*1,0*(4,9+21+4,9)*1,1</t>
  </si>
  <si>
    <t>"řez F"1,6*1,0*8,85*1,1</t>
  </si>
  <si>
    <t>8</t>
  </si>
  <si>
    <t>132254203</t>
  </si>
  <si>
    <t>Hloubení zapažených rýh š do 2000 mm v hornině třídy těžitelnosti I, skupiny 3 objem do 100 m3</t>
  </si>
  <si>
    <t>-538136884</t>
  </si>
  <si>
    <t>Hloubení zapažených rýh šířky přes 800 do 2 000 mm strojně s urovnáním dna do předepsaného profilu a spádu v hornině třídy těžitelnosti I skupiny 3 přes 50 do 100 m3</t>
  </si>
  <si>
    <t>"řez A"64,2*1,0</t>
  </si>
  <si>
    <t>9</t>
  </si>
  <si>
    <t>151301202</t>
  </si>
  <si>
    <t>Zřízení hnaného pažení stěn výkopu hl do 8 m</t>
  </si>
  <si>
    <t>2049597989</t>
  </si>
  <si>
    <t>Zřízení pažení stěn výkopu bez rozepření nebo vzepření hnané, hloubky do 8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</si>
  <si>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</si>
  <si>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výkop prahu</t>
  </si>
  <si>
    <t>2*39,6*5,0</t>
  </si>
  <si>
    <t>10</t>
  </si>
  <si>
    <t>151301212</t>
  </si>
  <si>
    <t>Odstranění pažení stěn hnaného hl do 8 m</t>
  </si>
  <si>
    <t>-1629486964</t>
  </si>
  <si>
    <t>Odstranění pažení stěn výkopu bez rozepření nebo vzepření s uložením pažin na vzdálenost do 3 m od okraje výkopu hnané, hloubky do 8 m</t>
  </si>
  <si>
    <t>viz pol.151301202</t>
  </si>
  <si>
    <t>396</t>
  </si>
  <si>
    <t>11</t>
  </si>
  <si>
    <t>M</t>
  </si>
  <si>
    <t>15920310</t>
  </si>
  <si>
    <t>pažnice ocelová UNION dl 4 m</t>
  </si>
  <si>
    <t>t</t>
  </si>
  <si>
    <t>-1192199029</t>
  </si>
  <si>
    <t>specifikace k pol.151301202</t>
  </si>
  <si>
    <t>obrat. 50%</t>
  </si>
  <si>
    <t>39,5*396*0,001*0,5</t>
  </si>
  <si>
    <t>12</t>
  </si>
  <si>
    <t>151301302</t>
  </si>
  <si>
    <t>Zřízení rozepření stěn při pažení hnaném hl do 8 m</t>
  </si>
  <si>
    <t>1597029414</t>
  </si>
  <si>
    <t>Zřízení rozepření zapažených stěn výkopů s potřebným přepažováním při pažení hnaném, hloubky do 8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</si>
  <si>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</si>
  <si>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64,2</t>
  </si>
  <si>
    <t>13</t>
  </si>
  <si>
    <t>151301312</t>
  </si>
  <si>
    <t>Odstranění rozepření stěn při pažení hnaném hl do 8 m</t>
  </si>
  <si>
    <t>-610565330</t>
  </si>
  <si>
    <t>Odstranění rozepření stěn výkopů s uložením materiálu na vzdálenost do 3 m od okraje výkopu pažení hnaného, hloubky do 8m</t>
  </si>
  <si>
    <t>14</t>
  </si>
  <si>
    <t>151601502</t>
  </si>
  <si>
    <t>Přepažování rozepření při pažení hnaném hl do 8 m</t>
  </si>
  <si>
    <t>1375172989</t>
  </si>
  <si>
    <t>Přepažování rozepření zapažených stěn výkopů při pažení hnaném, hloubky do 8 m</t>
  </si>
  <si>
    <t xml:space="preserve">Poznámka k souboru cen:_x000D_
1. Ceny jsou určeny pro druhé a každé další přepažování po skončení vykopávky, předepisuje-li je projekt (např. kladení druhého potrubí ve výkopu, nikoliv však drenáže, nebo pro provedení izolace konstrukce nebo ochranné přizdívky apod. ve výkopu). </t>
  </si>
  <si>
    <t>162351103</t>
  </si>
  <si>
    <t>Vodorovné přemístění do 500 m výkopku/sypaniny z horniny třídy těžitelnosti I, skupiny 1 až 3</t>
  </si>
  <si>
    <t>-1229643519</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</si>
  <si>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</si>
  <si>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</si>
  <si>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 xml:space="preserve">výkopy na meziskládku </t>
  </si>
  <si>
    <t>90+572,55+69,784+64,2</t>
  </si>
  <si>
    <t>ornice na meziskládku</t>
  </si>
  <si>
    <t>400*0,3</t>
  </si>
  <si>
    <t>zpět k obnově hrázky</t>
  </si>
  <si>
    <t>120</t>
  </si>
  <si>
    <t>ornice zpět</t>
  </si>
  <si>
    <t>dočasné hrázky</t>
  </si>
  <si>
    <t>"tam"380+90</t>
  </si>
  <si>
    <t>"zpět"380+90</t>
  </si>
  <si>
    <t>16</t>
  </si>
  <si>
    <t>162751117</t>
  </si>
  <si>
    <t>Vodorovné přemístění do 10000 m výkopku/sypaniny z horniny třídy těžitelnosti I, skupiny 1 až 3</t>
  </si>
  <si>
    <t>1101395363</t>
  </si>
  <si>
    <t>Vodorovné přemístění výkopku nebo sypaniny po suchu na obvyklém dopravním prostředku, bez naložení výkopku, avšak se složením bez rozhrnutí z horniny třídy těžitelnosti I skupiny 1 až 3 na vzdálenost přes 9 000 do 10 000 m</t>
  </si>
  <si>
    <t>odvoz přebytku (nevhodné) zeminy na skládku</t>
  </si>
  <si>
    <t>796,534-90</t>
  </si>
  <si>
    <t>17</t>
  </si>
  <si>
    <t>162751119</t>
  </si>
  <si>
    <t>Příplatek k vodorovnému přemístění výkopku/sypaniny z horniny třídy těžitelnosti I, skupiny 1 až 3 ZKD 1000 m přes 10000 m</t>
  </si>
  <si>
    <t>879943646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</si>
  <si>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</si>
  <si>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odvoz na skládku do 25km</t>
  </si>
  <si>
    <t>706,534*15</t>
  </si>
  <si>
    <t>18</t>
  </si>
  <si>
    <t>167151111</t>
  </si>
  <si>
    <t>Nakládání výkopku z hornin třídy těžitelnosti I, skupiny 1 až 3 přes 100 m3</t>
  </si>
  <si>
    <t>-578953509</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</si>
  <si>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</si>
  <si>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</si>
  <si>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pro násyp (obnova hráze)</t>
  </si>
  <si>
    <t>8*15</t>
  </si>
  <si>
    <t>přebytek zeminy (nevhodné) na skládku</t>
  </si>
  <si>
    <t>prol dočasné hrázly</t>
  </si>
  <si>
    <t>19</t>
  </si>
  <si>
    <t>171100R1</t>
  </si>
  <si>
    <t>Nákup vhodného materiálu pro homogenní hráz</t>
  </si>
  <si>
    <t>1767839466</t>
  </si>
  <si>
    <t>Nákup vhodného materiálu pro homogenní hráz včetně dopravy</t>
  </si>
  <si>
    <t>P</t>
  </si>
  <si>
    <t>Poznámka k položce:_x000D_
Položka zahrnuje nakoupení vhodného materiálu pro násyp homogenní hráze, v souladu s odpovídající normou ČSN 752410. Součástí položky je taky potřebná manipulace a doprava na místo stavby.</t>
  </si>
  <si>
    <t>chybějící materiál</t>
  </si>
  <si>
    <t>(120-90)*1,8</t>
  </si>
  <si>
    <t>20</t>
  </si>
  <si>
    <t>171103201</t>
  </si>
  <si>
    <t>Uložení sypanin z horniny třídy těžitelnosti I a II, skupiny 1 až 4 do hrází nádrží se zhutněním 100 % PS C s příměsí jílu do 20 %</t>
  </si>
  <si>
    <t>-1275866666</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</si>
  <si>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</si>
  <si>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</si>
  <si>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obnovení -násyp hrázky</t>
  </si>
  <si>
    <t>171151101</t>
  </si>
  <si>
    <t>Hutnění boků násypů pro jakýkoliv sklon a míru zhutnění svahu</t>
  </si>
  <si>
    <t>1046748679</t>
  </si>
  <si>
    <t>Hutnění boků násypů z hornin soudržných a sypkých pro jakýkoliv sklon, délku a míru zhutnění svahu</t>
  </si>
  <si>
    <t>obnovená hrázka</t>
  </si>
  <si>
    <t>18*4,0*2</t>
  </si>
  <si>
    <t>22</t>
  </si>
  <si>
    <t>171151103</t>
  </si>
  <si>
    <t>Uložení sypaniny z hornin soudržných do násypů zhutněných</t>
  </si>
  <si>
    <t>-491074495</t>
  </si>
  <si>
    <t>Uložení sypanin do násypů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</si>
  <si>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</si>
  <si>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zřízení hrázky dočasné</t>
  </si>
  <si>
    <t>23</t>
  </si>
  <si>
    <t>171201201</t>
  </si>
  <si>
    <t>Uložení sypaniny na skládky nebo meziskládky</t>
  </si>
  <si>
    <t>-1241774112</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</si>
  <si>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</si>
  <si>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</si>
  <si>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uložení na mezideponii</t>
  </si>
  <si>
    <t>"ornice"400*0,3</t>
  </si>
  <si>
    <t>dočasné hrázky zpět</t>
  </si>
  <si>
    <t>24</t>
  </si>
  <si>
    <t>171201231</t>
  </si>
  <si>
    <t>Poplatek za uložení zeminy a kamení na recyklační skládce (skládkovné) kód odpadu 17 05 04</t>
  </si>
  <si>
    <t>1330003954</t>
  </si>
  <si>
    <t>Poplatek za uložení stavebního odpadu na recyklační skládce (skládkovné) zeminy a kamení zatříděného do Katalogu odpadů pod kódem 17 05 04</t>
  </si>
  <si>
    <t>předpoklad orientační tabulkové objemové hmotnosti 1800kg/m3</t>
  </si>
  <si>
    <t>706,534*1,8</t>
  </si>
  <si>
    <t>25</t>
  </si>
  <si>
    <t>181351003</t>
  </si>
  <si>
    <t>Rozprostření ornice tl vrstvy do 200 mm pl do 100 m2 v rovině nebo ve svahu do 1:5 strojně</t>
  </si>
  <si>
    <t>-2139002521</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</si>
  <si>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</si>
  <si>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</si>
  <si>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obnova hrázka koruna</t>
  </si>
  <si>
    <t>3,0*18</t>
  </si>
  <si>
    <t>26</t>
  </si>
  <si>
    <t>181351103</t>
  </si>
  <si>
    <t>Rozprostření ornice tl vrstvy do 200 mm pl do 500 m2 v rovině nebo ve svahu do 1:5 strojně</t>
  </si>
  <si>
    <t>-482246722</t>
  </si>
  <si>
    <t>Rozprostření a urovnání ornice v rovině nebo ve svahu sklonu do 1:5 strojně při souvislé ploše přes 100 do 500 m2, tl. vrstvy do 200 mm</t>
  </si>
  <si>
    <t>přebytek ornice - rozprostření</t>
  </si>
  <si>
    <t>107,4/0,1</t>
  </si>
  <si>
    <t>27</t>
  </si>
  <si>
    <t>181411121</t>
  </si>
  <si>
    <t>Založení lučního trávníku výsevem plochy do 1000 m2 v rovině a ve svahu do 1:5</t>
  </si>
  <si>
    <t>1654359719</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</si>
  <si>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</si>
  <si>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</si>
  <si>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28</t>
  </si>
  <si>
    <t>181411122</t>
  </si>
  <si>
    <t>Založení lučního trávníku výsevem plochy do 1000 m2 ve svahu do 1:2</t>
  </si>
  <si>
    <t>1014946316</t>
  </si>
  <si>
    <t>Založení trávníku na půdě předem připravené plochy do 1000 m2 výsevem včetně utažení lučního na svahu přes 1:5 do 1:2</t>
  </si>
  <si>
    <t>na hrázku</t>
  </si>
  <si>
    <t>4,0*18</t>
  </si>
  <si>
    <t>29</t>
  </si>
  <si>
    <t>00572470</t>
  </si>
  <si>
    <t>osivo směs travní univerzál</t>
  </si>
  <si>
    <t>kg</t>
  </si>
  <si>
    <t>1628747138</t>
  </si>
  <si>
    <t>specifikace k pol.181411121, -122</t>
  </si>
  <si>
    <t>(54+72)*0,03*1,03</t>
  </si>
  <si>
    <t>181951112</t>
  </si>
  <si>
    <t>Úprava pláně v hornině třídy těžitelnosti I, skupiny 1 až 3 se zhutněním</t>
  </si>
  <si>
    <t>-571565350</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</si>
  <si>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</si>
  <si>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</si>
  <si>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pod konstrukci propustku a opev.</t>
  </si>
  <si>
    <t>plocha dlažby</t>
  </si>
  <si>
    <t>621,17</t>
  </si>
  <si>
    <t>odpočet svahování</t>
  </si>
  <si>
    <t>-209,66</t>
  </si>
  <si>
    <t>31</t>
  </si>
  <si>
    <t>182151111</t>
  </si>
  <si>
    <t>Svahování v zářezech v hornině třídy těžitelnosti I, skupiny 1 až 3</t>
  </si>
  <si>
    <t>650320617</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</si>
  <si>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</si>
  <si>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</si>
  <si>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 xml:space="preserve">svahování </t>
  </si>
  <si>
    <t>opevnění dlažba</t>
  </si>
  <si>
    <t>(26,7+28,7+19,9+39,5+30,4+45,4)*1,1</t>
  </si>
  <si>
    <t>32</t>
  </si>
  <si>
    <t>182251101</t>
  </si>
  <si>
    <t>Svahování násypů</t>
  </si>
  <si>
    <t>-1422076812</t>
  </si>
  <si>
    <t>Svahování trvalých svahů do projektovaných profilů strojně s potřebným přemístěním výkopku při svahování násypů v jakékoliv hornině</t>
  </si>
  <si>
    <t>obnova hrázky</t>
  </si>
  <si>
    <t>18*4*2</t>
  </si>
  <si>
    <t>33</t>
  </si>
  <si>
    <t>182351023</t>
  </si>
  <si>
    <t>Rozprostření ornice pl do 100 m2 ve svahu přes 1:5 tl vrstvy do 200 mm strojně</t>
  </si>
  <si>
    <t>-2112247143</t>
  </si>
  <si>
    <t>Rozprostření a urovnání ornice ve svahu sklonu přes 1:5 strojně při souvislé ploše do 100 m2, tl. vrstvy do 200 mm</t>
  </si>
  <si>
    <t>Zakládání</t>
  </si>
  <si>
    <t>34</t>
  </si>
  <si>
    <t>213311113</t>
  </si>
  <si>
    <t>Polštáře zhutněné pod základy z kameniva drceného frakce 16 až 63 mm</t>
  </si>
  <si>
    <t>664052702</t>
  </si>
  <si>
    <t>Polštáře zhutněné pod základy  z kameniva hrubého drceného, frakce 16 - 63 mm</t>
  </si>
  <si>
    <t xml:space="preserve">Poznámka k souboru cen:_x000D_
1. Ceny jsou určeny pro jakoukoliv míru zhutnění. 2. V cenách jsou započteny i náklady na urovnání povrchu polštáře. </t>
  </si>
  <si>
    <t>při neúnosném podloží homogenizační polštář</t>
  </si>
  <si>
    <t>Svislé a kompletní konstrukce</t>
  </si>
  <si>
    <t>35</t>
  </si>
  <si>
    <t>317941121</t>
  </si>
  <si>
    <t>Osazování ocelových válcovaných nosníků na zdivu I, IE, U, UE nebo L do č 12</t>
  </si>
  <si>
    <t>-226307829</t>
  </si>
  <si>
    <t>Osazování ocelových válcovaných nosníků na zdivu  I nebo IE nebo U nebo UE nebo L do č. 12 nebo výšky do 120 mm</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</si>
  <si>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</si>
  <si>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rozdělovací objekt</t>
  </si>
  <si>
    <t>L profil - 4,6kg/m</t>
  </si>
  <si>
    <t>5,2*4,6*0,001</t>
  </si>
  <si>
    <t>U profil 13,kg/m</t>
  </si>
  <si>
    <t>(1,35+1,5+1,35)*13,43*0,001</t>
  </si>
  <si>
    <t>36</t>
  </si>
  <si>
    <t>13010930</t>
  </si>
  <si>
    <t>ocel profilová UPE 120 jakost 11 375</t>
  </si>
  <si>
    <t>260582916</t>
  </si>
  <si>
    <t>specifikace k pol.317941121</t>
  </si>
  <si>
    <t>37</t>
  </si>
  <si>
    <t>13010422</t>
  </si>
  <si>
    <t>úhelník ocelový rovnostranný jakost 11 375 50x50x6mm</t>
  </si>
  <si>
    <t>221543621</t>
  </si>
  <si>
    <t>38</t>
  </si>
  <si>
    <t>320902031</t>
  </si>
  <si>
    <t>Úprava ploch betonových konstrukcí do 28 dnů zdrsněním kladivy</t>
  </si>
  <si>
    <t>918999723</t>
  </si>
  <si>
    <t>Dodatečná úprava ploch betonových konstrukcí s naložením suti na dopravní prostředek nebo s odklizením na hromady do vzdálenosti 3 m přes 4 dny do 28 dnů tvrdnutí betonu zdrsněním kladivy</t>
  </si>
  <si>
    <t xml:space="preserve">Poznámka k souboru cen:_x000D_
1. Ceny lze použít pouze v souvislosti s použitím položek souboru cen 321 3 . -11 Oprava konstrukce z betonu 2. V cenách nejsou započteny náklady na: a) betonovou konstrukci nahrazující odstraňovanou vrstvu, tyto práce se oceňují cenami souboru cen 32 . 3 . -21 Oprava konstrukce z betonu, b) odklizení suti na vzdálenost přes 3 m; tyto práce se oceňují cenami souboru cen 997 32-12. Svislá doprava suti a vybouraných hmot a 997 32-1 Vodorovné přemístění suti nebo vybouraných hmot části B 01 katalogu s tím, že započtené 3 m se z celkové dopravní vzdálenosti neodečítají, c) uložení suti do násypu nebo na skládku; tyto práce se oceňují cenami katalogu 800-1 Zemní práce. 3. Plocha se stanoví v m2 rozvinuté upravované plochy. </t>
  </si>
  <si>
    <t>pracovní spára</t>
  </si>
  <si>
    <t>38*1,0</t>
  </si>
  <si>
    <t>39</t>
  </si>
  <si>
    <t>321321116</t>
  </si>
  <si>
    <t>Konstrukce vodních staveb ze ŽB mrazuvzdorného tř. C 30/37</t>
  </si>
  <si>
    <t>-453402534</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</si>
  <si>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</si>
  <si>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</si>
  <si>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příčný práh</t>
  </si>
  <si>
    <t>111,05*1,0</t>
  </si>
  <si>
    <t>40</t>
  </si>
  <si>
    <t>321351010</t>
  </si>
  <si>
    <t>Bednění konstrukcí vodních staveb rovinné - zřízení</t>
  </si>
  <si>
    <t>886870021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</si>
  <si>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</si>
  <si>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</si>
  <si>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111,05*2</t>
  </si>
  <si>
    <t>41</t>
  </si>
  <si>
    <t>321352010</t>
  </si>
  <si>
    <t>Bednění konstrukcí vodních staveb rovinné - odstranění</t>
  </si>
  <si>
    <t>1999626884</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</si>
  <si>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</si>
  <si>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viz pol.321351010</t>
  </si>
  <si>
    <t>222,1</t>
  </si>
  <si>
    <t>42</t>
  </si>
  <si>
    <t>321366112</t>
  </si>
  <si>
    <t>Výztuž železobetonových konstrukcí vodních staveb z oceli 10 505 D do 32 mm</t>
  </si>
  <si>
    <t>1106973492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</si>
  <si>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</si>
  <si>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</si>
  <si>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viz D.4</t>
  </si>
  <si>
    <t>8020,02*0,001</t>
  </si>
  <si>
    <t>Vodorovné konstrukce</t>
  </si>
  <si>
    <t>43</t>
  </si>
  <si>
    <t>451313521</t>
  </si>
  <si>
    <t>Podkladní vrstva z betonu prostého se zvýšenými nároky na prostředí pod dlažbu tl do 150 mm</t>
  </si>
  <si>
    <t>-1590572575</t>
  </si>
  <si>
    <t>Podkladní vrstva z betonu prostého pod dlažbu se zvýšenými nároky na prostředí tl. přes 100 do 150 mm</t>
  </si>
  <si>
    <t xml:space="preserve">Poznámka k souboru cen:_x000D_
1. Ceny lze použít i pro podkladní vrstvy pod dno a svahy melioračních kanálů. 2. Ceny nelze použít pro podkladní vrstvy pod konstrukci dna vývarů; tyto práce lze ocenit cenami souboru cen 321 3 . - . . Konstrukce z betonu vodníc h staveb části A 01 katalogu 321-1 Hráze a úprava na tocích. </t>
  </si>
  <si>
    <t>opevnění dlažba tl. 300mm</t>
  </si>
  <si>
    <t>(229,1+78,5+257,1)*1,1*2</t>
  </si>
  <si>
    <t>podkladní vrstva práh tl. 150 mm</t>
  </si>
  <si>
    <t>40,5*1,0</t>
  </si>
  <si>
    <t>44</t>
  </si>
  <si>
    <t>452218142</t>
  </si>
  <si>
    <t>Zajišťovací práh z upraveného lomového kamene na cementovou maltu</t>
  </si>
  <si>
    <t>-1028387138</t>
  </si>
  <si>
    <t>Zajišťovací práh z upraveného lomového kamene  na dně a ve svahu melioračních kanálů, s patkami nebo bez patek s dlažbovitou úpravou viditelných ploch na cementovou maltu</t>
  </si>
  <si>
    <t xml:space="preserve">Poznámka k souboru cen:_x000D_
1. Do objemu prahu se započítává i objem základů nebo patek. </t>
  </si>
  <si>
    <t>práh kamenný</t>
  </si>
  <si>
    <t>1,0*1,6*(8,85+4,9+21+4,9)*1,1</t>
  </si>
  <si>
    <t>45</t>
  </si>
  <si>
    <t>462512270</t>
  </si>
  <si>
    <t>Zához z lomového kamene s proštěrkováním z terénu hmotnost do 200 kg</t>
  </si>
  <si>
    <t>1202592004</t>
  </si>
  <si>
    <t>Zához z lomového kamene neupraveného záhozového  s proštěrkováním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</si>
  <si>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</si>
  <si>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opevnění zához</t>
  </si>
  <si>
    <t>(50,9+9,4+21,1)*1,1*1,05</t>
  </si>
  <si>
    <t>46</t>
  </si>
  <si>
    <t>464451114</t>
  </si>
  <si>
    <t>Prolití vrstvy z lomového kamene maltou MC 25</t>
  </si>
  <si>
    <t>-841691896</t>
  </si>
  <si>
    <t>Prolití konstrukce z kamene vrstvy z lomového kamene cementovou maltou MC-25</t>
  </si>
  <si>
    <t xml:space="preserve">Poznámka k souboru cen:_x000D_
1. Ceny lze použít i pro prolití pohozu případně jiné konstrukce z kameniva.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 3. Objem se stanoví v m3 cementové malty. </t>
  </si>
  <si>
    <t>prolití prahu</t>
  </si>
  <si>
    <t>69,784*0,1</t>
  </si>
  <si>
    <t>47</t>
  </si>
  <si>
    <t>465512327</t>
  </si>
  <si>
    <t>Dlažba z lomového kamene na sucho se zalitím spár cementovou maltou tl 300 mm</t>
  </si>
  <si>
    <t>-490937301</t>
  </si>
  <si>
    <t>Dlažba z lomového kamene lomařsky upraveného  na sucho se zalitím spár cementovou maltou, tl. kamene 300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</si>
  <si>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</si>
  <si>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(229,1+78,5+257,1)*1,1</t>
  </si>
  <si>
    <t>Trubní vedení</t>
  </si>
  <si>
    <t>48</t>
  </si>
  <si>
    <t>871443121</t>
  </si>
  <si>
    <t>Montáž kanalizačního potrubí z PVC těsněné gumovým kroužkem otevřený výkop sklon do 20 % DN 600</t>
  </si>
  <si>
    <t>m</t>
  </si>
  <si>
    <t>763929022</t>
  </si>
  <si>
    <t>Montáž kanalizačního potrubí z plastů z tvrdého PVC těsněných gumovým kroužkem v otevřeném výkopu ve sklonu do 20 % DN 600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</si>
  <si>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</si>
  <si>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obtok</t>
  </si>
  <si>
    <t>70</t>
  </si>
  <si>
    <t>49</t>
  </si>
  <si>
    <t>28612037</t>
  </si>
  <si>
    <t>trubka kanalizační PVC plnostěnná třívrstvá DN 600x6000mm SN16</t>
  </si>
  <si>
    <t>1639073550</t>
  </si>
  <si>
    <t>specifikace k pol.871443121</t>
  </si>
  <si>
    <t>50</t>
  </si>
  <si>
    <t>871445811</t>
  </si>
  <si>
    <t>Bourání stávajícího potrubí z PVC nebo PP DN přes 400 do 600</t>
  </si>
  <si>
    <t>-1402431539</t>
  </si>
  <si>
    <t>Bourání stávajícího potrubí z PVC nebo polypropylenu PP v otevřeném výkopu DN přes 500 do 600</t>
  </si>
  <si>
    <t xml:space="preserve">Poznámka k souboru cen:_x000D_
1. Ceny jsou určeny pro bourání vodovodního a kanalizačního potrubí. 2. V cenách jsou započteny náklady na bourání potrubí včetně tvarovek. </t>
  </si>
  <si>
    <t>demontáž obtoku</t>
  </si>
  <si>
    <t>51</t>
  </si>
  <si>
    <t>899501R1</t>
  </si>
  <si>
    <t>Stupadla do šachet ocelová, žárově pozinkovaná, vidlicová pro přímé zabudování do hmoždinek</t>
  </si>
  <si>
    <t>kus</t>
  </si>
  <si>
    <t>1762112747</t>
  </si>
  <si>
    <t>Stupadla do šachet a drobných objektů ocelová, žárově pozinkovaná, vidlicová pro přímé zabudování do hmoždinek</t>
  </si>
  <si>
    <t xml:space="preserve">Poznámka k souboru cen:_x000D_
1. Ceny jsou určeny pro osazení a dodání stupadel do netypových drobných objektů (oceňovaných cenami této části). </t>
  </si>
  <si>
    <t>Poznámka k položce:_x000D_
Součástí položky je kompletní zabudování stupadel včetně dodávky materiálu k uchycení (hmoždinky, vrtání, apod.)</t>
  </si>
  <si>
    <t>Ostatní konstrukce a práce-bourání</t>
  </si>
  <si>
    <t>52</t>
  </si>
  <si>
    <t>911121111</t>
  </si>
  <si>
    <t>Montáž zábradlí ocelového přichyceného vruty do betonového podkladu</t>
  </si>
  <si>
    <t>1514101658</t>
  </si>
  <si>
    <t>Montáž zábradlí ocelového  přichyceného vruty do betonového podkladu</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</si>
  <si>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</si>
  <si>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viz D.1.1.a, D.1.1.b.1, -b.5.1, -b.8</t>
  </si>
  <si>
    <t>3,2</t>
  </si>
  <si>
    <t>53</t>
  </si>
  <si>
    <t>553912R4</t>
  </si>
  <si>
    <t>Zábradlí z ocel. trub sloupek, madlo 70/5 , podélná výplň 35/4,5</t>
  </si>
  <si>
    <t>821595426</t>
  </si>
  <si>
    <t>specifikace k pol.911121111</t>
  </si>
  <si>
    <t>54</t>
  </si>
  <si>
    <t>553912R3</t>
  </si>
  <si>
    <t>Doplňující materiál k zábradlí</t>
  </si>
  <si>
    <t>soub</t>
  </si>
  <si>
    <t>-671717589</t>
  </si>
  <si>
    <t>Poznámka k položce:_x000D_
Materiál potřebný k ukotvení sloupků, ke zhotovení spojů apod. (šrouby, podložky, ocelové pásy, matice,...)</t>
  </si>
  <si>
    <t>patní deska 240x240x20 mm - 4</t>
  </si>
  <si>
    <t>podložka šroubu M16 - 16</t>
  </si>
  <si>
    <t>podlití polymermaltou tl. 20mm</t>
  </si>
  <si>
    <t>55</t>
  </si>
  <si>
    <t>931994132</t>
  </si>
  <si>
    <t>Těsnění dilatační spáry betonové konstrukce silikonovým tmelem do pl 4,0 cm2</t>
  </si>
  <si>
    <t>969722413</t>
  </si>
  <si>
    <t>Těsnění spáry betonové konstrukce pásy, profily, tmely  tmelem silikonovým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</si>
  <si>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</si>
  <si>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dilatační spára</t>
  </si>
  <si>
    <t>3,5*2</t>
  </si>
  <si>
    <t>56</t>
  </si>
  <si>
    <t>934956125</t>
  </si>
  <si>
    <t>Hradítka z dubového dřeva tl 60 mm</t>
  </si>
  <si>
    <t>1850609644</t>
  </si>
  <si>
    <t>Přepadová a ochranná zařízení nádrží  dřevěná hradítka (dluže požeráku) š.150 mm, bez nátěru, s potřebným kováním z dubového dřeva, tl. 60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</si>
  <si>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</si>
  <si>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1,09*1,35</t>
  </si>
  <si>
    <t>57</t>
  </si>
  <si>
    <t>953312122</t>
  </si>
  <si>
    <t>Vložky do svislých dilatačních spár z extrudovaných polystyrénových desek tl 20 mm</t>
  </si>
  <si>
    <t>664119892</t>
  </si>
  <si>
    <t>Vložky svislé do dilatačních spár z polystyrenových desek  extrudovaných včetně dodání a osazení, v jakémkoliv zdivu přes 10 do 20 mm</t>
  </si>
  <si>
    <t>3,5*1,0</t>
  </si>
  <si>
    <t>58</t>
  </si>
  <si>
    <t>953333327</t>
  </si>
  <si>
    <t>PVC těsnící pás do dilatačních spar betonových kcí vnitřní š 500 mm</t>
  </si>
  <si>
    <t>-1495970865</t>
  </si>
  <si>
    <t>PVC těsnící pás do betonových konstrukcí do dilatačních spar vnitřní, pokládaný doprostřed konstrukce mezi výztuž šířky 500 mm</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</si>
  <si>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 2. V cenách příplatků za vytvoření tvarovky -3911 až -3935 jsou započteny náklady zhotovení tvarovky svařením pásů. 3. U plošných tvarovek jsou pásy svařovány ve stejné rovině, u vertikálních tvarovek v rovinách na sebe kolmých. 4. Množství měrných jednotek pásů se určuje v m jejich délky. Délka pásů, které tvoří tvarovky, se od této délky neodečítá. </t>
  </si>
  <si>
    <t>3,5</t>
  </si>
  <si>
    <t>59</t>
  </si>
  <si>
    <t>953334527</t>
  </si>
  <si>
    <t>Těsnící a bednící křížový profil do pracovních spar betonových kcí s bitumenovým povrchem š 580 mm</t>
  </si>
  <si>
    <t>-312224570</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</si>
  <si>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580 mm</t>
  </si>
  <si>
    <t>60</t>
  </si>
  <si>
    <t>953943121</t>
  </si>
  <si>
    <t>Osazování výrobků do 1 kg/kus do betonu</t>
  </si>
  <si>
    <t>-337964630</t>
  </si>
  <si>
    <t>Osazování drobných kovových předmětů  výrobků ostatních jinde neuvedených do betonu se zajištěním polohy k bednění či k výztuži před zabetonováním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</si>
  <si>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</si>
  <si>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kotvení profilů do betonu</t>
  </si>
  <si>
    <t>8+3+10</t>
  </si>
  <si>
    <t>61</t>
  </si>
  <si>
    <t>553439R1</t>
  </si>
  <si>
    <t>kotevní trny dl.250 mm</t>
  </si>
  <si>
    <t>743950297</t>
  </si>
  <si>
    <t>kotevní trny dl. 250 mm</t>
  </si>
  <si>
    <t>specifikace k pol.953943121</t>
  </si>
  <si>
    <t>62</t>
  </si>
  <si>
    <t>953961114</t>
  </si>
  <si>
    <t>Kotvy chemickým tmelem M 16 hl 125 mm do betonu, ŽB nebo kamene s vyvrtáním otvoru</t>
  </si>
  <si>
    <t>-1783412350</t>
  </si>
  <si>
    <t>Kotvy chemické s vyvrtáním otvoru  do betonu, železobetonu nebo tvrdého kamene tmel, velikost M 16, hloubka 125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</si>
  <si>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</si>
  <si>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4*4</t>
  </si>
  <si>
    <t>63</t>
  </si>
  <si>
    <t>953965132</t>
  </si>
  <si>
    <t>Kotevní šroub pro chemické kotvy M 16 dl 260 mm</t>
  </si>
  <si>
    <t>1246917384</t>
  </si>
  <si>
    <t>Kotvy chemické s vyvrtáním otvoru  kotevní šrouby pro chemické kotvy, velikost M 16, délka 260 mm</t>
  </si>
  <si>
    <t>viz D.2.1.a, D.2.1.b.1.2, -6.1, -b.8</t>
  </si>
  <si>
    <t>997</t>
  </si>
  <si>
    <t>Přesun sutě</t>
  </si>
  <si>
    <t>64</t>
  </si>
  <si>
    <t>997221571</t>
  </si>
  <si>
    <t>Vodorovná doprava vybouraných hmot do 1 km</t>
  </si>
  <si>
    <t>-1694529864</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</si>
  <si>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</si>
  <si>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</si>
  <si>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potrubí obtoku na staveb. dvůr</t>
  </si>
  <si>
    <t>4,9</t>
  </si>
  <si>
    <t>998</t>
  </si>
  <si>
    <t>Přesun hmot</t>
  </si>
  <si>
    <t>65</t>
  </si>
  <si>
    <t>998332011</t>
  </si>
  <si>
    <t>Přesun hmot pro úpravy vodních toků a kanály</t>
  </si>
  <si>
    <t>2009622661</t>
  </si>
  <si>
    <t>Přesun hmot pro úpravy vodních toků a kanály, hráze rybníků apod.  dopravní vzdálenost do 500 m</t>
  </si>
  <si>
    <t xml:space="preserve">Poznámka k souboru cen:_x000D_
1. Ceny jsou určeny pro jakoukoliv konstrukčně-materiálovou charakteristiku. </t>
  </si>
  <si>
    <t>PSV</t>
  </si>
  <si>
    <t xml:space="preserve"> Práce a dodávky PSV</t>
  </si>
  <si>
    <t>767</t>
  </si>
  <si>
    <t>Konstrukce zámečnické</t>
  </si>
  <si>
    <t>66</t>
  </si>
  <si>
    <t>767995114</t>
  </si>
  <si>
    <t>Montáž atypických zámečnických konstrukcí hmotnosti do 50 kg</t>
  </si>
  <si>
    <t>748404657</t>
  </si>
  <si>
    <t>Montáž ostatních atypických zámečnických konstrukcí hmotnosti přes 20 do 50 kg</t>
  </si>
  <si>
    <t xml:space="preserve">Poznámka k souboru cen:_x000D_
1. Určení cen se řídí hmotností jednotlivě montovaného dílu konstrukce. </t>
  </si>
  <si>
    <t>viz D.1.1.a, D.1.1.b.1, -b.5.1, -5.2</t>
  </si>
  <si>
    <t>ocelový rošt pro žlab</t>
  </si>
  <si>
    <t>67</t>
  </si>
  <si>
    <t>553431R2</t>
  </si>
  <si>
    <t>Ocelový rošt svařovaný z profilové oceli, 1,6 x 1,0 m, s uzamykáním</t>
  </si>
  <si>
    <t>529857663</t>
  </si>
  <si>
    <t>Poznámka k položce:_x000D_
Rošt z profilové oceli, součástí položky je materiál i práce potřebné ke zhotovení roštu, jako je svařování, stříhání apod. Včetně opatření a osazení uzamykacího systému (visací zámek). Povrch žárově pozinkován</t>
  </si>
  <si>
    <t>specifikace k pol.767995114</t>
  </si>
  <si>
    <t>783</t>
  </si>
  <si>
    <t>Dokončovací práce - nátěry</t>
  </si>
  <si>
    <t>68</t>
  </si>
  <si>
    <t>783913171</t>
  </si>
  <si>
    <t>Penetrační syntetický nátěr hrubých betonových podlah</t>
  </si>
  <si>
    <t>-603197341</t>
  </si>
  <si>
    <t>Penetrační nátěr betonových podlah hrubých syntetický</t>
  </si>
  <si>
    <t>penetrace spára</t>
  </si>
  <si>
    <t>SO 01.1.2 - Zemní koryto - odlehčení Dlouhé řeky</t>
  </si>
  <si>
    <t>111151231</t>
  </si>
  <si>
    <t>Pokosení trávníku lučního plochy do 10000 m2 s odvozem do 20 km v rovině a svahu do 1:5</t>
  </si>
  <si>
    <t>-2063504478</t>
  </si>
  <si>
    <t>Pokosení trávníku při souvislé ploše přes 1000 do 10000 m2 lučního v rovině nebo svahu do 1:5</t>
  </si>
  <si>
    <t xml:space="preserve">Poznámka k souboru cen:_x000D_
1. V cenách jsou započteny i náklady na shrabání a naložení shrabu na dopravní prostředek, odvozem do 20 km a se složením. 2. V cenách nejsou započteny náklady na uložení shrabu na skládku. 3. Z celkové pokosené plochy se neodečítají plochy bez trávního porostu, pokud je jejich plocha menší než 3 m2 jednotlivě. 4. V cenách o sklonu svahu přes 1:1 jsou uvažovány podmínky pro svahy běžně schůdné; bez použití lezeckých technik. V případě použití lezeckých technik se tyto náklady oceňují individuálně. </t>
  </si>
  <si>
    <t>viz D.1.1.a, D.1.1.b.1, -b.2.1, -b.3, -b.4, -b.7</t>
  </si>
  <si>
    <t>první seč v rámci stavby</t>
  </si>
  <si>
    <t>2102</t>
  </si>
  <si>
    <t>121151125</t>
  </si>
  <si>
    <t>Sejmutí ornice plochy přes 500 m2 tl vrstvy do 300 mm strojně</t>
  </si>
  <si>
    <t>178737658</t>
  </si>
  <si>
    <t>Sejmutí ornice strojně při souvislé ploše přes 500 m2, tl. vrstvy přes 250 do 300 mm</t>
  </si>
  <si>
    <t>2490</t>
  </si>
  <si>
    <t>-1077953466</t>
  </si>
  <si>
    <t>pro ohumusování</t>
  </si>
  <si>
    <t>2102*0,1</t>
  </si>
  <si>
    <t>747-210,2</t>
  </si>
  <si>
    <t>124253101</t>
  </si>
  <si>
    <t>Vykopávky pro koryta vodotečí v hornině třídy těžitelnosti I, skupiny 3 objem do 1000 m3 strojně</t>
  </si>
  <si>
    <t>619613509</t>
  </si>
  <si>
    <t>Vykopávky pro koryta vodotečí strojně v hornině třídy těžitelnosti I skupiny 3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</si>
  <si>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</si>
  <si>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výkop koryta</t>
  </si>
  <si>
    <t>828</t>
  </si>
  <si>
    <t>551924659</t>
  </si>
  <si>
    <t>2490*0,3</t>
  </si>
  <si>
    <t>zemina z meziskládky (dovezená pro val)</t>
  </si>
  <si>
    <t>508</t>
  </si>
  <si>
    <t>ornice z meziskládky</t>
  </si>
  <si>
    <t>162351104</t>
  </si>
  <si>
    <t>Vodorovné přemístění do 1000 m výkopku/sypaniny z horniny třídy těžitelnosti I, skupiny 1 až 3</t>
  </si>
  <si>
    <t>-1081860104</t>
  </si>
  <si>
    <t>Vodorovné přemístění výkopku nebo sypaniny po suchu na obvyklém dopravním prostředku, bez naložení výkopku, avšak se složením bez rozhrnutí z horniny třídy těžitelnosti I skupiny 1 až 3 na vzdálenost přes 500 do 1 000 m</t>
  </si>
  <si>
    <t>přebytek ornice k rozprostření</t>
  </si>
  <si>
    <t>-2091663730</t>
  </si>
  <si>
    <t>odvoz výkopu (nevhodné) zeminy na skládku</t>
  </si>
  <si>
    <t>453958727</t>
  </si>
  <si>
    <t>828*15</t>
  </si>
  <si>
    <t>-1369964833</t>
  </si>
  <si>
    <t>pro násyp valu</t>
  </si>
  <si>
    <t>-1503714681</t>
  </si>
  <si>
    <t>materiál pro val</t>
  </si>
  <si>
    <t>508*1,8</t>
  </si>
  <si>
    <t>-250992481</t>
  </si>
  <si>
    <t>násyp valu</t>
  </si>
  <si>
    <t>-112535119</t>
  </si>
  <si>
    <t>"ornice"2490*0,3</t>
  </si>
  <si>
    <t>-355944752</t>
  </si>
  <si>
    <t>828*1,8</t>
  </si>
  <si>
    <t>181351113</t>
  </si>
  <si>
    <t>Rozprostření ornice tl vrstvy do 200 mm pl přes 500 m2 v rovině nebo ve svahu do 1:5 strojně</t>
  </si>
  <si>
    <t>-1463220987</t>
  </si>
  <si>
    <t>Rozprostření a urovnání ornice v rovině nebo ve svahu sklonu do 1:5 strojně při souvislé ploše přes 500 m2, tl. vrstvy do 200 mm</t>
  </si>
  <si>
    <t>536,8/0,1</t>
  </si>
  <si>
    <t>181451121</t>
  </si>
  <si>
    <t>Založení lučního trávníku výsevem plochy přes 1000 m2 v rovině a ve svahu do 1:5</t>
  </si>
  <si>
    <t>1379645169</t>
  </si>
  <si>
    <t>Založení trávníku na půdě předem připravené plochy přes 1000 m2 výsevem včetně utažení lučního v rovině nebo na svahu do 1:5</t>
  </si>
  <si>
    <t>viz B. tech. zpráva</t>
  </si>
  <si>
    <t>osetí dotčeného pozemku s ochranou ZPF</t>
  </si>
  <si>
    <t>3222+675</t>
  </si>
  <si>
    <t>005724R1</t>
  </si>
  <si>
    <t>osivo směs luskovinoobilní</t>
  </si>
  <si>
    <t>-2029967897</t>
  </si>
  <si>
    <t>specifikace k pol.18145121</t>
  </si>
  <si>
    <t>3897*0,03*1,03</t>
  </si>
  <si>
    <t>181451122</t>
  </si>
  <si>
    <t>Založení lučního trávníku výsevem plochy přes 1000 m2 ve svahu do 1:2</t>
  </si>
  <si>
    <t>-10554217</t>
  </si>
  <si>
    <t>Založení trávníku na půdě předem připravené plochy přes 1000 m2 výsevem včetně utažení lučního na svahu přes 1:5 do 1:2</t>
  </si>
  <si>
    <t>1444132536</t>
  </si>
  <si>
    <t>specifikace k pol.18145122, -121</t>
  </si>
  <si>
    <t>(2102)*0,03*1,03</t>
  </si>
  <si>
    <t>181951111</t>
  </si>
  <si>
    <t>Úprava pláně v hornině třídy těžitelnosti I, skupiny 1 až 3 bez zhutnění</t>
  </si>
  <si>
    <t>-1925077940</t>
  </si>
  <si>
    <t>Úprava pláně vyrovnáním výškových rozdílů strojně v hornině třídy těžitelnosti I, skupiny 1 až 3 bez zhutnění</t>
  </si>
  <si>
    <t>úprava dna</t>
  </si>
  <si>
    <t>504</t>
  </si>
  <si>
    <t>-1283751858</t>
  </si>
  <si>
    <t>1165</t>
  </si>
  <si>
    <t>-1551361388</t>
  </si>
  <si>
    <t>937</t>
  </si>
  <si>
    <t>182351133</t>
  </si>
  <si>
    <t>Rozprostření ornice pl přes 500 m2 ve svahu nad 1:5 tl vrstvy do 200 mm strojně</t>
  </si>
  <si>
    <t>-487609561</t>
  </si>
  <si>
    <t>Rozprostření a urovnání ornice ve svahu sklonu přes 1:5 strojně při souvislé ploše přes 500 m2, tl. vrstvy do 200 mm</t>
  </si>
  <si>
    <t>183101115</t>
  </si>
  <si>
    <t>Hloubení jamek bez výměny půdy zeminy tř 1 až 4 objem do 0,4 m3 v rovině a svahu do 1:5</t>
  </si>
  <si>
    <t>-1430497098</t>
  </si>
  <si>
    <t>Hloubení jamek pro vysazování rostlin v zemině tř.1 až 4 bez výměny půdy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</si>
  <si>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</si>
  <si>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viz D.1.1.a, D.1.1.b.3</t>
  </si>
  <si>
    <t>jamky stromy</t>
  </si>
  <si>
    <t>183403114</t>
  </si>
  <si>
    <t>Obdělání půdy kultivátorováním v rovině a svahu do 1:5</t>
  </si>
  <si>
    <t>1556775663</t>
  </si>
  <si>
    <t>Obdělání půdy  kultivátorováním v rovině nebo na svahu do 1:5</t>
  </si>
  <si>
    <t xml:space="preserve">Poznámka k souboru cen:_x000D_
1. Každé opakované obdělání půdy se oceňuje samostatně. 2. Ceny -3114 a -3115 lze použít i pro obdělání půdy aktivními branami. </t>
  </si>
  <si>
    <t>rekultivace dotčeného pozemku s ochranou ZPF</t>
  </si>
  <si>
    <t>(3222+675)</t>
  </si>
  <si>
    <t>183403151</t>
  </si>
  <si>
    <t>Obdělání půdy smykováním v rovině a svahu do 1:5</t>
  </si>
  <si>
    <t>120570188</t>
  </si>
  <si>
    <t>Obdělání půdy  smykováním v rovině nebo na svahu do 1:5</t>
  </si>
  <si>
    <t>(3222+675)*2</t>
  </si>
  <si>
    <t>183403152</t>
  </si>
  <si>
    <t>Obdělání půdy vláčením v rovině a svahu do 1:5</t>
  </si>
  <si>
    <t>647073659</t>
  </si>
  <si>
    <t>Obdělání půdy  vláčením v rovině nebo na svahu do 1:5</t>
  </si>
  <si>
    <t>183403161</t>
  </si>
  <si>
    <t>Obdělání půdy válením v rovině a svahu do 1:5</t>
  </si>
  <si>
    <t>-868322327</t>
  </si>
  <si>
    <t>Obdělání půdy  válením v rovině nebo na svahu do 1:5</t>
  </si>
  <si>
    <t>183551213</t>
  </si>
  <si>
    <t>Úprava půdy orbou hlubokou do 0,3 m ploch do 5 ha sklonu do 5°</t>
  </si>
  <si>
    <t>ha</t>
  </si>
  <si>
    <t>-1443575958</t>
  </si>
  <si>
    <t>Úprava zemědělské půdy - orba  hluboká, hl. přes 0,24 do 0,30 m, na ploše jednotlivě do 5 ha, o sklonu do 5°</t>
  </si>
  <si>
    <t>(3222+675)*0,0001</t>
  </si>
  <si>
    <t>183551R1</t>
  </si>
  <si>
    <t>Zaorání chlévského hnoje v dávce 40 t/ha</t>
  </si>
  <si>
    <t>-1843008926</t>
  </si>
  <si>
    <t>Poznámka k položce:_x000D_
Součástí položky je i dodávka materiálu</t>
  </si>
  <si>
    <t>183552113</t>
  </si>
  <si>
    <t>Hnojení půdy průmyslovými hnojivy do 0,5 t/ha ploch do 5 ha sklonu do 5°</t>
  </si>
  <si>
    <t>-1773631774</t>
  </si>
  <si>
    <t>Úprava zemědělské půdy - hnojení průmyslovými hnojivy při dávce do 0,5 t/ha, na ploše jednotlivě do 5 ha, o sklonu do 5°</t>
  </si>
  <si>
    <t xml:space="preserve">Poznámka k souboru cen:_x000D_
1. V cenách jsou započteny i náklady spojené s naložením hnojiva do rozmetadla nebo cisterny. 2. V cenách 183 55-2111 až -2594 nejsou započteny náklady na dodání hnojiv. Hnojiva se oceňují ve specifikaci. Ztratné lze stanovit ve výši 5 %. </t>
  </si>
  <si>
    <t>25191155</t>
  </si>
  <si>
    <t>hnojivo průmyslové Cererit</t>
  </si>
  <si>
    <t>1152259528</t>
  </si>
  <si>
    <t>specifikace k pol.183552113</t>
  </si>
  <si>
    <t>500kg/ha</t>
  </si>
  <si>
    <t>500*0,39</t>
  </si>
  <si>
    <t>183552513</t>
  </si>
  <si>
    <t>Hnojení vápenatými hnojivy v množství do 2 t/ha ploch do 5 ha sklonu do 5°</t>
  </si>
  <si>
    <t>1267943194</t>
  </si>
  <si>
    <t>Úprava zemědělské půdy - hnojení vápennými hnojivy při dávce do 2 t/ha na ploše jednotlivě do 5 ha, o sklonu do 5°</t>
  </si>
  <si>
    <t>25111111</t>
  </si>
  <si>
    <t>ledek amonný s vápencem</t>
  </si>
  <si>
    <t>1064388196</t>
  </si>
  <si>
    <t>specifikace k pol.183552513</t>
  </si>
  <si>
    <t>3t/ha</t>
  </si>
  <si>
    <t>0,39*3000</t>
  </si>
  <si>
    <t>183553813</t>
  </si>
  <si>
    <t>Sečení a rozřezání směsek pro zelené hnojení ploch do 5 ha sklonu do 5°</t>
  </si>
  <si>
    <t>1709325401</t>
  </si>
  <si>
    <t>Úprava zemědělské půdy - sklizeň sečení a rozřezání směsek pro zelené hnojení, na ploše jednotlivě do 5 ha, o sklonu do 5°</t>
  </si>
  <si>
    <t>184102113</t>
  </si>
  <si>
    <t>Výsadba dřeviny s balem D do 0,4 m do jamky se zalitím v rovině a svahu do 1:5</t>
  </si>
  <si>
    <t>-202018305</t>
  </si>
  <si>
    <t>Výsadba dřeviny s balem do předem vyhloubené jamky se zalitím  v rovině nebo na svahu do 1:5, při průměru balu přes 300 do 400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</si>
  <si>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</si>
  <si>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02650R8</t>
  </si>
  <si>
    <t>jilm vaz (Ulmus laevis )  vel. 200 cm, PK</t>
  </si>
  <si>
    <t>-1907385603</t>
  </si>
  <si>
    <t>specifikace k pol.184102113</t>
  </si>
  <si>
    <t>02650R7.1</t>
  </si>
  <si>
    <t>jilm habrolistý (Ulmus minor) vel. 200 cm, PK</t>
  </si>
  <si>
    <t>1662112354</t>
  </si>
  <si>
    <t>02650R4</t>
  </si>
  <si>
    <t>javor babyka (Acer campestre)  vel. 200 cm, PK</t>
  </si>
  <si>
    <t>1057854854</t>
  </si>
  <si>
    <t>02650R3.1</t>
  </si>
  <si>
    <t>lípa srdčitá (Tilia cordata)  vel. 200 cm, PK</t>
  </si>
  <si>
    <t>-255256448</t>
  </si>
  <si>
    <t>lípa srdčitá (Tilia cordata) vel. 200 cm, PK</t>
  </si>
  <si>
    <t>0265R123</t>
  </si>
  <si>
    <t>střemcha obecná (Prunus padus) vel. 200 cm, PK</t>
  </si>
  <si>
    <t>ks</t>
  </si>
  <si>
    <t>1636631679</t>
  </si>
  <si>
    <t>02650R1</t>
  </si>
  <si>
    <t>topol černý (Populus nigra)  vel. 200 cm, PK</t>
  </si>
  <si>
    <t>2044653955</t>
  </si>
  <si>
    <t>topol černý (Populus nigra) vel. 200 cm, PK</t>
  </si>
  <si>
    <t>02650R6</t>
  </si>
  <si>
    <t>olše lepkavá (Alnus glutinosa) vel. 200 cm, PK</t>
  </si>
  <si>
    <t>1916268838</t>
  </si>
  <si>
    <t>Olše lepkavá (Alnus glutinosa) vel. 200 cm, PK</t>
  </si>
  <si>
    <t>184215113</t>
  </si>
  <si>
    <t>Ukotvení kmene dřevin jedním kůlem D do 0,1 m délky do 3 m</t>
  </si>
  <si>
    <t>-1986105101</t>
  </si>
  <si>
    <t>Ukotvení dřeviny kůly jedním kůlem, délky přes 2 do 3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</si>
  <si>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</si>
  <si>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42*1</t>
  </si>
  <si>
    <t>605912550</t>
  </si>
  <si>
    <t>kůl vyvazovací dřevěný impregnovaný D 8cm dl 2,5m</t>
  </si>
  <si>
    <t>1626016310</t>
  </si>
  <si>
    <t>specifikace k pol.184215113</t>
  </si>
  <si>
    <t>67501R4</t>
  </si>
  <si>
    <t>Popruh na vyvazování š.3cm 2m/strom</t>
  </si>
  <si>
    <t>613884463</t>
  </si>
  <si>
    <t>Popruh na vyvazování š. min 3cm 2m/strom</t>
  </si>
  <si>
    <t>specifikace k pol.184215133</t>
  </si>
  <si>
    <t>42*2</t>
  </si>
  <si>
    <t>184215411</t>
  </si>
  <si>
    <t>Zhotovení závlahové mísy dřevin D do 0,5 m v rovině nebo na svahu do 1:5</t>
  </si>
  <si>
    <t>-291714129</t>
  </si>
  <si>
    <t>Zhotovení závlahové mísy u solitérních dřevin v rovině nebo na svahu do 1:5, o průměru mísy do 0,5 m</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</si>
  <si>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</si>
  <si>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pro stromy</t>
  </si>
  <si>
    <t>184802111</t>
  </si>
  <si>
    <t>Chemické odplevelení před založením kultury nad 20 m2 postřikem na široko v rovině a svahu do 1:5</t>
  </si>
  <si>
    <t>-2055777642</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</si>
  <si>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</si>
  <si>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</si>
  <si>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stromy</t>
  </si>
  <si>
    <t>184813R2</t>
  </si>
  <si>
    <t>Ochrana dřevin před okusem KARI sítí v rovině a svahu do 1:5</t>
  </si>
  <si>
    <t>406119044</t>
  </si>
  <si>
    <t>Ochrana dřevin před okusem zvěří mechanicky v rovině nebo ve svahu do 1:5, KARI sítí, výšky do 1,3 m</t>
  </si>
  <si>
    <t>Poznámka k položce:_x000D_
Položka zahrnuje zřízení ochrany z KARI sítě dl. 1,7m/kus, se zapuštěním 200mm do země, včetně dodávky materiálu</t>
  </si>
  <si>
    <t>184911431</t>
  </si>
  <si>
    <t>Mulčování rostlin kůrou tl. do 0,15 m v rovině a svahu do 1:5</t>
  </si>
  <si>
    <t>-58034865</t>
  </si>
  <si>
    <t>Mulčování vysazených rostlin mulčovací kůrou, tl. přes 100 do 150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</si>
  <si>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</si>
  <si>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viz D.1.1.1.1, C.3</t>
  </si>
  <si>
    <t>zamulčování tl. 15cm kolem stromu 0,5m2</t>
  </si>
  <si>
    <t>0,5*42</t>
  </si>
  <si>
    <t>103911000</t>
  </si>
  <si>
    <t>kůra mulčovací VL</t>
  </si>
  <si>
    <t>-1199334675</t>
  </si>
  <si>
    <t>specifikace k pol.184911431</t>
  </si>
  <si>
    <t>42*0,1*0,5</t>
  </si>
  <si>
    <t>185801R1</t>
  </si>
  <si>
    <t>Hnojení výsadbové jámy tabletami</t>
  </si>
  <si>
    <t>1293946743</t>
  </si>
  <si>
    <t>Hnojení tabletami</t>
  </si>
  <si>
    <t>42*5</t>
  </si>
  <si>
    <t>251010R1</t>
  </si>
  <si>
    <t>hnojivo pro sazenice v tabletách</t>
  </si>
  <si>
    <t>1997422618</t>
  </si>
  <si>
    <t>hnojiva průmyslová ostatní</t>
  </si>
  <si>
    <t>specifikace k pol.185801R1</t>
  </si>
  <si>
    <t>5 tablety na 1strom/ 2 tablety na 1keř</t>
  </si>
  <si>
    <t>210</t>
  </si>
  <si>
    <t>185804311</t>
  </si>
  <si>
    <t>Zalití rostlin vodou plocha do 20 m2</t>
  </si>
  <si>
    <t>1182830556</t>
  </si>
  <si>
    <t>Zalití rostlin vodou plochy záhonů jednotlivě do 20 m2</t>
  </si>
  <si>
    <t>po výsadbě</t>
  </si>
  <si>
    <t>30l/ks - strom</t>
  </si>
  <si>
    <t>42*0,03</t>
  </si>
  <si>
    <t>185851121</t>
  </si>
  <si>
    <t>Dovoz vody pro zálivku rostlin za vzdálenost do 1000 m</t>
  </si>
  <si>
    <t>816364829</t>
  </si>
  <si>
    <t>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</si>
  <si>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</si>
  <si>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viz D.1.1.a, D.1.1.b.3 a pol.185804311</t>
  </si>
  <si>
    <t>1,26</t>
  </si>
  <si>
    <t>082113210</t>
  </si>
  <si>
    <t>voda pitná pro ostatní odběratele</t>
  </si>
  <si>
    <t>-122705883</t>
  </si>
  <si>
    <t>specifikace k pol.185851121</t>
  </si>
  <si>
    <t>338950143</t>
  </si>
  <si>
    <t>Osazení kůlů jednotlivě ve svahu do 1:5 se zadusáním do zeminy výška kůlu nad zemí do 1,5 m</t>
  </si>
  <si>
    <t>-1465453478</t>
  </si>
  <si>
    <t>Osazení dřevěných kůlových konstrukcí svislých  Příplatek k cenám jednotlivých kůlů do jam se zadusáním do zeminy, výšky kůlů nad terénem přes 1,0 do 1,5 m</t>
  </si>
  <si>
    <t xml:space="preserve">Poznámka k souboru cen:_x000D_
1. Ceny -0101 až -0126 a -0201 až -0226 jsou určeny pro osazování konstrukcí, ve kterých je osová vzdálenost jednotlivých kůlů menší než 400 mm. Tyto ceny lze použít i pro skupiny kůlů oddělené mezerou větší než 400 mm, přičemž skupiny takto oddělené se oceňují samostatně. 2. Ceny -0131 až -0156 a -0231 až -0256 jsou určeny pro osazování konstrukcí z jednotlivých kůlů, ve kterých je osová vzdálenost kůlů rovna nebo větší než 400 mm. 3. V cenách jsou započteny i náklady na : a) vytýčení a rozměření trasy b) řezání kůlů, sražení hran řezných ploch a dvojnásobný impregnační nátěr řezných ploch včetně nákladů na dodání impregnační hmoty. 4. V cenách -0101 až -0105, -0131 až -0135, -0201 až -0205, -0231 až -0235 jsou započteny i náklady na dodání betonových směsí. 5. V cenách -0121 až -0126, -0151 až -0156, -0221 až –0226 a -0251 až -0256 jsou započteny i náklady na zhotovení šablon oblouků a dočasných podpěrných konstrukcí sestav šikmých kůlů. 6. V cenách nejsou započteny náklady na provedení zemních prací; tyto práce se oceňují příslušnými cenami katalogu 800-1 Zemní práce. 7. V cenách -0111 až -0115, -0141 až -0145, -0211 až -0215 a -0241 až -0245 nejsou započteny náklady na případné prohození zeminy; tyto práce, pokud je prohození předepsáno projektem, se oceňují cenou souboru cen 1751 Obsypání objektů katalogu 800-1 Zemní práce. 8. V cenách nejsou započteny náklady na podkladní vrstvy; tyto práce se oceňují cenami souboru cen 451 5 . - . 1 Lože pod potrubí, stoky a drobné objekty části A01 katalogu 827-1 Vedení trubní dálková a přípojná – vodovody a kanalizace. 9. Množství měrných jednotek se určuje u řadových konstrukcí v ose řady, mezi vnějšími hranami krajních kůlů. Prořez lze stanovit ve výši 2%. </t>
  </si>
  <si>
    <t>05217108</t>
  </si>
  <si>
    <t>tyče dřevěné v kůře D 80mm dl 6m</t>
  </si>
  <si>
    <t>-2084872738</t>
  </si>
  <si>
    <t>specifikace k pol.338950143</t>
  </si>
  <si>
    <t>0,04*0,04*3,14*1,5*42</t>
  </si>
  <si>
    <t>-1982616237</t>
  </si>
  <si>
    <t>Úroveň 4:</t>
  </si>
  <si>
    <t>SO 01.1.2.a - Rekultivace dotčených pozemků pod ochranou ZPF - 2.rok</t>
  </si>
  <si>
    <t>-1306757077</t>
  </si>
  <si>
    <t>-101876059</t>
  </si>
  <si>
    <t>1145598383</t>
  </si>
  <si>
    <t>-623694101</t>
  </si>
  <si>
    <t>1088904634</t>
  </si>
  <si>
    <t>1945502313</t>
  </si>
  <si>
    <t>1534708686</t>
  </si>
  <si>
    <t>-953732032</t>
  </si>
  <si>
    <t>SO 01.1.2.1 - Následná péče - 1.rok</t>
  </si>
  <si>
    <t xml:space="preserve">    9 -  Ostatní konstrukce a práce-bourání</t>
  </si>
  <si>
    <t xml:space="preserve">      99 -  Přesuny hmot a sutí</t>
  </si>
  <si>
    <t>-809249302</t>
  </si>
  <si>
    <t>2102*2</t>
  </si>
  <si>
    <t>183101121</t>
  </si>
  <si>
    <t>Hloubení jamek bez výměny půdy zeminy tř 1 až 4 objem do 1 m3 v rovině a svahu do 1:5</t>
  </si>
  <si>
    <t>Hloubení jamek pro vysazování rostlin v zemině tř.1 až 4 bez výměny půdy  v rovině nebo na svahu do 1:5, objemu přes 0,40 do 1,00 m3</t>
  </si>
  <si>
    <t>následná péče</t>
  </si>
  <si>
    <t>184801121</t>
  </si>
  <si>
    <t>Ošetřování vysazených dřevin soliterních v rovině a svahu do 1:5</t>
  </si>
  <si>
    <t>-1201203375</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</si>
  <si>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</si>
  <si>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</si>
  <si>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odplevelení</t>
  </si>
  <si>
    <t>"1.rok" 42</t>
  </si>
  <si>
    <t>-2076150507</t>
  </si>
  <si>
    <t xml:space="preserve">kontrola a oprava 10% </t>
  </si>
  <si>
    <t>"1.rok" 42*0,1</t>
  </si>
  <si>
    <t>184851716</t>
  </si>
  <si>
    <t>Mechan. ožínání sazenic v ploškách sklon do 1:5 střed. viditelnost a výšky buřeně do 60 cm</t>
  </si>
  <si>
    <t>tis kus</t>
  </si>
  <si>
    <t>1045169963</t>
  </si>
  <si>
    <t>Mechanizované ožínání sazenic v ploškách sklon do 1:5 při viditelnosti střední, výšky od 30 do 60 cm</t>
  </si>
  <si>
    <t>ožínání stromů 1x ročně</t>
  </si>
  <si>
    <t>0,042</t>
  </si>
  <si>
    <t>-1904282814</t>
  </si>
  <si>
    <t>následná péče 1.rok 8x zálivka</t>
  </si>
  <si>
    <t>42*0,03*8</t>
  </si>
  <si>
    <t>-284869506</t>
  </si>
  <si>
    <t>10,08</t>
  </si>
  <si>
    <t>-335915599</t>
  </si>
  <si>
    <t xml:space="preserve"> Ostatní konstrukce a práce-bourání</t>
  </si>
  <si>
    <t>99</t>
  </si>
  <si>
    <t xml:space="preserve"> Přesuny hmot a sutí</t>
  </si>
  <si>
    <t>998231311</t>
  </si>
  <si>
    <t>Přesun hmot pro sadovnické a krajinářské úpravy vodorovně do 5000 m</t>
  </si>
  <si>
    <t>602369600</t>
  </si>
  <si>
    <t>Přesun hmot pro sadovnické a krajinářské úpravy - strojně dopravní vzdálenost do 5000 m</t>
  </si>
  <si>
    <t>SO 01.1.2.2 - Následná péče - 2.rok</t>
  </si>
  <si>
    <t>-1204999377</t>
  </si>
  <si>
    <t>kosení 1x ročně</t>
  </si>
  <si>
    <t>1054325902</t>
  </si>
  <si>
    <t>"2.rok" 42</t>
  </si>
  <si>
    <t>184806111</t>
  </si>
  <si>
    <t>Řez stromů netrnitých průklestem D koruny do 2 m</t>
  </si>
  <si>
    <t>-237843939</t>
  </si>
  <si>
    <t>Řez stromů, keřů nebo růží průklestem stromů netrnitých, o průměru koruny do 2 m</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</si>
  <si>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</si>
  <si>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výchovný řez 2.rok následné péče</t>
  </si>
  <si>
    <t>1926077197</t>
  </si>
  <si>
    <t>"2.rok" 42*0,1</t>
  </si>
  <si>
    <t>-1146868812</t>
  </si>
  <si>
    <t>1809477576</t>
  </si>
  <si>
    <t>následná péče 2.rok 6x zálivka</t>
  </si>
  <si>
    <t>42*0,03*6</t>
  </si>
  <si>
    <t>1462914674</t>
  </si>
  <si>
    <t>7,56</t>
  </si>
  <si>
    <t>861916866</t>
  </si>
  <si>
    <t>-792663758</t>
  </si>
  <si>
    <t>SO 01.1.2.3 - Následná péče - 3.rok</t>
  </si>
  <si>
    <t xml:space="preserve">    1 -  Zemní práce</t>
  </si>
  <si>
    <t xml:space="preserve"> Zemní práce</t>
  </si>
  <si>
    <t>-645914159</t>
  </si>
  <si>
    <t>-1196140610</t>
  </si>
  <si>
    <t>"3.rok" 42</t>
  </si>
  <si>
    <t>-540075629</t>
  </si>
  <si>
    <t>výchovný řez 3.rok následné péče</t>
  </si>
  <si>
    <t>-1465273235</t>
  </si>
  <si>
    <t>2033316981</t>
  </si>
  <si>
    <t>2084233622</t>
  </si>
  <si>
    <t>následná péče 3.rok 6x zálivka</t>
  </si>
  <si>
    <t>-763720581</t>
  </si>
  <si>
    <t>1521510145</t>
  </si>
  <si>
    <t>1180564821</t>
  </si>
  <si>
    <t>SO 01.1.3 - Shybka</t>
  </si>
  <si>
    <t xml:space="preserve">    5 - Komunikace pozemní</t>
  </si>
  <si>
    <t xml:space="preserve">    711 - Izolace proti vodě, vlhkosti a plynům</t>
  </si>
  <si>
    <t>112101102</t>
  </si>
  <si>
    <t>Odstranění stromů listnatých průměru kmene do 500 mm</t>
  </si>
  <si>
    <t>-268154394</t>
  </si>
  <si>
    <t>Odstranění stromů s odřezáním kmene a s odvětvením listnatých, průměru kmene přes 300 do 500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</si>
  <si>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</si>
  <si>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viz C.4</t>
  </si>
  <si>
    <t>5+1+1</t>
  </si>
  <si>
    <t>112251102</t>
  </si>
  <si>
    <t>Odstranění pařezů D do 500 mm</t>
  </si>
  <si>
    <t>-1902550096</t>
  </si>
  <si>
    <t>Odstranění pařezů strojně s jejich vykopáním, vytrháním nebo odstřelením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</si>
  <si>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</si>
  <si>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113107164</t>
  </si>
  <si>
    <t>Odstranění podkladu z kameniva drceného tl 400 mm strojně pl přes 50 do 200 m2</t>
  </si>
  <si>
    <t>494528598</t>
  </si>
  <si>
    <t>Odstranění podkladů nebo krytů strojně plochy jednotlivě přes 50 m2 do 200 m2 s přemístěním hmot na skládku na vzdálenost do 20 m nebo s naložením na dopravní prostředek z kameniva hrubého drceného, o tl. vrstvy přes 300 do 400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</si>
  <si>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</si>
  <si>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viz D.1.1.a, D.1.1.b.1, -b.6.1 - 4</t>
  </si>
  <si>
    <t>114203104</t>
  </si>
  <si>
    <t>Rozebrání záhozů a rovnanin na sucho</t>
  </si>
  <si>
    <t>-1595236705</t>
  </si>
  <si>
    <t>Rozebrání dlažeb nebo záhozů s naložením na dopravní prostředek záhozů, rovnanin a soustřeďovacích staveb provedených na sucho</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</si>
  <si>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</si>
  <si>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rozebrání stáv. opevnění</t>
  </si>
  <si>
    <t>70*0,3</t>
  </si>
  <si>
    <t>114203201</t>
  </si>
  <si>
    <t>Očištění lomového kamene nebo betonových tvárnic od hlíny nebo písku</t>
  </si>
  <si>
    <t>520782237</t>
  </si>
  <si>
    <t>Očištění lomového kamene nebo betonových tvárnic získaných při rozebrání dlažeb, záhozů, rovnanin a soustřeďovacích staveb od hlíny nebo písku</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</si>
  <si>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</si>
  <si>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zához pro obnovu</t>
  </si>
  <si>
    <t>111197939</t>
  </si>
  <si>
    <t>30*24*4</t>
  </si>
  <si>
    <t>977106320</t>
  </si>
  <si>
    <t>30*4</t>
  </si>
  <si>
    <t>-504211698</t>
  </si>
  <si>
    <t>1450</t>
  </si>
  <si>
    <t>odstranění drnu</t>
  </si>
  <si>
    <t>656*0,15</t>
  </si>
  <si>
    <t>96049296</t>
  </si>
  <si>
    <t>(174+174)*0,1</t>
  </si>
  <si>
    <t>435-34,8</t>
  </si>
  <si>
    <t>131251106</t>
  </si>
  <si>
    <t>Hloubení jam nezapažených v hornině třídy těžitelnosti I, skupiny 3 objem do 5000 m3 strojně</t>
  </si>
  <si>
    <t>88777410</t>
  </si>
  <si>
    <t>Hloubení nezapažených jam a zářezů strojně s urovnáním dna do předepsaného profilu a spádu v hornině třídy těžitelnosti I skupiny 3 přes 1 000 do 5 000 m3</t>
  </si>
  <si>
    <t xml:space="preserve">výkop jámy nezapaežené </t>
  </si>
  <si>
    <t>plocha otevřeného výkopu nad zapaženou částí</t>
  </si>
  <si>
    <t>1526*2,5</t>
  </si>
  <si>
    <t>odpočet části řez E</t>
  </si>
  <si>
    <t>-215*2,5</t>
  </si>
  <si>
    <t>mimo zapaž larsen</t>
  </si>
  <si>
    <t>řez B</t>
  </si>
  <si>
    <t>35,8*21,2</t>
  </si>
  <si>
    <t>řez K</t>
  </si>
  <si>
    <t>26,8*6,1</t>
  </si>
  <si>
    <t>131251205</t>
  </si>
  <si>
    <t>Hloubení jam zapažených v hornině třídy těžitelnosti I, skupiny 3 objem do 1000 m3 strojně</t>
  </si>
  <si>
    <t>-1599219589</t>
  </si>
  <si>
    <t>Hloubení zapažených jam a zářezů strojně s urovnáním dna do předepsaného profilu a spádu v hornině třídy těžitelnosti I skupiny 3 přes 500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</si>
  <si>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</si>
  <si>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řez C</t>
  </si>
  <si>
    <t>71,5*1,0</t>
  </si>
  <si>
    <t>řez D</t>
  </si>
  <si>
    <t>115,3*6,0</t>
  </si>
  <si>
    <t>45,1*19,4</t>
  </si>
  <si>
    <t>"násyp"25,5*10</t>
  </si>
  <si>
    <t>řez G</t>
  </si>
  <si>
    <t>51,5*12,8</t>
  </si>
  <si>
    <t>řez H</t>
  </si>
  <si>
    <t>66,3*2,5</t>
  </si>
  <si>
    <t>řez I</t>
  </si>
  <si>
    <t>81,1*2,5</t>
  </si>
  <si>
    <t>řez J</t>
  </si>
  <si>
    <t>36,9*1,0</t>
  </si>
  <si>
    <t>řez K (vnitřní část)</t>
  </si>
  <si>
    <t>2,7*0,7</t>
  </si>
  <si>
    <t>1286448157</t>
  </si>
  <si>
    <t>rýha práh - pol. 1, 9</t>
  </si>
  <si>
    <t>1,4*19,5</t>
  </si>
  <si>
    <t>2,9*12</t>
  </si>
  <si>
    <t>133251101</t>
  </si>
  <si>
    <t>Hloubení šachet nezapažených v hornině třídy těžitelnosti I, skupiny 3 objem do 20 m3</t>
  </si>
  <si>
    <t>-1414791673</t>
  </si>
  <si>
    <t>Hloubení nezapažených šachet strojně v hornině třídy těžitelnosti I skupiny 3 do 20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</si>
  <si>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</si>
  <si>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studny pro čerpání</t>
  </si>
  <si>
    <t>1*1*1*4</t>
  </si>
  <si>
    <t>153111114</t>
  </si>
  <si>
    <t>Příčné řezání ocelových zaberaněných štětovnic z terénu</t>
  </si>
  <si>
    <t>-564711138</t>
  </si>
  <si>
    <t>Úprava ocelových štětovnic pro štětové stěny  řezání z terénu, štětovnic zaberaněných příčné</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</si>
  <si>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</si>
  <si>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146/0,4</t>
  </si>
  <si>
    <t>78/0,4</t>
  </si>
  <si>
    <t>56/0,4</t>
  </si>
  <si>
    <t>153112111</t>
  </si>
  <si>
    <t>Nastražení ocelových štětovnic dl do 10 m ve standardních podmínkách z terénu</t>
  </si>
  <si>
    <t>1962866029</t>
  </si>
  <si>
    <t>Zřízení beraněných stěn z ocelových štětovnic  z terénu nastražení štětovnic ve standardních podmínkách, délky do 10 m</t>
  </si>
  <si>
    <t xml:space="preserve">Poznámka k souboru cen:_x000D_
1. V cenách -2111 a -2112 jsou započteny i náklady na případné zdvojování štětovnic. 2. V cenách nejsou započteny náklady na: a) dodání nebo opotřebení štětovnic. - dodání štětovnic trvale zabudovaných se oceňuje ve specifikaci. - opotřebení štětovnic dočasně zabudovaných se oceňuje ve specifikaci jako 0,5 násobek pořizovací ceny materiálu. b) úpravu štětovnic pro manipulaci, řezání nebo sváření, tyto úpravy se oceňují cenami 153 11-1. . . Úprava ocelových štětovnic </t>
  </si>
  <si>
    <t>přední stěna u toku</t>
  </si>
  <si>
    <t>448</t>
  </si>
  <si>
    <t>153112112</t>
  </si>
  <si>
    <t>Nastražení ocelových štětovnic dl přes 10 m ve standardních podmínkách z terénu</t>
  </si>
  <si>
    <t>-1834348190</t>
  </si>
  <si>
    <t>Zřízení beraněných stěn z ocelových štětovnic  z terénu nastražení štětovnic ve standardních podmínkách, délky přes 10 m</t>
  </si>
  <si>
    <t>vnitřní stěna</t>
  </si>
  <si>
    <t>11*146</t>
  </si>
  <si>
    <t>stěna VL605</t>
  </si>
  <si>
    <t>78*12</t>
  </si>
  <si>
    <t>153112122</t>
  </si>
  <si>
    <t>Zaberanění ocelových štětovnic na dl do 8 m ve standardních podmínkách z terénu</t>
  </si>
  <si>
    <t>-777557617</t>
  </si>
  <si>
    <t>Zřízení beraněných stěn z ocelových štětovnic  z terénu zaberanění štětovnic ve standardních podmínkách, délky do 8 m</t>
  </si>
  <si>
    <t>5*56</t>
  </si>
  <si>
    <t>153112123</t>
  </si>
  <si>
    <t>Zaberanění ocelových štětovnic na dl do 12 m ve standardních podmínkách z terénu</t>
  </si>
  <si>
    <t>1613608837</t>
  </si>
  <si>
    <t>Zřízení beraněných stěn z ocelových štětovnic  z terénu zaberanění štětovnic ve standardních podmínkách, délky do 12 m</t>
  </si>
  <si>
    <t>10,5*146</t>
  </si>
  <si>
    <t>78*11</t>
  </si>
  <si>
    <t>1590220R1</t>
  </si>
  <si>
    <t>štětovnice Larsen IIIn S240GP</t>
  </si>
  <si>
    <t>-349943806</t>
  </si>
  <si>
    <t>štětovnice LArsen IIIn S240GP</t>
  </si>
  <si>
    <t>specifikace k pol.153112112, -123, -111, -122</t>
  </si>
  <si>
    <t>50% obratovitost (pro vytahovanou část)</t>
  </si>
  <si>
    <t>155kg/m2</t>
  </si>
  <si>
    <t>"ponechaná část"(31+37)*11*0,155</t>
  </si>
  <si>
    <t>"zbytek vytažen"(1606-748)*0,155*0,5</t>
  </si>
  <si>
    <t>stěna u toku</t>
  </si>
  <si>
    <t>448*0,155*0,5</t>
  </si>
  <si>
    <t>1590220R2</t>
  </si>
  <si>
    <t>štětovnice VL 605</t>
  </si>
  <si>
    <t>-934521989</t>
  </si>
  <si>
    <t>specifikace k pol.153112112, -123</t>
  </si>
  <si>
    <t>50% obratovitost</t>
  </si>
  <si>
    <t>134kg/m2</t>
  </si>
  <si>
    <t>"ponechaná část"(19*12)*0,134</t>
  </si>
  <si>
    <t>"vytažená část"(936-228)*0,134*0,5</t>
  </si>
  <si>
    <t>153113112</t>
  </si>
  <si>
    <t>Vytažení ocelových štětovnic dl do 12 m zaberaněných do hl 8 m z terénu ve standardnich podmínkách</t>
  </si>
  <si>
    <t>-1936539129</t>
  </si>
  <si>
    <t>Vytažení stěn z ocelových štětovnic zaberaněných  z terénu délky do 12 m ve standardních podmínkách, zaberaněných na hloubku do 8 m</t>
  </si>
  <si>
    <t xml:space="preserve">Poznámka k souboru cen:_x000D_
1. V cenách nejsou započteny náklady na úpravu štětovnic pro manipulaci, řezání nebo sváření tyto úpravy se oceňují cenami 153 11-1. . . Úprava ocelových štětovnic 2. Množství měrných jednotek se určuje v m2 plochy zaberaněné části stěny. </t>
  </si>
  <si>
    <t>přední stěna u toku - celá vytažená</t>
  </si>
  <si>
    <t>153113113</t>
  </si>
  <si>
    <t>Vytažení ocelových štětovnic dl do 12 m zaberaněných do hl 12 m z terénu ve standardnich podmínkách</t>
  </si>
  <si>
    <t>1532059649</t>
  </si>
  <si>
    <t>Vytažení stěn z ocelových štětovnic zaberaněných  z terénu délky do 12 m ve standardních podmínkách, zaberaněných na hloubku do 12 m</t>
  </si>
  <si>
    <t>vnitřní štětovnice</t>
  </si>
  <si>
    <t>odpočet ponechané části</t>
  </si>
  <si>
    <t>-(31+37)*10,5</t>
  </si>
  <si>
    <t>štětovnice VL605</t>
  </si>
  <si>
    <t>858-(19*11)</t>
  </si>
  <si>
    <t>153116111</t>
  </si>
  <si>
    <t>Opracování ocelových kleštin nebo převázek hradicích stěn z terénu</t>
  </si>
  <si>
    <t>-1032936314</t>
  </si>
  <si>
    <t>Kleštiny nebo převázky pro hradící stěny beraněné, nasazené, tabulové  z oceli jakéhokoliv druhu z terénu opracování</t>
  </si>
  <si>
    <t xml:space="preserve">Poznámka k souboru cen:_x000D_
1. V ceně -6112 a -6121 jsou započteny i náklady na spojovací materiál. 2. V ceně -6111 nejsou započteny náklady na dodání nebo opotřebení kleštin a převázek; a) dodání kleštin nebo převázek trvale zabudovaných se oceňuje ve specifikaci, b) opotřebení kleštin nebo převázek dočasně zabudovaných se oceňuje ve specifikaci jako 0,5 násobek pořizovací ceny materiálu. </t>
  </si>
  <si>
    <t>viz pol.153116112</t>
  </si>
  <si>
    <t>8,919</t>
  </si>
  <si>
    <t>153116112</t>
  </si>
  <si>
    <t>Montáž ocelových kleštin nebo převázek hradicích stěn z terénu</t>
  </si>
  <si>
    <t>892679201</t>
  </si>
  <si>
    <t>Kleštiny nebo převázky pro hradící stěny beraněné, nasazené, tabulové  z oceli jakéhokoliv druhu z terénu montáž</t>
  </si>
  <si>
    <t>rozpěry</t>
  </si>
  <si>
    <t>61,3kg/m</t>
  </si>
  <si>
    <t>145,5*61,3*0,001</t>
  </si>
  <si>
    <t>13010980</t>
  </si>
  <si>
    <t>ocel profilová HE-B 200 jakost 11 375</t>
  </si>
  <si>
    <t>451176483</t>
  </si>
  <si>
    <t>specifikace k pol.153116112</t>
  </si>
  <si>
    <t>50% obratovost</t>
  </si>
  <si>
    <t>8,919*0,5</t>
  </si>
  <si>
    <t>153116113</t>
  </si>
  <si>
    <t>Demontáž ocelových kleštin nebo převázek hradicích stěn z terénu</t>
  </si>
  <si>
    <t>188704887</t>
  </si>
  <si>
    <t>Kleštiny nebo převázky pro hradící stěny beraněné, nasazené, tabulové  z oceli jakéhokoliv druhu z terénu demontáž</t>
  </si>
  <si>
    <t>162201402</t>
  </si>
  <si>
    <t>Vodorovné přemístění větví stromů listnatých do 1 km D kmene do 500 mm</t>
  </si>
  <si>
    <t>-1035562395</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</si>
  <si>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</si>
  <si>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 2. Měrná jednotka kus je 1 strom. </t>
  </si>
  <si>
    <t>162201412</t>
  </si>
  <si>
    <t>Vodorovné přemístění kmenů stromů listnatých do 1 km D kmene do 500 mm</t>
  </si>
  <si>
    <t>414639784</t>
  </si>
  <si>
    <t>Vodorovné přemístění větví, kmenů nebo pařezů s naložením, složením a dopravou do 1000 m kmenů stromů listnatých, průměru přes 300 do 500 mm</t>
  </si>
  <si>
    <t>162201422</t>
  </si>
  <si>
    <t>Vodorovné přemístění pařezů do 1 km D do 500 mm</t>
  </si>
  <si>
    <t>1107297400</t>
  </si>
  <si>
    <t>Vodorovné přemístění větví, kmenů nebo pařezů s naložením, složením a dopravou do 1000 m pařezů kmenů, průměru přes 300 do 500 mm</t>
  </si>
  <si>
    <t>162301932</t>
  </si>
  <si>
    <t>Příplatek k vodorovnému přemístění větví stromů listnatých D kmene do 500 mm ZKD 1 km</t>
  </si>
  <si>
    <t>826680162</t>
  </si>
  <si>
    <t>Vodorovné přemístění větví, kmenů nebo pařezů s naložením, složením a dopravou Příplatek k cenám za každých dalších i započatých 1000 m přes 1000 m větví stromů listnatých, průměru kmene přes 300 do 500 mm</t>
  </si>
  <si>
    <t>odvoz na skládku do 20km</t>
  </si>
  <si>
    <t>7*19</t>
  </si>
  <si>
    <t>162301952</t>
  </si>
  <si>
    <t>Příplatek k vodorovnému přemístění kmenů stromů listnatých D kmene do 500 mm ZKD 1 km</t>
  </si>
  <si>
    <t>169538251</t>
  </si>
  <si>
    <t>Vodorovné přemístění větví, kmenů nebo pařezů s naložením, složením a dopravou Příplatek k cenám za každých dalších i započatých 1000 m přes 1000 m kmenů stromů listnatých, o průměru přes 300 do 500 mm</t>
  </si>
  <si>
    <t>162301972</t>
  </si>
  <si>
    <t>Příplatek k vodorovnému přemístění pařezů D 500 mm ZKD 1 km</t>
  </si>
  <si>
    <t>1628509739</t>
  </si>
  <si>
    <t>Vodorovné přemístění větví, kmenů nebo pařezů s naložením, složením a dopravou Příplatek k cenám za každých dalších i započatých 1000 m přes 1000 m pařezů kmenů, průměru přes 300 do 500 mm</t>
  </si>
  <si>
    <t>-2049602493</t>
  </si>
  <si>
    <t>4199,94+2959,73+62,1</t>
  </si>
  <si>
    <t>zpět zásyp/násyp</t>
  </si>
  <si>
    <t>107,5+4562,145</t>
  </si>
  <si>
    <t>"pro hrázku"68</t>
  </si>
  <si>
    <t>ornice na mezideponii</t>
  </si>
  <si>
    <t>1450*0,3</t>
  </si>
  <si>
    <t>ornice zpět k osetí</t>
  </si>
  <si>
    <t>šachty</t>
  </si>
  <si>
    <t>"tam a zpět"4+4</t>
  </si>
  <si>
    <t>162551108</t>
  </si>
  <si>
    <t>Vodorovné přemístění do 3000 m výkopku/sypaniny z horniny třídy těžitelnosti I, skupiny 1 až 3</t>
  </si>
  <si>
    <t>-1350579941</t>
  </si>
  <si>
    <t>Vodorovné přemístění výkopku nebo sypaniny po suchu na obvyklém dopravním prostředku, bez naložení výkopku, avšak se složením bez rozhrnutí z horniny třídy těžitelnosti I skupiny 1 až 3 na vzdálenost přes 2 500 do 3 000 m</t>
  </si>
  <si>
    <t>-1456481298</t>
  </si>
  <si>
    <t>7221,77-4669,645</t>
  </si>
  <si>
    <t>"drn"656*0,15</t>
  </si>
  <si>
    <t>1653332008</t>
  </si>
  <si>
    <t>2650,525*15</t>
  </si>
  <si>
    <t>625648647</t>
  </si>
  <si>
    <t>pro násyp/zásyp</t>
  </si>
  <si>
    <t>"hrázka"68</t>
  </si>
  <si>
    <t>"šachty zpět"4</t>
  </si>
  <si>
    <t>-1397723112</t>
  </si>
  <si>
    <t>68*1,8</t>
  </si>
  <si>
    <t>1975656375</t>
  </si>
  <si>
    <t>-1399751666</t>
  </si>
  <si>
    <t>1,5*2*58</t>
  </si>
  <si>
    <t>-1056093549</t>
  </si>
  <si>
    <t>násyp/dosyp zeminy</t>
  </si>
  <si>
    <t>4,3*25</t>
  </si>
  <si>
    <t>898658952</t>
  </si>
  <si>
    <t>ornice</t>
  </si>
  <si>
    <t>435</t>
  </si>
  <si>
    <t>1593083936</t>
  </si>
  <si>
    <t>2650,525*1,8</t>
  </si>
  <si>
    <t>174151101</t>
  </si>
  <si>
    <t>Zásyp jam, šachet rýh nebo kolem objektů sypaninou se zhutněním</t>
  </si>
  <si>
    <t>-1981222600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</si>
  <si>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</si>
  <si>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</si>
  <si>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zpětný zásyp shybky</t>
  </si>
  <si>
    <t>výkop</t>
  </si>
  <si>
    <t>odpočet vestavěných konstrukcí</t>
  </si>
  <si>
    <t>řezB</t>
  </si>
  <si>
    <t>-35,6*21</t>
  </si>
  <si>
    <t>prah</t>
  </si>
  <si>
    <t>-0,5*1,5*19,5</t>
  </si>
  <si>
    <t>-125,8*1,0</t>
  </si>
  <si>
    <t>-57,5*6,0</t>
  </si>
  <si>
    <t>-28,7*19,4</t>
  </si>
  <si>
    <t>-30,2*12,8</t>
  </si>
  <si>
    <t>-50*2,5</t>
  </si>
  <si>
    <t>-65,3*2,5</t>
  </si>
  <si>
    <t>-55,3*1,0</t>
  </si>
  <si>
    <t xml:space="preserve">řez K </t>
  </si>
  <si>
    <t>-20,4*(3,4+3,0)</t>
  </si>
  <si>
    <t>-0,5*1,5*12,2</t>
  </si>
  <si>
    <t>Mezisoučet</t>
  </si>
  <si>
    <t>1088865831</t>
  </si>
  <si>
    <t>3,0*58</t>
  </si>
  <si>
    <t>-1773430783</t>
  </si>
  <si>
    <t>400,2/0,1</t>
  </si>
  <si>
    <t>-1228448417</t>
  </si>
  <si>
    <t>-412876924</t>
  </si>
  <si>
    <t>-1762334941</t>
  </si>
  <si>
    <t>(174+174)*0,03*1,03</t>
  </si>
  <si>
    <t>-654698292</t>
  </si>
  <si>
    <t>pod konstrukci objektu a opev.</t>
  </si>
  <si>
    <t>314</t>
  </si>
  <si>
    <t>255030944</t>
  </si>
  <si>
    <t xml:space="preserve">opevnění </t>
  </si>
  <si>
    <t>(16,2+16,2+3,8+3,8+104+169)*1,1</t>
  </si>
  <si>
    <t>-1508992674</t>
  </si>
  <si>
    <t>1513602991</t>
  </si>
  <si>
    <t>212751134</t>
  </si>
  <si>
    <t>Trativod z drenážních trubek flexibilních PVC-U SN 4 neperforovaná včetně lože otevřený výkop DN 100 pro meliorace</t>
  </si>
  <si>
    <t>503497142</t>
  </si>
  <si>
    <t>Trativody z drenážních a melioračních trubek pro meliorace, dočasné nebo odlehčovací drenáže se zřízením štěrkového lože pod trubky a s jejich obsypem v otevřeném výkopu trubka flexibilní PVC-U SN 4 neperforovaná DN 100</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</si>
  <si>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</si>
  <si>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drenáž výkopu</t>
  </si>
  <si>
    <t>2*45</t>
  </si>
  <si>
    <t>-1439644142</t>
  </si>
  <si>
    <t>homogenizační polštář</t>
  </si>
  <si>
    <t>460*1,0</t>
  </si>
  <si>
    <t>477403497</t>
  </si>
  <si>
    <t>vtoková část</t>
  </si>
  <si>
    <t>3*7,2*13*0,001</t>
  </si>
  <si>
    <t>-1802648139</t>
  </si>
  <si>
    <t>317941123</t>
  </si>
  <si>
    <t>Osazování ocelových válcovaných nosníků na zdivu I, IE, U, UE nebo L do č 22</t>
  </si>
  <si>
    <t>2005994514</t>
  </si>
  <si>
    <t>Osazování ocelových válcovaných nosníků na zdivu  I nebo IE nebo U nebo UE nebo L č. 14 až 22 nebo výšky do 220 mm</t>
  </si>
  <si>
    <t>hrubé česle</t>
  </si>
  <si>
    <t>IPE 200 - 22,4kg/m</t>
  </si>
  <si>
    <t>((0,8+1,2+1,6+2,0+2,2+2,3+2,3)*2+2,3)*22,4*0,001</t>
  </si>
  <si>
    <t>13010752</t>
  </si>
  <si>
    <t>ocel profilová IPE 200 jakost 11 375</t>
  </si>
  <si>
    <t>2044416171</t>
  </si>
  <si>
    <t>Poznámka k položce:_x000D_
povrchově žárově pozinkováno</t>
  </si>
  <si>
    <t>specifikace k pol.317941123</t>
  </si>
  <si>
    <t>0,607</t>
  </si>
  <si>
    <t>-1924616621</t>
  </si>
  <si>
    <t>propust</t>
  </si>
  <si>
    <t>33*(1,1+1,6)</t>
  </si>
  <si>
    <t>výtok</t>
  </si>
  <si>
    <t>6,6*2*1,0</t>
  </si>
  <si>
    <t>šikmá plocha</t>
  </si>
  <si>
    <t>1,4*8,5</t>
  </si>
  <si>
    <t>stěny</t>
  </si>
  <si>
    <t>0,9*(9,5+4,4)</t>
  </si>
  <si>
    <t>čelo propust (obě)</t>
  </si>
  <si>
    <t>(1,3+4,6+1,3)*0,6*2</t>
  </si>
  <si>
    <t>vtok</t>
  </si>
  <si>
    <t>(2+2)*1,0</t>
  </si>
  <si>
    <t>spád</t>
  </si>
  <si>
    <t>1,4*6,4</t>
  </si>
  <si>
    <t>0,7*(4,8*2)</t>
  </si>
  <si>
    <t>-393510563</t>
  </si>
  <si>
    <t>72,1*1,0</t>
  </si>
  <si>
    <t>2,7*6,7</t>
  </si>
  <si>
    <t>plocha základ</t>
  </si>
  <si>
    <t>55,8*1,5</t>
  </si>
  <si>
    <t>4,6*(9,5+4,4)</t>
  </si>
  <si>
    <t>((5,96*6,8)-(3*2))*0,6*2</t>
  </si>
  <si>
    <t>28,8*1,0</t>
  </si>
  <si>
    <t>2,95*6,4</t>
  </si>
  <si>
    <t>5,2*(4,8*2)</t>
  </si>
  <si>
    <t>37,2*1,5</t>
  </si>
  <si>
    <t>ukončovací práh</t>
  </si>
  <si>
    <t>1,5*0,5*20,73</t>
  </si>
  <si>
    <t>vtokový práh pro česle</t>
  </si>
  <si>
    <t>1,5*0,5*13,0</t>
  </si>
  <si>
    <t>konstrukce schodiště</t>
  </si>
  <si>
    <t>2,3*1,5</t>
  </si>
  <si>
    <t>"boky"2,9*0,5*2</t>
  </si>
  <si>
    <t>"náběhy"2,8*0,5*2</t>
  </si>
  <si>
    <t>manipulační lávka</t>
  </si>
  <si>
    <t>1,0*0,3*7,0</t>
  </si>
  <si>
    <t>-951099776</t>
  </si>
  <si>
    <t>72,1*2</t>
  </si>
  <si>
    <t>1,0*4,44*2</t>
  </si>
  <si>
    <t>2,7*2</t>
  </si>
  <si>
    <t>6,7*4,1</t>
  </si>
  <si>
    <t>22*1,5</t>
  </si>
  <si>
    <t>(4,2+4,3)*2*(9,5+4,4)</t>
  </si>
  <si>
    <t>(5,96*6,8)*2*2</t>
  </si>
  <si>
    <t>6,8*0,6*2*2</t>
  </si>
  <si>
    <t>28,8*2</t>
  </si>
  <si>
    <t>4,2*1,0*2</t>
  </si>
  <si>
    <t>2,95*2</t>
  </si>
  <si>
    <t>6,4*4,3</t>
  </si>
  <si>
    <t>(4,2+2,8)*(4,8*2)</t>
  </si>
  <si>
    <t>27,2*1,5</t>
  </si>
  <si>
    <t>práh výtok</t>
  </si>
  <si>
    <t>20,73*1,5*2</t>
  </si>
  <si>
    <t>1,5*0,5*2</t>
  </si>
  <si>
    <t>práh vtok</t>
  </si>
  <si>
    <t>13,0*1,5*2</t>
  </si>
  <si>
    <t>schodiště</t>
  </si>
  <si>
    <t>(1,1+0,2*9+1,0)*1,5</t>
  </si>
  <si>
    <t>2,3*2</t>
  </si>
  <si>
    <t>1,0*2*2,5</t>
  </si>
  <si>
    <t>"náběhy"2,8*4</t>
  </si>
  <si>
    <t>lávka</t>
  </si>
  <si>
    <t>7,0*0,3*2</t>
  </si>
  <si>
    <t>0,3*0,1*2</t>
  </si>
  <si>
    <t>-1172387041</t>
  </si>
  <si>
    <t>976,202</t>
  </si>
  <si>
    <t>-402028946</t>
  </si>
  <si>
    <t>0,1672+0,08281+0,99357+1,76+2,91646+1,94857+2,42162+2,92887</t>
  </si>
  <si>
    <t>0,05731+0,17314+1,31355+3,416+3,55388+2,96648+4,21686+2,63892</t>
  </si>
  <si>
    <t>0,50121+0,22856</t>
  </si>
  <si>
    <t>0,81609+0,40623</t>
  </si>
  <si>
    <t>321368211</t>
  </si>
  <si>
    <t>Výztuž železobetonových konstrukcí vodních staveb ze svařovaných sítí</t>
  </si>
  <si>
    <t>-42182919</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</si>
  <si>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</si>
  <si>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výztuž schodiště</t>
  </si>
  <si>
    <t>0,446</t>
  </si>
  <si>
    <t>389121112</t>
  </si>
  <si>
    <t>Osazení dílců rámové konstrukce propustků a podchodů hmotnosti do 10 t</t>
  </si>
  <si>
    <t>1003906162</t>
  </si>
  <si>
    <t>Osazení dílců rámové konstrukce propustků a podchodů  hmotnosti jednotlivě přes 5 do 10 t</t>
  </si>
  <si>
    <t xml:space="preserve">Poznámka k souboru cen:_x000D_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 </t>
  </si>
  <si>
    <t>dílce rámové propusti</t>
  </si>
  <si>
    <t>593834R1</t>
  </si>
  <si>
    <t>propust rámová 1,00x2,00x3,00m</t>
  </si>
  <si>
    <t>1729997834</t>
  </si>
  <si>
    <t>specifikace k pol.389121112</t>
  </si>
  <si>
    <t>451313531</t>
  </si>
  <si>
    <t>Podkladní vrstva z betonu prostého se zvýšenými nároky na prostředí pod dlažbu tl do 200 mm</t>
  </si>
  <si>
    <t>-1124164199</t>
  </si>
  <si>
    <t>Podkladní vrstva z betonu prostého pod dlažbu se zvýšenými nároky na prostředí tl. přes 150 do 200 mm</t>
  </si>
  <si>
    <t>43,1*1,1</t>
  </si>
  <si>
    <t>69</t>
  </si>
  <si>
    <t>451571111</t>
  </si>
  <si>
    <t>Lože pod dlažby ze štěrkopísku vrstva tl do 100 mm</t>
  </si>
  <si>
    <t>360845549</t>
  </si>
  <si>
    <t>Lože pod dlažby  ze štěrkopísků, tl. vrstvy do 100 mm</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</si>
  <si>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</si>
  <si>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pod rovnaninu</t>
  </si>
  <si>
    <t>rovnanina stáv. náhon</t>
  </si>
  <si>
    <t>104,1*1,1</t>
  </si>
  <si>
    <t>451571221</t>
  </si>
  <si>
    <t>Podklad pod dlažbu ze štěrkopísku tl do 100 mm</t>
  </si>
  <si>
    <t>44768448</t>
  </si>
  <si>
    <t>Podklad pod dlažbu ze štěrkopísku  tl. do 100 mm</t>
  </si>
  <si>
    <t xml:space="preserve">Poznámka k souboru cen:_x000D_
1. V cenách jsou započteny i náklady na zvětšení objemu štěrkopísku způsobené nerovností podloží. </t>
  </si>
  <si>
    <t>podklad záhozu do 80kg</t>
  </si>
  <si>
    <t>zához před vtokem</t>
  </si>
  <si>
    <t>13,9*1,1</t>
  </si>
  <si>
    <t>71</t>
  </si>
  <si>
    <t>452311131</t>
  </si>
  <si>
    <t>Podkladní desky z betonu prostého tř. C 12/15 otevřený výkop</t>
  </si>
  <si>
    <t>-18982385</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</si>
  <si>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</si>
  <si>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 2. Ceny -2121 až -2191 a -2192 jsou určeny pro jakékoliv úkosy sedel. </t>
  </si>
  <si>
    <t>podklad schodiště</t>
  </si>
  <si>
    <t>0,5*0,1*(7,0+5,8)</t>
  </si>
  <si>
    <t>72</t>
  </si>
  <si>
    <t>452311R1</t>
  </si>
  <si>
    <t>Podkladní desky z betonu prostého tř. C 8/10 otevřený výkop</t>
  </si>
  <si>
    <t>-986781542</t>
  </si>
  <si>
    <t>Podkladní a zajišťovací konstrukce z betonu prostého v otevřeném výkopu desky pod potrubí, stoky a drobné objekty z betonu tř. C 8/10</t>
  </si>
  <si>
    <t>podkladní beton</t>
  </si>
  <si>
    <t>celý objekt - na polštáři</t>
  </si>
  <si>
    <t>460*0,25</t>
  </si>
  <si>
    <t>proplach. potrubí</t>
  </si>
  <si>
    <t>0,9*13,5*0,1</t>
  </si>
  <si>
    <t>prahy</t>
  </si>
  <si>
    <t>20,73*0,7*0,1</t>
  </si>
  <si>
    <t>13*0,7*0,1</t>
  </si>
  <si>
    <t>73</t>
  </si>
  <si>
    <t>452368113</t>
  </si>
  <si>
    <t>Výztuž podkladních desek nebo bloků nebo pražců otevřený výkop z betonářské oceli 10 505</t>
  </si>
  <si>
    <t>-619506155</t>
  </si>
  <si>
    <t>Výztuž podkladních desek, bloků nebo pražců v otevřeném výkopu z betonářské oceli 10 505 (R) nebo BSt 500</t>
  </si>
  <si>
    <t>výztuž pro obetonování propust</t>
  </si>
  <si>
    <t>(265,03+4916,22+9890,56)*0,001</t>
  </si>
  <si>
    <t>74</t>
  </si>
  <si>
    <t>452368211</t>
  </si>
  <si>
    <t>Výztuž podkladních desek nebo bloků nebo pražců otevřený výkop ze svařovaných sítí Kari</t>
  </si>
  <si>
    <t>-127691664</t>
  </si>
  <si>
    <t>Výztuž podkladních desek, bloků nebo pražců v otevřeném výkopu ze svařovaných sítí typu Kari</t>
  </si>
  <si>
    <t>výztuž proplach. potrubí</t>
  </si>
  <si>
    <t>0,45</t>
  </si>
  <si>
    <t>75</t>
  </si>
  <si>
    <t>457541111</t>
  </si>
  <si>
    <t>Filtrační vrstvy ze štěrkodrti bez zhutnění frakce od 0 až 22 do 0 až 63 mm</t>
  </si>
  <si>
    <t>-634497848</t>
  </si>
  <si>
    <t>Filtrační vrstvy jakékoliv tloušťky a sklonu  ze štěrkodrti bez zhutnění, frakce od 0-22 do 0-63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</si>
  <si>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</si>
  <si>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podklad záhozu</t>
  </si>
  <si>
    <t>zához výtok</t>
  </si>
  <si>
    <t>258*1,1*0,3</t>
  </si>
  <si>
    <t>76</t>
  </si>
  <si>
    <t>457971112</t>
  </si>
  <si>
    <t>Zřízení vrstvy z geotextilie o sklonu do 10° š přes 3 do 7,5 m</t>
  </si>
  <si>
    <t>-506004180</t>
  </si>
  <si>
    <t>Zřízení vrstvy z geotextilie s přesahem  bez připevnění k podkladu, s potřebným dočasným zatěžováním včetně zakotvení okraje o sklonu do 10°, šířky geotextilie přes 3 do 7,5 m</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</si>
  <si>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</si>
  <si>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340</t>
  </si>
  <si>
    <t>77</t>
  </si>
  <si>
    <t>69311082</t>
  </si>
  <si>
    <t>geotextilie netkaná separační, ochranná, filtrační, drenážní PP 500g/m2</t>
  </si>
  <si>
    <t>1177225900</t>
  </si>
  <si>
    <t>specifikace k pol.457971112</t>
  </si>
  <si>
    <t>78</t>
  </si>
  <si>
    <t>462511161</t>
  </si>
  <si>
    <t>Zához z lomového kamene tříděného hmotnost kamenů do 80 kg bez výplně</t>
  </si>
  <si>
    <t>665915747</t>
  </si>
  <si>
    <t>Zához z lomového kamene neupraveného provedený ze břehu nebo z lešení, do sucha nebo do vody tříděného, hmotnost jednotlivých kamenů do 80 kg bez výplně mezer</t>
  </si>
  <si>
    <t xml:space="preserve">Poznámka k souboru cen:_x000D_
1. V příplatcích jsou započteny náklady na urovnání líce záhozu do projektovaného profilu. </t>
  </si>
  <si>
    <t>13,9*1,1*0,3</t>
  </si>
  <si>
    <t>79</t>
  </si>
  <si>
    <t>760618611</t>
  </si>
  <si>
    <t>obnova záhozu (pův. materiál)</t>
  </si>
  <si>
    <t>zához před prahem</t>
  </si>
  <si>
    <t>36,1*1,1*0,3</t>
  </si>
  <si>
    <t>258*1,1*0,6</t>
  </si>
  <si>
    <t>80</t>
  </si>
  <si>
    <t>462519002</t>
  </si>
  <si>
    <t>Příplatek za urovnání ploch záhozu z lomového kamene hmotnost do 200 kg</t>
  </si>
  <si>
    <t>964676527</t>
  </si>
  <si>
    <t>Zához z lomového kamene neupraveného záhozového  Příplatek k cenám za urovnání viditelných ploch záhozu z kamene, hmotnosti jednotlivých kamenů do 200 kg</t>
  </si>
  <si>
    <t>36,1*1,1</t>
  </si>
  <si>
    <t>258*1,1</t>
  </si>
  <si>
    <t>81</t>
  </si>
  <si>
    <t>463212121</t>
  </si>
  <si>
    <t>Rovnanina z lomového kamene s vyklínováním spár těženým kamenivem</t>
  </si>
  <si>
    <t>-1296195737</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</si>
  <si>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</si>
  <si>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</si>
  <si>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104,1*1,1*0,3</t>
  </si>
  <si>
    <t>82</t>
  </si>
  <si>
    <t>1286454443</t>
  </si>
  <si>
    <t>Komunikace pozemní</t>
  </si>
  <si>
    <t>83</t>
  </si>
  <si>
    <t>564251112</t>
  </si>
  <si>
    <t>Podklad nebo podsyp ze štěrkopísku ŠP tl 160 mm</t>
  </si>
  <si>
    <t>952492735</t>
  </si>
  <si>
    <t>Podklad nebo podsyp ze štěrkopísku ŠP  s rozprostřením, vlhčením a zhutněním, po zhutnění tl. 160 mm</t>
  </si>
  <si>
    <t>pod panely</t>
  </si>
  <si>
    <t>17*3*2</t>
  </si>
  <si>
    <t>84</t>
  </si>
  <si>
    <t>564861111</t>
  </si>
  <si>
    <t>Podklad ze štěrkodrtě ŠD tl 200 mm</t>
  </si>
  <si>
    <t>-1069492321</t>
  </si>
  <si>
    <t>Podklad ze štěrkodrti ŠD  s rozprostřením a zhutněním, po zhutnění tl. 200 mm</t>
  </si>
  <si>
    <t>prostor u panelů</t>
  </si>
  <si>
    <t>85</t>
  </si>
  <si>
    <t>584121111</t>
  </si>
  <si>
    <t>Osazení silničních dílců z ŽB do lože z kameniva těženého tl 40 mm plochy do 200 m2</t>
  </si>
  <si>
    <t>984834095</t>
  </si>
  <si>
    <t>Osazení silničních dílců ze železového betonu  s podkladem z kameniva těženého do tl. 40 mm jakéhokoliv druhu a velikosti, na plochu jednotlivě přes 50 do 200 m2</t>
  </si>
  <si>
    <t xml:space="preserve">Poznámka k souboru cen:_x000D_
1. V ceně nejsou započteny náklady na: a) dodání dílců, které se oceňuje ve specifikaci, b) výplň spár, které se oceňují cenami souboru cen 599 . 4-11 Vyplnění spár mezi silničními dílci jakékoliv tloušťky. 2. Počet měrných jednotek se určuje v m2 půdorysné plochy krytu z dílců včetně spár. </t>
  </si>
  <si>
    <t>plocha panely</t>
  </si>
  <si>
    <t>86</t>
  </si>
  <si>
    <t>59381007</t>
  </si>
  <si>
    <t>panel silniční 3,00x2,00x0,18m</t>
  </si>
  <si>
    <t>-1455595300</t>
  </si>
  <si>
    <t>specifikace k pol.584121111</t>
  </si>
  <si>
    <t>87</t>
  </si>
  <si>
    <t>871470410</t>
  </si>
  <si>
    <t>Montáž kanalizačního potrubí korugovaného SN 10 z polypropylenu DN 800</t>
  </si>
  <si>
    <t>714606724</t>
  </si>
  <si>
    <t>Montáž kanalizačního potrubí z plastů z polypropylenu PP korugovaného nebo žebrovaného SN 10 DN 800</t>
  </si>
  <si>
    <t>proplachovací potrubí</t>
  </si>
  <si>
    <t>13,5</t>
  </si>
  <si>
    <t>88</t>
  </si>
  <si>
    <t>28617053</t>
  </si>
  <si>
    <t>trubka kanalizační PP korugovaná DN 800x6000mm SN10</t>
  </si>
  <si>
    <t>-1187997961</t>
  </si>
  <si>
    <t>specifikace k pol.871470410</t>
  </si>
  <si>
    <t>89</t>
  </si>
  <si>
    <t>890411851</t>
  </si>
  <si>
    <t>Bourání šachet z prefabrikovaných skruží strojně obestavěného prostoru do 1,5 m3</t>
  </si>
  <si>
    <t>1130306977</t>
  </si>
  <si>
    <t>Bourání šachet a jímek strojně velikosti obestavěného prostoru do 1,5 m3 z prefabrikovaných skruží</t>
  </si>
  <si>
    <t xml:space="preserve">Poznámka k souboru cen:_x000D_
1. Ceny jsou určeny pro vodovodní a kanalizačné šachty. 2. Šachty velikosti nad 5 m3 obestavěného prostoru se oceňují cenami katalogu 801-3 Budov a haly - bourání konstrukcí. </t>
  </si>
  <si>
    <t>odstranění skruží</t>
  </si>
  <si>
    <t>0,5*0,5*3,14*1*8</t>
  </si>
  <si>
    <t>891472322</t>
  </si>
  <si>
    <t>Montáž kanalizačních stavítek DN 800</t>
  </si>
  <si>
    <t>1414925193</t>
  </si>
  <si>
    <t>Montáž kanalizačních armatur na potrubí stavítek DN 800</t>
  </si>
  <si>
    <t xml:space="preserve">Poznámka k souboru cen:_x000D_
1. V cenách jsou započteny i náklady na: a) u šoupátek ceny -2122 na vytvoření otvorů ve stropech šachet pro prostup zemních souprav šoupátek, b) u stavítek ceny -2322 chemické kotvy s vyvrtáním otvoru a chemickou patronou, osazení rámů a vodícího zařízení. 2. V cenách nejsou započteny náklady na: a) dodání šoupátek, zemních souprav, šoupátkových koleček, šoupátkových klíčů, stavítek a vodícího zařízení; tyto náklady se oceňují ve specifikaci, b) osazení šoupátkových poklopů; osazení poklopů se oceňuje příslušnými cenami souboru cen 899 40-11 Osazení poklopů litinových části A 01 tohoto katalogu.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 </t>
  </si>
  <si>
    <t>91</t>
  </si>
  <si>
    <t>422241</t>
  </si>
  <si>
    <t>šoupátko vřetenové DN 800</t>
  </si>
  <si>
    <t>-915471664</t>
  </si>
  <si>
    <t>Poznámka k položce:_x000D_
Součástí položky je kompletní dodávka včetně ovládání, uchycení, apod.</t>
  </si>
  <si>
    <t>specifikace k pol.891472322</t>
  </si>
  <si>
    <t>92</t>
  </si>
  <si>
    <t>894411311</t>
  </si>
  <si>
    <t>Osazení betonových nebo železobetonových dílců pro šachty skruží rovných</t>
  </si>
  <si>
    <t>-1743271001</t>
  </si>
  <si>
    <t xml:space="preserve">Poznámka k souboru cen:_x000D_
1. V cenách nejsou započteny náklady na dodání betonových nebo železobetonových dílců a těsnění; dodání těchto se oceňuje ve specifikaci. </t>
  </si>
  <si>
    <t>skruže na studny</t>
  </si>
  <si>
    <t>93</t>
  </si>
  <si>
    <t>59224104</t>
  </si>
  <si>
    <t>skruž betonová studniční 100x100x9cm</t>
  </si>
  <si>
    <t>-1233927970</t>
  </si>
  <si>
    <t>specifikace k pol.894411311</t>
  </si>
  <si>
    <t>94</t>
  </si>
  <si>
    <t>894812331</t>
  </si>
  <si>
    <t>Revizní a čistící šachta z PP DN 600 šachtová roura korugovaná světlé hloubky 1000 mm</t>
  </si>
  <si>
    <t>-729318628</t>
  </si>
  <si>
    <t>Revizní a čistící šachta z polypropylenu PP pro hladké trouby DN 600 roura šachtová korugovaná, světlé hloubky 1 000 mm</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</si>
  <si>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</si>
  <si>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95</t>
  </si>
  <si>
    <t>899623181</t>
  </si>
  <si>
    <t>Obetonování potrubí nebo zdiva stok betonem prostým tř. C 30/37 v otevřeném výkopu</t>
  </si>
  <si>
    <t>-1370262079</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</si>
  <si>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</si>
  <si>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 </t>
  </si>
  <si>
    <t>obetonování propust</t>
  </si>
  <si>
    <t>33*9,1</t>
  </si>
  <si>
    <t>obetonování proplach. potrubí</t>
  </si>
  <si>
    <t>14,2</t>
  </si>
  <si>
    <t>96</t>
  </si>
  <si>
    <t>899643111</t>
  </si>
  <si>
    <t>Bednění pro obetonování potrubí otevřený výkop</t>
  </si>
  <si>
    <t>-1181306305</t>
  </si>
  <si>
    <t>Bednění pro obetonování potrubí v otevřeném výkopu</t>
  </si>
  <si>
    <t>3,75*2*33</t>
  </si>
  <si>
    <t>17,9*2</t>
  </si>
  <si>
    <t>1,2*2*13,5</t>
  </si>
  <si>
    <t>1,8*2</t>
  </si>
  <si>
    <t>97</t>
  </si>
  <si>
    <t>1385368112</t>
  </si>
  <si>
    <t>viz D.1.1.a, D.1.1.b.1, -b.6.1 - 4, -b.8</t>
  </si>
  <si>
    <t>21,5</t>
  </si>
  <si>
    <t>30,3</t>
  </si>
  <si>
    <t>98</t>
  </si>
  <si>
    <t>2055745727</t>
  </si>
  <si>
    <t>51,8</t>
  </si>
  <si>
    <t>613135193</t>
  </si>
  <si>
    <t>patní plech 240x240x20 mm - 19+21</t>
  </si>
  <si>
    <t>podložka šroubu M16 - 84+76</t>
  </si>
  <si>
    <t>100</t>
  </si>
  <si>
    <t>952903112</t>
  </si>
  <si>
    <t>Vyčištění objektů ČOV, nádrží, žlabů a kanálů při v do 3,5 m</t>
  </si>
  <si>
    <t>-2005534295</t>
  </si>
  <si>
    <t>Vyčištění objektů čistíren odpadních vod, nádrží, žlabů nebo kanálů  světlé výšky prostoru do 3,5 m</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</si>
  <si>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</si>
  <si>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prostor shybky</t>
  </si>
  <si>
    <t>163</t>
  </si>
  <si>
    <t>101</t>
  </si>
  <si>
    <t>953334R1</t>
  </si>
  <si>
    <t>Těsnící plech ve svitku do pracovních spar betonových kcí s bitumenem oboustranným š 500 mm</t>
  </si>
  <si>
    <t>546913483</t>
  </si>
  <si>
    <t>Těsnící plech do pracovních spar betonových konstrukcí horizontálních i vertikálních (podlaha - zeď, zeď - strop a technologických) ve svitku s bitumenovým povrchem oboustranným, šířky 500 mm</t>
  </si>
  <si>
    <t>těsnící plech do pracovních spár</t>
  </si>
  <si>
    <t>rámová propust</t>
  </si>
  <si>
    <t>4*33</t>
  </si>
  <si>
    <t>102</t>
  </si>
  <si>
    <t>-1090742845</t>
  </si>
  <si>
    <t>103</t>
  </si>
  <si>
    <t>-1432536088</t>
  </si>
  <si>
    <t>104</t>
  </si>
  <si>
    <t>992343550</t>
  </si>
  <si>
    <t>(19+21)*4</t>
  </si>
  <si>
    <t>105</t>
  </si>
  <si>
    <t>-179933940</t>
  </si>
  <si>
    <t>160</t>
  </si>
  <si>
    <t>106</t>
  </si>
  <si>
    <t>953991211</t>
  </si>
  <si>
    <t>Dodání a osazení hmoždinek profilu 6 až 8 mm do zdiva z betonu</t>
  </si>
  <si>
    <t>-25740841</t>
  </si>
  <si>
    <t>Dodání a osazení hmoždinek  včetně vyvrtání otvorů (s dodáním hmot) ve stěnách do zdiva z betonu nebo tvrdého kamene a obkladů, vnější profil hmoždinky 6 až 8 mm</t>
  </si>
  <si>
    <t>pro žebřík</t>
  </si>
  <si>
    <t>56*2</t>
  </si>
  <si>
    <t>107</t>
  </si>
  <si>
    <t>997013R1</t>
  </si>
  <si>
    <t>Poplatek za uložení dřevěného bioodpadu na skládce (skládkovné)</t>
  </si>
  <si>
    <t>-1483049977</t>
  </si>
  <si>
    <t>pařezy na skládku</t>
  </si>
  <si>
    <t>7*0,7*0,7*0,7*1</t>
  </si>
  <si>
    <t>větve</t>
  </si>
  <si>
    <t>7*0,5*1,0</t>
  </si>
  <si>
    <t>kmeny</t>
  </si>
  <si>
    <t>5*0,5*1,0</t>
  </si>
  <si>
    <t>108</t>
  </si>
  <si>
    <t>997221551</t>
  </si>
  <si>
    <t>Vodorovná doprava suti ze sypkých materiálů do 1 km</t>
  </si>
  <si>
    <t>-1751548206</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</si>
  <si>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</si>
  <si>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</si>
  <si>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zához na meziskládku</t>
  </si>
  <si>
    <t>38,22</t>
  </si>
  <si>
    <t>zpět k použití</t>
  </si>
  <si>
    <t>odvoz na skládku</t>
  </si>
  <si>
    <t>"štěrk. cesta"52,2</t>
  </si>
  <si>
    <t>109</t>
  </si>
  <si>
    <t>997221559</t>
  </si>
  <si>
    <t>Příplatek ZKD 1 km u vodorovné dopravy suti ze sypkých materiálů</t>
  </si>
  <si>
    <t>1330139486</t>
  </si>
  <si>
    <t>Vodorovná doprava suti  bez naložení, ale se složením a s hrubým urovnáním Příplatek k ceně za každý další i započatý 1 km přes 1 km</t>
  </si>
  <si>
    <t>"štěrk. cesta"52,2*19</t>
  </si>
  <si>
    <t>110</t>
  </si>
  <si>
    <t>486546202</t>
  </si>
  <si>
    <t>štětovnice na staveb.důr (k dalšímu užití)</t>
  </si>
  <si>
    <t>5*56*0,155</t>
  </si>
  <si>
    <t>10,5*146*0,155</t>
  </si>
  <si>
    <t>-((31+37)*10,5)*0,134</t>
  </si>
  <si>
    <t>(858-(19*11))*0,155</t>
  </si>
  <si>
    <t>4,46</t>
  </si>
  <si>
    <t>skruže na stav. dvůr</t>
  </si>
  <si>
    <t>12,058</t>
  </si>
  <si>
    <t>111</t>
  </si>
  <si>
    <t>997221611</t>
  </si>
  <si>
    <t>Nakládání suti na dopravní prostředky pro vodorovnou dopravu</t>
  </si>
  <si>
    <t>1217427896</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</si>
  <si>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</si>
  <si>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</si>
  <si>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zához zpět</t>
  </si>
  <si>
    <t>112</t>
  </si>
  <si>
    <t>997221873</t>
  </si>
  <si>
    <t>-792851172</t>
  </si>
  <si>
    <t>52,2</t>
  </si>
  <si>
    <t>113</t>
  </si>
  <si>
    <t>-595125925</t>
  </si>
  <si>
    <t>711</t>
  </si>
  <si>
    <t>Izolace proti vodě, vlhkosti a plynům</t>
  </si>
  <si>
    <t>114</t>
  </si>
  <si>
    <t>711141559</t>
  </si>
  <si>
    <t>Provedení izolace proti zemní vlhkosti pásy přitavením vodorovné NAIP</t>
  </si>
  <si>
    <t>1079265205</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</si>
  <si>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</si>
  <si>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</si>
  <si>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izolace propust</t>
  </si>
  <si>
    <t>33*(4,52+5,25)</t>
  </si>
  <si>
    <t>115</t>
  </si>
  <si>
    <t>711142559</t>
  </si>
  <si>
    <t>Provedení izolace proti zemní vlhkosti pásy přitavením svislé NAIP</t>
  </si>
  <si>
    <t>642692273</t>
  </si>
  <si>
    <t>Provedení izolace proti zemní vlhkosti pásy přitavením  NAIP na ploše svislé S</t>
  </si>
  <si>
    <t>33,5*(3,5+3,5)</t>
  </si>
  <si>
    <t>116</t>
  </si>
  <si>
    <t>62832000</t>
  </si>
  <si>
    <t>pás asfaltový natavitelný oxidovaný tl 3,0mm typu V60 S30 s vložkou ze skleněné rohože, s jemnozrnným minerálním posypem</t>
  </si>
  <si>
    <t>-1945797960</t>
  </si>
  <si>
    <t>specifikace k pol.711141559, -42559</t>
  </si>
  <si>
    <t>(322,41+234,5)*1,15</t>
  </si>
  <si>
    <t>117</t>
  </si>
  <si>
    <t>711191001</t>
  </si>
  <si>
    <t>Provedení adhezního můstku na vodorovné ploše</t>
  </si>
  <si>
    <t>-622750289</t>
  </si>
  <si>
    <t>Provedení nátěru adhezního můstku na ploše vodorovné V</t>
  </si>
  <si>
    <t>118</t>
  </si>
  <si>
    <t>711191011</t>
  </si>
  <si>
    <t>Provedení adhezního můstku na svislé ploše</t>
  </si>
  <si>
    <t>1494208644</t>
  </si>
  <si>
    <t>Provedení nátěru adhezního můstku na ploše svislé S</t>
  </si>
  <si>
    <t>119</t>
  </si>
  <si>
    <t>58581220</t>
  </si>
  <si>
    <t>můstek adhezní pod izolační a vyrovnávací lepící hmoty</t>
  </si>
  <si>
    <t>1759138131</t>
  </si>
  <si>
    <t>specifikace k pol.711191001, -011</t>
  </si>
  <si>
    <t>(322,41+234,5)*0,118</t>
  </si>
  <si>
    <t>998711101</t>
  </si>
  <si>
    <t>Přesun hmot tonážní pro izolace proti vodě, vlhkosti a plynům v objektech výšky do 6 m</t>
  </si>
  <si>
    <t>-1874182328</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</si>
  <si>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</si>
  <si>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</si>
  <si>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121</t>
  </si>
  <si>
    <t>767861011</t>
  </si>
  <si>
    <t>Montáž vnitřních kovových žebříků přímých délky do 5 m kotvených do betonu</t>
  </si>
  <si>
    <t>769054837</t>
  </si>
  <si>
    <t>Montáž vnitřních kovových žebříků přímých délky přes 2 do 5 m, ukotvených do betonu</t>
  </si>
  <si>
    <t>122</t>
  </si>
  <si>
    <t>44983047</t>
  </si>
  <si>
    <t>žebřík venkovní s přímým výstupem a ochranným košem bez suchovodu z pozinkované oceli celkem dl 6,1-8,5m</t>
  </si>
  <si>
    <t>-576716267</t>
  </si>
  <si>
    <t>specifikace k pol.767861011</t>
  </si>
  <si>
    <t>6,72*2</t>
  </si>
  <si>
    <t>123</t>
  </si>
  <si>
    <t>767995117</t>
  </si>
  <si>
    <t>Montáž atypických zámečnických konstrukcí hmotnosti do 500 kg</t>
  </si>
  <si>
    <t>690336753</t>
  </si>
  <si>
    <t>Montáž ostatních atypických zámečnických konstrukcí  hmotnosti přes 250 do 500 kg</t>
  </si>
  <si>
    <t>osazení nosníku pro provizorní hrazení</t>
  </si>
  <si>
    <t>72kg/m</t>
  </si>
  <si>
    <t>9,8*72</t>
  </si>
  <si>
    <t>124</t>
  </si>
  <si>
    <t>552114R1</t>
  </si>
  <si>
    <t xml:space="preserve">nosník provizorního hrazení - profil MSH 450/250/10 </t>
  </si>
  <si>
    <t>1288038641</t>
  </si>
  <si>
    <t>Poznámka k položce:_x000D_
Kompletní dodávka včetně potřebného uchycení, vyvrtaných otvorů apod., povrchová úprava žárový pozink</t>
  </si>
  <si>
    <t>specifikace k pol.767995117</t>
  </si>
  <si>
    <t>0,7056</t>
  </si>
  <si>
    <t>125</t>
  </si>
  <si>
    <t>998767101</t>
  </si>
  <si>
    <t>Přesun hmot tonážní pro zámečnické konstrukce v objektech v do 6 m</t>
  </si>
  <si>
    <t>-1720301190</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</si>
  <si>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</si>
  <si>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</si>
  <si>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126</t>
  </si>
  <si>
    <t>783913151</t>
  </si>
  <si>
    <t>Penetrační syntetický nátěr hladkých betonových podlah</t>
  </si>
  <si>
    <t>2038255987</t>
  </si>
  <si>
    <t>Penetrační nátěr betonových podlah hladkých (z pohledového nebo gletovaného betonu, stěrky apod.) syntetický</t>
  </si>
  <si>
    <t>SO 01.1.3.a - Snižování hladiny podzemní vody (čerpání)</t>
  </si>
  <si>
    <t>HSV - HSV</t>
  </si>
  <si>
    <t xml:space="preserve">    01 - Odvodňovací práce</t>
  </si>
  <si>
    <t>01</t>
  </si>
  <si>
    <t>Odvodňovací práce</t>
  </si>
  <si>
    <t>R01</t>
  </si>
  <si>
    <t>8 odvodňovacích vrtů hloubek 22m, celkem 176 bm a 5700 Kč</t>
  </si>
  <si>
    <t>-1609593137</t>
  </si>
  <si>
    <t>viz PD - posudek odvodňovacích prací</t>
  </si>
  <si>
    <t>R02</t>
  </si>
  <si>
    <t>Dopravní náklady na přesun vrtných souprav a materiálu</t>
  </si>
  <si>
    <t>835820469</t>
  </si>
  <si>
    <t>R03</t>
  </si>
  <si>
    <t>Montáž a demontáž odvodňovacích soustav</t>
  </si>
  <si>
    <t>1099563832</t>
  </si>
  <si>
    <t>R04</t>
  </si>
  <si>
    <t>Dopravní náklady na převoz čerpacího zařízení</t>
  </si>
  <si>
    <t>-226935020</t>
  </si>
  <si>
    <t>R05</t>
  </si>
  <si>
    <t>Nepřetržitý provoz 12 čerpadel na jeden a půl měsíce</t>
  </si>
  <si>
    <t>400241358</t>
  </si>
  <si>
    <t>R06</t>
  </si>
  <si>
    <t>Hydrogeologický dozor odvodňovacích prací za 1 a půl měsíce</t>
  </si>
  <si>
    <t>27161481</t>
  </si>
  <si>
    <t>SO 01.2 - Revitalizace horní části ramene Oblůčí</t>
  </si>
  <si>
    <t>SO 01.2.1 - Pročištění kynety</t>
  </si>
  <si>
    <t>-1233881370</t>
  </si>
  <si>
    <t xml:space="preserve">viz D.1.2.a, D.1.2.b.1, -b.3, -b.4, </t>
  </si>
  <si>
    <t>pročištění kynety</t>
  </si>
  <si>
    <t>350</t>
  </si>
  <si>
    <t>-88864189</t>
  </si>
  <si>
    <t>odvoz materiálu do mořkadní plochy (SO 02.1.6.)</t>
  </si>
  <si>
    <t>171251101</t>
  </si>
  <si>
    <t>Uložení sypaniny do násypů nezhutněných</t>
  </si>
  <si>
    <t>118965493</t>
  </si>
  <si>
    <t>Uložení sypanin do násypů s rozprostřením sypaniny ve vrstvách a s hrubým urovnáním nezhutněných jakékoliv třídy těžitelnosti</t>
  </si>
  <si>
    <t>uložení zeminy do mokřadní plochy</t>
  </si>
  <si>
    <t>-1177638661</t>
  </si>
  <si>
    <t>175+44+6</t>
  </si>
  <si>
    <t>-311399661</t>
  </si>
  <si>
    <t>225*0,03*1,03</t>
  </si>
  <si>
    <t>1859042428</t>
  </si>
  <si>
    <t>úprava ploch po strojním těžení</t>
  </si>
  <si>
    <t>315*5</t>
  </si>
  <si>
    <t>-429773007</t>
  </si>
  <si>
    <t>svahování kynety</t>
  </si>
  <si>
    <t>2,2*390</t>
  </si>
  <si>
    <t>2117665366</t>
  </si>
  <si>
    <t>1269036470</t>
  </si>
  <si>
    <t>225*2</t>
  </si>
  <si>
    <t>-591111631</t>
  </si>
  <si>
    <t>-964259958</t>
  </si>
  <si>
    <t>225</t>
  </si>
  <si>
    <t>-492814537</t>
  </si>
  <si>
    <t>225*0,0001</t>
  </si>
  <si>
    <t>-2076999507</t>
  </si>
  <si>
    <t>-621107239</t>
  </si>
  <si>
    <t>-1318324512</t>
  </si>
  <si>
    <t>500*0,023</t>
  </si>
  <si>
    <t>2036594351</t>
  </si>
  <si>
    <t>-1097129256</t>
  </si>
  <si>
    <t>0,023*3000</t>
  </si>
  <si>
    <t>81384272</t>
  </si>
  <si>
    <t>SO 01.2.1.a - Rekultivace dotčených pozemků pod ochranou ZPF - 2.rok</t>
  </si>
  <si>
    <t>-633675221</t>
  </si>
  <si>
    <t>-1180184226</t>
  </si>
  <si>
    <t>924463685</t>
  </si>
  <si>
    <t>967539697</t>
  </si>
  <si>
    <t>-1098508422</t>
  </si>
  <si>
    <t>-362669520</t>
  </si>
  <si>
    <t>-460705381</t>
  </si>
  <si>
    <t>1922408135</t>
  </si>
  <si>
    <t>SO 01.2.2 - Revitalizační opatření</t>
  </si>
  <si>
    <t>111251103</t>
  </si>
  <si>
    <t>Odstranění křovin a stromů průměru kmene do 100 mm i s kořeny sklonu terénu do 1:5 z celkové plochy přes 500 m2 strojně</t>
  </si>
  <si>
    <t>-338928475</t>
  </si>
  <si>
    <t>Odstranění křovin a stromů s odstraněním kořenů strojně průměru kmene do 100 mm v rovině nebo ve svahu sklonu terénu do 1:5, při celkové ploše přes 500 m2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</si>
  <si>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</si>
  <si>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2645+572</t>
  </si>
  <si>
    <t>112101101</t>
  </si>
  <si>
    <t>Odstranění stromů listnatých průměru kmene do 300 mm</t>
  </si>
  <si>
    <t>1698073764</t>
  </si>
  <si>
    <t>Odstranění stromů s odřezáním kmene a s odvětvením listnatých, průměru kmene přes 100 do 300 mm</t>
  </si>
  <si>
    <t>-1392072372</t>
  </si>
  <si>
    <t>112251101</t>
  </si>
  <si>
    <t>Odstranění pařezů D do 300 mm</t>
  </si>
  <si>
    <t>716642221</t>
  </si>
  <si>
    <t>Odstranění pařezů strojně s jejich vykopáním, vytrháním nebo odstřelením průměru přes 100 do 300 mm</t>
  </si>
  <si>
    <t>-773728703</t>
  </si>
  <si>
    <t>124253R1</t>
  </si>
  <si>
    <t>Vykopávky pro koryta vodotečí plovoucím sacím bagrem s přečerpáním do mokřadní plochy</t>
  </si>
  <si>
    <t>332913567</t>
  </si>
  <si>
    <t>Poznámka k položce:_x000D_
Předpokládá se pisávání bagru až 50 % objemu vody, výkon bagru 3 m3/min.</t>
  </si>
  <si>
    <t>viz D.1.2.a, D.1.2.b.1, -b.4</t>
  </si>
  <si>
    <t>tůně izolované</t>
  </si>
  <si>
    <t>955</t>
  </si>
  <si>
    <t>131251104</t>
  </si>
  <si>
    <t>Hloubení jam nezapažených v hornině třídy těžitelnosti I, skupiny 3 objem do 500 m3 strojně</t>
  </si>
  <si>
    <t>1861075490</t>
  </si>
  <si>
    <t>Hloubení nezapažených jam a zářezů strojně s urovnáním dna do předepsaného profilu a spádu v hornině třídy těžitelnosti I skupiny 3 přes 100 do 500 m3</t>
  </si>
  <si>
    <t>tůně boční</t>
  </si>
  <si>
    <t>189</t>
  </si>
  <si>
    <t>162201401</t>
  </si>
  <si>
    <t>Vodorovné přemístění větví stromů listnatých do 1 km D kmene do 300 mm</t>
  </si>
  <si>
    <t>1611921997</t>
  </si>
  <si>
    <t>Vodorovné přemístění větví, kmenů nebo pařezů s naložením, složením a dopravou do 1000 m větví stromů listnatých, průměru kmene přes 100 do 300 mm</t>
  </si>
  <si>
    <t>-1371338127</t>
  </si>
  <si>
    <t>162201411</t>
  </si>
  <si>
    <t>Vodorovné přemístění kmenů stromů listnatých do 1 km D kmene do 300 mm</t>
  </si>
  <si>
    <t>864417056</t>
  </si>
  <si>
    <t>Vodorovné přemístění větví, kmenů nebo pařezů s naložením, složením a dopravou do 1000 m kmenů stromů listnatých, průměru přes 100 do 300 mm</t>
  </si>
  <si>
    <t>276075298</t>
  </si>
  <si>
    <t>162201421</t>
  </si>
  <si>
    <t>Vodorovné přemístění pařezů do 1 km D do 300 mm</t>
  </si>
  <si>
    <t>-1565209011</t>
  </si>
  <si>
    <t>Vodorovné přemístění větví, kmenů nebo pařezů s naložením, složením a dopravou do 1000 m pařezů kmenů, průměru přes 100 do 300 mm</t>
  </si>
  <si>
    <t>1788641240</t>
  </si>
  <si>
    <t>162301501</t>
  </si>
  <si>
    <t>Vodorovné přemístění křovin do 5 km D kmene do 100 mm</t>
  </si>
  <si>
    <t>-191051523</t>
  </si>
  <si>
    <t>Vodorovné přemístění smýcených křovin do průměru kmene 100 mm na vzdálenost do 5 000 m</t>
  </si>
  <si>
    <t xml:space="preserve">Poznámka k souboru cen:_x000D_
1. Ceny nelze použít pro přemístění křovin do 50 m; toto přemístění je započteno v cenách souborů cen Odstranění křovin a stromů části A 01. 2. V cenách jsou započteny i náklady na složení křovin z dopravního prostředku do hromad na stanoveném místě. </t>
  </si>
  <si>
    <t>3217</t>
  </si>
  <si>
    <t>162301931</t>
  </si>
  <si>
    <t>Příplatek k vodorovnému přemístění větví stromů listnatých D kmene do 300 mm ZKD 1 km</t>
  </si>
  <si>
    <t>-2129910411</t>
  </si>
  <si>
    <t>Vodorovné přemístění větví, kmenů nebo pařezů s naložením, složením a dopravou Příplatek k cenám za každých dalších i započatých 1000 m přes 1000 m větví stromů listnatých, průměru kmene přes 100 do 300 mm</t>
  </si>
  <si>
    <t>53*19</t>
  </si>
  <si>
    <t>1474899590</t>
  </si>
  <si>
    <t>31*19</t>
  </si>
  <si>
    <t>162301951</t>
  </si>
  <si>
    <t>Příplatek k vodorovnému přemístění kmenů stromů listnatých D kmene do 300 mm ZKD 1 km</t>
  </si>
  <si>
    <t>382965737</t>
  </si>
  <si>
    <t>Vodorovné přemístění větví, kmenů nebo pařezů s naložením, složením a dopravou Příplatek k cenám za každých dalších i započatých 1000 m přes 1000 m kmenů stromů listnatých, o průměru přes 100 do 300 mm</t>
  </si>
  <si>
    <t>viz C.6</t>
  </si>
  <si>
    <t>-345015036</t>
  </si>
  <si>
    <t>162301971</t>
  </si>
  <si>
    <t>Příplatek k vodorovnému přemístění pařezů D 300 mm ZKD 1 km</t>
  </si>
  <si>
    <t>1263037531</t>
  </si>
  <si>
    <t>Vodorovné přemístění větví, kmenů nebo pařezů s naložením, složením a dopravou Příplatek k cenám za každých dalších i započatých 1000 m přes 1000 m pařezů kmenů, průměru přes 100 do 300 mm</t>
  </si>
  <si>
    <t>473140015</t>
  </si>
  <si>
    <t>162301981</t>
  </si>
  <si>
    <t>Příplatek k vodorovnému přemístění křovin D kmene do 100 mm ZKD 1 km</t>
  </si>
  <si>
    <t>-278424695</t>
  </si>
  <si>
    <t>Vodorovné přemístění smýcených křovin Příplatek k ceně za každých dalších i započatých 1 000 m</t>
  </si>
  <si>
    <t>3217*15</t>
  </si>
  <si>
    <t>-1742046620</t>
  </si>
  <si>
    <t>tůně boční do mokřadní plochy</t>
  </si>
  <si>
    <t>-977432448</t>
  </si>
  <si>
    <t>viz D.1.2.a, D.1.2.b.1, -b.3</t>
  </si>
  <si>
    <t>uložení materiálu do mokřadní plochy</t>
  </si>
  <si>
    <t>1144</t>
  </si>
  <si>
    <t>74695991</t>
  </si>
  <si>
    <t>157331266</t>
  </si>
  <si>
    <t>02650R12</t>
  </si>
  <si>
    <t>jasan úzkolistý (Fraximus angustifolia)  vel. 200 cm, PK</t>
  </si>
  <si>
    <t>936275781</t>
  </si>
  <si>
    <t>02650R13</t>
  </si>
  <si>
    <t>jasan ztepilý (Fraximus excelsior)  vel. 200 cm, PK</t>
  </si>
  <si>
    <t>1356637474</t>
  </si>
  <si>
    <t>-1219876059</t>
  </si>
  <si>
    <t>14373330</t>
  </si>
  <si>
    <t>1503763994</t>
  </si>
  <si>
    <t>-542927924</t>
  </si>
  <si>
    <t>-1056072524</t>
  </si>
  <si>
    <t>184109R1</t>
  </si>
  <si>
    <t>Výsadba sazenic vrby do vyvrtaného otvoru</t>
  </si>
  <si>
    <t>1952996869</t>
  </si>
  <si>
    <t>Poznámka k položce:_x000D_
Součástí položky je i příprava otvoru a a potřebné zalití, dle TZ.</t>
  </si>
  <si>
    <t>02650R14</t>
  </si>
  <si>
    <t>vrba bílá (salix alba), prut 1,0 - 3,0 m</t>
  </si>
  <si>
    <t>-1652223780</t>
  </si>
  <si>
    <t>specifikace k pol.184109R1</t>
  </si>
  <si>
    <t>687961644</t>
  </si>
  <si>
    <t>35*1</t>
  </si>
  <si>
    <t>1887579898</t>
  </si>
  <si>
    <t>-1018663307</t>
  </si>
  <si>
    <t>35*2</t>
  </si>
  <si>
    <t>1449253499</t>
  </si>
  <si>
    <t>1931425723</t>
  </si>
  <si>
    <t>353561122</t>
  </si>
  <si>
    <t>vrby (skupinky)</t>
  </si>
  <si>
    <t>533410835</t>
  </si>
  <si>
    <t>0,5*35</t>
  </si>
  <si>
    <t>-337034046</t>
  </si>
  <si>
    <t>35*0,1*0,5</t>
  </si>
  <si>
    <t>-907616190</t>
  </si>
  <si>
    <t>35*5</t>
  </si>
  <si>
    <t>-1493113155</t>
  </si>
  <si>
    <t>175</t>
  </si>
  <si>
    <t>-586592632</t>
  </si>
  <si>
    <t>35*0,03</t>
  </si>
  <si>
    <t>-474218650</t>
  </si>
  <si>
    <t>viz D.1.2.a, D.1.2.b.1, -b.3 a pol.185804311</t>
  </si>
  <si>
    <t>1,05</t>
  </si>
  <si>
    <t>41800671</t>
  </si>
  <si>
    <t>-1438011256</t>
  </si>
  <si>
    <t>638163921</t>
  </si>
  <si>
    <t>0,04*0,04*3,14*1,5*54</t>
  </si>
  <si>
    <t>724487036</t>
  </si>
  <si>
    <t>53*0,5*0,5*0,5*1</t>
  </si>
  <si>
    <t>31*0,7*0,7*0,7*1,0</t>
  </si>
  <si>
    <t>53*0,3*1,0</t>
  </si>
  <si>
    <t>31*0,5*1,0</t>
  </si>
  <si>
    <t>křoviny</t>
  </si>
  <si>
    <t>3217*0,05</t>
  </si>
  <si>
    <t>-326651277</t>
  </si>
  <si>
    <t>SO 01.2.2.1 - Následná péče - 1.rok</t>
  </si>
  <si>
    <t>-1105743188</t>
  </si>
  <si>
    <t>"1.rok" 35</t>
  </si>
  <si>
    <t>-1528260753</t>
  </si>
  <si>
    <t>"1.rok" 35*0,1</t>
  </si>
  <si>
    <t>1252915981</t>
  </si>
  <si>
    <t>0,035</t>
  </si>
  <si>
    <t>-764619734</t>
  </si>
  <si>
    <t>35*0,03*8</t>
  </si>
  <si>
    <t>vrby</t>
  </si>
  <si>
    <t>19*0,03*8</t>
  </si>
  <si>
    <t>957959495</t>
  </si>
  <si>
    <t>12,96</t>
  </si>
  <si>
    <t>151011268</t>
  </si>
  <si>
    <t>-1763550332</t>
  </si>
  <si>
    <t>SO 01.2.2.2 - Následná péče - 2.rok</t>
  </si>
  <si>
    <t>-1282767810</t>
  </si>
  <si>
    <t>"2.rok" 35</t>
  </si>
  <si>
    <t>1741902183</t>
  </si>
  <si>
    <t>-798955852</t>
  </si>
  <si>
    <t>"2.rok" 35*0,1</t>
  </si>
  <si>
    <t>1597820868</t>
  </si>
  <si>
    <t>-588701492</t>
  </si>
  <si>
    <t>35*0,03*6</t>
  </si>
  <si>
    <t>19*0,03*6</t>
  </si>
  <si>
    <t>-929808607</t>
  </si>
  <si>
    <t>9,72</t>
  </si>
  <si>
    <t>-432019676</t>
  </si>
  <si>
    <t>531245891</t>
  </si>
  <si>
    <t>SO 01.2.2.3 - Následná péče - 3.rok</t>
  </si>
  <si>
    <t>-1469595255</t>
  </si>
  <si>
    <t>"3.rok" 35</t>
  </si>
  <si>
    <t>1763770101</t>
  </si>
  <si>
    <t>-1430411284</t>
  </si>
  <si>
    <t>-1598846059</t>
  </si>
  <si>
    <t>-2047380112</t>
  </si>
  <si>
    <t>-1893717184</t>
  </si>
  <si>
    <t>1455452493</t>
  </si>
  <si>
    <t>-1864619489</t>
  </si>
  <si>
    <t>SO 02 - Morávka</t>
  </si>
  <si>
    <t>SO 02.1 - Prodloužení Morávky a odbahnění dolní části Oblůčí</t>
  </si>
  <si>
    <t>SO 02.1.1 - Úprava odběrného objektu</t>
  </si>
  <si>
    <t>-153855411</t>
  </si>
  <si>
    <t>viz D.2.1.a, D.2.1.b.1.1</t>
  </si>
  <si>
    <t>pročištění</t>
  </si>
  <si>
    <t>1352120579</t>
  </si>
  <si>
    <t>805924079</t>
  </si>
  <si>
    <t>3,2*15</t>
  </si>
  <si>
    <t>-1013173138</t>
  </si>
  <si>
    <t>3,2*1,8</t>
  </si>
  <si>
    <t>SO 02.1.2 - Zemní koryto - prodloužení Morávky</t>
  </si>
  <si>
    <t>111151232</t>
  </si>
  <si>
    <t>Pokosení trávníku lučního plochy do 10000 m2 s odvozem do 20 km ve svahu do 1:2</t>
  </si>
  <si>
    <t>-1925227005</t>
  </si>
  <si>
    <t>Pokosení trávníku při souvislé ploše přes 1000 do 10000 m2 lučního na svahu přes 1:5 do 1:2</t>
  </si>
  <si>
    <t>viz D.2.1.a, D.2.1.b.3.1</t>
  </si>
  <si>
    <t>3319</t>
  </si>
  <si>
    <t>1276557873</t>
  </si>
  <si>
    <t>-1047797782</t>
  </si>
  <si>
    <t>3+1+3</t>
  </si>
  <si>
    <t>-1359192906</t>
  </si>
  <si>
    <t>871014319</t>
  </si>
  <si>
    <t>viz D.2.1.a, D.2.1.b.1.1, -b.2.1, -b.3.1, -b.4.1, -b.10</t>
  </si>
  <si>
    <t>2640</t>
  </si>
  <si>
    <t>1337041395</t>
  </si>
  <si>
    <t>3119*0,1</t>
  </si>
  <si>
    <t>792-311,9</t>
  </si>
  <si>
    <t>-1598697413</t>
  </si>
  <si>
    <t>4392</t>
  </si>
  <si>
    <t>131151103</t>
  </si>
  <si>
    <t>Hloubení jam nezapažených v hornině třídy těžitelnosti I, skupiny 1 a 2 objem do 100 m3 strojně</t>
  </si>
  <si>
    <t>975056146</t>
  </si>
  <si>
    <t>Hloubení nezapažených jam a zářezů strojně s urovnáním dna do předepsaného profilu a spádu v hornině třídy těžitelnosti I skupiny 1 a 2 přes 50 do 100 m3</t>
  </si>
  <si>
    <t>opevnění okolo prahu</t>
  </si>
  <si>
    <t>22*2*3*1,1*0,45</t>
  </si>
  <si>
    <t>1379111102</t>
  </si>
  <si>
    <t>0,9*1,0*(18,4+18,8+18,2)*1,1</t>
  </si>
  <si>
    <t>2070141284</t>
  </si>
  <si>
    <t>1460181868</t>
  </si>
  <si>
    <t>300310211</t>
  </si>
  <si>
    <t>-1305546535</t>
  </si>
  <si>
    <t>-1269102469</t>
  </si>
  <si>
    <t>65014463</t>
  </si>
  <si>
    <t>1072775434</t>
  </si>
  <si>
    <t>-721128532</t>
  </si>
  <si>
    <t>-63468600</t>
  </si>
  <si>
    <t>2640*0,3</t>
  </si>
  <si>
    <t>-116662911</t>
  </si>
  <si>
    <t>750862412</t>
  </si>
  <si>
    <t>4392+65,34+54,846</t>
  </si>
  <si>
    <t>-1816051468</t>
  </si>
  <si>
    <t>4512,186*15</t>
  </si>
  <si>
    <t>-1162412481</t>
  </si>
  <si>
    <t>"ornice"2640*0,3</t>
  </si>
  <si>
    <t>-1321214385</t>
  </si>
  <si>
    <t>4512,186*1,8</t>
  </si>
  <si>
    <t>1859161722</t>
  </si>
  <si>
    <t>480,1/0,1</t>
  </si>
  <si>
    <t>1687216392</t>
  </si>
  <si>
    <t>5248</t>
  </si>
  <si>
    <t>654172422</t>
  </si>
  <si>
    <t>5248*0,03*1,03</t>
  </si>
  <si>
    <t>-270184268</t>
  </si>
  <si>
    <t>3119</t>
  </si>
  <si>
    <t>1729949577</t>
  </si>
  <si>
    <t>specifikace k pol.18145122</t>
  </si>
  <si>
    <t>3119*0,03*1,03</t>
  </si>
  <si>
    <t>-37015933</t>
  </si>
  <si>
    <t>pod opevnění dna</t>
  </si>
  <si>
    <t>10*3</t>
  </si>
  <si>
    <t>-1521282653</t>
  </si>
  <si>
    <t>opevnění - svah</t>
  </si>
  <si>
    <t>(22*2-10)*3*1,1</t>
  </si>
  <si>
    <t>-1240879524</t>
  </si>
  <si>
    <t>833374178</t>
  </si>
  <si>
    <t>-674527210</t>
  </si>
  <si>
    <t>-679037782</t>
  </si>
  <si>
    <t>5248*2</t>
  </si>
  <si>
    <t>-1135688428</t>
  </si>
  <si>
    <t>1028868645</t>
  </si>
  <si>
    <t>1927092102</t>
  </si>
  <si>
    <t>5248*0,0001</t>
  </si>
  <si>
    <t>1701479238</t>
  </si>
  <si>
    <t>-531898399</t>
  </si>
  <si>
    <t>2016152412</t>
  </si>
  <si>
    <t>500*0,525</t>
  </si>
  <si>
    <t>596744722</t>
  </si>
  <si>
    <t>-278446738</t>
  </si>
  <si>
    <t>0,525*3000</t>
  </si>
  <si>
    <t>-200341984</t>
  </si>
  <si>
    <t>-1020349465</t>
  </si>
  <si>
    <t>880246140</t>
  </si>
  <si>
    <t>1606190557</t>
  </si>
  <si>
    <t>803207658</t>
  </si>
  <si>
    <t>1244172562</t>
  </si>
  <si>
    <t>-1695632263</t>
  </si>
  <si>
    <t>-34801741</t>
  </si>
  <si>
    <t>-1134092001</t>
  </si>
  <si>
    <t>-315804471</t>
  </si>
  <si>
    <t>33*1</t>
  </si>
  <si>
    <t>-539653254</t>
  </si>
  <si>
    <t>-243977279</t>
  </si>
  <si>
    <t>33*2</t>
  </si>
  <si>
    <t>794249139</t>
  </si>
  <si>
    <t>1350518877</t>
  </si>
  <si>
    <t>-2056113926</t>
  </si>
  <si>
    <t>-1747563699</t>
  </si>
  <si>
    <t>0,5*33</t>
  </si>
  <si>
    <t>1589796038</t>
  </si>
  <si>
    <t>33*0,1*0,5</t>
  </si>
  <si>
    <t>2000489004</t>
  </si>
  <si>
    <t>33*5</t>
  </si>
  <si>
    <t>800461201</t>
  </si>
  <si>
    <t>165</t>
  </si>
  <si>
    <t>-1841534020</t>
  </si>
  <si>
    <t>33*0,03</t>
  </si>
  <si>
    <t>1674598512</t>
  </si>
  <si>
    <t>viz D.2.1.a, D.2.1.b.3.1 a pol.185804311</t>
  </si>
  <si>
    <t>0,99</t>
  </si>
  <si>
    <t>-1396357796</t>
  </si>
  <si>
    <t>46241294</t>
  </si>
  <si>
    <t>-136506374</t>
  </si>
  <si>
    <t>0,04*0,04*3,14*1,5*33</t>
  </si>
  <si>
    <t>451313511</t>
  </si>
  <si>
    <t>Podkladní vrstva z betonu prostého se zvýšenými nároky na prostředí pod dlažbu tl do 100 mm</t>
  </si>
  <si>
    <t>-1478592365</t>
  </si>
  <si>
    <t>Podkladní vrstva z betonu prostého pod dlažbu se zvýšenými nároky na prostředí tl. do 100 mm</t>
  </si>
  <si>
    <t>podkladní vrstva práh tl. 100 mm</t>
  </si>
  <si>
    <t>0,9*(18,4+18,8+18,2)*1,1</t>
  </si>
  <si>
    <t>-1094457899</t>
  </si>
  <si>
    <t>0,9*0,9*(18,4+18,8+18,2)*1,1</t>
  </si>
  <si>
    <t>275978718</t>
  </si>
  <si>
    <t>opevnění zához - dno</t>
  </si>
  <si>
    <t>10,0*0,45*3</t>
  </si>
  <si>
    <t>1328060913</t>
  </si>
  <si>
    <t>opevnění okolo prahu - svah</t>
  </si>
  <si>
    <t>(22*2-10)*3*1,1*0,45</t>
  </si>
  <si>
    <t>463212191</t>
  </si>
  <si>
    <t>Příplatek za vypracováni líce rovnaniny</t>
  </si>
  <si>
    <t>2031729792</t>
  </si>
  <si>
    <t>Rovnanina z lomového kamene upraveného, tříděného  Příplatek k cenám za vypracování líce</t>
  </si>
  <si>
    <t>1508986177</t>
  </si>
  <si>
    <t>49,361*0,1</t>
  </si>
  <si>
    <t>609373138</t>
  </si>
  <si>
    <t>7*0,7*0,7*0,7*1,0</t>
  </si>
  <si>
    <t>8*0,05</t>
  </si>
  <si>
    <t>1527763362</t>
  </si>
  <si>
    <t>SO 02.1.2.a - Rekultivace dotčených pozemků pod ochranou ZPF - 2.rok</t>
  </si>
  <si>
    <t>-352926279</t>
  </si>
  <si>
    <t>-1078072923</t>
  </si>
  <si>
    <t>-436537859</t>
  </si>
  <si>
    <t>-1809906774</t>
  </si>
  <si>
    <t>1622136486</t>
  </si>
  <si>
    <t>-604920589</t>
  </si>
  <si>
    <t>-690595087</t>
  </si>
  <si>
    <t>-1596795102</t>
  </si>
  <si>
    <t>SO 02.1.2.1 - Následná péče - 1.rok</t>
  </si>
  <si>
    <t>20156941</t>
  </si>
  <si>
    <t>3119*2</t>
  </si>
  <si>
    <t>450957207</t>
  </si>
  <si>
    <t>"1.rok" 33</t>
  </si>
  <si>
    <t>865548609</t>
  </si>
  <si>
    <t>"1.rok" 33*0,1</t>
  </si>
  <si>
    <t>-1326519325</t>
  </si>
  <si>
    <t>0,033</t>
  </si>
  <si>
    <t>33423354</t>
  </si>
  <si>
    <t>33*0,03*8</t>
  </si>
  <si>
    <t>1833375143</t>
  </si>
  <si>
    <t>7,92</t>
  </si>
  <si>
    <t>663135984</t>
  </si>
  <si>
    <t>-184291717</t>
  </si>
  <si>
    <t>SO 02.1.2.2 - Následná péče - 2.rok</t>
  </si>
  <si>
    <t>-1075004928</t>
  </si>
  <si>
    <t>-361714157</t>
  </si>
  <si>
    <t>"2.rok" 33</t>
  </si>
  <si>
    <t>1774624124</t>
  </si>
  <si>
    <t>-1107619249</t>
  </si>
  <si>
    <t>"2.rok" 33*0,1</t>
  </si>
  <si>
    <t>681880887</t>
  </si>
  <si>
    <t>302214481</t>
  </si>
  <si>
    <t>33*0,03*6</t>
  </si>
  <si>
    <t>204639331</t>
  </si>
  <si>
    <t>5,94</t>
  </si>
  <si>
    <t>1953531394</t>
  </si>
  <si>
    <t>-562914148</t>
  </si>
  <si>
    <t>SO 02.1.2.3 - Následná péče - 3.rok</t>
  </si>
  <si>
    <t>508933301</t>
  </si>
  <si>
    <t>116819524</t>
  </si>
  <si>
    <t>"3.rok" 33</t>
  </si>
  <si>
    <t>-642782730</t>
  </si>
  <si>
    <t>485549627</t>
  </si>
  <si>
    <t>1129042412</t>
  </si>
  <si>
    <t>1882583476</t>
  </si>
  <si>
    <t>2063774585</t>
  </si>
  <si>
    <t>309667305</t>
  </si>
  <si>
    <t>547765866</t>
  </si>
  <si>
    <t>SO 02.1.3 - Most se stavidlem</t>
  </si>
  <si>
    <t>780508798</t>
  </si>
  <si>
    <t>viz D.2.1.a, D.2.1.b.1.1, -b.5.1-4</t>
  </si>
  <si>
    <t>30*24*2</t>
  </si>
  <si>
    <t>-1806847189</t>
  </si>
  <si>
    <t>30*2</t>
  </si>
  <si>
    <t>-244398703</t>
  </si>
  <si>
    <t>824</t>
  </si>
  <si>
    <t>-1068830999</t>
  </si>
  <si>
    <t>489*0,1</t>
  </si>
  <si>
    <t>247,2-48,9</t>
  </si>
  <si>
    <t>1087061126</t>
  </si>
  <si>
    <t>543*2,2</t>
  </si>
  <si>
    <t>výkop pro vtok a opevnění (plocha řez x délka)</t>
  </si>
  <si>
    <t>31,8*6</t>
  </si>
  <si>
    <t>výkop pro výtok s opevnění (plocha půdorys x hl.)</t>
  </si>
  <si>
    <t>85,5*1,55</t>
  </si>
  <si>
    <t>2,2*18*1,1*2</t>
  </si>
  <si>
    <t>1916471080</t>
  </si>
  <si>
    <t>vnitřní část pažená</t>
  </si>
  <si>
    <t>121*3,7</t>
  </si>
  <si>
    <t>474224396</t>
  </si>
  <si>
    <t>1*1*1*2</t>
  </si>
  <si>
    <t>1419407652</t>
  </si>
  <si>
    <t>69/0,4</t>
  </si>
  <si>
    <t>-1429302691</t>
  </si>
  <si>
    <t>štětová stěna</t>
  </si>
  <si>
    <t>621</t>
  </si>
  <si>
    <t>268928332</t>
  </si>
  <si>
    <t>8,5*69</t>
  </si>
  <si>
    <t>-973275278</t>
  </si>
  <si>
    <t>621*0,155*0,5</t>
  </si>
  <si>
    <t>1550244912</t>
  </si>
  <si>
    <t>586,5</t>
  </si>
  <si>
    <t>-57818733</t>
  </si>
  <si>
    <t>5,885</t>
  </si>
  <si>
    <t>-992923622</t>
  </si>
  <si>
    <t>(44+52)*61,3*0,001</t>
  </si>
  <si>
    <t>-1874900257</t>
  </si>
  <si>
    <t>5,885*0,5</t>
  </si>
  <si>
    <t>-818488067</t>
  </si>
  <si>
    <t>121558544</t>
  </si>
  <si>
    <t>1605,045+447,7+2</t>
  </si>
  <si>
    <t>1263,765</t>
  </si>
  <si>
    <t>824*0,3</t>
  </si>
  <si>
    <t>48,9</t>
  </si>
  <si>
    <t>-1602459000</t>
  </si>
  <si>
    <t>-2125721489</t>
  </si>
  <si>
    <t>2054,745-1263,765</t>
  </si>
  <si>
    <t>994974113</t>
  </si>
  <si>
    <t>790,98*15</t>
  </si>
  <si>
    <t>-601468587</t>
  </si>
  <si>
    <t>2056,745-1263,765</t>
  </si>
  <si>
    <t>-1179594824</t>
  </si>
  <si>
    <t>453758820</t>
  </si>
  <si>
    <t>790,98*1,8</t>
  </si>
  <si>
    <t>-522809211</t>
  </si>
  <si>
    <t xml:space="preserve">zpětný zásyp </t>
  </si>
  <si>
    <t>1605,045+447,7</t>
  </si>
  <si>
    <t>"kce dle řezu A"</t>
  </si>
  <si>
    <t>-29,2*5,5</t>
  </si>
  <si>
    <t>"řez Ea"</t>
  </si>
  <si>
    <t>-8,9*1,9*4</t>
  </si>
  <si>
    <t>řez Eb</t>
  </si>
  <si>
    <t>-1,5*2,65*4</t>
  </si>
  <si>
    <t>koryto s opevněním</t>
  </si>
  <si>
    <t>-31,8*8,1*2</t>
  </si>
  <si>
    <t>-1,6*0,5*18*1,1*2</t>
  </si>
  <si>
    <t>-1725458044</t>
  </si>
  <si>
    <t>ohumusování a osetí dotčené plochy stavbou</t>
  </si>
  <si>
    <t>824-335</t>
  </si>
  <si>
    <t>982851882</t>
  </si>
  <si>
    <t>přebytek ornice - rozprostření - okolní pozemky</t>
  </si>
  <si>
    <t>198,3/0,1</t>
  </si>
  <si>
    <t>1088481155</t>
  </si>
  <si>
    <t>-2056480484</t>
  </si>
  <si>
    <t>489*0,03*1,03</t>
  </si>
  <si>
    <t>509958791</t>
  </si>
  <si>
    <t>urovnání dotčeného terénu před osetím</t>
  </si>
  <si>
    <t>489</t>
  </si>
  <si>
    <t>355733976</t>
  </si>
  <si>
    <t>"opevnění"27*2</t>
  </si>
  <si>
    <t>"konstrukce most"105</t>
  </si>
  <si>
    <t>-876093628</t>
  </si>
  <si>
    <t>(8,8+33,7)*2*1,1*2</t>
  </si>
  <si>
    <t>510408560</t>
  </si>
  <si>
    <t>2*12</t>
  </si>
  <si>
    <t>-1840862210</t>
  </si>
  <si>
    <t>105*1,0</t>
  </si>
  <si>
    <t>317171126</t>
  </si>
  <si>
    <t>Kotvení monolitického betonu římsy do mostovky kotvou do vývrtu</t>
  </si>
  <si>
    <t>-325490270</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</si>
  <si>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</si>
  <si>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</si>
  <si>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materiál v rámci výztuže</t>
  </si>
  <si>
    <t>5*4</t>
  </si>
  <si>
    <t>317321118</t>
  </si>
  <si>
    <t>Mostní římsy ze ŽB C 30/37</t>
  </si>
  <si>
    <t>510211897</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</si>
  <si>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</si>
  <si>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</si>
  <si>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římsa křídel</t>
  </si>
  <si>
    <t>0,6*0,1*4,1*4</t>
  </si>
  <si>
    <t>317353121</t>
  </si>
  <si>
    <t>Bednění mostních říms všech tvarů - zřízení</t>
  </si>
  <si>
    <t>-1607186959</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</si>
  <si>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</si>
  <si>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</si>
  <si>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římsa</t>
  </si>
  <si>
    <t>0,1*4,1*2*4</t>
  </si>
  <si>
    <t>0,6*0,1*4</t>
  </si>
  <si>
    <t>317353221</t>
  </si>
  <si>
    <t>Bednění mostních říms všech tvarů - odstranění</t>
  </si>
  <si>
    <t>-1979593461</t>
  </si>
  <si>
    <t>Bednění mostní římsy  odstranění všech tvarů</t>
  </si>
  <si>
    <t>viz pol.317353121</t>
  </si>
  <si>
    <t>3,52</t>
  </si>
  <si>
    <t>-1366628709</t>
  </si>
  <si>
    <t>drážky pro provizorní hrazení</t>
  </si>
  <si>
    <t>32,9*13*0,001</t>
  </si>
  <si>
    <t>-1112512987</t>
  </si>
  <si>
    <t>132263289</t>
  </si>
  <si>
    <t>(6,34+5,65)*4,9</t>
  </si>
  <si>
    <t>0,9*4,3*4</t>
  </si>
  <si>
    <t>794904355</t>
  </si>
  <si>
    <t>ukončovací prahy</t>
  </si>
  <si>
    <t>1,5*0,5*18*1,1*2</t>
  </si>
  <si>
    <t>-1432427871</t>
  </si>
  <si>
    <t>1,5*0,5*2*2</t>
  </si>
  <si>
    <t>1,5*18*1,1*2*2</t>
  </si>
  <si>
    <t>1785804183</t>
  </si>
  <si>
    <t>121,8</t>
  </si>
  <si>
    <t>1128603417</t>
  </si>
  <si>
    <t>(0,70252+0,35924)*2</t>
  </si>
  <si>
    <t>334323118</t>
  </si>
  <si>
    <t>Mostní opěry a úložné prahy ze ŽB C 30/37</t>
  </si>
  <si>
    <t>1310581608</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</si>
  <si>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</si>
  <si>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</si>
  <si>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opěry</t>
  </si>
  <si>
    <t>dle řezu B</t>
  </si>
  <si>
    <t>16,55*4,9</t>
  </si>
  <si>
    <t>334323218</t>
  </si>
  <si>
    <t>Mostní křídla a závěrné zídky ze ŽB C 30/37</t>
  </si>
  <si>
    <t>-428325992</t>
  </si>
  <si>
    <t>Mostní křídla a závěrné zídky z betonu železového C 30/37</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</si>
  <si>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 2. V cenách nejsou započteny náklady na: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 b) výplně dilatační spáry extrudovaným polystyrenem mezi opěrou a křídlem, tyto se oceňují souborem cen 931 99-21 Výplň dilatačních spár z polystyrenu, c) izolaci proti zemní vlhkosti, tyto se oceňují cenami katalogu 800-711 Izolace proti vodě, vlhkosti a plynům, d) kotvení přechodové desky do závěrné zídky vrubovým kloubem - trnem a polystyrenovou deskou, tyto se oceňují souborem cen 428 38- . . Vrubový a pérový kloub železobetonový. </t>
  </si>
  <si>
    <t>boční křídla</t>
  </si>
  <si>
    <t>"základ"2,06*1,2*4,3*4</t>
  </si>
  <si>
    <t>"stěna křídla"12,8*((0,5+0,86)/2)*4</t>
  </si>
  <si>
    <t>334351112</t>
  </si>
  <si>
    <t>Bednění systémové mostních opěr a úložných prahů z překližek pro ŽB - zřízení</t>
  </si>
  <si>
    <t>994894203</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</si>
  <si>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</si>
  <si>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</si>
  <si>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opěra - řez B</t>
  </si>
  <si>
    <t>16,55*2</t>
  </si>
  <si>
    <t>4,9*(5,6+3,5*4+5,6)</t>
  </si>
  <si>
    <t>334351211</t>
  </si>
  <si>
    <t>Bednění systémové mostních opěr a úložných prahů z překližek - odstranění</t>
  </si>
  <si>
    <t>1208590372</t>
  </si>
  <si>
    <t>Bednění mostních opěr a úložných prahů ze systémového bednění  odstranění z překližek</t>
  </si>
  <si>
    <t>viz pol.334351112</t>
  </si>
  <si>
    <t>156,58</t>
  </si>
  <si>
    <t>334352111</t>
  </si>
  <si>
    <t>Bednění mostních křídel a závěrných zídek ze systémového bednění s výplní z překližek - zřízení</t>
  </si>
  <si>
    <t>-1937743687</t>
  </si>
  <si>
    <t>Bednění mostních křídel a závěrných zídek ze systémového bednění  zřízení z překližek</t>
  </si>
  <si>
    <t xml:space="preserve">Poznámka k souboru cen:_x000D_
1. Výplň bednění se uvažuje z pohledové strany opěry z palubek a z rubové strany z překližky.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prostupy pro drenážní výusti, drážky a výstupky, tyto práce se oceňují cenami 334 35-119 Příplatek k ceně, b) vložení těsnících pásů do pracovních spár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</si>
  <si>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"základ"1,2*4,3*2*4</t>
  </si>
  <si>
    <t>2,06*1,2*4</t>
  </si>
  <si>
    <t>"stěna křídla"12,8*2*4</t>
  </si>
  <si>
    <t>1,5*4</t>
  </si>
  <si>
    <t>334352211</t>
  </si>
  <si>
    <t>Bednění mostních křídel a závěrných zídek ze systémového bednění s výplní z překližek - odstranění</t>
  </si>
  <si>
    <t>-1621511299</t>
  </si>
  <si>
    <t>Bednění mostních křídel a závěrných zídek ze systémového bednění  odstranění z překližek</t>
  </si>
  <si>
    <t>viz pol.334352111</t>
  </si>
  <si>
    <t>159,568</t>
  </si>
  <si>
    <t>334361216</t>
  </si>
  <si>
    <t>Výztuž dříků opěr z betonářské oceli 10 505</t>
  </si>
  <si>
    <t>-2037938706</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</si>
  <si>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</si>
  <si>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</si>
  <si>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 xml:space="preserve">opěra </t>
  </si>
  <si>
    <t>0,01261+1,03881+0,42255+0,86083+0,90557+1,47132</t>
  </si>
  <si>
    <t>odpočet desky</t>
  </si>
  <si>
    <t>-0,523</t>
  </si>
  <si>
    <t>334361226</t>
  </si>
  <si>
    <t>Výztuž křídel, závěrných zdí z betonářské oceli 10 505</t>
  </si>
  <si>
    <t>677098298</t>
  </si>
  <si>
    <t>Výztuž betonářská mostních konstrukcí  opěr, úložných prahů, křídel, závěrných zídek, bloků ložisek, pilířů a sloupů z oceli 10 505 (R) nebo BSt 500 křídel, závěrných zdí</t>
  </si>
  <si>
    <t>výztuž včetně římsy</t>
  </si>
  <si>
    <t>1,35524+1,16548+2,35583</t>
  </si>
  <si>
    <t>421321128</t>
  </si>
  <si>
    <t>Mostní nosné konstrukce deskové ze ŽB C 30/37</t>
  </si>
  <si>
    <t>-723894107</t>
  </si>
  <si>
    <t>Mostní železobetonové nosné konstrukce deskové nebo klenbové, trámové, ostatní  deskové,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</si>
  <si>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 2. Deskové konstrukce lze použít jako spřahující desku mostních nosníků. 3. Betonáž dilatačního závěru je prováděna po osazení ocelového dilatačního závěru do konstrukce. 4. V cenách nejsou započteny náklady na: a) frekvenci nájezdů mezi jednotlivými ukládkami do betonážních lamel ani rezervu prostředků na ukládku betonu a dopravy betonu, pokud jedna betonážní lamela má větší objem než 100 m3 ukládaného betonu, b) podkladní vrstvu z betonu pod přechodovou desku, tyto se oceňují souborem cen 451 31-51 Podkladní a výplňové vrstvy z betonu prostého, c) vrubový kloub (trn) přechodové desky do závěrné zídky případně vrubový kloub [Freyssinet] desky rámové konstrukce do spodní stavby nebo kloub pérový mostní desky vícepolového mostu [Mesnager], tyto se oceňují souborem cen 428 38 Vrubový a pérový kloub železobetonový. d) rovinnost povrchu mostní konstrukce, tyto se oceňují cenou 457 31-1191 Příplatek k ceně za rovinnost. </t>
  </si>
  <si>
    <t>stropní deska</t>
  </si>
  <si>
    <t>21,9*0,82</t>
  </si>
  <si>
    <t>odpočet vnitřní části pro k-ci cesty</t>
  </si>
  <si>
    <t>-16,4*0,27</t>
  </si>
  <si>
    <t>421351112</t>
  </si>
  <si>
    <t>Bednění boků přechodové desky konstrukcí mostů - zřízení</t>
  </si>
  <si>
    <t>139928079</t>
  </si>
  <si>
    <t>Bednění deskových konstrukcí mostů z betonu železového nebo předpjatého  zřízení boků přechodové desky</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</si>
  <si>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</si>
  <si>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16,5</t>
  </si>
  <si>
    <t>0,85*21</t>
  </si>
  <si>
    <t>0,27*5,5*2</t>
  </si>
  <si>
    <t>421351212</t>
  </si>
  <si>
    <t>Bednění boků přechodové desky konstrukcí mostů - odstranění</t>
  </si>
  <si>
    <t>-1321680971</t>
  </si>
  <si>
    <t>Bednění deskových konstrukcí mostů z betonu železového nebo předpjatého  odstranění boků přechodové desky</t>
  </si>
  <si>
    <t>viz pol.421351112</t>
  </si>
  <si>
    <t>37,32</t>
  </si>
  <si>
    <t>421361226</t>
  </si>
  <si>
    <t>Výztuž ŽB deskového mostu z betonářské oceli 10 505</t>
  </si>
  <si>
    <t>-1916792714</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</si>
  <si>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</si>
  <si>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</si>
  <si>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výztuž desky</t>
  </si>
  <si>
    <t>0,16328+0,16512+0,03192+0,12231+0,04056</t>
  </si>
  <si>
    <t>-1777569252</t>
  </si>
  <si>
    <t>88,9*1,1*2</t>
  </si>
  <si>
    <t>-927526615</t>
  </si>
  <si>
    <t>105*0,1</t>
  </si>
  <si>
    <t>0,7*0,1*18*1,1*2</t>
  </si>
  <si>
    <t>1085747782</t>
  </si>
  <si>
    <t>zához před vtokem a výtokem</t>
  </si>
  <si>
    <t>19,1*1,1*0,45*2</t>
  </si>
  <si>
    <t>pata ve dně - zvětšení</t>
  </si>
  <si>
    <t>0,6*2*2,0*2</t>
  </si>
  <si>
    <t>791478863</t>
  </si>
  <si>
    <t>1268297178</t>
  </si>
  <si>
    <t>0,5*0,5*3,14*1*2</t>
  </si>
  <si>
    <t>891442322</t>
  </si>
  <si>
    <t>Montáž kanalizačních stavítek DN 600</t>
  </si>
  <si>
    <t>-1028703692</t>
  </si>
  <si>
    <t>Montáž kanalizačních armatur na potrubí stavítek DN 600</t>
  </si>
  <si>
    <t>422241R1</t>
  </si>
  <si>
    <t>šoupátko vřetenové DN 600</t>
  </si>
  <si>
    <t>1910245462</t>
  </si>
  <si>
    <t>-872095627</t>
  </si>
  <si>
    <t>1006154218</t>
  </si>
  <si>
    <t>1187548457</t>
  </si>
  <si>
    <t>-322506059</t>
  </si>
  <si>
    <t>viz D.2.1.a, D.2.1.b.1.1, -b.5.1-4, -b.8</t>
  </si>
  <si>
    <t>13,5+14,8</t>
  </si>
  <si>
    <t>565246938</t>
  </si>
  <si>
    <t>28,3</t>
  </si>
  <si>
    <t>-938504633</t>
  </si>
  <si>
    <t>patní plech 240x240x20 mm - 15+13</t>
  </si>
  <si>
    <t>podložka šroubu M16 - 60+52</t>
  </si>
  <si>
    <t>936501111</t>
  </si>
  <si>
    <t>Limnigrafická lať</t>
  </si>
  <si>
    <t>1664301665</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</si>
  <si>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</si>
  <si>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</si>
  <si>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1403799813</t>
  </si>
  <si>
    <t>prostor mostu</t>
  </si>
  <si>
    <t>5,5*5,0</t>
  </si>
  <si>
    <t>-1521438633</t>
  </si>
  <si>
    <t>3*12,7</t>
  </si>
  <si>
    <t>70236364</t>
  </si>
  <si>
    <t>-575758233</t>
  </si>
  <si>
    <t>-1090432216</t>
  </si>
  <si>
    <t>(13+15)*4</t>
  </si>
  <si>
    <t>1655317569</t>
  </si>
  <si>
    <t>847366133</t>
  </si>
  <si>
    <t>48,128</t>
  </si>
  <si>
    <t>3,014</t>
  </si>
  <si>
    <t>998212111</t>
  </si>
  <si>
    <t>Přesun hmot pro mosty zděné, monolitické betonové nebo ocelové v do 20 m</t>
  </si>
  <si>
    <t>1415244881</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</si>
  <si>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</si>
  <si>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</si>
  <si>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767161111</t>
  </si>
  <si>
    <t>Montáž zábradlí rovného z trubek do zdi hmotnosti do 20 kg</t>
  </si>
  <si>
    <t>1590946873</t>
  </si>
  <si>
    <t>Montáž zábradlí rovného  z trubek nebo tenkostěnných profilů do zdiva, hmotnosti 1 m zábradlí do 20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</si>
  <si>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</si>
  <si>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viz D.2.1.a</t>
  </si>
  <si>
    <t>provizorní zábradlí</t>
  </si>
  <si>
    <t>553190R2</t>
  </si>
  <si>
    <t>provizorní zábradlí z ocelových trubek - žárově pozinkováno</t>
  </si>
  <si>
    <t>1938108702</t>
  </si>
  <si>
    <t>specifikace k pol.767161111</t>
  </si>
  <si>
    <t>767161831</t>
  </si>
  <si>
    <t>Demontáž zábradlí rovného rozebíratelného hmotnosti 1m zábradlí do 20 kg k dalšímu použítí</t>
  </si>
  <si>
    <t>20247781</t>
  </si>
  <si>
    <t>Demontáž zábradlí k dalšímu použití rovného rozebíratelný spoj hmotnosti 1 m zábradlí do 20 kg</t>
  </si>
  <si>
    <t>demontáž provizorního zábradlí</t>
  </si>
  <si>
    <t>769100R1</t>
  </si>
  <si>
    <t>Osazení uzamykacího mechanismu - nerez pant s petlicí</t>
  </si>
  <si>
    <t>-215797688</t>
  </si>
  <si>
    <t>Poznámka k položce:_x000D_
Součástí položky je kompletní montáž nerezových pantů včetně protikusu a zámku. Položka zahrnuje potřebnou montáž a i dodávku materiálu.</t>
  </si>
  <si>
    <t>-589070136</t>
  </si>
  <si>
    <t>-286853191</t>
  </si>
  <si>
    <t>SO 02.1.3.a - Snižování hladiny podzemní vody (čerpání)</t>
  </si>
  <si>
    <t>4 odvodňovací vrty hloubek 22m, celkem 88 bm a 5700 Kč</t>
  </si>
  <si>
    <t>1328166927</t>
  </si>
  <si>
    <t>1737587400</t>
  </si>
  <si>
    <t>-1021978574</t>
  </si>
  <si>
    <t>-881242337</t>
  </si>
  <si>
    <t>1898941850</t>
  </si>
  <si>
    <t>197661569</t>
  </si>
  <si>
    <t>SO 02.1.4 - Odbahnění dolní části ramene Oblůčí</t>
  </si>
  <si>
    <t>113106292</t>
  </si>
  <si>
    <t>Rozebrání vozovek ze silničních dílců spáry zalité cementovou maltou strojně pl přes 50 do 200m2</t>
  </si>
  <si>
    <t>1145560664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</si>
  <si>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</si>
  <si>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</si>
  <si>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viz D.2.1.a, D.2.1.b.1.1, -b.3.2, -b.4.2, -b.7, -b.10</t>
  </si>
  <si>
    <t>rušení hrázky</t>
  </si>
  <si>
    <t>154</t>
  </si>
  <si>
    <t>-589286963</t>
  </si>
  <si>
    <t>3*24</t>
  </si>
  <si>
    <t>odhad pro přečerpání vody v prostoru mezi hrázkou a odběr. objektem jezu</t>
  </si>
  <si>
    <t>200</t>
  </si>
  <si>
    <t>663253074</t>
  </si>
  <si>
    <t>122251102</t>
  </si>
  <si>
    <t>Odkopávky a prokopávky nezapažené v hornině třídy těžitelnosti I, skupiny 3 objem do 50 m3 strojně</t>
  </si>
  <si>
    <t>114334725</t>
  </si>
  <si>
    <t>Odkopávky a prokopávky nezapažené strojně v hornině třídy těžitelnosti I skupiny 3 přes 20 do 50 m3</t>
  </si>
  <si>
    <t>-1697325897</t>
  </si>
  <si>
    <t>654</t>
  </si>
  <si>
    <t>131251204</t>
  </si>
  <si>
    <t>Hloubení jam zapažených v hornině třídy těžitelnosti I, skupiny 3 objem do 500 m3 strojně</t>
  </si>
  <si>
    <t>991013499</t>
  </si>
  <si>
    <t>Hloubení zapažených jam a zářezů strojně s urovnáním dna do předepsaného profilu a spádu v hornině třídy těžitelnosti I skupiny 3 přes 100 do 500 m3</t>
  </si>
  <si>
    <t>48,2*3,1</t>
  </si>
  <si>
    <t>1338430689</t>
  </si>
  <si>
    <t>(14,2+3,1)*2*6</t>
  </si>
  <si>
    <t>353966759</t>
  </si>
  <si>
    <t>207,6</t>
  </si>
  <si>
    <t>pažnice ocelová UNION dl 6 m</t>
  </si>
  <si>
    <t>-1960816075</t>
  </si>
  <si>
    <t>39,5*207,6*0,001*0,5</t>
  </si>
  <si>
    <t>102282915</t>
  </si>
  <si>
    <t>149,42</t>
  </si>
  <si>
    <t>-1507458940</t>
  </si>
  <si>
    <t>-1694461274</t>
  </si>
  <si>
    <t>-44642531</t>
  </si>
  <si>
    <t>112,44</t>
  </si>
  <si>
    <t>hrázka</t>
  </si>
  <si>
    <t>"tam a zpět"50+50</t>
  </si>
  <si>
    <t>-1707990453</t>
  </si>
  <si>
    <t>149,42-112,44</t>
  </si>
  <si>
    <t>-1478295520</t>
  </si>
  <si>
    <t>36,98*15</t>
  </si>
  <si>
    <t>-111662603</t>
  </si>
  <si>
    <t>pro hrázku</t>
  </si>
  <si>
    <t>-345271704</t>
  </si>
  <si>
    <t>106314786</t>
  </si>
  <si>
    <t>-259036341</t>
  </si>
  <si>
    <t>36,98*1,8</t>
  </si>
  <si>
    <t>-383809964</t>
  </si>
  <si>
    <t>odtěžená zemina do mokřadní plochy</t>
  </si>
  <si>
    <t>172152101</t>
  </si>
  <si>
    <t>Zřízení těsnicí výplně se zhutněním bez dodání sypaniny</t>
  </si>
  <si>
    <t>1404550257</t>
  </si>
  <si>
    <t>Zřízení těsnící výplně z vhodné sypaniny s přemístěním sypaniny ze vzdálenosti do 10 m, avšak bez dodání sypaniny, s příp. nutným kropením se zhutněním</t>
  </si>
  <si>
    <t xml:space="preserve">Poznámka k souboru cen:_x000D_
1. Cena neplatí pro: a) těsnící jádro a těsnící vrstvu zemních hrází; tyto konstrukce se oceňují cenami souboru cen 172 15 Zřízení těsnícího jádra nebo těsnící vrstvy, b) těsnění hradicích stěn; toto těsnění se oceňuje cenami katalogu 800-2 Zvláštní zakládání objektů. </t>
  </si>
  <si>
    <t>jílové těsnění</t>
  </si>
  <si>
    <t>0,2*1,2*1,0</t>
  </si>
  <si>
    <t>58125110</t>
  </si>
  <si>
    <t>jíl surový kusový</t>
  </si>
  <si>
    <t>157368331</t>
  </si>
  <si>
    <t>specifikace k pol.172152101</t>
  </si>
  <si>
    <t>0,24*2,0</t>
  </si>
  <si>
    <t>253720176</t>
  </si>
  <si>
    <t>146,42</t>
  </si>
  <si>
    <t>"kce prah dle řezu A"</t>
  </si>
  <si>
    <t>-20,3*1,0</t>
  </si>
  <si>
    <t>"základ"-1,0*1,7*10,4</t>
  </si>
  <si>
    <t>"polštář"-34*0,5</t>
  </si>
  <si>
    <t>po bourání</t>
  </si>
  <si>
    <t>-370575484</t>
  </si>
  <si>
    <t>plocha po zásypu</t>
  </si>
  <si>
    <t xml:space="preserve">materiál použit a dopraven v rámci rozprostření přebytku z jiného SO </t>
  </si>
  <si>
    <t>1364497486</t>
  </si>
  <si>
    <t>1930859617</t>
  </si>
  <si>
    <t>25*0,03*1,03</t>
  </si>
  <si>
    <t>1919051001</t>
  </si>
  <si>
    <t>urovnání plochy zásypu</t>
  </si>
  <si>
    <t>1333942987</t>
  </si>
  <si>
    <t>pod konstrukci polštář</t>
  </si>
  <si>
    <t>-146929405</t>
  </si>
  <si>
    <t>stabilizace lom. kam</t>
  </si>
  <si>
    <t>34*0,5</t>
  </si>
  <si>
    <t>960384939</t>
  </si>
  <si>
    <t>4*1,9*13*0,001</t>
  </si>
  <si>
    <t>2*1,5*13*0,001</t>
  </si>
  <si>
    <t>1417297037</t>
  </si>
  <si>
    <t>1334949625</t>
  </si>
  <si>
    <t>10,4*1,7</t>
  </si>
  <si>
    <t>-1861144279</t>
  </si>
  <si>
    <t>práh</t>
  </si>
  <si>
    <t>řez A</t>
  </si>
  <si>
    <t>26,2*1,0</t>
  </si>
  <si>
    <t>základ</t>
  </si>
  <si>
    <t>1,0*1,7*10,4</t>
  </si>
  <si>
    <t>967356374</t>
  </si>
  <si>
    <t>26,2*2</t>
  </si>
  <si>
    <t>(1,9+1,35)*1,0*2</t>
  </si>
  <si>
    <t>1,0*1,7*2</t>
  </si>
  <si>
    <t>10,4*1,0*2</t>
  </si>
  <si>
    <t>-1827525086</t>
  </si>
  <si>
    <t>83,1</t>
  </si>
  <si>
    <t>394298586</t>
  </si>
  <si>
    <t>3,39619</t>
  </si>
  <si>
    <t>34357139</t>
  </si>
  <si>
    <t>10,6*3,1*0,15</t>
  </si>
  <si>
    <t>1772962713</t>
  </si>
  <si>
    <t>prolití stabilizace kamenem</t>
  </si>
  <si>
    <t>17*0,1</t>
  </si>
  <si>
    <t>-418844045</t>
  </si>
  <si>
    <t>panely na hrázku</t>
  </si>
  <si>
    <t>430701108</t>
  </si>
  <si>
    <t>specifikace k pol.584121109</t>
  </si>
  <si>
    <t>obratovost 50%</t>
  </si>
  <si>
    <t>154/6*0,5</t>
  </si>
  <si>
    <t>934956127</t>
  </si>
  <si>
    <t>Hradítka z dubového dřeva tl 100 mm</t>
  </si>
  <si>
    <t>1717407541</t>
  </si>
  <si>
    <t>Přepadová a ochranná zařízení nádrží  dřevěná hradítka (dluže požeráku) š.150 mm, bez nátěru, s potřebným kováním z dubového dřeva, tl. 100 mm</t>
  </si>
  <si>
    <t>1,1*1,2*2</t>
  </si>
  <si>
    <t>-1046989019</t>
  </si>
  <si>
    <t>4,5</t>
  </si>
  <si>
    <t>-980805914</t>
  </si>
  <si>
    <t>6+16</t>
  </si>
  <si>
    <t>-2011179364</t>
  </si>
  <si>
    <t>81693977</t>
  </si>
  <si>
    <t>pro uzamykání</t>
  </si>
  <si>
    <t>2+2</t>
  </si>
  <si>
    <t>-26027575</t>
  </si>
  <si>
    <t>960321271</t>
  </si>
  <si>
    <t>Bourání vodních staveb ze železobetonu, z vodní hladiny</t>
  </si>
  <si>
    <t>955136743</t>
  </si>
  <si>
    <t>Bourání konstrukcí vodních staveb  z hladiny, s naložením vybouraných hmot a suti na dopravní prostředek nebo s odklizením na hromady do vzdálenosti 20 m ze železobetonu</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</si>
  <si>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</si>
  <si>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stáv. konstrukce prahu</t>
  </si>
  <si>
    <t>-2103249702</t>
  </si>
  <si>
    <t>pažnice na staveb.důr (k dalšímu užití)</t>
  </si>
  <si>
    <t>4,1</t>
  </si>
  <si>
    <t>panely na stav. dvůr</t>
  </si>
  <si>
    <t>65,45</t>
  </si>
  <si>
    <t>997221625</t>
  </si>
  <si>
    <t>Poplatek za uložení na skládce (skládkovné) stavebního odpadu železobetonového kód odpadu 17 01 01</t>
  </si>
  <si>
    <t>-1238783927</t>
  </si>
  <si>
    <t>Poplatek za uložení stavebního odpadu na skládce (skládkovné) z armovaného betonu zatříděného do Katalogu odpadů pod kódem 17 01 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</si>
  <si>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</si>
  <si>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59,85</t>
  </si>
  <si>
    <t>997321511</t>
  </si>
  <si>
    <t>Vodorovná doprava suti a vybouraných hmot po suchu do 1 km</t>
  </si>
  <si>
    <t>-1565106622</t>
  </si>
  <si>
    <t>Vodorovná doprava suti a vybouraných hmot  bez naložení, s vyložením a hrubým urovnáním po suchu, na vzdálenost do 1 km</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</si>
  <si>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</si>
  <si>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stáv. práh</t>
  </si>
  <si>
    <t>ocelová k-ce</t>
  </si>
  <si>
    <t>0,5</t>
  </si>
  <si>
    <t>997321519</t>
  </si>
  <si>
    <t>Příplatek ZKD 1km vodorovné dopravy suti a vybouraných hmot po suchu</t>
  </si>
  <si>
    <t>-646011912</t>
  </si>
  <si>
    <t>Vodorovná doprava suti a vybouraných hmot  bez naložení, s vyložením a hrubým urovnáním po suchu, na vzdálenost Příplatek k cenám za každý další i započatý 1 km přes 1 km</t>
  </si>
  <si>
    <t>59,85*19</t>
  </si>
  <si>
    <t>ocelová k-ce do sběrného dvora</t>
  </si>
  <si>
    <t>0,5*19</t>
  </si>
  <si>
    <t>-2055442378</t>
  </si>
  <si>
    <t>767996704</t>
  </si>
  <si>
    <t>Demontáž atypických zámečnických konstrukcí řezáním hmotnosti jednotlivých dílů do 500 kg</t>
  </si>
  <si>
    <t>1520764958</t>
  </si>
  <si>
    <t>Demontáž ostatních zámečnických konstrukcí  o hmotnosti jednotlivých dílů řezáním přes 250 do 500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</si>
  <si>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</si>
  <si>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demontáž stáv. nosníku</t>
  </si>
  <si>
    <t>500</t>
  </si>
  <si>
    <t>1897154499</t>
  </si>
  <si>
    <t>Poznámka k položce:_x000D_
Součástí položky je kompletní montáž nerezových pantů včetně protikusu a zámku. Položka zahrnuje montáž s patním plechem a podlitím polymermaltou</t>
  </si>
  <si>
    <t>522563786</t>
  </si>
  <si>
    <t>1255766026</t>
  </si>
  <si>
    <t>SO 02.1.5 - Odbahnění Morávky</t>
  </si>
  <si>
    <t>361056749</t>
  </si>
  <si>
    <t>5075</t>
  </si>
  <si>
    <t>-1115260583</t>
  </si>
  <si>
    <t>viz D.2.1.a, D.2.1.b.1.1, -b.3.3.1-2, -b.4.3.1-4, -b.10</t>
  </si>
  <si>
    <t>výkop sedimentu mezi nátokovým stavidlem a mostem</t>
  </si>
  <si>
    <t>607</t>
  </si>
  <si>
    <t>443818055</t>
  </si>
  <si>
    <t>5013</t>
  </si>
  <si>
    <t>131251103</t>
  </si>
  <si>
    <t>Hloubení jam nezapažených v hornině třídy těžitelnosti I, skupiny 3 objem do 100 m3 strojně</t>
  </si>
  <si>
    <t>996871994</t>
  </si>
  <si>
    <t>Hloubení nezapažených jam a zářezů strojně s urovnáním dna do předepsaného profilu a spádu v hornině třídy těžitelnosti I skupiny 3 přes 50 do 100 m3</t>
  </si>
  <si>
    <t>výkop pro opevnění</t>
  </si>
  <si>
    <t>"km 0,929-0,957"</t>
  </si>
  <si>
    <t>4,3*28</t>
  </si>
  <si>
    <t>km 0,957-0,975</t>
  </si>
  <si>
    <t>(2,8+2,9)*18</t>
  </si>
  <si>
    <t>132251252</t>
  </si>
  <si>
    <t>Hloubení rýh nezapažených š do 2000 mm v hornině třídy těžitelnosti I, skupiny 3 objem do 50 m3 strojně</t>
  </si>
  <si>
    <t>-1619893191</t>
  </si>
  <si>
    <t>Hloubení nezapažených rýh šířky přes 800 do 2 000 mm strojně s urovnáním dna do předepsaného profilu a spádu v hornině třídy těžitelnosti I skupiny 3 přes 20 do 50 m3</t>
  </si>
  <si>
    <t>0,9*0,9*16,2*1,1</t>
  </si>
  <si>
    <t>1124828083</t>
  </si>
  <si>
    <t>313379952</t>
  </si>
  <si>
    <t>5075*15</t>
  </si>
  <si>
    <t>-1354999783</t>
  </si>
  <si>
    <t>výkop na meziskládku</t>
  </si>
  <si>
    <t>223</t>
  </si>
  <si>
    <t>zpět k zásypu</t>
  </si>
  <si>
    <t>-322115391</t>
  </si>
  <si>
    <t>"sediment"607</t>
  </si>
  <si>
    <t>"jámy přebytek"</t>
  </si>
  <si>
    <t>223-55</t>
  </si>
  <si>
    <t>zemina zásyp plůtky</t>
  </si>
  <si>
    <t>14,434</t>
  </si>
  <si>
    <t>137565142</t>
  </si>
  <si>
    <t>834,434*15</t>
  </si>
  <si>
    <t>162900R1</t>
  </si>
  <si>
    <t>Dočasné přemístění stávající dřevní hmoty (odtokových překážek)</t>
  </si>
  <si>
    <t>-1896382917</t>
  </si>
  <si>
    <t>Poznámka k položce:_x000D_
Součástí položky je odstranění stávající dřevní hmoty (spadlých stromů, keřů) z prostoru průtočného profilu po dobu čištění koryta a následně pak bude podélně uloženo zpět (dle TZ).</t>
  </si>
  <si>
    <t>100*1,2</t>
  </si>
  <si>
    <t>keře</t>
  </si>
  <si>
    <t>80*0,1</t>
  </si>
  <si>
    <t>-286954069</t>
  </si>
  <si>
    <t>přebytek na skládku</t>
  </si>
  <si>
    <t>-625412157</t>
  </si>
  <si>
    <t>-1639968772</t>
  </si>
  <si>
    <t>834,434*1,8</t>
  </si>
  <si>
    <t>-1644046281</t>
  </si>
  <si>
    <t>174251101</t>
  </si>
  <si>
    <t>Zásyp jam, šachet rýh nebo kolem objektů sypaninou bez zhutnění</t>
  </si>
  <si>
    <t>922246419</t>
  </si>
  <si>
    <t>Zásyp sypaninou z jakékoliv horniny strojně s uložením výkopku ve vrstvách bez zhutnění jam, šachet, rýh nebo kolem objektů v těchto vykopávkách</t>
  </si>
  <si>
    <t>zásyp v korytě</t>
  </si>
  <si>
    <t>87684510</t>
  </si>
  <si>
    <t>km 0,929-0,957</t>
  </si>
  <si>
    <t>237</t>
  </si>
  <si>
    <t>osetí svahy</t>
  </si>
  <si>
    <t>-1706885203</t>
  </si>
  <si>
    <t>2877*0,03*1,03</t>
  </si>
  <si>
    <t>1328038120</t>
  </si>
  <si>
    <t>"rovnanina"(1,9+2,2)*28</t>
  </si>
  <si>
    <t>"dlažba"(68+71)*1,1</t>
  </si>
  <si>
    <t>"nový nátok"140*1,1</t>
  </si>
  <si>
    <t>ohumusování</t>
  </si>
  <si>
    <t>(4,5+2,7)*28</t>
  </si>
  <si>
    <t>182351123</t>
  </si>
  <si>
    <t>Rozprostření ornice pl do 500 m2 ve svahu přes 1:5 tl vrstvy do 200 mm strojně</t>
  </si>
  <si>
    <t>1343601309</t>
  </si>
  <si>
    <t>Rozprostření a urovnání ornice ve svahu sklonu přes 1:5 strojně při souvislé ploše přes 100 do 500 m2, tl. vrstvy do 200 mm</t>
  </si>
  <si>
    <t>materiál a doprava v rámci přebytku jiného SO</t>
  </si>
  <si>
    <t>158</t>
  </si>
  <si>
    <t>184406001</t>
  </si>
  <si>
    <t>Výsadba řízků s vyhloubením štěrbiny</t>
  </si>
  <si>
    <t>1609145484</t>
  </si>
  <si>
    <t>Výsadba s vyhloubením štěrbiny  v půdách nezabuřeněných i zabuřeněných řízků</t>
  </si>
  <si>
    <t>vrbové řízky</t>
  </si>
  <si>
    <t>334</t>
  </si>
  <si>
    <t>026501R1</t>
  </si>
  <si>
    <t>-1523000484</t>
  </si>
  <si>
    <t>specifikace k pol.184406001</t>
  </si>
  <si>
    <t>486516339</t>
  </si>
  <si>
    <t>(68+71)*1,1</t>
  </si>
  <si>
    <t>-1251385172</t>
  </si>
  <si>
    <t>km 0,957</t>
  </si>
  <si>
    <t>-157034517</t>
  </si>
  <si>
    <t>0,1*0,9*16,2*1,1</t>
  </si>
  <si>
    <t>457531111</t>
  </si>
  <si>
    <t>Filtrační vrstvy z hrubého drceného kameniva bez zhutnění frakce od 4 až 8 do 22 až 32 mm</t>
  </si>
  <si>
    <t>1289124684</t>
  </si>
  <si>
    <t>Filtrační vrstvy jakékoliv tloušťky a sklonu  z hrubého drceného kameniva bez zhutnění, frakce od 4-8 do 22-32 mm</t>
  </si>
  <si>
    <t>obsyp plůtků</t>
  </si>
  <si>
    <t>0,15*3*100</t>
  </si>
  <si>
    <t>457971121</t>
  </si>
  <si>
    <t>Zřízení vrstvy z geotextilie o sklonu přes 10° do 35° š do 3 m</t>
  </si>
  <si>
    <t>-1572433217</t>
  </si>
  <si>
    <t>Zřízení vrstvy z geotextilie s přesahem  bez připevnění k podkladu, s potřebným dočasným zatěžováním včetně zakotvení okraje o sklonu přes 10° do 35°, šířky geotextilie do 3 m</t>
  </si>
  <si>
    <t>140</t>
  </si>
  <si>
    <t>km 0,957-975</t>
  </si>
  <si>
    <t>-730644456</t>
  </si>
  <si>
    <t>specifikace k pol.457971121</t>
  </si>
  <si>
    <t>245</t>
  </si>
  <si>
    <t>462511270</t>
  </si>
  <si>
    <t>Zához z lomového kamene bez proštěrkování z terénu hmotnost do 200 kg</t>
  </si>
  <si>
    <t>1568709711</t>
  </si>
  <si>
    <t>Zához z lomového kamene neupraveného záhozového  bez proštěrkování z terénu, hmotnosti jednotlivých kamenů do 200 kg</t>
  </si>
  <si>
    <t>opevnění nátoku do nového koryta</t>
  </si>
  <si>
    <t>140*1,1*0,45</t>
  </si>
  <si>
    <t>patka</t>
  </si>
  <si>
    <t>1,1*(12+16)</t>
  </si>
  <si>
    <t>462511370</t>
  </si>
  <si>
    <t>Zához z lomového kamene bez proštěrkování z terénu hmotnost nad 200 do 500 kg</t>
  </si>
  <si>
    <t>1281976549</t>
  </si>
  <si>
    <t>Zához z lomového kamene neupraveného záhozového  bez proštěrkování z terénu, hmotnosti jednotlivých kamenů přes 200 do 500 kg</t>
  </si>
  <si>
    <t>opevnění</t>
  </si>
  <si>
    <t>(1,2+1,2)*28</t>
  </si>
  <si>
    <t>(1,3+1,3)*18</t>
  </si>
  <si>
    <t>-2020833357</t>
  </si>
  <si>
    <t>(1,0+0,82)*28</t>
  </si>
  <si>
    <t>1598151169</t>
  </si>
  <si>
    <t>466954221</t>
  </si>
  <si>
    <t>Plůtek zápletový z klestu vrbového z kůlů D 100 mm v nad 0,4 do 0,6 m jednořadový</t>
  </si>
  <si>
    <t>-2076935450</t>
  </si>
  <si>
    <t>Plůtek zápletový  z klestu vrbového, z kůlů Ø 100 mm, délky od 1 do 1,5 m zaražených v osové vzdálenosti od 0,6 do 0,8 m, v. zápletu přes 0,5 do 0,6 m jednořadový</t>
  </si>
  <si>
    <t xml:space="preserve">Poznámka k souboru cen:_x000D_
1. V cenách jsou započteny i náklady na vykopávku a zásyp rýh pro plůtky a na vykopávku chybějící zeminy pro zásyp a její přehození. 2. V cenách plůtků dvouřadových jsou započteny i náklady na vykopávku zeminy pro vyplnění vnitřního prostoru mezi plůtky a na přehození sypaniny do tohoto prostoru. 3. Směrné výkresy plůtků - příloha č. 3. </t>
  </si>
  <si>
    <t>první řada</t>
  </si>
  <si>
    <t>466954241</t>
  </si>
  <si>
    <t>Plůtek zápletový z klestu vrbového z kůlů D 120 mm v nad 0,4 do 0,6 m jednořadový</t>
  </si>
  <si>
    <t>1321183383</t>
  </si>
  <si>
    <t>Plůtek zápletový  z klestu vrbového, z kůlů Ø do 120 mm, délky od 1 do 2 m zaražených v osové vzdálenosti od 0,4 do 0,6 m v zápletu přes 0,4 do 0,6 m jednořadový</t>
  </si>
  <si>
    <t>druhá řada</t>
  </si>
  <si>
    <t>třetí řada</t>
  </si>
  <si>
    <t>572900R1</t>
  </si>
  <si>
    <t>Úprava a vyrovnání panelové plochy</t>
  </si>
  <si>
    <t>-1796891754</t>
  </si>
  <si>
    <t>Poznámka k položce:_x000D_
Položka zahrnuje potřebnou úpravu či vyrovnání panelů do vyhovujícího stavu za použití stáv. materiálů.</t>
  </si>
  <si>
    <t>-223955578</t>
  </si>
  <si>
    <t>5075*0,05</t>
  </si>
  <si>
    <t>-957086486</t>
  </si>
  <si>
    <t>SO 02.1.6 - Mokřadní plocha</t>
  </si>
  <si>
    <t>111151132</t>
  </si>
  <si>
    <t>Pokosení trávníku lučního plochy do 1000 m2 s odvozem do 20 km ve svahu do 1:2</t>
  </si>
  <si>
    <t>1675511160</t>
  </si>
  <si>
    <t>Pokosení trávníku při souvislé ploše do 1000 m2 lučního na svahu přes 1:5 do 1:2</t>
  </si>
  <si>
    <t>viz D.2.1.a, D.2.1.b.1.1, -b.2.1, -b.3.4, -b.4.4, -b.10</t>
  </si>
  <si>
    <t>546</t>
  </si>
  <si>
    <t>-484468685</t>
  </si>
  <si>
    <t xml:space="preserve">viz D.2.1.a, </t>
  </si>
  <si>
    <t>přečerpání vody ze sedimentu</t>
  </si>
  <si>
    <t>předpoklad</t>
  </si>
  <si>
    <t>237490446</t>
  </si>
  <si>
    <t>-240643268</t>
  </si>
  <si>
    <t>4868</t>
  </si>
  <si>
    <t>122251105</t>
  </si>
  <si>
    <t>Odkopávky a prokopávky nezapažené v hornině třídy těžitelnosti I, skupiny 3 objem do 1000 m3 strojně</t>
  </si>
  <si>
    <t>669926226</t>
  </si>
  <si>
    <t>Odkopávky a prokopávky nezapažené strojně v hornině třídy těžitelnosti I skupiny 3 přes 500 do 1 000 m3</t>
  </si>
  <si>
    <t>546*0,1</t>
  </si>
  <si>
    <t>1460,4-54,6</t>
  </si>
  <si>
    <t>131251107</t>
  </si>
  <si>
    <t>Hloubení jam nezapažených v hornině třídy těžitelnosti I, skupiny 3 objem 5000 m3 strojně</t>
  </si>
  <si>
    <t>-148057019</t>
  </si>
  <si>
    <t>Hloubení nezapažených jam a zářezů strojně s urovnáním dna do předepsaného profilu a spádu v hornině třídy těžitelnosti I skupiny 3 přes 5 000 m3</t>
  </si>
  <si>
    <t>vytěžení zeminy z mokřadní plochy</t>
  </si>
  <si>
    <t>12929</t>
  </si>
  <si>
    <t>966559462</t>
  </si>
  <si>
    <t>4868*0,3</t>
  </si>
  <si>
    <t>1844073436</t>
  </si>
  <si>
    <t xml:space="preserve">patřičná chybějící kubatura použita do objektů SO 02.1.4, SO 02.1.5 </t>
  </si>
  <si>
    <t>-281176765</t>
  </si>
  <si>
    <t>966542995</t>
  </si>
  <si>
    <t>12929*15</t>
  </si>
  <si>
    <t>292747228</t>
  </si>
  <si>
    <t>"ornice"4868*0,3</t>
  </si>
  <si>
    <t>157895569</t>
  </si>
  <si>
    <t>12929*1,8</t>
  </si>
  <si>
    <t>581018464</t>
  </si>
  <si>
    <t>zásyp vytěženým sedimentem</t>
  </si>
  <si>
    <t>7956</t>
  </si>
  <si>
    <t>640416906</t>
  </si>
  <si>
    <t>část použita v objektech SO 02.1.4,  SO 02.1.5</t>
  </si>
  <si>
    <t>1405,8/0,1</t>
  </si>
  <si>
    <t>-2108230083</t>
  </si>
  <si>
    <t>-1542129578</t>
  </si>
  <si>
    <t>specifikace k pol.18141122</t>
  </si>
  <si>
    <t>546*0,03*1,03</t>
  </si>
  <si>
    <t>-384620135</t>
  </si>
  <si>
    <t>ostruvky</t>
  </si>
  <si>
    <t>190</t>
  </si>
  <si>
    <t>325901766</t>
  </si>
  <si>
    <t>svahování  ostruvky</t>
  </si>
  <si>
    <t>356</t>
  </si>
  <si>
    <t>vysvahování okolo</t>
  </si>
  <si>
    <t>311*7,5</t>
  </si>
  <si>
    <t>1191924869</t>
  </si>
  <si>
    <t>549037742</t>
  </si>
  <si>
    <t>viz D.2.1.a, D.2.1.b.3.4</t>
  </si>
  <si>
    <t>-498012340</t>
  </si>
  <si>
    <t>-1060048410</t>
  </si>
  <si>
    <t>1294673292</t>
  </si>
  <si>
    <t>vrba bílá (salix alba), vel. 200 cm, PK</t>
  </si>
  <si>
    <t>-1030201267</t>
  </si>
  <si>
    <t>1239309228</t>
  </si>
  <si>
    <t>8*1</t>
  </si>
  <si>
    <t>180457313</t>
  </si>
  <si>
    <t>1772183511</t>
  </si>
  <si>
    <t>8*2</t>
  </si>
  <si>
    <t>166125169</t>
  </si>
  <si>
    <t>1512749479</t>
  </si>
  <si>
    <t>-1682813991</t>
  </si>
  <si>
    <t>-1752533121</t>
  </si>
  <si>
    <t>0,5*8</t>
  </si>
  <si>
    <t>-393505924</t>
  </si>
  <si>
    <t>8*0,1*0,5</t>
  </si>
  <si>
    <t>-898009599</t>
  </si>
  <si>
    <t>8*5</t>
  </si>
  <si>
    <t>248953451</t>
  </si>
  <si>
    <t>1680688378</t>
  </si>
  <si>
    <t>8*0,03</t>
  </si>
  <si>
    <t>1616744624</t>
  </si>
  <si>
    <t>viz D.2.1.a, D.2.1.b.3.4 a pol.185804311</t>
  </si>
  <si>
    <t>0,24</t>
  </si>
  <si>
    <t>79250991</t>
  </si>
  <si>
    <t>1957192007</t>
  </si>
  <si>
    <t>970461562</t>
  </si>
  <si>
    <t>0,04*0,04*3,14*1,5*8</t>
  </si>
  <si>
    <t>348951250</t>
  </si>
  <si>
    <t>Oplocení kultur v 1,5 m s drátěným pletivem</t>
  </si>
  <si>
    <t>1624053617</t>
  </si>
  <si>
    <t>Oplocení lesních kultur dřevěnými kůly  průměru do 120 mm, bez impregnace, v osové vzdálenosti 3 m, v oplocení výšky 1,5 m, s drátěným pletivem výšky 1 m a s dvěma řadami ocelového drátu taženého, průměru 3 mm</t>
  </si>
  <si>
    <t xml:space="preserve">Poznámka k souboru cen:_x000D_
1. V cenách -2161 až -2262 jsou započteny i náklady na zemní práce pro osazení sloupků vrat. 2. Výškou plotu se rozumí svislá vzdálenost mezi terénem a nejvyšším bodem madla, popř. nejvýše položeným taženým drátem. 3. Výškou vrat se rozumí svislá vzdálenost mezi terénem a horním koncem plotové tyčky. 4. Šířkou vrat se rozumí vodorovná vzdálenost mezi sloupky, na kterých jsou vrata zavěšena. </t>
  </si>
  <si>
    <t>355</t>
  </si>
  <si>
    <t>348952262</t>
  </si>
  <si>
    <t>Vrata z plotových tyček v 1,5 m plochy nad 2 do 10 m2</t>
  </si>
  <si>
    <t>-1555915542</t>
  </si>
  <si>
    <t>Oplocení lesních kultur dřevěnými kůly  vrata z plotových tyček, výšky 1,5 m, plochy přes 2 do 10 m2</t>
  </si>
  <si>
    <t>brána</t>
  </si>
  <si>
    <t>700334370</t>
  </si>
  <si>
    <t>SO 02.1.6.1 - Následná péče - 1.rok</t>
  </si>
  <si>
    <t>546*2</t>
  </si>
  <si>
    <t>"1.rok" 8</t>
  </si>
  <si>
    <t>"1.rok" 8*0,1</t>
  </si>
  <si>
    <t>0,008</t>
  </si>
  <si>
    <t>8*0,03*8</t>
  </si>
  <si>
    <t>1,92</t>
  </si>
  <si>
    <t>SO 02.1.6.2 - Následná péče - 2.rok</t>
  </si>
  <si>
    <t>"2.rok" 8</t>
  </si>
  <si>
    <t>"2.rok" 8*0,1</t>
  </si>
  <si>
    <t>8*0,03*6</t>
  </si>
  <si>
    <t>1,44</t>
  </si>
  <si>
    <t>SO 02.1.6.3 - Následná péče - 3.rok</t>
  </si>
  <si>
    <t>"3.rok" 8</t>
  </si>
  <si>
    <t>"2.rok"8*0,1</t>
  </si>
  <si>
    <t>966003812</t>
  </si>
  <si>
    <t>Rozebrání oplocení s příčníky a dřevěnými sloupky z půlené tyčoviny</t>
  </si>
  <si>
    <t>-1223179628</t>
  </si>
  <si>
    <t>Rozebrání dřevěného oplocení se sloupky osové vzdálenosti do 4,00 m, výšky do 2,50 m, osazených do hloubky 1,00 m s příčníky a dřevěnými sloupky z tyčoviny půlené</t>
  </si>
  <si>
    <t xml:space="preserve">Poznámka k souboru cen:_x000D_
1. V cenách jsou započteny i náklady na odklizení materiálu na vzdálenost do 20 m nebo naložení na dopravní prostředek. </t>
  </si>
  <si>
    <t>odstranění oplocení po 3 letech</t>
  </si>
  <si>
    <t>SO 02.1.7 - Propustek</t>
  </si>
  <si>
    <t xml:space="preserve">    6 - Úpravy povrchů, podlahy a osazování výplní</t>
  </si>
  <si>
    <t>111251101</t>
  </si>
  <si>
    <t>Odstranění křovin a stromů průměru kmene do 100 mm i s kořeny sklonu terénu do 1:5 z celkové plochy do 100 m2 strojně</t>
  </si>
  <si>
    <t>647558840</t>
  </si>
  <si>
    <t>Odstranění křovin a stromů s odstraněním kořenů strojně průměru kmene do 100 mm v rovině nebo ve svahu sklonu terénu do 1:5, při celkové ploše do 100 m2</t>
  </si>
  <si>
    <t>22+47</t>
  </si>
  <si>
    <t>1336320256</t>
  </si>
  <si>
    <t>2+3</t>
  </si>
  <si>
    <t>-1116825506</t>
  </si>
  <si>
    <t>113106192</t>
  </si>
  <si>
    <t>Rozebrání vozovek ze silničních dílců se spárami zalitými cementovou maltou strojně pl do 50 m2</t>
  </si>
  <si>
    <t>-606322173</t>
  </si>
  <si>
    <t>Rozebrání dlažeb a dílců vozovek a ploch s přemístěním hmot na skládku na vzdálenost do 3 m nebo s naložením na dopravní prostředek, s jakoukoliv výplní spár strojně ze silničních dílců jakýchkoliv rozměrů, s ložem z kameniva nebo živice se spárami zalitými cementovou maltou</t>
  </si>
  <si>
    <t>viz D.2.1.a, D.2.1.b.1.2, -6.1</t>
  </si>
  <si>
    <t>odstranění stáv. panelů</t>
  </si>
  <si>
    <t>113107322</t>
  </si>
  <si>
    <t>Odstranění podkladu z kameniva drceného tl 200 mm strojně pl do 50 m2</t>
  </si>
  <si>
    <t>-2089867654</t>
  </si>
  <si>
    <t>Odstranění podkladů nebo krytů strojně plochy jednotlivě do 50 m2 s přemístěním hmot na skládku na vzdálenost do 3 m nebo s naložením na dopravní prostředek z kameniva hrubého drceného, o tl. vrstvy přes 100 do 200 mm</t>
  </si>
  <si>
    <t>podkladní vrstva stáv. komunikace</t>
  </si>
  <si>
    <t>-1511912340</t>
  </si>
  <si>
    <t>rozebrání opevnění čel propustku</t>
  </si>
  <si>
    <t>40*0,3</t>
  </si>
  <si>
    <t>1725787819</t>
  </si>
  <si>
    <t>odstranění  hrázek</t>
  </si>
  <si>
    <t>781831332</t>
  </si>
  <si>
    <t>odkopávka po stávajícím propustku</t>
  </si>
  <si>
    <t>(19,1-(3,14*0,6*0,6))*6</t>
  </si>
  <si>
    <t>výkop pro propust</t>
  </si>
  <si>
    <t>19,1*1</t>
  </si>
  <si>
    <t>4,0*1,0*13,3</t>
  </si>
  <si>
    <t>výkopy opevnění</t>
  </si>
  <si>
    <t>7,3*(5+5,4)</t>
  </si>
  <si>
    <t>132251101</t>
  </si>
  <si>
    <t>Hloubení rýh nezapažených  š do 800 mm v hornině třídy těžitelnosti I, skupiny 3 objem do 20 m3 strojně</t>
  </si>
  <si>
    <t>-924430853</t>
  </si>
  <si>
    <t>Hloubení nezapažených rýh šířky do 800 mm strojně s urovnáním dna do předepsaného profilu a spádu v hornině třídy těžitelnosti I skupiny 3 do 20 m3</t>
  </si>
  <si>
    <t xml:space="preserve">Poznámka k souboru cen:_x000D_
1. V cenách jsou započteny i náklady na přehození výkopku na přilehlém terénu na vzdálenost do 3 m od podélné osy rýhy nebo naložení na dopravní prostředek. </t>
  </si>
  <si>
    <t>rýha pro práh</t>
  </si>
  <si>
    <t>0,45*0,45*9,3*1,1</t>
  </si>
  <si>
    <t>0,45*0,45*9,5*1,1</t>
  </si>
  <si>
    <t>132251251</t>
  </si>
  <si>
    <t>Hloubení rýh nezapažených š do 2000 mm v hornině třídy těžitelnosti I, skupiny 3 objem do 20 m3 strojně</t>
  </si>
  <si>
    <t>150530800</t>
  </si>
  <si>
    <t>Hloubení nezapažených rýh šířky přes 800 do 2 000 mm strojně s urovnáním dna do předepsaného profilu a spádu v hornině třídy těžitelnosti I skupiny 3 do 20 m3</t>
  </si>
  <si>
    <t>základ čela</t>
  </si>
  <si>
    <t>1,2*0,9*5,25*2</t>
  </si>
  <si>
    <t>-2023500182</t>
  </si>
  <si>
    <t>-1715502105</t>
  </si>
  <si>
    <t>-563292597</t>
  </si>
  <si>
    <t>1746919137</t>
  </si>
  <si>
    <t>-1306899342</t>
  </si>
  <si>
    <t>5*19</t>
  </si>
  <si>
    <t>-602462914</t>
  </si>
  <si>
    <t>-1645228049</t>
  </si>
  <si>
    <t>2120397014</t>
  </si>
  <si>
    <t>na skládku do 20km</t>
  </si>
  <si>
    <t>(22+47)*14</t>
  </si>
  <si>
    <t>1202595275</t>
  </si>
  <si>
    <t>256,038+4,188+11,34</t>
  </si>
  <si>
    <t>44,4</t>
  </si>
  <si>
    <t>hrázky</t>
  </si>
  <si>
    <t>-2000470774</t>
  </si>
  <si>
    <t>271,566-44,4</t>
  </si>
  <si>
    <t>911699060</t>
  </si>
  <si>
    <t>227,166*15</t>
  </si>
  <si>
    <t>-1256340537</t>
  </si>
  <si>
    <t>pro hrázky</t>
  </si>
  <si>
    <t>výkop-zásyp</t>
  </si>
  <si>
    <t>-833369338</t>
  </si>
  <si>
    <t>zřízení hrázky</t>
  </si>
  <si>
    <t>1159552988</t>
  </si>
  <si>
    <t>190695413</t>
  </si>
  <si>
    <t>227,166*1,8</t>
  </si>
  <si>
    <t>174101101</t>
  </si>
  <si>
    <t>721356808</t>
  </si>
  <si>
    <t>3,7*2*6,0</t>
  </si>
  <si>
    <t>699369759</t>
  </si>
  <si>
    <t>obnova komunikace</t>
  </si>
  <si>
    <t>17,2+16,5</t>
  </si>
  <si>
    <t>-1055039318</t>
  </si>
  <si>
    <t>viz D.1.3.1, -2, -6</t>
  </si>
  <si>
    <t>(21,8+21,2)*1,1</t>
  </si>
  <si>
    <t>(11,2+12,8)*1,1*0,45</t>
  </si>
  <si>
    <t>odpočet rovina</t>
  </si>
  <si>
    <t>-17,2+16,5</t>
  </si>
  <si>
    <t>-1856727200</t>
  </si>
  <si>
    <t>66,5*1,0</t>
  </si>
  <si>
    <t>-5,25*0,55*1,2*2</t>
  </si>
  <si>
    <t>273321118</t>
  </si>
  <si>
    <t>Základové desky mostních konstrukcí ze ŽB C 30/37</t>
  </si>
  <si>
    <t>-1806404034</t>
  </si>
  <si>
    <t>Základové konstrukce z betonu železového desky ve výkopu nebo na hlavách pilot C 30/37</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</si>
  <si>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</si>
  <si>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pod propust</t>
  </si>
  <si>
    <t>4,0*6,0*0,4</t>
  </si>
  <si>
    <t>273354111</t>
  </si>
  <si>
    <t>Bednění základových desek - zřízení</t>
  </si>
  <si>
    <t>1972815915</t>
  </si>
  <si>
    <t>Bednění základových konstrukcí desek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</si>
  <si>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</si>
  <si>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0,4*6,0*2</t>
  </si>
  <si>
    <t>0,4*4,0*2</t>
  </si>
  <si>
    <t>273354211</t>
  </si>
  <si>
    <t>Bednění základových desek - odstranění</t>
  </si>
  <si>
    <t>-603657627</t>
  </si>
  <si>
    <t>Bednění základových konstrukcí desek odstranění bednění</t>
  </si>
  <si>
    <t>viz pol.273354111</t>
  </si>
  <si>
    <t>273361412</t>
  </si>
  <si>
    <t>Výztuž základových desek ze svařovaných sítí do 6 kg/m2</t>
  </si>
  <si>
    <t>-892551255</t>
  </si>
  <si>
    <t>Výztuž základových konstrukcí desek ze svařovaných sítí, hmotnosti přes 3,5 do 6 kg/m2</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</si>
  <si>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</si>
  <si>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4*6*2*7,9*1,1*0,001</t>
  </si>
  <si>
    <t>274321118</t>
  </si>
  <si>
    <t>Základové pasy, prahy, věnce a ostruhy mostních konstrukcí ze ŽB C 30/37</t>
  </si>
  <si>
    <t>903030751</t>
  </si>
  <si>
    <t>Základové konstrukce z betonu železového pásy, prahy, věnce a ostruhy ve výkopu nebo na hlavách pilot C 30/37</t>
  </si>
  <si>
    <t>1,2*1,2*5,25*2</t>
  </si>
  <si>
    <t>274354111</t>
  </si>
  <si>
    <t>Bednění základových pasů - zřízení</t>
  </si>
  <si>
    <t>-409004946</t>
  </si>
  <si>
    <t>Bednění základových konstrukcí pasů, prahů, věnců a ostruh zřízení</t>
  </si>
  <si>
    <t>5,25*1,2*2*2</t>
  </si>
  <si>
    <t>1,2*1,2*4</t>
  </si>
  <si>
    <t>274354211</t>
  </si>
  <si>
    <t>Bednění základových pasů - odstranění</t>
  </si>
  <si>
    <t>1410943441</t>
  </si>
  <si>
    <t>Bednění základových konstrukcí pasů, prahů, věnců a ostruh odstranění bednění</t>
  </si>
  <si>
    <t>viz pol.274354111</t>
  </si>
  <si>
    <t>30,96</t>
  </si>
  <si>
    <t>-880993218</t>
  </si>
  <si>
    <t>v rámci výztuže</t>
  </si>
  <si>
    <t>11+11</t>
  </si>
  <si>
    <t>-1113570943</t>
  </si>
  <si>
    <t>římsa čelní zdi (výztuž součástí čela)</t>
  </si>
  <si>
    <t>0,4*(1,7+5,25+2,9)</t>
  </si>
  <si>
    <t>0,4*(3,0+5,25+1,54)</t>
  </si>
  <si>
    <t>-1953116124</t>
  </si>
  <si>
    <t>1,5*(1,7+5,25+2,9)</t>
  </si>
  <si>
    <t>1,5*(3,0+5,25+1,54)</t>
  </si>
  <si>
    <t>0,4*2*2</t>
  </si>
  <si>
    <t>-1036760941</t>
  </si>
  <si>
    <t>31,06</t>
  </si>
  <si>
    <t>767362022</t>
  </si>
  <si>
    <t>před betonáží dříku</t>
  </si>
  <si>
    <t>1,2*5,25*2</t>
  </si>
  <si>
    <t>564609218</t>
  </si>
  <si>
    <t>čelo propusti</t>
  </si>
  <si>
    <t>(16,3-(2*3))*0,7*2</t>
  </si>
  <si>
    <t>1641490895</t>
  </si>
  <si>
    <t>čela propusti</t>
  </si>
  <si>
    <t>16,3*2*2</t>
  </si>
  <si>
    <t>3,0*0,7*2*2</t>
  </si>
  <si>
    <t>-500749800</t>
  </si>
  <si>
    <t>73,6</t>
  </si>
  <si>
    <t>-11095937</t>
  </si>
  <si>
    <t>viz D.4.16</t>
  </si>
  <si>
    <t>opěra včetně římsy</t>
  </si>
  <si>
    <t>(28,86+277,57+1511,23+349,63+42,17)*0,001</t>
  </si>
  <si>
    <t>334361412</t>
  </si>
  <si>
    <t>Výztuž opěr, prahů, křídel, pilířů, sloupů ze svařovaných sítí do 6 kg/m2</t>
  </si>
  <si>
    <t>-1312197793</t>
  </si>
  <si>
    <t>Výztuž betonářská mostních konstrukcí  opěr, úložných prahů, křídel, závěrných zídek, bloků ložisek, pilířů a sloupů ze svařovaných sítí do 6 kg/m2</t>
  </si>
  <si>
    <t>442,68*0,001</t>
  </si>
  <si>
    <t>789228415</t>
  </si>
  <si>
    <t>521613643</t>
  </si>
  <si>
    <t>451317777</t>
  </si>
  <si>
    <t>Podklad nebo lože pod dlažbu vodorovný nebo do sklonu 1:5 z betonu prostého tl do 100 mm</t>
  </si>
  <si>
    <t>-1857096418</t>
  </si>
  <si>
    <t>Podklad nebo lože pod dlažbu (přídlažbu)  v ploše vodorovné nebo ve sklonu do 1:5, tloušťky od 50 do 100 mm z betonu prostého</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</si>
  <si>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</si>
  <si>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 xml:space="preserve">viz D.2.1.a, D.2.1.b.1.2, -6.1, </t>
  </si>
  <si>
    <t>451319777</t>
  </si>
  <si>
    <t>Příplatek ZKD 10 mm tl přes 100 mm u podkladu nebo lože pod dlažbu z betonu</t>
  </si>
  <si>
    <t>1471761504</t>
  </si>
  <si>
    <t>Podklad nebo lože pod dlažbu (přídlažbu)  Příplatek k cenám za každých dalších i započatých 10 mm tloušťky podkladu nebo lože přes 100 mm z betonu prostého</t>
  </si>
  <si>
    <t>(21,8+21,2)*1,1*5</t>
  </si>
  <si>
    <t>451319779</t>
  </si>
  <si>
    <t>Příplatek za sklon nad 1:5 podkladu nebo lože z betonu</t>
  </si>
  <si>
    <t>1964952002</t>
  </si>
  <si>
    <t>Podklad nebo lože pod dlažbu (přídlažbu)  Příplatek k cenám za zřízení podkladu nebo lože pod dlažbu ve sklonu přes 1:5, pro jakoukoliv tloušťku z betonu prostého</t>
  </si>
  <si>
    <t>1956022105</t>
  </si>
  <si>
    <t>(11,2+12,8)*1,1</t>
  </si>
  <si>
    <t>-1873581605</t>
  </si>
  <si>
    <t>0,45*0,9*(9,5+9,3)*1,1</t>
  </si>
  <si>
    <t>-198822417</t>
  </si>
  <si>
    <t>podkladní beton propust</t>
  </si>
  <si>
    <t>4,0*6,0*0,15</t>
  </si>
  <si>
    <t>1,2*5,25*0,15*2</t>
  </si>
  <si>
    <t>1459601675</t>
  </si>
  <si>
    <t>-140628818</t>
  </si>
  <si>
    <t>8,375*0,1</t>
  </si>
  <si>
    <t>1591131517</t>
  </si>
  <si>
    <t>564851114</t>
  </si>
  <si>
    <t>Podklad ze štěrkodrtě ŠD tl 180 mm</t>
  </si>
  <si>
    <t>25261670</t>
  </si>
  <si>
    <t>Podklad ze štěrkodrti ŠD  s rozprostřením a zhutněním, po zhutnění tl. 180 mm</t>
  </si>
  <si>
    <t>dosypání štěrkodrti mimo vozovku</t>
  </si>
  <si>
    <t>tl. 360 mm</t>
  </si>
  <si>
    <t>(10,4+9,3)*2</t>
  </si>
  <si>
    <t>564871113</t>
  </si>
  <si>
    <t>Podklad ze štěrkodrtě ŠD tl. 270 mm</t>
  </si>
  <si>
    <t>273129339</t>
  </si>
  <si>
    <t>Podklad ze štěrkodrti ŠD  s rozprostřením a zhutněním, po zhutnění tl. 270 mm</t>
  </si>
  <si>
    <t>obnova komunikacre</t>
  </si>
  <si>
    <t>584121109</t>
  </si>
  <si>
    <t>Osazení silničních dílců z ŽB do lože z kameniva těženého tl 40 mm plochy do 50 m2</t>
  </si>
  <si>
    <t>-312458447</t>
  </si>
  <si>
    <t>Osazení silničních dílců ze železového betonu  s podkladem z kameniva těženého do tl. 40 mm jakéhokoliv druhu a velikosti, na plochu jednotlivě přes 15 do 50 m2</t>
  </si>
  <si>
    <t>-114226793</t>
  </si>
  <si>
    <t>42/6</t>
  </si>
  <si>
    <t>Úpravy povrchů, podlahy a osazování výplní</t>
  </si>
  <si>
    <t>631311113</t>
  </si>
  <si>
    <t>Mazanina tl do 80 mm z betonu prostého bez zvýšených nároků na prostředí tř. C 12/15</t>
  </si>
  <si>
    <t>-488233095</t>
  </si>
  <si>
    <t>Mazanina z betonu  prostého bez zvýšených nároků na prostředí tl. přes 50 do 80 mm tř. C 12/15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</si>
  <si>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</si>
  <si>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vyrovnávací beton</t>
  </si>
  <si>
    <t>7*(2,5+3,5+2,5)*0,06</t>
  </si>
  <si>
    <t>631311116</t>
  </si>
  <si>
    <t>Mazanina tl do 80 mm z betonu prostého bez zvýšených nároků na prostředí tř. C 25/30</t>
  </si>
  <si>
    <t>612303990</t>
  </si>
  <si>
    <t>Mazanina z betonu  prostého bez zvýšených nároků na prostředí tl. přes 50 do 80 mm tř. C 25/30</t>
  </si>
  <si>
    <t>mazanina  70 mm</t>
  </si>
  <si>
    <t>7*(2,5+3,5+2,5)*0,07</t>
  </si>
  <si>
    <t>631319011</t>
  </si>
  <si>
    <t>Příplatek k mazanině tl do 80 mm za přehlazení povrchu</t>
  </si>
  <si>
    <t>-140900510</t>
  </si>
  <si>
    <t>Příplatek k cenám mazanin  za úpravu povrchu mazaniny přehlazením, mazanina tl.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</si>
  <si>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</si>
  <si>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viz pol.631311116</t>
  </si>
  <si>
    <t>4,165</t>
  </si>
  <si>
    <t>631319171</t>
  </si>
  <si>
    <t>Příplatek k mazanině tl do 80 mm za stržení povrchu spodní vrstvy před vložením výztuže</t>
  </si>
  <si>
    <t>-1064223330</t>
  </si>
  <si>
    <t>Příplatek k cenám mazanin  za stržení povrchu spodní vrstvy mazaniny latí před vložením výztuže nebo pletiva pro tl. obou vrstev mazaniny přes 50 do 80 mm</t>
  </si>
  <si>
    <t>viz pol.631311113, -116</t>
  </si>
  <si>
    <t>3,57+4,165</t>
  </si>
  <si>
    <t>631362021</t>
  </si>
  <si>
    <t>Výztuž mazanin svařovanými sítěmi Kari</t>
  </si>
  <si>
    <t>125029488</t>
  </si>
  <si>
    <t>Výztuž mazanin  ze svařovaných sítí z drátů typu KARI</t>
  </si>
  <si>
    <t xml:space="preserve">Poznámka k souboru cen:_x000D_
1. Betonová podezdívek příček se oceňuje položkou 278 36-1111 souboru cen 278 36-11.1 - Výztuž základu (podezdívky) betonového </t>
  </si>
  <si>
    <t>výztuž mazaniny</t>
  </si>
  <si>
    <t>7*(2,5+3,5+2,5)*4,4*0,001</t>
  </si>
  <si>
    <t>871440410</t>
  </si>
  <si>
    <t>Montáž kanalizačního potrubí korugovaného SN 10 z polypropylenu DN 600</t>
  </si>
  <si>
    <t>1717638115</t>
  </si>
  <si>
    <t>Montáž kanalizačního potrubí z plastů z polypropylenu PP korugovaného nebo žebrovaného SN 10 DN 600</t>
  </si>
  <si>
    <t>přepojení</t>
  </si>
  <si>
    <t>20+8</t>
  </si>
  <si>
    <t>28617049</t>
  </si>
  <si>
    <t>trubka kanalizační PP korugovaná DN 600x6000mm SN10</t>
  </si>
  <si>
    <t>-524722427</t>
  </si>
  <si>
    <t>specifikace k pol.871440410</t>
  </si>
  <si>
    <t>-379897490</t>
  </si>
  <si>
    <t>2051947005</t>
  </si>
  <si>
    <t>1,1+5,25+2,4</t>
  </si>
  <si>
    <t>2,5+5,25+0,62</t>
  </si>
  <si>
    <t>-1161905187</t>
  </si>
  <si>
    <t>15,45</t>
  </si>
  <si>
    <t>-383256553</t>
  </si>
  <si>
    <t>patní deska 240x240x20 mm - 13+15</t>
  </si>
  <si>
    <t>podložka šroubu M16 - 52+60ks</t>
  </si>
  <si>
    <t>919122121</t>
  </si>
  <si>
    <t>Těsnění spár zálivkou za tepla pro komůrky š 15 mm hl 25 mm s těsnicím profilem</t>
  </si>
  <si>
    <t>-369934769</t>
  </si>
  <si>
    <t>Utěsnění dilatačních spár zálivkou za tepla  v cementobetonovém nebo živičném krytu včetně adhezního nátěru s těsnicím profilem pod zálivkou, pro komůrky šířky 15 mm, hloubky 25 mm</t>
  </si>
  <si>
    <t xml:space="preserve">Poznámka k souboru cen:_x000D_
1. V cenách jsou započteny i náklady na vyčištění spár před těsněním a zalitím a náklady na impregnaci, těsnění a zalití spár včetně dodání hmot. </t>
  </si>
  <si>
    <t>těsnící zálivka</t>
  </si>
  <si>
    <t>17,1</t>
  </si>
  <si>
    <t>-119214582</t>
  </si>
  <si>
    <t>5,25*2</t>
  </si>
  <si>
    <t>1111962026</t>
  </si>
  <si>
    <t>(9+9)*4</t>
  </si>
  <si>
    <t>315819750</t>
  </si>
  <si>
    <t>966008114</t>
  </si>
  <si>
    <t>Bourání trubního propustku do DN 1200</t>
  </si>
  <si>
    <t>-1424802066</t>
  </si>
  <si>
    <t>Bourání trubního propustku  s odklizením a uložením vybouraného materiálu na skládku na vzdálenost do 3 m nebo s naložením na dopravní prostředek z trub DN přes 800 do 1200 mm</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</si>
  <si>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</si>
  <si>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odstranění stáv. proputsku</t>
  </si>
  <si>
    <t>532731456</t>
  </si>
  <si>
    <t>5*0,5*0,5*0,5*1</t>
  </si>
  <si>
    <t>(22+47)*0,05</t>
  </si>
  <si>
    <t>747707122</t>
  </si>
  <si>
    <t>odstraněné kamen. opevnění</t>
  </si>
  <si>
    <t>21,84</t>
  </si>
  <si>
    <t>podklad komunikace</t>
  </si>
  <si>
    <t>12,18</t>
  </si>
  <si>
    <t>1101567485</t>
  </si>
  <si>
    <t>odvoz na skládku do 20 km</t>
  </si>
  <si>
    <t>(21,84+12,18)*19</t>
  </si>
  <si>
    <t>-731189475</t>
  </si>
  <si>
    <t>propustek</t>
  </si>
  <si>
    <t>18,36</t>
  </si>
  <si>
    <t>3,08</t>
  </si>
  <si>
    <t>panely</t>
  </si>
  <si>
    <t>17,85</t>
  </si>
  <si>
    <t>997221579</t>
  </si>
  <si>
    <t>Příplatek ZKD 1 km u vodorovné dopravy vybouraných hmot</t>
  </si>
  <si>
    <t>305756106</t>
  </si>
  <si>
    <t>Vodorovná doprava vybouraných hmot  bez naložení, ale se složením a s hrubým urovnáním na vzdálenost Příplatek k ceně za každý další i započatý 1 km přes 1 km</t>
  </si>
  <si>
    <t>na skládku do 20 km</t>
  </si>
  <si>
    <t>18,36*19</t>
  </si>
  <si>
    <t>17,85*19</t>
  </si>
  <si>
    <t>-251082317</t>
  </si>
  <si>
    <t>"propustek"18,36</t>
  </si>
  <si>
    <t>"panely"17,85</t>
  </si>
  <si>
    <t>1044913040</t>
  </si>
  <si>
    <t>-1036455583</t>
  </si>
  <si>
    <t>-1190186000</t>
  </si>
  <si>
    <t>7*3,5</t>
  </si>
  <si>
    <t>-1520104050</t>
  </si>
  <si>
    <t>7,5*(2,5+2,5)</t>
  </si>
  <si>
    <t>-2054229583</t>
  </si>
  <si>
    <t>24,5+37,5*1,15</t>
  </si>
  <si>
    <t>-1067212966</t>
  </si>
  <si>
    <t>828815557</t>
  </si>
  <si>
    <t>-229726550</t>
  </si>
  <si>
    <t>(24,5+37,5)*0,118</t>
  </si>
  <si>
    <t>-2107543548</t>
  </si>
  <si>
    <t>110609273</t>
  </si>
  <si>
    <t>penetrace před betonáží dříku</t>
  </si>
  <si>
    <t>SO 02.2 - Rybí přechod</t>
  </si>
  <si>
    <t>429931399</t>
  </si>
  <si>
    <t>1470265660</t>
  </si>
  <si>
    <t>-1876234793</t>
  </si>
  <si>
    <t>viz D.2.2.a, D.2.2.b.1, -b.3, -b.4, -b.5.1-2, -b.8</t>
  </si>
  <si>
    <t>-1142412425</t>
  </si>
  <si>
    <t>121151123</t>
  </si>
  <si>
    <t>Sejmutí ornice plochy přes 500 m2 tl vrstvy do 200 mm strojně</t>
  </si>
  <si>
    <t>388580773</t>
  </si>
  <si>
    <t>Sejmutí ornice strojně při souvislé ploše přes 500 m2, tl. vrstvy do 200 mm</t>
  </si>
  <si>
    <t>(407+222)</t>
  </si>
  <si>
    <t>-777017817</t>
  </si>
  <si>
    <t>přebraný drn z meziskládky k ohumusování</t>
  </si>
  <si>
    <t>(32+222)*0,1</t>
  </si>
  <si>
    <t>94,35-25,4</t>
  </si>
  <si>
    <t>715170583</t>
  </si>
  <si>
    <t xml:space="preserve">výkop jámy nezapažené </t>
  </si>
  <si>
    <t>"rybí přechod"627</t>
  </si>
  <si>
    <t>"výkop pro rovnaninu"82</t>
  </si>
  <si>
    <t>"výkop filtr"64</t>
  </si>
  <si>
    <t>"výkop pro zásyp"380</t>
  </si>
  <si>
    <t>"těžký zához"13*0,9</t>
  </si>
  <si>
    <t>prostor mezi shybkou a rybochodem</t>
  </si>
  <si>
    <t>"výkopy rovnanina"59</t>
  </si>
  <si>
    <t>"výkopy filtry"45</t>
  </si>
  <si>
    <t>-1242381742</t>
  </si>
  <si>
    <t>výkop v místě larsenu</t>
  </si>
  <si>
    <t>8,0*5,3*4,4</t>
  </si>
  <si>
    <t>1313418049</t>
  </si>
  <si>
    <t>prohloubení pro prahy</t>
  </si>
  <si>
    <t>0,6*1,5*10,8*1,1</t>
  </si>
  <si>
    <t>0,6*1,5*4,03*1,1</t>
  </si>
  <si>
    <t>2022649779</t>
  </si>
  <si>
    <t>16/0,4</t>
  </si>
  <si>
    <t>252498525</t>
  </si>
  <si>
    <t>11*16</t>
  </si>
  <si>
    <t>1448543367</t>
  </si>
  <si>
    <t>-1718808188</t>
  </si>
  <si>
    <t>zůstává v zemi</t>
  </si>
  <si>
    <t>"ponechaná část"17*11*0,155</t>
  </si>
  <si>
    <t>-1768498657</t>
  </si>
  <si>
    <t>2,881</t>
  </si>
  <si>
    <t>1413759476</t>
  </si>
  <si>
    <t>(31+16)*61,3*0,001</t>
  </si>
  <si>
    <t>1462458853</t>
  </si>
  <si>
    <t>2,881*0,5</t>
  </si>
  <si>
    <t>-762121310</t>
  </si>
  <si>
    <t>-1951979856</t>
  </si>
  <si>
    <t>2099999850</t>
  </si>
  <si>
    <t>1452127522</t>
  </si>
  <si>
    <t>-359561765</t>
  </si>
  <si>
    <t>2*19</t>
  </si>
  <si>
    <t>-1199063334</t>
  </si>
  <si>
    <t>946181606</t>
  </si>
  <si>
    <t>-171088293</t>
  </si>
  <si>
    <t>1268,7+186,56+14,682</t>
  </si>
  <si>
    <t>430,3</t>
  </si>
  <si>
    <t>drn na meziskládku</t>
  </si>
  <si>
    <t>94,35</t>
  </si>
  <si>
    <t>zpět k ohumusování</t>
  </si>
  <si>
    <t>1234547263</t>
  </si>
  <si>
    <t>odpočet zásyp</t>
  </si>
  <si>
    <t>-(460,3-34,15)</t>
  </si>
  <si>
    <t>přebytek drn na skládku</t>
  </si>
  <si>
    <t>1520098973</t>
  </si>
  <si>
    <t>1112,742*15</t>
  </si>
  <si>
    <t>70681522</t>
  </si>
  <si>
    <t>1469,942-(430,3-34,15)</t>
  </si>
  <si>
    <t>167151121</t>
  </si>
  <si>
    <t>Skládání nebo překládání výkopku z horniny třídy těžitelnosti I, skupiny 1 až 3</t>
  </si>
  <si>
    <t>-949913638</t>
  </si>
  <si>
    <t>Nakládání, skládání a překládání neulehlého výkopku nebo sypaniny strojně skládání nebo překládání, z hornin třídy těžitelnosti I, skupiny 1 až 3</t>
  </si>
  <si>
    <t>protřepání drnu</t>
  </si>
  <si>
    <t>-1869983984</t>
  </si>
  <si>
    <t>materiál homogenní pro zásyp ( v místě mostu)</t>
  </si>
  <si>
    <t>předpoklad doplnění 50%</t>
  </si>
  <si>
    <t>68,3*0,5*1,8</t>
  </si>
  <si>
    <t>893627624</t>
  </si>
  <si>
    <t>"drn"94,35</t>
  </si>
  <si>
    <t>-990067117</t>
  </si>
  <si>
    <t>1112,742*1,8</t>
  </si>
  <si>
    <t>-702280380</t>
  </si>
  <si>
    <t>zpětný zásyp</t>
  </si>
  <si>
    <t>362</t>
  </si>
  <si>
    <t>část larsen</t>
  </si>
  <si>
    <t>"výkop"186,56</t>
  </si>
  <si>
    <t>"odpočet k-ce"-21,9*5,4</t>
  </si>
  <si>
    <t>1307160853</t>
  </si>
  <si>
    <t>32+222</t>
  </si>
  <si>
    <t>1200046795</t>
  </si>
  <si>
    <t>osetí</t>
  </si>
  <si>
    <t>819154171</t>
  </si>
  <si>
    <t>254*0,03*1,03</t>
  </si>
  <si>
    <t>2105203289</t>
  </si>
  <si>
    <t>195</t>
  </si>
  <si>
    <t>"rovnanina mezi shybkou a rybochodem"148</t>
  </si>
  <si>
    <t>-1491371646</t>
  </si>
  <si>
    <t>77*1,1</t>
  </si>
  <si>
    <t>(31+49,8)*1,1</t>
  </si>
  <si>
    <t>(19,3+16,1)*1,1</t>
  </si>
  <si>
    <t>-880102943</t>
  </si>
  <si>
    <t>profili UPE 100</t>
  </si>
  <si>
    <t>U profil 9,82kg/m</t>
  </si>
  <si>
    <t>2,2*9,82*2*0,001</t>
  </si>
  <si>
    <t>profil U 120 pro hrazení</t>
  </si>
  <si>
    <t>11,06*13*0,001</t>
  </si>
  <si>
    <t>413430280</t>
  </si>
  <si>
    <t>13011027</t>
  </si>
  <si>
    <t>ocel profilová UPE 100 jakost 11 375</t>
  </si>
  <si>
    <t>-2145477629</t>
  </si>
  <si>
    <t>2037900907</t>
  </si>
  <si>
    <t>most</t>
  </si>
  <si>
    <t>(1,6+3,55)*4,4</t>
  </si>
  <si>
    <t>rybí přechod</t>
  </si>
  <si>
    <t>1,3*(13,9+6,9+6+9,82)</t>
  </si>
  <si>
    <t>320910R1</t>
  </si>
  <si>
    <t>Zdrsnění stěn polyuretanovými matricemi</t>
  </si>
  <si>
    <t>-1614844933</t>
  </si>
  <si>
    <t>Poznámka k položce:_x000D_
Minimální drsnost drážek min. 5mm. Položka zahrnuje kompletní zhotovení včetně potřebné dodávky materiálu. Přesná specifikace dle TZ.</t>
  </si>
  <si>
    <t>"vstupní část"2,0*13,9</t>
  </si>
  <si>
    <t>přechodová část</t>
  </si>
  <si>
    <t>"základ"2,0*(6,9+6,0)</t>
  </si>
  <si>
    <t>"výstupní část"</t>
  </si>
  <si>
    <t>2,0*9,82</t>
  </si>
  <si>
    <t>-1723350578</t>
  </si>
  <si>
    <t>objekt mostu</t>
  </si>
  <si>
    <t>(33,5-9,6)*1,8</t>
  </si>
  <si>
    <t>(23,3-9,6)*1,4*2</t>
  </si>
  <si>
    <t>výstupní práh</t>
  </si>
  <si>
    <t>21*0,6</t>
  </si>
  <si>
    <t>rybi přechod</t>
  </si>
  <si>
    <t>"vstupní část"3,9*13,9</t>
  </si>
  <si>
    <t>"základ"2,2*(6,9+6,0)</t>
  </si>
  <si>
    <t>"křídla"(19,3+17,0)*0,6*2</t>
  </si>
  <si>
    <t>3,9*9,82</t>
  </si>
  <si>
    <t>stabilizace přehrážek</t>
  </si>
  <si>
    <t>0,4*0,25*7*(10+8)</t>
  </si>
  <si>
    <t>žb přehrážky (pilony)</t>
  </si>
  <si>
    <t>0,2*0,3*6</t>
  </si>
  <si>
    <t>zavázání pol. 10</t>
  </si>
  <si>
    <t>1,71*0,6*1,5</t>
  </si>
  <si>
    <t>-1152164244</t>
  </si>
  <si>
    <t>"stěna"5,6*5,2*2</t>
  </si>
  <si>
    <t>23,0*2</t>
  </si>
  <si>
    <t>"vnitřek"9,4*3,85</t>
  </si>
  <si>
    <t>21,06*2</t>
  </si>
  <si>
    <t>3,1*0,6*2</t>
  </si>
  <si>
    <t>"vstupní část"(2,0+1,5)*2*13,9</t>
  </si>
  <si>
    <t>3,9*2</t>
  </si>
  <si>
    <t>(19,3+17,0)*2</t>
  </si>
  <si>
    <t>(20,2+22,5)*2</t>
  </si>
  <si>
    <t>(2,0+1,5)*2*9,82</t>
  </si>
  <si>
    <t>0,5*0,25*2*7*(10+8)</t>
  </si>
  <si>
    <t>0,4*(10+8)*2</t>
  </si>
  <si>
    <t>žb přehrážky</t>
  </si>
  <si>
    <t>0,2*2*6</t>
  </si>
  <si>
    <t>0,3*2*6</t>
  </si>
  <si>
    <t>(1,71+1,235+0,6)*1,5</t>
  </si>
  <si>
    <t>876312281</t>
  </si>
  <si>
    <t>583,128</t>
  </si>
  <si>
    <t>-1634465247</t>
  </si>
  <si>
    <t>střední část</t>
  </si>
  <si>
    <t>0,047+1,10932+1,47343+7,678+1,41455</t>
  </si>
  <si>
    <t>vtokové čelo</t>
  </si>
  <si>
    <t>0,235+0,466+0,19088</t>
  </si>
  <si>
    <t>koryto</t>
  </si>
  <si>
    <t>0,06532+1,79214+4,73211</t>
  </si>
  <si>
    <t>výztuž přehrážky</t>
  </si>
  <si>
    <t>"svislá R16"1,58*0,5*7*(10+8)*0,001</t>
  </si>
  <si>
    <t>pilony most</t>
  </si>
  <si>
    <t>0,066*6</t>
  </si>
  <si>
    <t>954987567</t>
  </si>
  <si>
    <t>výztuž okolo balvanů</t>
  </si>
  <si>
    <t>KARI síť</t>
  </si>
  <si>
    <t>0,45*2,0*7*(10+8)*7,9*0,001</t>
  </si>
  <si>
    <t>326812401</t>
  </si>
  <si>
    <t>4,6*20,8*0,2</t>
  </si>
  <si>
    <t>4,6*15,8*0,2</t>
  </si>
  <si>
    <t>část mostu</t>
  </si>
  <si>
    <t>4,4*7,7*0,2</t>
  </si>
  <si>
    <t>452318510</t>
  </si>
  <si>
    <t>Zajišťovací práh z betonu prostého se zvýšenými nároky na prostředí</t>
  </si>
  <si>
    <t>1649252983</t>
  </si>
  <si>
    <t>Zajišťovací práh z betonu prostého se zvýšenými nároky na prostředí na dně a ve svahu melioračních kanálů s patkami nebo bez patek</t>
  </si>
  <si>
    <t xml:space="preserve">Poznámka k souboru cen:_x000D_
1. V cenách jsou započteny i náklady na bednění a odbednění. 2. Do objemu prahu se započítává i objem základů nebo patek. </t>
  </si>
  <si>
    <t>práh vstupní</t>
  </si>
  <si>
    <t>0,6*1,5*4,03</t>
  </si>
  <si>
    <t>-369809314</t>
  </si>
  <si>
    <t>podklad rovnaniny</t>
  </si>
  <si>
    <t xml:space="preserve">vstupní část, </t>
  </si>
  <si>
    <t>77*1,1*0,3</t>
  </si>
  <si>
    <t>výstupní část</t>
  </si>
  <si>
    <t>(31+49,8)*1,1*0,3</t>
  </si>
  <si>
    <t>výstupní část tl.</t>
  </si>
  <si>
    <t>(19,3+16,1)*1,1*0,3</t>
  </si>
  <si>
    <t>opevnění mezi shybkou a rybochodem</t>
  </si>
  <si>
    <t>148*0,3</t>
  </si>
  <si>
    <t>rovnanina u náhonu</t>
  </si>
  <si>
    <t>86*0,1</t>
  </si>
  <si>
    <t>457541112</t>
  </si>
  <si>
    <t>Filtrační vrstvy ze štěrkodrti bez zhutnění frakce od 0 až 120 do 0 až 125 mm</t>
  </si>
  <si>
    <t>-483681232</t>
  </si>
  <si>
    <t>Filtrační vrstvy jakékoliv tloušťky a sklonu  ze štěrkodrti bez zhutnění, frakce od 0-120 do 0-125 mm</t>
  </si>
  <si>
    <t>štěrkový substrát mezi přehrážky</t>
  </si>
  <si>
    <t>0,35*3,0*(11+8)</t>
  </si>
  <si>
    <t>pohoz</t>
  </si>
  <si>
    <t>0,01*3,0*(10+8)</t>
  </si>
  <si>
    <t>-1469958571</t>
  </si>
  <si>
    <t>pod filtr</t>
  </si>
  <si>
    <t>148</t>
  </si>
  <si>
    <t>-726231789</t>
  </si>
  <si>
    <t>360,52*1,1</t>
  </si>
  <si>
    <t>462520R1</t>
  </si>
  <si>
    <t>Kamenné přehrážky z balvanů 300-500 kg do betonového lože</t>
  </si>
  <si>
    <t>1819857216</t>
  </si>
  <si>
    <t>0,1*1,1*7*(10+8)</t>
  </si>
  <si>
    <t>-777300925</t>
  </si>
  <si>
    <t xml:space="preserve">rovnanina </t>
  </si>
  <si>
    <t>vstupní část, tl. 400mm</t>
  </si>
  <si>
    <t>77*1,1*0,4</t>
  </si>
  <si>
    <t>výstupní část tl 400mm</t>
  </si>
  <si>
    <t>(31+49,8)*1,1*0,4</t>
  </si>
  <si>
    <t>výstupní část tl. 300mm</t>
  </si>
  <si>
    <t>148*0,4</t>
  </si>
  <si>
    <t>rovnanina u náhonu tl. 300</t>
  </si>
  <si>
    <t>86*0,3</t>
  </si>
  <si>
    <t>-865104511</t>
  </si>
  <si>
    <t>465900R1</t>
  </si>
  <si>
    <t>Oprava stávajícího kamenného záhozu</t>
  </si>
  <si>
    <t>-1587833047</t>
  </si>
  <si>
    <t>Poznámka k položce:_x000D_
Součástí je kompletní příprava nebo potřebné rozebrání a následná obnova a urovnání. Předpoklad použití původního materiálu</t>
  </si>
  <si>
    <t>632902R1</t>
  </si>
  <si>
    <t>Potěr betonového povrchu jílovým mlékem</t>
  </si>
  <si>
    <t>-1468794047</t>
  </si>
  <si>
    <t>potěr před přisypáním zeminy</t>
  </si>
  <si>
    <t>"strop"19,7</t>
  </si>
  <si>
    <t>911111111</t>
  </si>
  <si>
    <t>Montáž zábradlí ocelového zabetonovaného</t>
  </si>
  <si>
    <t>1173536115</t>
  </si>
  <si>
    <t>Montáž zábradlí ocelového  zabetonovaného</t>
  </si>
  <si>
    <t>viz D.2.2.a, D.2.2.b.1, -b.3, -b.4, -b.5.1-2, -b.6</t>
  </si>
  <si>
    <t>19,8+9,7</t>
  </si>
  <si>
    <t>"odpočet s kotvením"-6,7</t>
  </si>
  <si>
    <t>-721596426</t>
  </si>
  <si>
    <t>na mostu</t>
  </si>
  <si>
    <t>3,7+3,0</t>
  </si>
  <si>
    <t>1695290922</t>
  </si>
  <si>
    <t>9,7+19,8</t>
  </si>
  <si>
    <t>-575081677</t>
  </si>
  <si>
    <t>patní plech 240x240x20 mm - 4+4</t>
  </si>
  <si>
    <t>podložka šroubu M16 - 16+16</t>
  </si>
  <si>
    <t>1150283452</t>
  </si>
  <si>
    <t>14,5+14,5+11,1+11,1</t>
  </si>
  <si>
    <t>1307998628</t>
  </si>
  <si>
    <t>3,8*3,1</t>
  </si>
  <si>
    <t>-816676933</t>
  </si>
  <si>
    <t>4,4*3,0</t>
  </si>
  <si>
    <t>985923204</t>
  </si>
  <si>
    <t>3,9+3,9+15,4+15,4</t>
  </si>
  <si>
    <t>-635498857</t>
  </si>
  <si>
    <t>13,91+6,9+7,39+9,82</t>
  </si>
  <si>
    <t>-328634213</t>
  </si>
  <si>
    <t>2*41</t>
  </si>
  <si>
    <t>807330414</t>
  </si>
  <si>
    <t>"UPE 100"6+6</t>
  </si>
  <si>
    <t>"U 120"15</t>
  </si>
  <si>
    <t>210012928</t>
  </si>
  <si>
    <t>1371313412</t>
  </si>
  <si>
    <t>(4+4)*4</t>
  </si>
  <si>
    <t>-473785349</t>
  </si>
  <si>
    <t>-803458435</t>
  </si>
  <si>
    <t>2*0,7*0,7*0,7*1</t>
  </si>
  <si>
    <t>2*0,5*1,0</t>
  </si>
  <si>
    <t>-76429018</t>
  </si>
  <si>
    <t>rozpěry štětovnic na staveb.důr (k dalšímu užití)</t>
  </si>
  <si>
    <t>-1374566704</t>
  </si>
  <si>
    <t>1739722596</t>
  </si>
  <si>
    <t>SO 02.3 - Přeložka cesty</t>
  </si>
  <si>
    <t>245784502</t>
  </si>
  <si>
    <t>-1411156903</t>
  </si>
  <si>
    <t>-1491148091</t>
  </si>
  <si>
    <t>113107222</t>
  </si>
  <si>
    <t>Odstranění podkladu z kameniva drceného tl 200 mm strojně pl přes 200 m2</t>
  </si>
  <si>
    <t>2038459406</t>
  </si>
  <si>
    <t>Odstranění podkladů nebo krytů strojně plochy jednotlivě přes 200 m2 s přemístěním hmot na skládku na vzdálenost do 20 m nebo s naložením na dopravní prostředek z kameniva hrubého drceného, o tl. vrstvy přes 100 do 200 mm</t>
  </si>
  <si>
    <t>viz D.2.3.a, D.2.3.b.1, -b.3, -b.4, -b.6</t>
  </si>
  <si>
    <t>odstr. stáv. cesty</t>
  </si>
  <si>
    <t>358,4</t>
  </si>
  <si>
    <t>113107242</t>
  </si>
  <si>
    <t>Odstranění podkladu živičného tl 100 mm strojně pl přes 200 m2</t>
  </si>
  <si>
    <t>1799491070</t>
  </si>
  <si>
    <t>Odstranění podkladů nebo krytů strojně plochy jednotlivě přes 200 m2 s přemístěním hmot na skládku na vzdálenost do 20 m nebo s naložením na dopravní prostředek živičných, o tl. vrstvy přes 50 do 100 mm</t>
  </si>
  <si>
    <t>121151113</t>
  </si>
  <si>
    <t>Sejmutí ornice plochy do 500 m2 tl vrstvy do 200 mm strojně</t>
  </si>
  <si>
    <t>-1485723758</t>
  </si>
  <si>
    <t>Sejmutí ornice strojně při souvislé ploše přes 100 do 500 m2, tl. vrstvy do 200 mm</t>
  </si>
  <si>
    <t>185,5</t>
  </si>
  <si>
    <t>904873952</t>
  </si>
  <si>
    <t>sejm utí orcnice</t>
  </si>
  <si>
    <t>578</t>
  </si>
  <si>
    <t>-1502434316</t>
  </si>
  <si>
    <t>z meziskládky k ohumusování</t>
  </si>
  <si>
    <t>142,5*0,1</t>
  </si>
  <si>
    <t>173,4-14,25</t>
  </si>
  <si>
    <t>122252203</t>
  </si>
  <si>
    <t>Odkopávky a prokopávky nezapažené pro silnice a dálnice v hornině třídy těžitelnosti I objem do 100 m3 strojně</t>
  </si>
  <si>
    <t>-1200081051</t>
  </si>
  <si>
    <t>Odkopávky a prokopávky nezapažené pro silnice a dálnice strojně v hornině třídy těžitelnosti I do 100 m3</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</si>
  <si>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</si>
  <si>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výkop pro cestu</t>
  </si>
  <si>
    <t>61,8</t>
  </si>
  <si>
    <t>rozšíření</t>
  </si>
  <si>
    <t>(37+64,6)*0,15</t>
  </si>
  <si>
    <t>výhybna</t>
  </si>
  <si>
    <t>(29+25)*0,3</t>
  </si>
  <si>
    <t>132251102</t>
  </si>
  <si>
    <t>Hloubení rýh nezapažených  š do 800 mm v hornině třídy těžitelnosti I, skupiny 3 objem do 50 m3 strojně</t>
  </si>
  <si>
    <t>592772919</t>
  </si>
  <si>
    <t>Hloubení nezapažených rýh šířky do 800 mm strojně s urovnáním dna do předepsaného profilu a spádu v hornině třídy těžitelnosti I skupiny 3 přes 20 do 50 m3</t>
  </si>
  <si>
    <t>rýha drenáž</t>
  </si>
  <si>
    <t>-972126072</t>
  </si>
  <si>
    <t>-707271197</t>
  </si>
  <si>
    <t>-195035464</t>
  </si>
  <si>
    <t>-2048052854</t>
  </si>
  <si>
    <t>-474852882</t>
  </si>
  <si>
    <t>4*19</t>
  </si>
  <si>
    <t>396770310</t>
  </si>
  <si>
    <t>-568862839</t>
  </si>
  <si>
    <t>-1402022191</t>
  </si>
  <si>
    <t>20*15</t>
  </si>
  <si>
    <t>1227182653</t>
  </si>
  <si>
    <t>578*0,3</t>
  </si>
  <si>
    <t>výkopy na skládku</t>
  </si>
  <si>
    <t>93,24+40</t>
  </si>
  <si>
    <t>14,25</t>
  </si>
  <si>
    <t>-289438643</t>
  </si>
  <si>
    <t>přebytek ornice k rozprostření na okolní pozemky</t>
  </si>
  <si>
    <t>-1208508748</t>
  </si>
  <si>
    <t>133,24-11,7</t>
  </si>
  <si>
    <t>drn na skládku</t>
  </si>
  <si>
    <t>185,5*0,15</t>
  </si>
  <si>
    <t>565649153</t>
  </si>
  <si>
    <t>149,365*15</t>
  </si>
  <si>
    <t>-38906813</t>
  </si>
  <si>
    <t>11,7</t>
  </si>
  <si>
    <t>837308461</t>
  </si>
  <si>
    <t>"ornice"173,4</t>
  </si>
  <si>
    <t>výkopy na mezideponii</t>
  </si>
  <si>
    <t>614037629</t>
  </si>
  <si>
    <t>149,365*1,8</t>
  </si>
  <si>
    <t>241908756</t>
  </si>
  <si>
    <t>820471020</t>
  </si>
  <si>
    <t>142,5</t>
  </si>
  <si>
    <t>1624259411</t>
  </si>
  <si>
    <t xml:space="preserve">přebystek ornice </t>
  </si>
  <si>
    <t>159,15/0,1</t>
  </si>
  <si>
    <t>-689069291</t>
  </si>
  <si>
    <t>-254921381</t>
  </si>
  <si>
    <t>142,5*0,03*1,03</t>
  </si>
  <si>
    <t>-152455221</t>
  </si>
  <si>
    <t xml:space="preserve">pod konstrukci </t>
  </si>
  <si>
    <t>882</t>
  </si>
  <si>
    <t>"napojení"19</t>
  </si>
  <si>
    <t>"výhybny"29+26</t>
  </si>
  <si>
    <t>"rozšíření"37+64,6</t>
  </si>
  <si>
    <t>-1145118719</t>
  </si>
  <si>
    <t>104,5</t>
  </si>
  <si>
    <t>212752402</t>
  </si>
  <si>
    <t>Trativod z drenážních trubek korugovaných PE-HD SN 8 perforace 360° včetně lože otevřený výkop DN 150 pro liniové stavby</t>
  </si>
  <si>
    <t>-627093048</t>
  </si>
  <si>
    <t>Trativody z drenážních trubek pro liniové stavby a komunikace se zřízením štěrkového lože pod trubky a s jejich obsypem v otevřeném výkopu trubka korugovaná sendvičová PE-HD SN 8 celoperforovaná 360° DN 150</t>
  </si>
  <si>
    <t>drenáž</t>
  </si>
  <si>
    <t>105+67</t>
  </si>
  <si>
    <t>-862069399</t>
  </si>
  <si>
    <t>2*1,1*0,1</t>
  </si>
  <si>
    <t>32657336</t>
  </si>
  <si>
    <t>rovnanina vyústění drenáže</t>
  </si>
  <si>
    <t>1,1*0,3*2</t>
  </si>
  <si>
    <t>27129535</t>
  </si>
  <si>
    <t>1,1*2</t>
  </si>
  <si>
    <t>561061111</t>
  </si>
  <si>
    <t>Zřízení podkladu ze zeminy upravené vápnem, cementem, směsnými pojivy tl 400 mm plochy do 1000 m2</t>
  </si>
  <si>
    <t>1186462386</t>
  </si>
  <si>
    <t>Zřízení podkladu ze zeminy upravené hydraulickými pojivy vápnem, cementem nebo směsnými pojivy (materiál ve specifikaci) s rozprostřením, promísením, vlhčením, zhutněním a ošetřením vodou plochy do 1 000 m2, tloušťka po zhutnění přes 350 do 400 mm</t>
  </si>
  <si>
    <t xml:space="preserve">Poznámka k souboru cen:_x000D_
1. Ceny lze použít i v případě, že se vlastnosti zeminy zlepší nakupovaným materiálem, který se oceňuje ve specifikaci. 2. V cenách nejsou započteny náklady na odkop a srovnání zeminy, příp. získání zeminy a rozprostření zeminy do patřičných nivelet a sklonů před úpravou. Tyto práce se oceňují cenami katalogu 800-1 Zemní práce. 3. V cenách nejsou započteny náklady na dodání hydraulických pojiv a přísad; tato dodávka se oceňuje ve specifikaci. Doporučené množství pojiva v % objemové hmotnosti zhutněné zeminy: a) u cen 561 0.-11 pro úpravu vápnem, cementem a směsným i pojivy - vápno, bezprašné vápno ............................2-3 % - cement .......................................................4-6 % - směsná hydraulická pojiva ........................2-5 % b) u cen 561 0.-12 cementem s přísadami na bázi zeolitů a minerálů - cement .......................................................9-14 % - pojiva ...............................................0,09- 0,14 % 4. Předpokládaná objemová hmotnost zeminy je 1 750 kg/m3 . 5. Přesné množství pojiva se stanoví inženýrsko-geologickým průzkumem na základě průkazní zkoušky. 6. Orientační hmotnosti pojiva na 1 m3 zhutněné zeminy je uvedena v příloze č. 5, tabulce č. 1. 7. Hmotnost přidávaného pojiva se nezapočítává do výpočtu přesunu hmot. 8. V cenách nejsou započteny náklady na odstranění překážek nebo objektů. 9. Ceny 561 01-11.. pro tl. vrstvy 150 mm a ceny 561 02-11.. pro tl. vrstvy 200 mm jsou určeny především pro cyklostezky. Doporučené množství pojiva pro cyklostezky je 8-10 % objemové hmotnosti zeminy. </t>
  </si>
  <si>
    <t>3,7*180</t>
  </si>
  <si>
    <t>58530170</t>
  </si>
  <si>
    <t>vápno nehašené CL 90-Q pro úpravu zemin standardní</t>
  </si>
  <si>
    <t>-364834291</t>
  </si>
  <si>
    <t>specifikace k pol.561061121</t>
  </si>
  <si>
    <t>předpoklad 3% vápnění</t>
  </si>
  <si>
    <t>53kg/m3</t>
  </si>
  <si>
    <t>841,6*53*0,4*0,001</t>
  </si>
  <si>
    <t>564752111</t>
  </si>
  <si>
    <t>Podklad z vibrovaného štěrku VŠ tl 150 mm</t>
  </si>
  <si>
    <t>-1011825358</t>
  </si>
  <si>
    <t>Podklad nebo kryt z vibrovaného štěrku VŠ  s rozprostřením, vlhčením a zhutněním, po zhutnění tl. 150 mm</t>
  </si>
  <si>
    <t>594</t>
  </si>
  <si>
    <t>-1263978893</t>
  </si>
  <si>
    <t>878</t>
  </si>
  <si>
    <t>565135111</t>
  </si>
  <si>
    <t>Asfaltový beton vrstva podkladní ACP 16 (obalované kamenivo OKS) tl 50 mm š do 3 m</t>
  </si>
  <si>
    <t>512465976</t>
  </si>
  <si>
    <t>Asfaltový beton vrstva podkladní ACP 16 (obalované kamenivo střednězrnné - OKS)  s rozprostřením a zhutněním v pruhu šířky přes 1,5 do 3 m, po zhutnění tl. 50 mm</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</si>
  <si>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</si>
  <si>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540</t>
  </si>
  <si>
    <t>569831R1</t>
  </si>
  <si>
    <t>Zpevnění krajnic štěrkodrtí</t>
  </si>
  <si>
    <t>-923739935</t>
  </si>
  <si>
    <t xml:space="preserve">Zpevnění krajnic nebo komunikací pro pěší s rozprostřením a zhutněním, po zhutnění štěrkodrtí </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</si>
  <si>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</si>
  <si>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zpevněná krajnice ŠD 0-63</t>
  </si>
  <si>
    <t>55,8</t>
  </si>
  <si>
    <t>569831R2</t>
  </si>
  <si>
    <t>Dosypání štěrkodrti</t>
  </si>
  <si>
    <t>-331505767</t>
  </si>
  <si>
    <t>Dosypání štěrkodrti se zhutněním</t>
  </si>
  <si>
    <t>dosyp štěrkodrti</t>
  </si>
  <si>
    <t>213,2</t>
  </si>
  <si>
    <t>571904111</t>
  </si>
  <si>
    <t>Posyp krytu kamenivem drceným nebo těženým do 20 kg/m2</t>
  </si>
  <si>
    <t>-1503461454</t>
  </si>
  <si>
    <t>Posyp podkladu nebo krytu s rozprostřením a zhutněním kamenivem  drceným nebo těženým, v množství přes 15 do 20 kg/m2</t>
  </si>
  <si>
    <t>posyp krajnice</t>
  </si>
  <si>
    <t>0,5*2*180</t>
  </si>
  <si>
    <t>573111115</t>
  </si>
  <si>
    <t>Postřik živičný infiltrační s posypem z asfaltu množství 2,5 kg/m2</t>
  </si>
  <si>
    <t>1741803857</t>
  </si>
  <si>
    <t>Postřik infiltrační PI z asfaltu silničního s posypem kamenivem, v množství 2,50 kg/m2</t>
  </si>
  <si>
    <t>573231106</t>
  </si>
  <si>
    <t>Postřik živičný spojovací ze silniční emulze v množství 0,30 kg/m2</t>
  </si>
  <si>
    <t>-547556489</t>
  </si>
  <si>
    <t>Postřik spojovací PS bez posypu kamenivem ze silniční emulze, v množství 0,30 kg/m2</t>
  </si>
  <si>
    <t>577134111</t>
  </si>
  <si>
    <t>Asfaltový beton vrstva obrusná ACO 11 (ABS) tř. I tl 40 mm š do 3 m z nemodifikovaného asfaltu</t>
  </si>
  <si>
    <t>-1594153059</t>
  </si>
  <si>
    <t>Asfaltový beton vrstva obrusná ACO 11 (ABS)  s rozprostřením a se zhutněním z nemodifikovaného asfaltu v pruhu šířky do 3 m tř. I,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</si>
  <si>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</si>
  <si>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919732211</t>
  </si>
  <si>
    <t>Styčná spára napojení nového živičného povrchu na stávající za tepla š 15 mm hl 25 mm s prořezáním</t>
  </si>
  <si>
    <t>2096039903</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</si>
  <si>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</si>
  <si>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 </t>
  </si>
  <si>
    <t>napojení na stáv. cestu</t>
  </si>
  <si>
    <t>919735111</t>
  </si>
  <si>
    <t>Řezání stávajícího živičného krytu hl do 50 mm</t>
  </si>
  <si>
    <t>1904329754</t>
  </si>
  <si>
    <t>Řezání stávajícího živičného krytu nebo podkladu  hloubky do 50 mm</t>
  </si>
  <si>
    <t xml:space="preserve">Poznámka k souboru cen:_x000D_
1. V cenách jsou započteny i náklady na spotřebu vody. </t>
  </si>
  <si>
    <t>1772328807</t>
  </si>
  <si>
    <t>4*0,7*0,7*0,7*1</t>
  </si>
  <si>
    <t>4*0,5*1,0</t>
  </si>
  <si>
    <t>20*0,05</t>
  </si>
  <si>
    <t>-325339646</t>
  </si>
  <si>
    <t>odvoz vybour. cesty</t>
  </si>
  <si>
    <t>106,936+78,848</t>
  </si>
  <si>
    <t>-1764695387</t>
  </si>
  <si>
    <t>185,784*19</t>
  </si>
  <si>
    <t>856418830</t>
  </si>
  <si>
    <t>vybour. cesta</t>
  </si>
  <si>
    <t>103,936</t>
  </si>
  <si>
    <t>997221875</t>
  </si>
  <si>
    <t>Poplatek za uložení stavebního odpadu na recyklační skládce (skládkovné) asfaltového bez obsahu dehtu zatříděného do Katalogu odpadů pod kódem 17 03 02</t>
  </si>
  <si>
    <t>-291429729</t>
  </si>
  <si>
    <t>vybour. asfalt</t>
  </si>
  <si>
    <t>78,848</t>
  </si>
  <si>
    <t>998225111</t>
  </si>
  <si>
    <t>Přesun hmot pro pozemní komunikace s krytem z kamene, monolitickým betonovým nebo živičným</t>
  </si>
  <si>
    <t>1257732560</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</si>
  <si>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</si>
  <si>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</si>
  <si>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SO 03 - Přípojka NN</t>
  </si>
  <si>
    <t>HSV - Práce a dodávky HSV</t>
  </si>
  <si>
    <t>PSV - Práce a dodávky PSV</t>
  </si>
  <si>
    <t xml:space="preserve">    741 - Elektroinstalace - silnoproud</t>
  </si>
  <si>
    <t xml:space="preserve">    789 - Povrchové úpravy ocelových konstrukcí a technologických zařízení</t>
  </si>
  <si>
    <t>M - Práce a dodávky M</t>
  </si>
  <si>
    <t xml:space="preserve">    21-M - Elektromontáže</t>
  </si>
  <si>
    <t xml:space="preserve">    46-M - Zemní práce při extr.mont.pracích</t>
  </si>
  <si>
    <t>HZS - Hodinové zúčtovací sazby</t>
  </si>
  <si>
    <t>VRN - Vedlejší rozpočtové náklady</t>
  </si>
  <si>
    <t xml:space="preserve">    VRN5 - Finanční náklady</t>
  </si>
  <si>
    <t xml:space="preserve">    VRN9 - Ostatní náklady</t>
  </si>
  <si>
    <t>Práce a dodávky HSV</t>
  </si>
  <si>
    <t>Uložení sypaniny na skládky</t>
  </si>
  <si>
    <t>CS ÚRS 2019 01</t>
  </si>
  <si>
    <t>106075036</t>
  </si>
  <si>
    <t>Uložení sypaniny  na skládky</t>
  </si>
  <si>
    <t>187*0,5*0,1</t>
  </si>
  <si>
    <t>171201211</t>
  </si>
  <si>
    <t>Poplatek za uložení stavebního odpadu - zeminy a kameniva na skládce</t>
  </si>
  <si>
    <t>CS ÚRS 2018 01</t>
  </si>
  <si>
    <t>-1745335523</t>
  </si>
  <si>
    <t>Poplatek za uložení stavebního odpadu na skládce (skládkovné) zeminy a kameniva zatříděného do Katalogu odpadů pod kódem 170 504</t>
  </si>
  <si>
    <t>Práce a dodávky PSV</t>
  </si>
  <si>
    <t>741</t>
  </si>
  <si>
    <t>Elektroinstalace - silnoproud</t>
  </si>
  <si>
    <t>741110301</t>
  </si>
  <si>
    <t>Montáž trubka ochranná do krabic plastová tuhá D do 40 mm uložená pevně</t>
  </si>
  <si>
    <t>1438134538</t>
  </si>
  <si>
    <t>Montáž trubek ochranných s nasunutím nebo našroubováním do krabic plastových tuhých, uložených pevně, vnitřní Ø do 40 mm</t>
  </si>
  <si>
    <t>viz. D.3.b.1</t>
  </si>
  <si>
    <t>34571361</t>
  </si>
  <si>
    <t>trubka elektroinstalační HDPE tuhá dvouplášťová korugovaná D 41/50mm</t>
  </si>
  <si>
    <t>1790749045</t>
  </si>
  <si>
    <t>trubka elektroinstalační HDPE tuhá dvouplášťová korugovaná D 41/50mm (ochrana přívodních kabelů pro pohony)</t>
  </si>
  <si>
    <t>741110302</t>
  </si>
  <si>
    <t>Montáž trubka ochranná do krabic plastová tuhá D přes 40 do 90 mm uložená pevně</t>
  </si>
  <si>
    <t>-1082237563</t>
  </si>
  <si>
    <t>Montáž trubek ochranných s nasunutím nebo našroubováním do krabic plastových tuhých, uložených pevně, vnitřní Ø přes 40 do 90 mm</t>
  </si>
  <si>
    <t>395,2</t>
  </si>
  <si>
    <t>34571364</t>
  </si>
  <si>
    <t>trubka elektroinstalační HDPE tuhá dvouplášťová korugovaná D 75/90mm</t>
  </si>
  <si>
    <t>-905465857</t>
  </si>
  <si>
    <t>1225405</t>
  </si>
  <si>
    <t>TESNICI KROUZEK 75MM 16075 FB</t>
  </si>
  <si>
    <t>-853516644</t>
  </si>
  <si>
    <t>1183886</t>
  </si>
  <si>
    <t>SPOJKA KOPOFLEX/KOPODUR 75MM 02075 FA</t>
  </si>
  <si>
    <t>-297185415</t>
  </si>
  <si>
    <t>741122621</t>
  </si>
  <si>
    <t>Montáž kabel Cu plný kulatý žíla 4x1,5 až 4 mm2 uložený pevně (CYKY)</t>
  </si>
  <si>
    <t>59802388</t>
  </si>
  <si>
    <t>Montáž kabelů měděných bez ukončení uložených pevně plných kulatých nebo bezhalogenových (CYKY) počtu a průřezu žil 4x1,5 až 4 mm2</t>
  </si>
  <si>
    <t>34111064</t>
  </si>
  <si>
    <t>kabel silový s Cu jádrem 1kV 4x2,5mm2</t>
  </si>
  <si>
    <t>2069584083</t>
  </si>
  <si>
    <t>741123311</t>
  </si>
  <si>
    <t>Montáž kabel Al plný nebo laněný kulatý žíla 4x10 až 16 mm2 uložený pevně (AYKY)</t>
  </si>
  <si>
    <t>-1610432256</t>
  </si>
  <si>
    <t>Montáž kabelů hliníkových bez ukončení uložených pevně plných nebo laněných kulatých (AYKY) počtu a průřezu žil 4x16 mm2</t>
  </si>
  <si>
    <t>(50+3)*1,20</t>
  </si>
  <si>
    <t>(124+3)*1,20</t>
  </si>
  <si>
    <t>(138+3)*1,20</t>
  </si>
  <si>
    <t>34112316</t>
  </si>
  <si>
    <t>kabel silový s Al jádrem 1kV 4x16mm2</t>
  </si>
  <si>
    <t>-752695630</t>
  </si>
  <si>
    <t>741128001</t>
  </si>
  <si>
    <t>Ostatní práce při montáži vodičů a kabelů - odjutování a očištění</t>
  </si>
  <si>
    <t>1067703382</t>
  </si>
  <si>
    <t>Ostatní práce při montáži vodičů a kabelů úpravy vodičů a kabelů odjutování a očištění</t>
  </si>
  <si>
    <t xml:space="preserve">Poznámka k souboru cen:_x000D_
1. Ceny jsou určeny pro montáž vodičů a kabelů měděných i hliníkových. </t>
  </si>
  <si>
    <t>741128002</t>
  </si>
  <si>
    <t>Ostatní práce při montáži vodičů a kabelů - označení dalším štítkem</t>
  </si>
  <si>
    <t>-387100341</t>
  </si>
  <si>
    <t>Ostatní práce při montáži vodičů a kabelů úpravy vodičů a kabelů označování dalším štítkem</t>
  </si>
  <si>
    <t>741130001</t>
  </si>
  <si>
    <t>Ukončení vodič izolovaný do 2,5mm2 v rozváděči nebo na přístroji</t>
  </si>
  <si>
    <t>1754061743</t>
  </si>
  <si>
    <t>Ukončení vodičů izolovaných s označením a zapojením v rozváděči nebo na přístroji, průřezu žíly do 2,5 mm2</t>
  </si>
  <si>
    <t>741130006</t>
  </si>
  <si>
    <t>Ukončení vodič izolovaný do 16 mm2 v rozváděči nebo na přístroji</t>
  </si>
  <si>
    <t>1953565440</t>
  </si>
  <si>
    <t>Ukončení vodičů izolovaných s označením a zapojením v rozváděči nebo na přístroji, průřezu žíly do 16 mm2</t>
  </si>
  <si>
    <t>741320021</t>
  </si>
  <si>
    <t>Montáž pojistka - spodek do 500 V, 25 A se zapojením vodičů</t>
  </si>
  <si>
    <t>-1739654140</t>
  </si>
  <si>
    <t>Montáž pojistek se zapojením vodičů pojistkových částí spodků do 500 V 25 A</t>
  </si>
  <si>
    <t>10.918.986</t>
  </si>
  <si>
    <t>Pojistka nožová NH000 10A GL/GG</t>
  </si>
  <si>
    <t>-302676457</t>
  </si>
  <si>
    <t>741410022</t>
  </si>
  <si>
    <t>Montáž vodič uzemňovací pásek průřezu do 120 mm2 v průmyslové výstavbě v zemi</t>
  </si>
  <si>
    <t>-378989094</t>
  </si>
  <si>
    <t>Montáž uzemňovacího vedení s upevněním, propojením a připojením pomocí svorek v zemi s izolací spojů pásku průřezu do 120 mm2 v průmyslové výstavbě</t>
  </si>
  <si>
    <t>35442062</t>
  </si>
  <si>
    <t>pás zemnící 30x4mm FeZn</t>
  </si>
  <si>
    <t>-1177000098</t>
  </si>
  <si>
    <t>741410042</t>
  </si>
  <si>
    <t>Montáž vodič uzemňovací drát nebo lano D do 10 mm v průmysl výstavbě</t>
  </si>
  <si>
    <t>-2061560077</t>
  </si>
  <si>
    <t>Montáž uzemňovacího vedení s upevněním, propojením a připojením pomocí svorek v zemi s izolací spojů drátu nebo lana Ø do 10 mm v průmyslové výstavbě</t>
  </si>
  <si>
    <t>1140177</t>
  </si>
  <si>
    <t>DRAT N 10 V4A</t>
  </si>
  <si>
    <t>-542385000</t>
  </si>
  <si>
    <t>6,2</t>
  </si>
  <si>
    <t>741420022</t>
  </si>
  <si>
    <t>Montáž svorka hromosvodná se 3 šrouby</t>
  </si>
  <si>
    <t>870479899</t>
  </si>
  <si>
    <t>Montáž hromosvodného vedení svorek se 3 a více šrouby</t>
  </si>
  <si>
    <t xml:space="preserve">Poznámka k souboru cen:_x000D_
1. Svodovými dráty se rozumí i jímací vedení na střeše. </t>
  </si>
  <si>
    <t>1501601</t>
  </si>
  <si>
    <t>SVORKA SR03</t>
  </si>
  <si>
    <t>-858168760</t>
  </si>
  <si>
    <t xml:space="preserve">SVORKA SR03
</t>
  </si>
  <si>
    <t>741420051</t>
  </si>
  <si>
    <t>Montáž vedení hromosvodné-úhelník nebo trubka s držáky do zdiva</t>
  </si>
  <si>
    <t>259584241</t>
  </si>
  <si>
    <t>Montáž hromosvodného vedení ochranných prvků úhelníků nebo trubek s držáky do zdiva</t>
  </si>
  <si>
    <t>35441831</t>
  </si>
  <si>
    <t>úhelník ochranný na ochranu svodu - 2000mm, FeZn</t>
  </si>
  <si>
    <t>-7847183</t>
  </si>
  <si>
    <t>003</t>
  </si>
  <si>
    <t>Podružný a spojovací materiál</t>
  </si>
  <si>
    <t>soub.</t>
  </si>
  <si>
    <t>-927737510</t>
  </si>
  <si>
    <t>741810002</t>
  </si>
  <si>
    <t>Celková prohlídka elektrického rozvodu a zařízení do 500 000,- Kč</t>
  </si>
  <si>
    <t>773646588</t>
  </si>
  <si>
    <t>Zkoušky a prohlídky elektrických rozvodů a zařízení celková prohlídka a vyhotovení revizní zprávy pro objem montážních prací přes 100 do 500 tis. Kč</t>
  </si>
  <si>
    <t xml:space="preserve">Poznámka k souboru cen:_x000D_
1. Ceny -0001 až -0011 jsou určeny pro objem montážních prací včetně všech nákladů. </t>
  </si>
  <si>
    <t>741820001</t>
  </si>
  <si>
    <t>Měření zemních odporů zemniče</t>
  </si>
  <si>
    <t>1300925382</t>
  </si>
  <si>
    <t>998741101</t>
  </si>
  <si>
    <t>Přesun hmot tonážní pro silnoproud v objektech v do 6 m</t>
  </si>
  <si>
    <t>-1616338981</t>
  </si>
  <si>
    <t>Přesun hmot pro silnoproud stanovený z hmotnosti přesunovaného materiálu vodorovná dopravní vzdálenost do 50 m v objektech výšky do 6 m</t>
  </si>
  <si>
    <t>789</t>
  </si>
  <si>
    <t>Povrchové úpravy ocelových konstrukcí a technologických zařízení</t>
  </si>
  <si>
    <t>789321111</t>
  </si>
  <si>
    <t>Zhotovení nátěru ocelových konstrukcí třídy I jednosložkového základního tl do 80 µm</t>
  </si>
  <si>
    <t>-765841834</t>
  </si>
  <si>
    <t>Zhotovení nátěru ocelových konstrukcí  třídy I jednosložkového základního, tloušťky do 80 μm</t>
  </si>
  <si>
    <t>24617222</t>
  </si>
  <si>
    <t>hmota nátěrová asfaltová krycí (email) na kovy</t>
  </si>
  <si>
    <t>-1715062148</t>
  </si>
  <si>
    <t>2,5</t>
  </si>
  <si>
    <t>Práce a dodávky M</t>
  </si>
  <si>
    <t>21-M</t>
  </si>
  <si>
    <t>Elektromontáže</t>
  </si>
  <si>
    <t>0001</t>
  </si>
  <si>
    <t>Rozvaděč elektroměrový RE-T2 (práce + materiál)</t>
  </si>
  <si>
    <t>1101644183</t>
  </si>
  <si>
    <t>Poznámka k položce:_x000D_
Položka zahrnuje rozvaděč dle schématu zapojení, elektroměrovou část, zřízení stavební konstrukce pro rozvaděč.</t>
  </si>
  <si>
    <t>0002</t>
  </si>
  <si>
    <t>Připojení do trafostanice</t>
  </si>
  <si>
    <t>-636282942</t>
  </si>
  <si>
    <t>Poznámka k položce:_x000D_
Zřízení kabelového zákrytu do rozvaděče NN trafostanice, připojení kabelu.</t>
  </si>
  <si>
    <t>210191501</t>
  </si>
  <si>
    <t>Montáž skříní pojistkových tenkocementových přípojkových v pilíři SP 0 až 2/1, ER 1.0 a 1.1</t>
  </si>
  <si>
    <t>511703159</t>
  </si>
  <si>
    <t>Montáž skříní pojistkových tenkocementových v pilíři přípojkových bez zapojení vodičů [SP 0 až 2/1, ER 1.0 a 1.1]</t>
  </si>
  <si>
    <t>10.805.712</t>
  </si>
  <si>
    <t>Skříň SP200/NVP1P vel. 00/160A</t>
  </si>
  <si>
    <t>256</t>
  </si>
  <si>
    <t>1913310043</t>
  </si>
  <si>
    <t>46-M</t>
  </si>
  <si>
    <t>Zemní práce při extr.mont.pracích</t>
  </si>
  <si>
    <t>460010023</t>
  </si>
  <si>
    <t>Vytyčení trasy vedení kabelového podzemního v terénu volném</t>
  </si>
  <si>
    <t>km</t>
  </si>
  <si>
    <t>1862320968</t>
  </si>
  <si>
    <t>Vytyčení trasy  vedení kabelového (podzemního) ve volném terénu</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</si>
  <si>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</si>
  <si>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0,2</t>
  </si>
  <si>
    <t>460071003</t>
  </si>
  <si>
    <t>Hloubení nezapažených jam strojně v hornině tř 3</t>
  </si>
  <si>
    <t>1303092711</t>
  </si>
  <si>
    <t>Hloubení nezapažených jam strojně pro ostatní konstrukce  včetně přemístění výkopku do vzdálenosti 3 m od okraje jámy nebo naložení na dopravní prostředek v hornině třídy 3</t>
  </si>
  <si>
    <t xml:space="preserve">Poznámka k souboru cen:_x000D_
1. Ceny hloubení jam strojně v hornině třídy 6 a 7 jsou stanoveny za použití trhaviny. </t>
  </si>
  <si>
    <t>0,7*0,5*0,5</t>
  </si>
  <si>
    <t>460202273</t>
  </si>
  <si>
    <t>Hloubení kabelových nezapažených rýh strojně š 50 cm, hl 90 cm, v hornině tř 3</t>
  </si>
  <si>
    <t>1065040445</t>
  </si>
  <si>
    <t>Hloubení nezapažených kabelových rýh strojně  zarovnání kabelových rýh po výkopu strojně, šířka rýhy bez zarovnání rýh šířky 50 cm, hloubky 90 cm, v hornině třídy 3</t>
  </si>
  <si>
    <t xml:space="preserve">Poznámka k souboru cen:_x000D_
1. Ceny hloubení rýh strojně v hornině třídy 6 a 7 jsou stanoveny za použití trhaviny. </t>
  </si>
  <si>
    <t>180</t>
  </si>
  <si>
    <t>460202303</t>
  </si>
  <si>
    <t>Hloubení kabelových nezapažených rýh strojně š 50 cm, hl 120 cm, v hornině tř 3</t>
  </si>
  <si>
    <t>845312814</t>
  </si>
  <si>
    <t>Hloubení nezapažených kabelových rýh strojně  zarovnání kabelových rýh po výkopu strojně, šířka rýhy bez zarovnání rýh šířky 50 cm, hloubky 120 cm, v hornině třídy 3</t>
  </si>
  <si>
    <t>460300002</t>
  </si>
  <si>
    <t>Zásyp jam nebo rýh strojně včetně zhutnění ve volném terénu</t>
  </si>
  <si>
    <t>349851902</t>
  </si>
  <si>
    <t>Zásyp jam strojně  s uložením výkopku ve vrstvách včetně zhutnění a urovnání povrchu ve volném terénu</t>
  </si>
  <si>
    <t xml:space="preserve">Poznámka k souboru cen:_x000D_
1. Ceny 460 30-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</si>
  <si>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0,1</t>
  </si>
  <si>
    <t>460490013</t>
  </si>
  <si>
    <t>Krytí kabelů výstražnou fólií šířky 34 cm</t>
  </si>
  <si>
    <t>-1252970305</t>
  </si>
  <si>
    <t>Krytí kabelů, spojek, koncovek a odbočnic  kabelů výstražnou fólií z PVC včetně vyrovnání povrchu rýhy, rozvinutí a uložení fólie do rýhy, fólie šířky do 34cm</t>
  </si>
  <si>
    <t>187</t>
  </si>
  <si>
    <t>ANT699</t>
  </si>
  <si>
    <t>Folie 611 červená 330x100 BLESK</t>
  </si>
  <si>
    <t>-1112274289</t>
  </si>
  <si>
    <t>460561811</t>
  </si>
  <si>
    <t>Zásyp rýh strojně včetně zhutnění a urovnání povrchu - ve volném terénu</t>
  </si>
  <si>
    <t>-805240346</t>
  </si>
  <si>
    <t>Zásyp kabelových rýh strojně  s uložením výkopku ve vrstvách včetně zhutnění a urovnání povrchu ve volném terénu</t>
  </si>
  <si>
    <t xml:space="preserve">Poznámka k souboru cen:_x000D_
1. Ceny 460 56-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</si>
  <si>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0,8*0,5*180+1,1*0,65*7</t>
  </si>
  <si>
    <t>460620007</t>
  </si>
  <si>
    <t>Zatravnění včetně zalití vodou na rovině</t>
  </si>
  <si>
    <t>-997702424</t>
  </si>
  <si>
    <t>Úprava terénu  zatravnění, včetně dodání osiva a zalití vodou na rovině</t>
  </si>
  <si>
    <t xml:space="preserve">Poznámka k souboru cen:_x000D_
1. V cenách -0002 až -0003 nejsou zahrnuty dodávku drnů. Tato se oceňuje ve specifikaci. 2. V cenách -0022 až -0028 nejsou zahrnuty náklady na dodávku obrubníků. Tato dodávka se oceňuje ve specifikaci. </t>
  </si>
  <si>
    <t>187*3</t>
  </si>
  <si>
    <t>128</t>
  </si>
  <si>
    <t>-1408523135</t>
  </si>
  <si>
    <t>460620013</t>
  </si>
  <si>
    <t>Provizorní úprava terénu se zhutněním, v hornině tř 3</t>
  </si>
  <si>
    <t>-297360085</t>
  </si>
  <si>
    <t>Úprava terénu  provizorní úprava terénu včetně odkopání drobných nerovností a zásypu prohlubní se zhutněním, v hornině třídy 3</t>
  </si>
  <si>
    <t>HZS</t>
  </si>
  <si>
    <t>Hodinové zúčtovací sazby</t>
  </si>
  <si>
    <t>03</t>
  </si>
  <si>
    <t>Pomocné práce</t>
  </si>
  <si>
    <t>512</t>
  </si>
  <si>
    <t>-1786075312</t>
  </si>
  <si>
    <t>Pomocné práce vč. zednických</t>
  </si>
  <si>
    <t>06</t>
  </si>
  <si>
    <t>Koordinace na stavbě, neceníkové práce</t>
  </si>
  <si>
    <t>-310205145</t>
  </si>
  <si>
    <t>VRN5</t>
  </si>
  <si>
    <t>Finanční náklady</t>
  </si>
  <si>
    <t>050001000</t>
  </si>
  <si>
    <t>Poplatky pro připojení k EON</t>
  </si>
  <si>
    <t>1024</t>
  </si>
  <si>
    <t>1113229223</t>
  </si>
  <si>
    <t>VRN9</t>
  </si>
  <si>
    <t>Ostatní náklady</t>
  </si>
  <si>
    <t>980551</t>
  </si>
  <si>
    <t>Likvidace odpad. materiálu v souladu se zák. o odpadech</t>
  </si>
  <si>
    <t>kpl</t>
  </si>
  <si>
    <t>1450667514</t>
  </si>
  <si>
    <t>PS 01 - Stavidlové uzávěry</t>
  </si>
  <si>
    <t>Ostatní - Ostatní</t>
  </si>
  <si>
    <t xml:space="preserve">    PS - Provozní soubory</t>
  </si>
  <si>
    <t xml:space="preserve">      SO 01.1.1 - Rozdělovací objekt</t>
  </si>
  <si>
    <t xml:space="preserve">      SO 01.1.3 - Shybka</t>
  </si>
  <si>
    <t xml:space="preserve">      SO 02.1.3 - Most se stavidlem</t>
  </si>
  <si>
    <t xml:space="preserve">      SO 02.2 - Rybí přechod</t>
  </si>
  <si>
    <t>Ostatní</t>
  </si>
  <si>
    <t>PS</t>
  </si>
  <si>
    <t>Provozní soubory</t>
  </si>
  <si>
    <t>R1</t>
  </si>
  <si>
    <t>Montáž a doprava stavidla 1x1,35 m</t>
  </si>
  <si>
    <t>32137440</t>
  </si>
  <si>
    <t>M1</t>
  </si>
  <si>
    <t>stavidlo 1x1,35 m</t>
  </si>
  <si>
    <t>1295808893</t>
  </si>
  <si>
    <t>dodávka k pol.R1</t>
  </si>
  <si>
    <t>R2</t>
  </si>
  <si>
    <t>Montáž a doprava stavidla 2x2,6 m</t>
  </si>
  <si>
    <t>-1445928828</t>
  </si>
  <si>
    <t>M2</t>
  </si>
  <si>
    <t>stavidlo 2x2,6 m</t>
  </si>
  <si>
    <t>1883395338</t>
  </si>
  <si>
    <t>dodávka k pol. R2</t>
  </si>
  <si>
    <t>R3</t>
  </si>
  <si>
    <t>Montáž a doprava stavidla 2x3,5 m</t>
  </si>
  <si>
    <t>-359364812</t>
  </si>
  <si>
    <t>M3</t>
  </si>
  <si>
    <t>stavidlo 2x3,5 m</t>
  </si>
  <si>
    <t>618245124</t>
  </si>
  <si>
    <t>dodávka k pol. R3</t>
  </si>
  <si>
    <t>R4</t>
  </si>
  <si>
    <t>Montáž a doprava stavidla 3x2,5 m</t>
  </si>
  <si>
    <t>-799377888</t>
  </si>
  <si>
    <t>M4</t>
  </si>
  <si>
    <t>stavidlo 3x2,5 m</t>
  </si>
  <si>
    <t>1243164708</t>
  </si>
  <si>
    <t>dodávka k pol. R4</t>
  </si>
  <si>
    <t>PS 02 - Provozní a trvalé hrazení</t>
  </si>
  <si>
    <t xml:space="preserve">    PS 02 - Provizorní a trvalé hrazení</t>
  </si>
  <si>
    <t>Provizorní a trvalé hrazení</t>
  </si>
  <si>
    <t>Projekt technologické části</t>
  </si>
  <si>
    <t>-582051561</t>
  </si>
  <si>
    <t>Dodávka protipovodňového hrazení</t>
  </si>
  <si>
    <t>-35288148</t>
  </si>
  <si>
    <t xml:space="preserve">Poznámka k položce:_x000D_
Položka zahrnuje kompletní dodávku všech zařízení dle osloveného dodavatele._x000D_
_x000D_
PS 02.1.1 _x000D_
- Boční vedení 2ks_x000D_
- Kotevní deska 3ks_x000D_
- Práh - 4ks_x000D_
- Slupice 3ks_x000D_
- Hradidlo 60ks_x000D_
- Stahovací zařízení 8ks_x000D_
_x000D_
PS 02.2.1_x000D_
- Boční vedení 2ks_x000D_
- Práh 1ks_x000D_
- Hradidlo 7ks_x000D_
- Stahovací zařízení 2ks_x000D_
_x000D_
_x000D_
</t>
  </si>
  <si>
    <t>kompletní dodávka pro objekty PS 02.1.1, PS 02.2.1</t>
  </si>
  <si>
    <t>dle specifikace osloveného dodavatele</t>
  </si>
  <si>
    <t>Ostatní náklady spojené s realizací</t>
  </si>
  <si>
    <t>1035436218</t>
  </si>
  <si>
    <t>Poznámka k položce:_x000D_
Položka zahrnuje náklady na vyýjezdy pro montáž dílů hrazení (3x) a výjezd pro zaškolení provozovatele a vyzkoušení (1x)</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</si>
  <si>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</si>
  <si>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</si>
  <si>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</si>
  <si>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</si>
  <si>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</si>
  <si>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</si>
  <si>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 xml:space="preserve"> Průzkumné, geodetické a projektové práce</t>
  </si>
  <si>
    <t>012103000</t>
  </si>
  <si>
    <t>Geodetické práce před výstavbou</t>
  </si>
  <si>
    <t>1219999692</t>
  </si>
  <si>
    <t>012203000</t>
  </si>
  <si>
    <t>Geodetické práce při provádění stavby</t>
  </si>
  <si>
    <t>1308344289</t>
  </si>
  <si>
    <t>Poznámka k položce:_x000D_
dokumentace zakrývaných konstrukcí a liniových staveb geodetickým zaměřením v papírové a elektronické podobě.</t>
  </si>
  <si>
    <t>012303000</t>
  </si>
  <si>
    <t>Geodetické práce po výstavbě</t>
  </si>
  <si>
    <t>-1027518040</t>
  </si>
  <si>
    <t>013254000</t>
  </si>
  <si>
    <t>Dokumentace skutečného provedení stavby</t>
  </si>
  <si>
    <t>-777909578</t>
  </si>
  <si>
    <t>Poznámka k položce:_x000D_
Dokumentace skutečného provedení v rozsahu dle platné vyhlášky na dokumentaci staveb v počtu podle SOD a VOP</t>
  </si>
  <si>
    <t>013254003</t>
  </si>
  <si>
    <t>Dokumentace k předání stavby</t>
  </si>
  <si>
    <t>1447624714</t>
  </si>
  <si>
    <t>013274000</t>
  </si>
  <si>
    <t>Pasportizace místní komunikace</t>
  </si>
  <si>
    <t>1481852581</t>
  </si>
  <si>
    <t>Pasportizace místní komunikace před zahájením prací</t>
  </si>
  <si>
    <t>013294001</t>
  </si>
  <si>
    <t>Náklady na monitoring průběhu stavby</t>
  </si>
  <si>
    <t>-153318883</t>
  </si>
  <si>
    <t>013294002</t>
  </si>
  <si>
    <t>Náklady na zpracování a vedení plánu KZP</t>
  </si>
  <si>
    <t>-1718704550</t>
  </si>
  <si>
    <t>01220100R</t>
  </si>
  <si>
    <t>Vytýčení inženýrských sítí</t>
  </si>
  <si>
    <t>-2008118490</t>
  </si>
  <si>
    <t>Poznámka k položce:_x000D_
Vytýčení inženýrských sítí dotčených nebo souvisejících se stavbou před nebo v průběhu stavby</t>
  </si>
  <si>
    <t>013294000</t>
  </si>
  <si>
    <t>Dílenská dokumentace pro stavidla</t>
  </si>
  <si>
    <t>-1183251138</t>
  </si>
  <si>
    <t>013295000</t>
  </si>
  <si>
    <t>Aktualizace hydrogeologického posudku pro snížení vody</t>
  </si>
  <si>
    <t>1848805763</t>
  </si>
  <si>
    <t>VRN3</t>
  </si>
  <si>
    <t xml:space="preserve"> Zařízení staveniště</t>
  </si>
  <si>
    <t>030001001</t>
  </si>
  <si>
    <t>Náklady na zřízení staveniště v souladu s ZOV</t>
  </si>
  <si>
    <t>48723641</t>
  </si>
  <si>
    <t>Poznámka k položce:_x000D_
Náklady na dokumentaci ZS, příprava pro území pro ZS včetně odstranění materiálů a konstrukcí, vybudování odběrných míst, zřízení přípojek energií, vlastní vybudování objektů ZS a provizorních komunikací.</t>
  </si>
  <si>
    <t>030001002</t>
  </si>
  <si>
    <t>Náklady na provoz a údržbu zařízení staveniště</t>
  </si>
  <si>
    <t>482683609</t>
  </si>
  <si>
    <t>Poznámka k položce:_x000D_
Náklady na vybavení objektů, náklady na energie, úklid, údržbu, osvětlení, oplocení, opravy na objektech ZS, čištění ploch, zabezpečení staveniště.</t>
  </si>
  <si>
    <t>034303000</t>
  </si>
  <si>
    <t>Dopravní značení na staveništi</t>
  </si>
  <si>
    <t>1842561398</t>
  </si>
  <si>
    <t>039002003</t>
  </si>
  <si>
    <t>Zrušení zařízení staveniště</t>
  </si>
  <si>
    <t>1864310936</t>
  </si>
  <si>
    <t>Poznámka k položce:_x000D_
odstranění objektu ZS včetně přípojek a jejich odvozu, uvedení pozemku do původního stavu včetně nákladů s tím spojených</t>
  </si>
  <si>
    <t>039203001</t>
  </si>
  <si>
    <t>Úprava výtluků a uvedení příjezdových komunikací do původního stavu</t>
  </si>
  <si>
    <t>-1794854112</t>
  </si>
  <si>
    <t>1550</t>
  </si>
  <si>
    <t>039203002</t>
  </si>
  <si>
    <t>Zpevnění manipulačních pruhů betonovými panely</t>
  </si>
  <si>
    <t>1321598519</t>
  </si>
  <si>
    <t>Poznámka k položce:_x000D_
Součástí položky je zřízení ploch z ŽB panelů se štěrkopískovým ložem, obratovost dodávky panelů je přepodkládána 50%, s následným odstraněním a odvozem na stavební dvůr nebo k dalšímu užití.</t>
  </si>
  <si>
    <t>3040</t>
  </si>
  <si>
    <t>VRN4</t>
  </si>
  <si>
    <t>Inženýrská činnost</t>
  </si>
  <si>
    <t>04140300R</t>
  </si>
  <si>
    <t>Náklady na zajištění kolektivní bezpečnosti osob</t>
  </si>
  <si>
    <t>767350818</t>
  </si>
  <si>
    <t>Náklady zhotovitele  na zajištění kolektivní bezpečnosti osob pohybujících se po staveništi</t>
  </si>
  <si>
    <t xml:space="preserve">Poznámka k položce:_x000D_
Náklady na zbudování, údržbu a zrušení:_x000D_
- zabezpečení okrajů konstrukcí proti pádu osob_x000D_
- komunikací pro pohyb osob ve staveništi_x000D_
- přechodů přes výkopy_x000D_
- a další prvky kolektivní ochrany osob, pokud nejsou jinde uvedeny_x000D_
</t>
  </si>
  <si>
    <t>041903001</t>
  </si>
  <si>
    <t>Ekologický dozor</t>
  </si>
  <si>
    <t>2072683301</t>
  </si>
  <si>
    <t>041903002</t>
  </si>
  <si>
    <t>Geotechnický dozor</t>
  </si>
  <si>
    <t>463602508</t>
  </si>
  <si>
    <t>042503000</t>
  </si>
  <si>
    <t>Plán BOZP na staveništi</t>
  </si>
  <si>
    <t>-2005208828</t>
  </si>
  <si>
    <t>045203000</t>
  </si>
  <si>
    <t>Kompletační činnost</t>
  </si>
  <si>
    <t>-264008258</t>
  </si>
  <si>
    <t>049103000</t>
  </si>
  <si>
    <t>Náklady vzniklé v souvislosti s realizací stavby</t>
  </si>
  <si>
    <t>277236835</t>
  </si>
  <si>
    <t>049103001</t>
  </si>
  <si>
    <t>Náklady na inženýrskou činnost zhotovitele vzniklou v souvislosti a srealizací stavby</t>
  </si>
  <si>
    <t>108739602</t>
  </si>
  <si>
    <t>051103000</t>
  </si>
  <si>
    <t>Pojištění proti vlivu vyšší moci</t>
  </si>
  <si>
    <t>1334663691</t>
  </si>
  <si>
    <t>Finanční náklady pojistné pojištění proti vlivu vyšší moci</t>
  </si>
  <si>
    <t>VRN7</t>
  </si>
  <si>
    <t>Provozní vlivy</t>
  </si>
  <si>
    <t>070001000</t>
  </si>
  <si>
    <t>772520920</t>
  </si>
  <si>
    <t>Poznámka k položce:_x000D_
Položka zahrnuje případné použití nezvyklých či komplikovanějších technologií nebo stavebních strojů. Především se jedná o zemní práce v souvisloti s SO 01.2 a 02.1.5, kde by dle potřeby došlo k použití lehčí stavební mechanizace nebo případně ručních prací či přesunů, s ohledem na dopady na krajinu v dané lokalitě.</t>
  </si>
  <si>
    <t>071203000</t>
  </si>
  <si>
    <t>Provoz investora, třetích osob</t>
  </si>
  <si>
    <t>1309947163</t>
  </si>
  <si>
    <t xml:space="preserve"> Ostatní náklady</t>
  </si>
  <si>
    <t>091003001</t>
  </si>
  <si>
    <t>Ostatní náklady vyplývající ze znění SOD a VOP</t>
  </si>
  <si>
    <t>-736241936</t>
  </si>
  <si>
    <t>Ostatní náklady bez rozlišení</t>
  </si>
  <si>
    <t>091003002</t>
  </si>
  <si>
    <t>Náklady na publicitu - informační tabule</t>
  </si>
  <si>
    <t>1742126237</t>
  </si>
  <si>
    <t>09150301R</t>
  </si>
  <si>
    <t>Náklady na vyhotovení fotodokumentace</t>
  </si>
  <si>
    <t>-1847143401</t>
  </si>
  <si>
    <t>Náklady na vyhotovení fotodokumentace před stavbou, při stavbě a po ukončení stavby.</t>
  </si>
  <si>
    <t>09150330R</t>
  </si>
  <si>
    <t>Náklady na provedení zkoušek, revizí a měření</t>
  </si>
  <si>
    <t>1221789003</t>
  </si>
  <si>
    <t>09150600R</t>
  </si>
  <si>
    <t>-695592699</t>
  </si>
  <si>
    <t>09150601R</t>
  </si>
  <si>
    <t>1397099850</t>
  </si>
  <si>
    <t>09150602</t>
  </si>
  <si>
    <t>Dodávka a montáž lomového kamene pro osazení trvalé pamětní desky</t>
  </si>
  <si>
    <t>1431087687</t>
  </si>
  <si>
    <t>Náklady na instalaci dočasného billboardu o velikosti 5100x2400mm</t>
  </si>
  <si>
    <t>Náklady na instalaci dočasného billboardu o velikosti 5100x2400mm. Billboard je vyroben z "vozové" plachty s oky.
Dočasný billboard bude dodán investorem.</t>
  </si>
  <si>
    <t xml:space="preserve">Náklady na instalaci stálé pamětní tabule o rozměrech 300x400mm 
Stálá pamětní deska bude dodána investorem
</t>
  </si>
  <si>
    <t xml:space="preserve">Náklady na instalaci stálé pamětní tabule o rozměrech 300x400mm </t>
  </si>
  <si>
    <t>Stavba:
Část:</t>
  </si>
  <si>
    <t>Morava km 137,021 - revitalizace VH uzlu Nedakonice
A)  Stavba</t>
  </si>
  <si>
    <t>Náklady z rozpočtů - Část A) Stavba</t>
  </si>
  <si>
    <t>Morava km 137,021 - revitalizace VH uzlu Nedakonice
B)  Následná péče</t>
  </si>
  <si>
    <t>Náklady z rozpočtů - B) Následná péče</t>
  </si>
  <si>
    <t>Kpl</t>
  </si>
  <si>
    <t>Poznámka k položce:_x000D_
Jedná se o náklady na činnosti, která nejsou uvedeny v ostatních položkách VV, např.:
- Předložení plánu kontrolních prohlídek provádění díla, 
- Aktualizace harmonogramu stavby
-  Zpracování geometrických plánů
-  Prokázání dosažení předepsané kvality a technických parametrů díla a další úkony spojené s realizací díla</t>
  </si>
  <si>
    <t>Poznámka k položce:_x000D_
-  vypracování a schválení povodňového a havarijního plánu,  
- Zajištění potřebných záborů ploch 
-Zajištění potřebných nebo správními orgány či obecně závaznými normami stanovených a požadovaných opatření či rozhodnutí nutných k provedení díla a další úkony inženýrské činnosti spojené s realizací díla</t>
  </si>
  <si>
    <t>Poznámka k položce:_x000D_
- umožnění přístupu a nutné manipulace na objektu jezu Nedakonice
-Kancelář pro TDS, výrobní výbory a kontrolní dny pro 10-12 osob, cca 36m2 s vybavením základním nábytkem, tj. příslušný počet stolů a židlí a připojení k el. energii., zajištění přístupu k sociálnímu zařízení. Kancelář bude uzamykatelná</t>
  </si>
  <si>
    <t>Poznámka k položce:_x000D_
Položka obsahuje ostatní náklady, vyplývající ze znění SoD a VOP, např.:
-Náklady na zřízení bankovních záruk
- Náklady spojené s vypracováním technologických postupů
- Náklady na vypracování ohlášení změn a změnových listů
- Náklady spojené s předáním díla, atd.</t>
  </si>
  <si>
    <t>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zohotovitelem. Položka zahrnuje také zkoušky na odebraných vzorcích vody a provedení monitoringu účinnosti rybího přechodu.</t>
  </si>
  <si>
    <t>Poznámka k položce:_x000D_
Fotografie nebo videozáznamy zakrývaných konstrukcí a jiných skutečností rozhodných např. pro vícepráce a méněpráce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</si>
</sst>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6"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family val="2"/>
      <charset val="238"/>
      <scheme val="minor"/>
    </font>
    <font>
      <sz val="9"/>
      <color theme="0" tint="-0.34998626667073579"/>
      <name val="Arial CE"/>
    </font>
    <font>
      <sz val="7"/>
      <color theme="0" tint="-0.34998626667073579"/>
      <name val="Arial CE"/>
    </font>
    <font>
      <i/>
      <sz val="7"/>
      <color theme="0" tint="-0.34998626667073579"/>
      <name val="Arial CE"/>
    </font>
    <font>
      <sz val="8"/>
      <color theme="0" tint="-0.34998626667073579"/>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32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4" fontId="23" fillId="3" borderId="22" xfId="0" applyNumberFormat="1" applyFont="1" applyFill="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4" fontId="39" fillId="3" borderId="22" xfId="0" applyNumberFormat="1" applyFont="1" applyFill="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8" fillId="0" borderId="0" xfId="0" applyFont="1" applyAlignment="1">
      <alignment vertical="top" wrapText="1"/>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 fillId="0" borderId="0" xfId="0" applyFont="1" applyAlignment="1">
      <alignment horizontal="left" vertical="center"/>
    </xf>
    <xf numFmtId="0" fontId="0" fillId="0" borderId="0" xfId="0"/>
    <xf numFmtId="0" fontId="0" fillId="0" borderId="5" xfId="0" applyFont="1" applyBorder="1" applyAlignment="1">
      <alignment vertical="center"/>
    </xf>
    <xf numFmtId="0" fontId="1" fillId="0" borderId="0" xfId="0" applyFont="1" applyAlignment="1">
      <alignment vertical="center"/>
    </xf>
    <xf numFmtId="0" fontId="0" fillId="4" borderId="7" xfId="0" applyFont="1" applyFill="1" applyBorder="1" applyAlignment="1">
      <alignment vertical="center"/>
    </xf>
    <xf numFmtId="0" fontId="7" fillId="0" borderId="0" xfId="0" applyFont="1" applyAlignment="1">
      <alignment vertical="center"/>
    </xf>
    <xf numFmtId="0" fontId="28"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23" fillId="0" borderId="22" xfId="0" applyFont="1" applyBorder="1" applyAlignment="1" applyProtection="1">
      <alignment horizontal="left" vertical="center" wrapText="1"/>
      <protection locked="0"/>
    </xf>
    <xf numFmtId="0" fontId="37" fillId="0" borderId="0" xfId="0" applyFont="1" applyAlignment="1">
      <alignment horizontal="left" vertical="center" wrapText="1"/>
    </xf>
    <xf numFmtId="0" fontId="37" fillId="0" borderId="0" xfId="0" applyFont="1" applyAlignment="1">
      <alignment horizontal="left" vertical="center" wrapText="1"/>
    </xf>
    <xf numFmtId="0" fontId="23" fillId="0" borderId="22" xfId="0" applyFont="1" applyBorder="1" applyAlignment="1" applyProtection="1">
      <alignment horizontal="left" vertical="center" wrapText="1"/>
      <protection locked="0"/>
    </xf>
    <xf numFmtId="49" fontId="2" fillId="3" borderId="0" xfId="0" applyNumberFormat="1" applyFont="1" applyFill="1" applyAlignment="1" applyProtection="1">
      <alignment horizontal="left" vertical="center"/>
      <protection locked="0"/>
    </xf>
    <xf numFmtId="0" fontId="0" fillId="0" borderId="0" xfId="0" applyFont="1" applyAlignment="1" applyProtection="1">
      <alignment vertical="center"/>
    </xf>
    <xf numFmtId="0" fontId="8" fillId="0" borderId="0" xfId="0" applyFont="1" applyAlignment="1" applyProtection="1"/>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10" fillId="0" borderId="0" xfId="0" applyFont="1" applyAlignment="1" applyProtection="1">
      <alignment vertical="center"/>
    </xf>
    <xf numFmtId="167" fontId="10" fillId="0" borderId="0" xfId="0" applyNumberFormat="1" applyFont="1" applyAlignment="1" applyProtection="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0" fontId="0" fillId="0" borderId="10" xfId="0" applyFont="1" applyBorder="1" applyAlignment="1" applyProtection="1">
      <alignment vertical="center"/>
    </xf>
    <xf numFmtId="4" fontId="25" fillId="0" borderId="0" xfId="0" applyNumberFormat="1" applyFont="1" applyAlignment="1" applyProtection="1"/>
    <xf numFmtId="4" fontId="6" fillId="0" borderId="0" xfId="0" applyNumberFormat="1" applyFont="1" applyAlignment="1" applyProtection="1"/>
    <xf numFmtId="4" fontId="7" fillId="0" borderId="0" xfId="0" applyNumberFormat="1" applyFont="1" applyAlignment="1" applyProtection="1"/>
    <xf numFmtId="4" fontId="23" fillId="0" borderId="22" xfId="0" applyNumberFormat="1" applyFont="1" applyBorder="1" applyAlignment="1" applyProtection="1">
      <alignment vertical="center"/>
    </xf>
    <xf numFmtId="0" fontId="23" fillId="0" borderId="22" xfId="0" applyFont="1" applyBorder="1" applyAlignment="1" applyProtection="1">
      <alignment horizontal="left" vertical="center" wrapText="1"/>
    </xf>
    <xf numFmtId="4" fontId="39" fillId="0" borderId="22" xfId="0" applyNumberFormat="1" applyFont="1" applyBorder="1" applyAlignment="1" applyProtection="1">
      <alignment vertical="center"/>
    </xf>
    <xf numFmtId="0" fontId="39" fillId="0" borderId="22" xfId="0" applyFont="1" applyBorder="1" applyAlignment="1" applyProtection="1">
      <alignment horizontal="left" vertical="center" wrapText="1"/>
    </xf>
    <xf numFmtId="4" fontId="23" fillId="3" borderId="22" xfId="0" applyNumberFormat="1" applyFont="1" applyFill="1" applyBorder="1" applyAlignment="1" applyProtection="1">
      <alignment vertical="center"/>
    </xf>
    <xf numFmtId="0" fontId="12" fillId="0" borderId="0" xfId="0" applyFont="1" applyAlignment="1" applyProtection="1">
      <alignment vertical="center"/>
    </xf>
    <xf numFmtId="167" fontId="12" fillId="0" borderId="0" xfId="0" applyNumberFormat="1" applyFont="1" applyAlignment="1" applyProtection="1">
      <alignment vertical="center"/>
    </xf>
    <xf numFmtId="0" fontId="0" fillId="0" borderId="0" xfId="0" applyFont="1" applyAlignment="1">
      <alignment vertical="center"/>
    </xf>
    <xf numFmtId="0" fontId="27" fillId="0" borderId="0" xfId="0" applyFont="1" applyAlignment="1">
      <alignment horizontal="left" vertical="center" wrapText="1"/>
    </xf>
    <xf numFmtId="0" fontId="30"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7" xfId="0" applyFont="1" applyFill="1" applyBorder="1" applyAlignment="1">
      <alignment horizontal="center" vertical="center"/>
    </xf>
    <xf numFmtId="165" fontId="2" fillId="0" borderId="0" xfId="0" applyNumberFormat="1"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8" fillId="0" borderId="0" xfId="0" applyNumberFormat="1" applyFont="1" applyAlignment="1">
      <alignment horizontal="righ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4" fontId="19" fillId="0" borderId="0" xfId="0" applyNumberFormat="1" applyFont="1" applyAlignment="1">
      <alignment vertical="center"/>
    </xf>
    <xf numFmtId="0" fontId="1" fillId="0" borderId="0" xfId="0"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164" fontId="1" fillId="0" borderId="0" xfId="0" applyNumberFormat="1" applyFont="1" applyAlignment="1">
      <alignment horizontal="left" vertical="center"/>
    </xf>
    <xf numFmtId="0" fontId="2" fillId="0" borderId="0" xfId="0" applyNumberFormat="1"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42" fillId="0" borderId="22" xfId="0" applyFont="1" applyBorder="1" applyAlignment="1" applyProtection="1">
      <alignment horizontal="center" vertical="center"/>
      <protection locked="0"/>
    </xf>
    <xf numFmtId="49" fontId="42" fillId="0" borderId="22" xfId="0" applyNumberFormat="1"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22" xfId="0" applyFont="1" applyBorder="1" applyAlignment="1" applyProtection="1">
      <alignment horizontal="center" vertical="center" wrapText="1"/>
    </xf>
    <xf numFmtId="167" fontId="42" fillId="0" borderId="22" xfId="0" applyNumberFormat="1" applyFont="1" applyBorder="1" applyAlignment="1" applyProtection="1">
      <alignment vertical="center"/>
    </xf>
    <xf numFmtId="4" fontId="42" fillId="0" borderId="22" xfId="0" applyNumberFormat="1" applyFont="1" applyBorder="1" applyAlignment="1" applyProtection="1">
      <alignment vertical="center"/>
    </xf>
    <xf numFmtId="0" fontId="42" fillId="0" borderId="22" xfId="0" applyFont="1" applyBorder="1" applyAlignment="1" applyProtection="1">
      <alignment horizontal="left" vertical="center" wrapText="1"/>
    </xf>
    <xf numFmtId="0" fontId="43" fillId="0" borderId="0" xfId="0" applyFont="1" applyAlignment="1">
      <alignment horizontal="left" vertical="center" wrapText="1"/>
    </xf>
    <xf numFmtId="0" fontId="44" fillId="0" borderId="0" xfId="0" applyFont="1" applyAlignment="1">
      <alignment vertical="center" wrapText="1"/>
    </xf>
    <xf numFmtId="0" fontId="45" fillId="0" borderId="0" xfId="0" applyFont="1" applyAlignment="1">
      <alignment horizontal="left" vertical="center" wrapText="1"/>
    </xf>
    <xf numFmtId="4" fontId="42" fillId="0" borderId="22" xfId="0" applyNumberFormat="1" applyFont="1" applyFill="1" applyBorder="1" applyAlignment="1" applyProtection="1">
      <alignment vertical="center"/>
      <protection locked="0"/>
    </xf>
    <xf numFmtId="0" fontId="45" fillId="0" borderId="0" xfId="0" applyFont="1" applyAlignment="1">
      <alignment vertical="center"/>
    </xf>
    <xf numFmtId="0" fontId="43" fillId="0" borderId="0" xfId="0" applyFont="1" applyAlignment="1">
      <alignment horizontal="left" vertical="center"/>
    </xf>
    <xf numFmtId="0" fontId="45" fillId="0" borderId="0" xfId="0" applyFont="1" applyAlignment="1" applyProtection="1">
      <alignment vertical="center"/>
    </xf>
    <xf numFmtId="0" fontId="45" fillId="0" borderId="0" xfId="0" applyFont="1" applyAlignment="1">
      <alignment horizontal="left" vertical="center"/>
    </xf>
    <xf numFmtId="0" fontId="45" fillId="0" borderId="0" xfId="0" applyFont="1" applyAlignment="1" applyProtection="1">
      <alignment horizontal="left" vertical="center"/>
    </xf>
    <xf numFmtId="167" fontId="45" fillId="0" borderId="0" xfId="0" applyNumberFormat="1"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43"/>
  <sheetViews>
    <sheetView showGridLines="0" topLeftCell="A82" workbookViewId="0">
      <selection activeCell="AF17" sqref="AF17"/>
    </sheetView>
  </sheetViews>
  <sheetFormatPr defaultRowHeight="11.25" x14ac:dyDescent="0.2"/>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hidden="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x14ac:dyDescent="0.2">
      <c r="A1" s="17" t="s">
        <v>0</v>
      </c>
      <c r="AZ1" s="17" t="s">
        <v>1</v>
      </c>
      <c r="BA1" s="17" t="s">
        <v>2</v>
      </c>
      <c r="BB1" s="17" t="s">
        <v>1</v>
      </c>
      <c r="BT1" s="17" t="s">
        <v>3</v>
      </c>
      <c r="BU1" s="17" t="s">
        <v>3</v>
      </c>
      <c r="BV1" s="17" t="s">
        <v>4</v>
      </c>
    </row>
    <row r="2" spans="1:74" s="1" customFormat="1" ht="36.950000000000003" customHeight="1" x14ac:dyDescent="0.2">
      <c r="AR2" s="280" t="s">
        <v>5</v>
      </c>
      <c r="AS2" s="281"/>
      <c r="AT2" s="281"/>
      <c r="AU2" s="281"/>
      <c r="AV2" s="281"/>
      <c r="AW2" s="281"/>
      <c r="AX2" s="281"/>
      <c r="AY2" s="281"/>
      <c r="AZ2" s="281"/>
      <c r="BA2" s="281"/>
      <c r="BB2" s="281"/>
      <c r="BC2" s="281"/>
      <c r="BD2" s="281"/>
      <c r="BE2" s="281"/>
      <c r="BS2" s="18" t="s">
        <v>6</v>
      </c>
      <c r="BT2" s="18" t="s">
        <v>7</v>
      </c>
    </row>
    <row r="3" spans="1:74" s="1" customFormat="1"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x14ac:dyDescent="0.2">
      <c r="B4" s="21"/>
      <c r="D4" s="22" t="s">
        <v>9</v>
      </c>
      <c r="AR4" s="21"/>
      <c r="AS4" s="23" t="s">
        <v>10</v>
      </c>
      <c r="BE4" s="24" t="s">
        <v>11</v>
      </c>
      <c r="BS4" s="18" t="s">
        <v>12</v>
      </c>
    </row>
    <row r="5" spans="1:74" s="1" customFormat="1" ht="12" customHeight="1" x14ac:dyDescent="0.2">
      <c r="B5" s="21"/>
      <c r="D5" s="25" t="s">
        <v>13</v>
      </c>
      <c r="K5" s="297" t="s">
        <v>14</v>
      </c>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R5" s="21"/>
      <c r="BE5" s="294" t="s">
        <v>15</v>
      </c>
      <c r="BS5" s="18" t="s">
        <v>6</v>
      </c>
    </row>
    <row r="6" spans="1:74" s="1" customFormat="1" ht="36.950000000000003" customHeight="1" x14ac:dyDescent="0.2">
      <c r="B6" s="21"/>
      <c r="D6" s="27" t="s">
        <v>16</v>
      </c>
      <c r="K6" s="298" t="s">
        <v>17</v>
      </c>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R6" s="21"/>
      <c r="BE6" s="295"/>
      <c r="BS6" s="18" t="s">
        <v>6</v>
      </c>
    </row>
    <row r="7" spans="1:74" s="1" customFormat="1" ht="12" customHeight="1" x14ac:dyDescent="0.2">
      <c r="B7" s="21"/>
      <c r="D7" s="28" t="s">
        <v>18</v>
      </c>
      <c r="K7" s="26" t="s">
        <v>1</v>
      </c>
      <c r="AK7" s="28" t="s">
        <v>19</v>
      </c>
      <c r="AN7" s="26" t="s">
        <v>1</v>
      </c>
      <c r="AR7" s="21"/>
      <c r="BE7" s="295"/>
      <c r="BS7" s="18" t="s">
        <v>6</v>
      </c>
    </row>
    <row r="8" spans="1:74" s="1" customFormat="1" ht="12" customHeight="1" x14ac:dyDescent="0.2">
      <c r="B8" s="21"/>
      <c r="D8" s="28" t="s">
        <v>20</v>
      </c>
      <c r="K8" s="26" t="s">
        <v>21</v>
      </c>
      <c r="AK8" s="28" t="s">
        <v>22</v>
      </c>
      <c r="AN8" s="29" t="s">
        <v>23</v>
      </c>
      <c r="AR8" s="21"/>
      <c r="BE8" s="295"/>
      <c r="BS8" s="18" t="s">
        <v>6</v>
      </c>
    </row>
    <row r="9" spans="1:74" s="1" customFormat="1" ht="14.45" customHeight="1" x14ac:dyDescent="0.2">
      <c r="B9" s="21"/>
      <c r="AR9" s="21"/>
      <c r="BE9" s="295"/>
      <c r="BS9" s="18" t="s">
        <v>6</v>
      </c>
    </row>
    <row r="10" spans="1:74" s="1" customFormat="1" ht="12" customHeight="1" x14ac:dyDescent="0.2">
      <c r="B10" s="21"/>
      <c r="D10" s="28" t="s">
        <v>24</v>
      </c>
      <c r="AK10" s="28" t="s">
        <v>25</v>
      </c>
      <c r="AN10" s="26" t="s">
        <v>1</v>
      </c>
      <c r="AR10" s="21"/>
      <c r="BE10" s="295"/>
      <c r="BS10" s="18" t="s">
        <v>6</v>
      </c>
    </row>
    <row r="11" spans="1:74" s="1" customFormat="1" ht="18.399999999999999" customHeight="1" x14ac:dyDescent="0.2">
      <c r="B11" s="21"/>
      <c r="E11" s="26" t="s">
        <v>26</v>
      </c>
      <c r="AK11" s="28" t="s">
        <v>27</v>
      </c>
      <c r="AN11" s="26" t="s">
        <v>1</v>
      </c>
      <c r="AR11" s="21"/>
      <c r="BE11" s="295"/>
      <c r="BS11" s="18" t="s">
        <v>6</v>
      </c>
    </row>
    <row r="12" spans="1:74" s="1" customFormat="1" ht="6.95" customHeight="1" x14ac:dyDescent="0.2">
      <c r="B12" s="21"/>
      <c r="AR12" s="21"/>
      <c r="BE12" s="295"/>
      <c r="BS12" s="18" t="s">
        <v>6</v>
      </c>
    </row>
    <row r="13" spans="1:74" s="1" customFormat="1" ht="12" customHeight="1" x14ac:dyDescent="0.2">
      <c r="B13" s="21"/>
      <c r="D13" s="28" t="s">
        <v>28</v>
      </c>
      <c r="AK13" s="28" t="s">
        <v>25</v>
      </c>
      <c r="AN13" s="30" t="s">
        <v>29</v>
      </c>
      <c r="AR13" s="21"/>
      <c r="BE13" s="295"/>
      <c r="BS13" s="18" t="s">
        <v>6</v>
      </c>
    </row>
    <row r="14" spans="1:74" ht="12.75" x14ac:dyDescent="0.2">
      <c r="B14" s="21"/>
      <c r="E14" s="299" t="s">
        <v>29</v>
      </c>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28" t="s">
        <v>27</v>
      </c>
      <c r="AN14" s="30" t="s">
        <v>29</v>
      </c>
      <c r="AR14" s="21"/>
      <c r="BE14" s="295"/>
      <c r="BS14" s="18" t="s">
        <v>6</v>
      </c>
    </row>
    <row r="15" spans="1:74" s="1" customFormat="1" ht="6.95" customHeight="1" x14ac:dyDescent="0.2">
      <c r="B15" s="21"/>
      <c r="AR15" s="21"/>
      <c r="BE15" s="295"/>
      <c r="BS15" s="18" t="s">
        <v>3</v>
      </c>
    </row>
    <row r="16" spans="1:74" s="1" customFormat="1" ht="12" customHeight="1" x14ac:dyDescent="0.2">
      <c r="B16" s="21"/>
      <c r="D16" s="28" t="s">
        <v>30</v>
      </c>
      <c r="AK16" s="28" t="s">
        <v>25</v>
      </c>
      <c r="AN16" s="26" t="s">
        <v>31</v>
      </c>
      <c r="AR16" s="21"/>
      <c r="BE16" s="295"/>
      <c r="BS16" s="18" t="s">
        <v>3</v>
      </c>
    </row>
    <row r="17" spans="1:71" s="1" customFormat="1" ht="18.399999999999999" customHeight="1" x14ac:dyDescent="0.2">
      <c r="B17" s="21"/>
      <c r="E17" s="26" t="s">
        <v>32</v>
      </c>
      <c r="AK17" s="28" t="s">
        <v>27</v>
      </c>
      <c r="AN17" s="26" t="s">
        <v>1</v>
      </c>
      <c r="AR17" s="21"/>
      <c r="BE17" s="295"/>
      <c r="BS17" s="18" t="s">
        <v>33</v>
      </c>
    </row>
    <row r="18" spans="1:71" s="1" customFormat="1" ht="6.95" customHeight="1" x14ac:dyDescent="0.2">
      <c r="B18" s="21"/>
      <c r="AR18" s="21"/>
      <c r="BE18" s="295"/>
      <c r="BS18" s="18" t="s">
        <v>6</v>
      </c>
    </row>
    <row r="19" spans="1:71" s="1" customFormat="1" ht="12" customHeight="1" x14ac:dyDescent="0.2">
      <c r="B19" s="21"/>
      <c r="D19" s="28" t="s">
        <v>34</v>
      </c>
      <c r="AK19" s="28" t="s">
        <v>25</v>
      </c>
      <c r="AN19" s="26" t="s">
        <v>31</v>
      </c>
      <c r="AR19" s="21"/>
      <c r="BE19" s="295"/>
      <c r="BS19" s="18" t="s">
        <v>6</v>
      </c>
    </row>
    <row r="20" spans="1:71" s="1" customFormat="1" ht="18.399999999999999" customHeight="1" x14ac:dyDescent="0.2">
      <c r="B20" s="21"/>
      <c r="E20" s="26" t="s">
        <v>32</v>
      </c>
      <c r="AK20" s="28" t="s">
        <v>27</v>
      </c>
      <c r="AN20" s="26" t="s">
        <v>1</v>
      </c>
      <c r="AR20" s="21"/>
      <c r="BE20" s="295"/>
      <c r="BS20" s="18" t="s">
        <v>33</v>
      </c>
    </row>
    <row r="21" spans="1:71" s="1" customFormat="1" ht="6.95" customHeight="1" x14ac:dyDescent="0.2">
      <c r="B21" s="21"/>
      <c r="AR21" s="21"/>
      <c r="BE21" s="295"/>
    </row>
    <row r="22" spans="1:71" s="1" customFormat="1" ht="12" customHeight="1" x14ac:dyDescent="0.2">
      <c r="B22" s="21"/>
      <c r="D22" s="28" t="s">
        <v>35</v>
      </c>
      <c r="AR22" s="21"/>
      <c r="BE22" s="295"/>
    </row>
    <row r="23" spans="1:71" s="1" customFormat="1" ht="14.45" customHeight="1" x14ac:dyDescent="0.2">
      <c r="B23" s="21"/>
      <c r="E23" s="301" t="s">
        <v>1</v>
      </c>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R23" s="21"/>
      <c r="BE23" s="295"/>
    </row>
    <row r="24" spans="1:71" s="1" customFormat="1" ht="6.95" customHeight="1" x14ac:dyDescent="0.2">
      <c r="B24" s="21"/>
      <c r="AR24" s="21"/>
      <c r="BE24" s="295"/>
    </row>
    <row r="25" spans="1:71" s="1" customFormat="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5"/>
    </row>
    <row r="26" spans="1:71" s="2" customFormat="1" ht="25.9" customHeight="1" x14ac:dyDescent="0.2">
      <c r="A26" s="33"/>
      <c r="B26" s="34"/>
      <c r="C26" s="33"/>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02">
        <f>ROUND(AG94,2)</f>
        <v>0</v>
      </c>
      <c r="AL26" s="303"/>
      <c r="AM26" s="303"/>
      <c r="AN26" s="303"/>
      <c r="AO26" s="303"/>
      <c r="AP26" s="33"/>
      <c r="AQ26" s="33"/>
      <c r="AR26" s="34"/>
      <c r="BE26" s="295"/>
    </row>
    <row r="27" spans="1:71" s="2" customFormat="1" ht="6.95" customHeight="1" x14ac:dyDescent="0.2">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295"/>
    </row>
    <row r="28" spans="1:71" s="2" customFormat="1" ht="12.75" x14ac:dyDescent="0.2">
      <c r="A28" s="33"/>
      <c r="B28" s="34"/>
      <c r="C28" s="33"/>
      <c r="D28" s="33"/>
      <c r="E28" s="33"/>
      <c r="F28" s="33"/>
      <c r="G28" s="33"/>
      <c r="H28" s="33"/>
      <c r="I28" s="33"/>
      <c r="J28" s="33"/>
      <c r="K28" s="33"/>
      <c r="L28" s="304" t="s">
        <v>37</v>
      </c>
      <c r="M28" s="304"/>
      <c r="N28" s="304"/>
      <c r="O28" s="304"/>
      <c r="P28" s="304"/>
      <c r="Q28" s="33"/>
      <c r="R28" s="33"/>
      <c r="S28" s="33"/>
      <c r="T28" s="33"/>
      <c r="U28" s="33"/>
      <c r="V28" s="33"/>
      <c r="W28" s="304" t="s">
        <v>38</v>
      </c>
      <c r="X28" s="304"/>
      <c r="Y28" s="304"/>
      <c r="Z28" s="304"/>
      <c r="AA28" s="304"/>
      <c r="AB28" s="304"/>
      <c r="AC28" s="304"/>
      <c r="AD28" s="304"/>
      <c r="AE28" s="304"/>
      <c r="AF28" s="33"/>
      <c r="AG28" s="33"/>
      <c r="AH28" s="33"/>
      <c r="AI28" s="33"/>
      <c r="AJ28" s="33"/>
      <c r="AK28" s="304" t="s">
        <v>39</v>
      </c>
      <c r="AL28" s="304"/>
      <c r="AM28" s="304"/>
      <c r="AN28" s="304"/>
      <c r="AO28" s="304"/>
      <c r="AP28" s="33"/>
      <c r="AQ28" s="33"/>
      <c r="AR28" s="34"/>
      <c r="BE28" s="295"/>
    </row>
    <row r="29" spans="1:71" s="3" customFormat="1" ht="14.45" customHeight="1" x14ac:dyDescent="0.2">
      <c r="B29" s="38"/>
      <c r="D29" s="28" t="s">
        <v>40</v>
      </c>
      <c r="F29" s="28" t="s">
        <v>41</v>
      </c>
      <c r="L29" s="305">
        <v>0.21</v>
      </c>
      <c r="M29" s="293"/>
      <c r="N29" s="293"/>
      <c r="O29" s="293"/>
      <c r="P29" s="293"/>
      <c r="W29" s="292">
        <f>ROUND(AZ94, 2)</f>
        <v>0</v>
      </c>
      <c r="X29" s="293"/>
      <c r="Y29" s="293"/>
      <c r="Z29" s="293"/>
      <c r="AA29" s="293"/>
      <c r="AB29" s="293"/>
      <c r="AC29" s="293"/>
      <c r="AD29" s="293"/>
      <c r="AE29" s="293"/>
      <c r="AK29" s="292">
        <f>ROUND(AV94, 2)</f>
        <v>0</v>
      </c>
      <c r="AL29" s="293"/>
      <c r="AM29" s="293"/>
      <c r="AN29" s="293"/>
      <c r="AO29" s="293"/>
      <c r="AR29" s="38"/>
      <c r="BE29" s="296"/>
    </row>
    <row r="30" spans="1:71" s="3" customFormat="1" ht="14.45" customHeight="1" x14ac:dyDescent="0.2">
      <c r="B30" s="38"/>
      <c r="F30" s="28" t="s">
        <v>42</v>
      </c>
      <c r="L30" s="305">
        <v>0.15</v>
      </c>
      <c r="M30" s="293"/>
      <c r="N30" s="293"/>
      <c r="O30" s="293"/>
      <c r="P30" s="293"/>
      <c r="W30" s="292">
        <f>ROUND(BA94, 2)</f>
        <v>0</v>
      </c>
      <c r="X30" s="293"/>
      <c r="Y30" s="293"/>
      <c r="Z30" s="293"/>
      <c r="AA30" s="293"/>
      <c r="AB30" s="293"/>
      <c r="AC30" s="293"/>
      <c r="AD30" s="293"/>
      <c r="AE30" s="293"/>
      <c r="AK30" s="292">
        <f>ROUND(AW94, 2)</f>
        <v>0</v>
      </c>
      <c r="AL30" s="293"/>
      <c r="AM30" s="293"/>
      <c r="AN30" s="293"/>
      <c r="AO30" s="293"/>
      <c r="AR30" s="38"/>
      <c r="BE30" s="296"/>
    </row>
    <row r="31" spans="1:71" s="3" customFormat="1" ht="14.45" hidden="1" customHeight="1" x14ac:dyDescent="0.2">
      <c r="B31" s="38"/>
      <c r="F31" s="28" t="s">
        <v>43</v>
      </c>
      <c r="L31" s="305">
        <v>0.21</v>
      </c>
      <c r="M31" s="293"/>
      <c r="N31" s="293"/>
      <c r="O31" s="293"/>
      <c r="P31" s="293"/>
      <c r="W31" s="292">
        <f>ROUND(BB94, 2)</f>
        <v>0</v>
      </c>
      <c r="X31" s="293"/>
      <c r="Y31" s="293"/>
      <c r="Z31" s="293"/>
      <c r="AA31" s="293"/>
      <c r="AB31" s="293"/>
      <c r="AC31" s="293"/>
      <c r="AD31" s="293"/>
      <c r="AE31" s="293"/>
      <c r="AK31" s="292">
        <v>0</v>
      </c>
      <c r="AL31" s="293"/>
      <c r="AM31" s="293"/>
      <c r="AN31" s="293"/>
      <c r="AO31" s="293"/>
      <c r="AR31" s="38"/>
      <c r="BE31" s="296"/>
    </row>
    <row r="32" spans="1:71" s="3" customFormat="1" ht="14.45" hidden="1" customHeight="1" x14ac:dyDescent="0.2">
      <c r="B32" s="38"/>
      <c r="F32" s="28" t="s">
        <v>44</v>
      </c>
      <c r="L32" s="305">
        <v>0.15</v>
      </c>
      <c r="M32" s="293"/>
      <c r="N32" s="293"/>
      <c r="O32" s="293"/>
      <c r="P32" s="293"/>
      <c r="W32" s="292">
        <f>ROUND(BC94, 2)</f>
        <v>0</v>
      </c>
      <c r="X32" s="293"/>
      <c r="Y32" s="293"/>
      <c r="Z32" s="293"/>
      <c r="AA32" s="293"/>
      <c r="AB32" s="293"/>
      <c r="AC32" s="293"/>
      <c r="AD32" s="293"/>
      <c r="AE32" s="293"/>
      <c r="AK32" s="292">
        <v>0</v>
      </c>
      <c r="AL32" s="293"/>
      <c r="AM32" s="293"/>
      <c r="AN32" s="293"/>
      <c r="AO32" s="293"/>
      <c r="AR32" s="38"/>
      <c r="BE32" s="296"/>
    </row>
    <row r="33" spans="1:57" s="3" customFormat="1" ht="14.45" hidden="1" customHeight="1" x14ac:dyDescent="0.2">
      <c r="B33" s="38"/>
      <c r="F33" s="28" t="s">
        <v>45</v>
      </c>
      <c r="L33" s="305">
        <v>0</v>
      </c>
      <c r="M33" s="293"/>
      <c r="N33" s="293"/>
      <c r="O33" s="293"/>
      <c r="P33" s="293"/>
      <c r="W33" s="292">
        <f>ROUND(BD94, 2)</f>
        <v>0</v>
      </c>
      <c r="X33" s="293"/>
      <c r="Y33" s="293"/>
      <c r="Z33" s="293"/>
      <c r="AA33" s="293"/>
      <c r="AB33" s="293"/>
      <c r="AC33" s="293"/>
      <c r="AD33" s="293"/>
      <c r="AE33" s="293"/>
      <c r="AK33" s="292">
        <v>0</v>
      </c>
      <c r="AL33" s="293"/>
      <c r="AM33" s="293"/>
      <c r="AN33" s="293"/>
      <c r="AO33" s="293"/>
      <c r="AR33" s="38"/>
      <c r="BE33" s="296"/>
    </row>
    <row r="34" spans="1:57" s="2" customFormat="1" ht="6.95" customHeight="1" x14ac:dyDescent="0.2">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295"/>
    </row>
    <row r="35" spans="1:57" s="2" customFormat="1" ht="25.9" customHeight="1" x14ac:dyDescent="0.2">
      <c r="A35" s="33"/>
      <c r="B35" s="34"/>
      <c r="C35" s="39"/>
      <c r="D35" s="40" t="s">
        <v>46</v>
      </c>
      <c r="E35" s="41"/>
      <c r="F35" s="41"/>
      <c r="G35" s="41"/>
      <c r="H35" s="41"/>
      <c r="I35" s="41"/>
      <c r="J35" s="41"/>
      <c r="K35" s="41"/>
      <c r="L35" s="41"/>
      <c r="M35" s="41"/>
      <c r="N35" s="41"/>
      <c r="O35" s="41"/>
      <c r="P35" s="41"/>
      <c r="Q35" s="41"/>
      <c r="R35" s="41"/>
      <c r="S35" s="41"/>
      <c r="T35" s="42" t="s">
        <v>47</v>
      </c>
      <c r="U35" s="41"/>
      <c r="V35" s="41"/>
      <c r="W35" s="41"/>
      <c r="X35" s="279" t="s">
        <v>48</v>
      </c>
      <c r="Y35" s="277"/>
      <c r="Z35" s="277"/>
      <c r="AA35" s="277"/>
      <c r="AB35" s="277"/>
      <c r="AC35" s="41"/>
      <c r="AD35" s="41"/>
      <c r="AE35" s="41"/>
      <c r="AF35" s="41"/>
      <c r="AG35" s="41"/>
      <c r="AH35" s="41"/>
      <c r="AI35" s="41"/>
      <c r="AJ35" s="41"/>
      <c r="AK35" s="276">
        <f>SUM(AK26:AK33)</f>
        <v>0</v>
      </c>
      <c r="AL35" s="277"/>
      <c r="AM35" s="277"/>
      <c r="AN35" s="277"/>
      <c r="AO35" s="278"/>
      <c r="AP35" s="39"/>
      <c r="AQ35" s="39"/>
      <c r="AR35" s="34"/>
      <c r="BE35" s="33"/>
    </row>
    <row r="36" spans="1:57" s="2" customFormat="1" ht="6.95" customHeight="1" x14ac:dyDescent="0.2">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x14ac:dyDescent="0.2">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x14ac:dyDescent="0.2">
      <c r="B38" s="21"/>
      <c r="AR38" s="21"/>
    </row>
    <row r="39" spans="1:57" s="1" customFormat="1" ht="14.45" customHeight="1" x14ac:dyDescent="0.2">
      <c r="B39" s="21"/>
      <c r="AR39" s="21"/>
    </row>
    <row r="40" spans="1:57" s="1" customFormat="1" ht="14.45" customHeight="1" x14ac:dyDescent="0.2">
      <c r="B40" s="21"/>
      <c r="AR40" s="21"/>
    </row>
    <row r="41" spans="1:57" s="1" customFormat="1" ht="14.45" customHeight="1" x14ac:dyDescent="0.2">
      <c r="B41" s="21"/>
      <c r="AR41" s="21"/>
    </row>
    <row r="42" spans="1:57" s="1" customFormat="1" ht="14.45" customHeight="1" x14ac:dyDescent="0.2">
      <c r="B42" s="21"/>
      <c r="AR42" s="21"/>
    </row>
    <row r="43" spans="1:57" s="1" customFormat="1" ht="14.45" customHeight="1" x14ac:dyDescent="0.2">
      <c r="B43" s="21"/>
      <c r="AR43" s="21"/>
    </row>
    <row r="44" spans="1:57" s="1" customFormat="1" ht="14.45" customHeight="1" x14ac:dyDescent="0.2">
      <c r="B44" s="21"/>
      <c r="AR44" s="21"/>
    </row>
    <row r="45" spans="1:57" s="1" customFormat="1" ht="14.45" customHeight="1" x14ac:dyDescent="0.2">
      <c r="B45" s="21"/>
      <c r="AR45" s="21"/>
    </row>
    <row r="46" spans="1:57" s="1" customFormat="1" ht="14.45" customHeight="1" x14ac:dyDescent="0.2">
      <c r="B46" s="21"/>
      <c r="AR46" s="21"/>
    </row>
    <row r="47" spans="1:57" s="1" customFormat="1" ht="14.45" customHeight="1" x14ac:dyDescent="0.2">
      <c r="B47" s="21"/>
      <c r="AR47" s="21"/>
    </row>
    <row r="48" spans="1:57" s="1" customFormat="1"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33"/>
      <c r="B60" s="34"/>
      <c r="C60" s="33"/>
      <c r="D60" s="46" t="s">
        <v>51</v>
      </c>
      <c r="E60" s="36"/>
      <c r="F60" s="36"/>
      <c r="G60" s="36"/>
      <c r="H60" s="36"/>
      <c r="I60" s="36"/>
      <c r="J60" s="36"/>
      <c r="K60" s="36"/>
      <c r="L60" s="36"/>
      <c r="M60" s="36"/>
      <c r="N60" s="36"/>
      <c r="O60" s="36"/>
      <c r="P60" s="36"/>
      <c r="Q60" s="36"/>
      <c r="R60" s="36"/>
      <c r="S60" s="36"/>
      <c r="T60" s="36"/>
      <c r="U60" s="36"/>
      <c r="V60" s="46" t="s">
        <v>52</v>
      </c>
      <c r="W60" s="36"/>
      <c r="X60" s="36"/>
      <c r="Y60" s="36"/>
      <c r="Z60" s="36"/>
      <c r="AA60" s="36"/>
      <c r="AB60" s="36"/>
      <c r="AC60" s="36"/>
      <c r="AD60" s="36"/>
      <c r="AE60" s="36"/>
      <c r="AF60" s="36"/>
      <c r="AG60" s="36"/>
      <c r="AH60" s="46" t="s">
        <v>51</v>
      </c>
      <c r="AI60" s="36"/>
      <c r="AJ60" s="36"/>
      <c r="AK60" s="36"/>
      <c r="AL60" s="36"/>
      <c r="AM60" s="46" t="s">
        <v>52</v>
      </c>
      <c r="AN60" s="36"/>
      <c r="AO60" s="36"/>
      <c r="AP60" s="33"/>
      <c r="AQ60" s="33"/>
      <c r="AR60" s="34"/>
      <c r="BE60" s="33"/>
    </row>
    <row r="61" spans="1:57" x14ac:dyDescent="0.2">
      <c r="B61" s="21"/>
      <c r="AR61" s="21"/>
    </row>
    <row r="62" spans="1:57" x14ac:dyDescent="0.2">
      <c r="B62" s="21"/>
      <c r="AR62" s="21"/>
    </row>
    <row r="63" spans="1:57" x14ac:dyDescent="0.2">
      <c r="B63" s="21"/>
      <c r="AR63" s="21"/>
    </row>
    <row r="64" spans="1:57" s="2" customFormat="1" ht="12.75" x14ac:dyDescent="0.2">
      <c r="A64" s="33"/>
      <c r="B64" s="34"/>
      <c r="C64" s="33"/>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33"/>
      <c r="AQ64" s="33"/>
      <c r="AR64" s="34"/>
      <c r="BE64" s="33"/>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33"/>
      <c r="B75" s="34"/>
      <c r="C75" s="33"/>
      <c r="D75" s="46" t="s">
        <v>51</v>
      </c>
      <c r="E75" s="36"/>
      <c r="F75" s="36"/>
      <c r="G75" s="36"/>
      <c r="H75" s="36"/>
      <c r="I75" s="36"/>
      <c r="J75" s="36"/>
      <c r="K75" s="36"/>
      <c r="L75" s="36"/>
      <c r="M75" s="36"/>
      <c r="N75" s="36"/>
      <c r="O75" s="36"/>
      <c r="P75" s="36"/>
      <c r="Q75" s="36"/>
      <c r="R75" s="36"/>
      <c r="S75" s="36"/>
      <c r="T75" s="36"/>
      <c r="U75" s="36"/>
      <c r="V75" s="46" t="s">
        <v>52</v>
      </c>
      <c r="W75" s="36"/>
      <c r="X75" s="36"/>
      <c r="Y75" s="36"/>
      <c r="Z75" s="36"/>
      <c r="AA75" s="36"/>
      <c r="AB75" s="36"/>
      <c r="AC75" s="36"/>
      <c r="AD75" s="36"/>
      <c r="AE75" s="36"/>
      <c r="AF75" s="36"/>
      <c r="AG75" s="36"/>
      <c r="AH75" s="46" t="s">
        <v>51</v>
      </c>
      <c r="AI75" s="36"/>
      <c r="AJ75" s="36"/>
      <c r="AK75" s="36"/>
      <c r="AL75" s="36"/>
      <c r="AM75" s="46" t="s">
        <v>52</v>
      </c>
      <c r="AN75" s="36"/>
      <c r="AO75" s="36"/>
      <c r="AP75" s="33"/>
      <c r="AQ75" s="33"/>
      <c r="AR75" s="34"/>
      <c r="BE75" s="33"/>
    </row>
    <row r="76" spans="1:57" s="2" customFormat="1" x14ac:dyDescent="0.2">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x14ac:dyDescent="0.2">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x14ac:dyDescent="0.2">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x14ac:dyDescent="0.2">
      <c r="A82" s="33"/>
      <c r="B82" s="34"/>
      <c r="C82" s="22" t="s">
        <v>55</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x14ac:dyDescent="0.2">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x14ac:dyDescent="0.2">
      <c r="B84" s="52"/>
      <c r="C84" s="28" t="s">
        <v>13</v>
      </c>
      <c r="L84" s="4" t="str">
        <f>K5</f>
        <v>2806/050</v>
      </c>
      <c r="AR84" s="52"/>
    </row>
    <row r="85" spans="1:91" s="5" customFormat="1" ht="36.950000000000003" customHeight="1" x14ac:dyDescent="0.2">
      <c r="B85" s="53"/>
      <c r="C85" s="54" t="s">
        <v>16</v>
      </c>
      <c r="L85" s="266" t="str">
        <f>K6</f>
        <v>Morava km 137,021 - revitalizace VH uzlu Nedakonice</v>
      </c>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R85" s="53"/>
    </row>
    <row r="86" spans="1:91" s="2" customFormat="1" ht="6.95" customHeight="1" x14ac:dyDescent="0.2">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x14ac:dyDescent="0.2">
      <c r="A87" s="33"/>
      <c r="B87" s="34"/>
      <c r="C87" s="28" t="s">
        <v>20</v>
      </c>
      <c r="D87" s="33"/>
      <c r="E87" s="33"/>
      <c r="F87" s="33"/>
      <c r="G87" s="33"/>
      <c r="H87" s="33"/>
      <c r="I87" s="33"/>
      <c r="J87" s="33"/>
      <c r="K87" s="33"/>
      <c r="L87" s="55" t="str">
        <f>IF(K8="","",K8)</f>
        <v>Nedakonice</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271" t="str">
        <f>IF(AN8= "","",AN8)</f>
        <v>11. 3. 2020</v>
      </c>
      <c r="AN87" s="271"/>
      <c r="AO87" s="33"/>
      <c r="AP87" s="33"/>
      <c r="AQ87" s="33"/>
      <c r="AR87" s="34"/>
      <c r="BE87" s="33"/>
    </row>
    <row r="88" spans="1:91" s="2" customFormat="1" ht="6.95" customHeight="1" x14ac:dyDescent="0.2">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40.9" customHeight="1" x14ac:dyDescent="0.2">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30</v>
      </c>
      <c r="AJ89" s="33"/>
      <c r="AK89" s="33"/>
      <c r="AL89" s="33"/>
      <c r="AM89" s="282" t="str">
        <f>IF(E17="","",E17)</f>
        <v>AGPOL s.r.o., Jungmannova 153/12, 77900 Olomouc</v>
      </c>
      <c r="AN89" s="283"/>
      <c r="AO89" s="283"/>
      <c r="AP89" s="283"/>
      <c r="AQ89" s="33"/>
      <c r="AR89" s="34"/>
      <c r="AS89" s="284" t="s">
        <v>56</v>
      </c>
      <c r="AT89" s="285"/>
      <c r="AU89" s="57"/>
      <c r="AV89" s="57"/>
      <c r="AW89" s="57"/>
      <c r="AX89" s="57"/>
      <c r="AY89" s="57"/>
      <c r="AZ89" s="57"/>
      <c r="BA89" s="57"/>
      <c r="BB89" s="57"/>
      <c r="BC89" s="57"/>
      <c r="BD89" s="58"/>
      <c r="BE89" s="33"/>
    </row>
    <row r="90" spans="1:91" s="2" customFormat="1" ht="40.9" customHeight="1" x14ac:dyDescent="0.2">
      <c r="A90" s="33"/>
      <c r="B90" s="34"/>
      <c r="C90" s="28" t="s">
        <v>28</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34</v>
      </c>
      <c r="AJ90" s="33"/>
      <c r="AK90" s="33"/>
      <c r="AL90" s="33"/>
      <c r="AM90" s="282" t="str">
        <f>IF(E20="","",E20)</f>
        <v>AGPOL s.r.o., Jungmannova 153/12, 77900 Olomouc</v>
      </c>
      <c r="AN90" s="283"/>
      <c r="AO90" s="283"/>
      <c r="AP90" s="283"/>
      <c r="AQ90" s="33"/>
      <c r="AR90" s="34"/>
      <c r="AS90" s="286"/>
      <c r="AT90" s="287"/>
      <c r="AU90" s="59"/>
      <c r="AV90" s="59"/>
      <c r="AW90" s="59"/>
      <c r="AX90" s="59"/>
      <c r="AY90" s="59"/>
      <c r="AZ90" s="59"/>
      <c r="BA90" s="59"/>
      <c r="BB90" s="59"/>
      <c r="BC90" s="59"/>
      <c r="BD90" s="60"/>
      <c r="BE90" s="33"/>
    </row>
    <row r="91" spans="1:91" s="2" customFormat="1" ht="10.9" customHeight="1" x14ac:dyDescent="0.2">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286"/>
      <c r="AT91" s="287"/>
      <c r="AU91" s="59"/>
      <c r="AV91" s="59"/>
      <c r="AW91" s="59"/>
      <c r="AX91" s="59"/>
      <c r="AY91" s="59"/>
      <c r="AZ91" s="59"/>
      <c r="BA91" s="59"/>
      <c r="BB91" s="59"/>
      <c r="BC91" s="59"/>
      <c r="BD91" s="60"/>
      <c r="BE91" s="33"/>
    </row>
    <row r="92" spans="1:91" s="2" customFormat="1" ht="29.25" customHeight="1" x14ac:dyDescent="0.2">
      <c r="A92" s="33"/>
      <c r="B92" s="34"/>
      <c r="C92" s="268" t="s">
        <v>57</v>
      </c>
      <c r="D92" s="269"/>
      <c r="E92" s="269"/>
      <c r="F92" s="269"/>
      <c r="G92" s="269"/>
      <c r="H92" s="61"/>
      <c r="I92" s="270" t="s">
        <v>58</v>
      </c>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89" t="s">
        <v>59</v>
      </c>
      <c r="AH92" s="269"/>
      <c r="AI92" s="269"/>
      <c r="AJ92" s="269"/>
      <c r="AK92" s="269"/>
      <c r="AL92" s="269"/>
      <c r="AM92" s="269"/>
      <c r="AN92" s="270" t="s">
        <v>60</v>
      </c>
      <c r="AO92" s="269"/>
      <c r="AP92" s="288"/>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33"/>
    </row>
    <row r="93" spans="1:91" s="2" customFormat="1" ht="10.9" customHeight="1" x14ac:dyDescent="0.2">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x14ac:dyDescent="0.2">
      <c r="B94" s="69"/>
      <c r="C94" s="70" t="s">
        <v>74</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90">
        <f>ROUND(AG95+AG116+SUM(AG138:AG141),2)</f>
        <v>0</v>
      </c>
      <c r="AH94" s="290"/>
      <c r="AI94" s="290"/>
      <c r="AJ94" s="290"/>
      <c r="AK94" s="290"/>
      <c r="AL94" s="290"/>
      <c r="AM94" s="290"/>
      <c r="AN94" s="291">
        <f t="shared" ref="AN94:AN121" si="0">SUM(AG94,AT94)</f>
        <v>0</v>
      </c>
      <c r="AO94" s="291"/>
      <c r="AP94" s="291"/>
      <c r="AQ94" s="73" t="s">
        <v>1</v>
      </c>
      <c r="AR94" s="69"/>
      <c r="AS94" s="74">
        <f>ROUND(AS95+AS116+SUM(AS138:AS141),2)</f>
        <v>0</v>
      </c>
      <c r="AT94" s="75">
        <f t="shared" ref="AT94:AT121" si="1">ROUND(SUM(AV94:AW94),2)</f>
        <v>0</v>
      </c>
      <c r="AU94" s="76">
        <f>ROUND(AU95+AU116+SUM(AU138:AU141),5)</f>
        <v>0</v>
      </c>
      <c r="AV94" s="75">
        <f>ROUND(AZ94*L29,2)</f>
        <v>0</v>
      </c>
      <c r="AW94" s="75">
        <f>ROUND(BA94*L30,2)</f>
        <v>0</v>
      </c>
      <c r="AX94" s="75">
        <f>ROUND(BB94*L29,2)</f>
        <v>0</v>
      </c>
      <c r="AY94" s="75">
        <f>ROUND(BC94*L30,2)</f>
        <v>0</v>
      </c>
      <c r="AZ94" s="75">
        <f>ROUND(AZ95+AZ116+SUM(AZ138:AZ141),2)</f>
        <v>0</v>
      </c>
      <c r="BA94" s="75">
        <f>ROUND(BA95+BA116+SUM(BA138:BA141),2)</f>
        <v>0</v>
      </c>
      <c r="BB94" s="75">
        <f>ROUND(BB95+BB116+SUM(BB138:BB141),2)</f>
        <v>0</v>
      </c>
      <c r="BC94" s="75">
        <f>ROUND(BC95+BC116+SUM(BC138:BC141),2)</f>
        <v>0</v>
      </c>
      <c r="BD94" s="77">
        <f>ROUND(BD95+BD116+SUM(BD138:BD141),2)</f>
        <v>0</v>
      </c>
      <c r="BS94" s="78" t="s">
        <v>75</v>
      </c>
      <c r="BT94" s="78" t="s">
        <v>76</v>
      </c>
      <c r="BU94" s="79" t="s">
        <v>77</v>
      </c>
      <c r="BV94" s="78" t="s">
        <v>78</v>
      </c>
      <c r="BW94" s="78" t="s">
        <v>4</v>
      </c>
      <c r="BX94" s="78" t="s">
        <v>79</v>
      </c>
      <c r="CL94" s="78" t="s">
        <v>1</v>
      </c>
    </row>
    <row r="95" spans="1:91" s="7" customFormat="1" ht="24.6" customHeight="1" x14ac:dyDescent="0.2">
      <c r="B95" s="80"/>
      <c r="C95" s="81"/>
      <c r="D95" s="262" t="s">
        <v>80</v>
      </c>
      <c r="E95" s="262"/>
      <c r="F95" s="262"/>
      <c r="G95" s="262"/>
      <c r="H95" s="262"/>
      <c r="I95" s="82"/>
      <c r="J95" s="262" t="s">
        <v>81</v>
      </c>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75">
        <f>ROUND(AG96+AG107,2)</f>
        <v>0</v>
      </c>
      <c r="AH95" s="265"/>
      <c r="AI95" s="265"/>
      <c r="AJ95" s="265"/>
      <c r="AK95" s="265"/>
      <c r="AL95" s="265"/>
      <c r="AM95" s="265"/>
      <c r="AN95" s="264">
        <f t="shared" si="0"/>
        <v>0</v>
      </c>
      <c r="AO95" s="265"/>
      <c r="AP95" s="265"/>
      <c r="AQ95" s="83" t="s">
        <v>82</v>
      </c>
      <c r="AR95" s="80"/>
      <c r="AS95" s="84">
        <f>ROUND(AS96+AS107,2)</f>
        <v>0</v>
      </c>
      <c r="AT95" s="85">
        <f t="shared" si="1"/>
        <v>0</v>
      </c>
      <c r="AU95" s="86">
        <f>ROUND(AU96+AU107,5)</f>
        <v>0</v>
      </c>
      <c r="AV95" s="85">
        <f>ROUND(AZ95*L29,2)</f>
        <v>0</v>
      </c>
      <c r="AW95" s="85">
        <f>ROUND(BA95*L30,2)</f>
        <v>0</v>
      </c>
      <c r="AX95" s="85">
        <f>ROUND(BB95*L29,2)</f>
        <v>0</v>
      </c>
      <c r="AY95" s="85">
        <f>ROUND(BC95*L30,2)</f>
        <v>0</v>
      </c>
      <c r="AZ95" s="85">
        <f>ROUND(AZ96+AZ107,2)</f>
        <v>0</v>
      </c>
      <c r="BA95" s="85">
        <f>ROUND(BA96+BA107,2)</f>
        <v>0</v>
      </c>
      <c r="BB95" s="85">
        <f>ROUND(BB96+BB107,2)</f>
        <v>0</v>
      </c>
      <c r="BC95" s="85">
        <f>ROUND(BC96+BC107,2)</f>
        <v>0</v>
      </c>
      <c r="BD95" s="87">
        <f>ROUND(BD96+BD107,2)</f>
        <v>0</v>
      </c>
      <c r="BS95" s="88" t="s">
        <v>75</v>
      </c>
      <c r="BT95" s="88" t="s">
        <v>83</v>
      </c>
      <c r="BU95" s="88" t="s">
        <v>77</v>
      </c>
      <c r="BV95" s="88" t="s">
        <v>78</v>
      </c>
      <c r="BW95" s="88" t="s">
        <v>84</v>
      </c>
      <c r="BX95" s="88" t="s">
        <v>4</v>
      </c>
      <c r="CL95" s="88" t="s">
        <v>1</v>
      </c>
      <c r="CM95" s="88" t="s">
        <v>85</v>
      </c>
    </row>
    <row r="96" spans="1:91" s="4" customFormat="1" ht="24" customHeight="1" x14ac:dyDescent="0.2">
      <c r="B96" s="52"/>
      <c r="C96" s="10"/>
      <c r="D96" s="10"/>
      <c r="E96" s="263" t="s">
        <v>86</v>
      </c>
      <c r="F96" s="263"/>
      <c r="G96" s="263"/>
      <c r="H96" s="263"/>
      <c r="I96" s="263"/>
      <c r="J96" s="10"/>
      <c r="K96" s="263" t="s">
        <v>87</v>
      </c>
      <c r="L96" s="263"/>
      <c r="M96" s="263"/>
      <c r="N96" s="263"/>
      <c r="O96" s="263"/>
      <c r="P96" s="263"/>
      <c r="Q96" s="263"/>
      <c r="R96" s="263"/>
      <c r="S96" s="263"/>
      <c r="T96" s="263"/>
      <c r="U96" s="263"/>
      <c r="V96" s="263"/>
      <c r="W96" s="263"/>
      <c r="X96" s="263"/>
      <c r="Y96" s="263"/>
      <c r="Z96" s="263"/>
      <c r="AA96" s="263"/>
      <c r="AB96" s="263"/>
      <c r="AC96" s="263"/>
      <c r="AD96" s="263"/>
      <c r="AE96" s="263"/>
      <c r="AF96" s="263"/>
      <c r="AG96" s="274">
        <f>ROUND(AG97+AG98+AG104,2)</f>
        <v>0</v>
      </c>
      <c r="AH96" s="273"/>
      <c r="AI96" s="273"/>
      <c r="AJ96" s="273"/>
      <c r="AK96" s="273"/>
      <c r="AL96" s="273"/>
      <c r="AM96" s="273"/>
      <c r="AN96" s="272">
        <f t="shared" si="0"/>
        <v>0</v>
      </c>
      <c r="AO96" s="273"/>
      <c r="AP96" s="273"/>
      <c r="AQ96" s="89" t="s">
        <v>88</v>
      </c>
      <c r="AR96" s="52"/>
      <c r="AS96" s="90">
        <f>ROUND(AS97+AS98+AS104,2)</f>
        <v>0</v>
      </c>
      <c r="AT96" s="91">
        <f t="shared" si="1"/>
        <v>0</v>
      </c>
      <c r="AU96" s="92">
        <f>ROUND(AU97+AU98+AU104,5)</f>
        <v>0</v>
      </c>
      <c r="AV96" s="91">
        <f>ROUND(AZ96*L29,2)</f>
        <v>0</v>
      </c>
      <c r="AW96" s="91">
        <f>ROUND(BA96*L30,2)</f>
        <v>0</v>
      </c>
      <c r="AX96" s="91">
        <f>ROUND(BB96*L29,2)</f>
        <v>0</v>
      </c>
      <c r="AY96" s="91">
        <f>ROUND(BC96*L30,2)</f>
        <v>0</v>
      </c>
      <c r="AZ96" s="91">
        <f>ROUND(AZ97+AZ98+AZ104,2)</f>
        <v>0</v>
      </c>
      <c r="BA96" s="91">
        <f>ROUND(BA97+BA98+BA104,2)</f>
        <v>0</v>
      </c>
      <c r="BB96" s="91">
        <f>ROUND(BB97+BB98+BB104,2)</f>
        <v>0</v>
      </c>
      <c r="BC96" s="91">
        <f>ROUND(BC97+BC98+BC104,2)</f>
        <v>0</v>
      </c>
      <c r="BD96" s="93">
        <f>ROUND(BD97+BD98+BD104,2)</f>
        <v>0</v>
      </c>
      <c r="BS96" s="26" t="s">
        <v>75</v>
      </c>
      <c r="BT96" s="26" t="s">
        <v>85</v>
      </c>
      <c r="BU96" s="26" t="s">
        <v>77</v>
      </c>
      <c r="BV96" s="26" t="s">
        <v>78</v>
      </c>
      <c r="BW96" s="26" t="s">
        <v>89</v>
      </c>
      <c r="BX96" s="26" t="s">
        <v>84</v>
      </c>
      <c r="CL96" s="26" t="s">
        <v>1</v>
      </c>
    </row>
    <row r="97" spans="1:90" s="4" customFormat="1" ht="24" customHeight="1" x14ac:dyDescent="0.2">
      <c r="A97" s="94" t="s">
        <v>90</v>
      </c>
      <c r="B97" s="52"/>
      <c r="C97" s="10"/>
      <c r="D97" s="10"/>
      <c r="E97" s="10"/>
      <c r="F97" s="263" t="s">
        <v>91</v>
      </c>
      <c r="G97" s="263"/>
      <c r="H97" s="263"/>
      <c r="I97" s="263"/>
      <c r="J97" s="263"/>
      <c r="K97" s="10"/>
      <c r="L97" s="263" t="s">
        <v>92</v>
      </c>
      <c r="M97" s="263"/>
      <c r="N97" s="263"/>
      <c r="O97" s="263"/>
      <c r="P97" s="263"/>
      <c r="Q97" s="263"/>
      <c r="R97" s="263"/>
      <c r="S97" s="263"/>
      <c r="T97" s="263"/>
      <c r="U97" s="263"/>
      <c r="V97" s="263"/>
      <c r="W97" s="263"/>
      <c r="X97" s="263"/>
      <c r="Y97" s="263"/>
      <c r="Z97" s="263"/>
      <c r="AA97" s="263"/>
      <c r="AB97" s="263"/>
      <c r="AC97" s="263"/>
      <c r="AD97" s="263"/>
      <c r="AE97" s="263"/>
      <c r="AF97" s="263"/>
      <c r="AG97" s="272">
        <f>'SO 01.1.1 - Rozdělovací o...'!J34</f>
        <v>0</v>
      </c>
      <c r="AH97" s="273"/>
      <c r="AI97" s="273"/>
      <c r="AJ97" s="273"/>
      <c r="AK97" s="273"/>
      <c r="AL97" s="273"/>
      <c r="AM97" s="273"/>
      <c r="AN97" s="272">
        <f t="shared" si="0"/>
        <v>0</v>
      </c>
      <c r="AO97" s="273"/>
      <c r="AP97" s="273"/>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6" t="s">
        <v>93</v>
      </c>
      <c r="BV97" s="26" t="s">
        <v>78</v>
      </c>
      <c r="BW97" s="26" t="s">
        <v>94</v>
      </c>
      <c r="BX97" s="26" t="s">
        <v>89</v>
      </c>
      <c r="CL97" s="26" t="s">
        <v>1</v>
      </c>
    </row>
    <row r="98" spans="1:90" s="4" customFormat="1" ht="24" customHeight="1" x14ac:dyDescent="0.2">
      <c r="B98" s="52"/>
      <c r="C98" s="10"/>
      <c r="D98" s="10"/>
      <c r="E98" s="10"/>
      <c r="F98" s="263" t="s">
        <v>95</v>
      </c>
      <c r="G98" s="263"/>
      <c r="H98" s="263"/>
      <c r="I98" s="263"/>
      <c r="J98" s="263"/>
      <c r="K98" s="10"/>
      <c r="L98" s="263" t="s">
        <v>96</v>
      </c>
      <c r="M98" s="263"/>
      <c r="N98" s="263"/>
      <c r="O98" s="263"/>
      <c r="P98" s="263"/>
      <c r="Q98" s="263"/>
      <c r="R98" s="263"/>
      <c r="S98" s="263"/>
      <c r="T98" s="263"/>
      <c r="U98" s="263"/>
      <c r="V98" s="263"/>
      <c r="W98" s="263"/>
      <c r="X98" s="263"/>
      <c r="Y98" s="263"/>
      <c r="Z98" s="263"/>
      <c r="AA98" s="263"/>
      <c r="AB98" s="263"/>
      <c r="AC98" s="263"/>
      <c r="AD98" s="263"/>
      <c r="AE98" s="263"/>
      <c r="AF98" s="263"/>
      <c r="AG98" s="274">
        <f>ROUND(SUM(AG99:AG103),2)</f>
        <v>0</v>
      </c>
      <c r="AH98" s="273"/>
      <c r="AI98" s="273"/>
      <c r="AJ98" s="273"/>
      <c r="AK98" s="273"/>
      <c r="AL98" s="273"/>
      <c r="AM98" s="273"/>
      <c r="AN98" s="272">
        <f t="shared" si="0"/>
        <v>0</v>
      </c>
      <c r="AO98" s="273"/>
      <c r="AP98" s="273"/>
      <c r="AQ98" s="89" t="s">
        <v>88</v>
      </c>
      <c r="AR98" s="52"/>
      <c r="AS98" s="90">
        <f>ROUND(SUM(AS99:AS103),2)</f>
        <v>0</v>
      </c>
      <c r="AT98" s="91">
        <f t="shared" si="1"/>
        <v>0</v>
      </c>
      <c r="AU98" s="92">
        <f>ROUND(SUM(AU99:AU103),5)</f>
        <v>0</v>
      </c>
      <c r="AV98" s="91">
        <f>ROUND(AZ98*L29,2)</f>
        <v>0</v>
      </c>
      <c r="AW98" s="91">
        <f>ROUND(BA98*L30,2)</f>
        <v>0</v>
      </c>
      <c r="AX98" s="91">
        <f>ROUND(BB98*L29,2)</f>
        <v>0</v>
      </c>
      <c r="AY98" s="91">
        <f>ROUND(BC98*L30,2)</f>
        <v>0</v>
      </c>
      <c r="AZ98" s="91">
        <f>ROUND(SUM(AZ99:AZ103),2)</f>
        <v>0</v>
      </c>
      <c r="BA98" s="91">
        <f>ROUND(SUM(BA99:BA103),2)</f>
        <v>0</v>
      </c>
      <c r="BB98" s="91">
        <f>ROUND(SUM(BB99:BB103),2)</f>
        <v>0</v>
      </c>
      <c r="BC98" s="91">
        <f>ROUND(SUM(BC99:BC103),2)</f>
        <v>0</v>
      </c>
      <c r="BD98" s="93">
        <f>ROUND(SUM(BD99:BD103),2)</f>
        <v>0</v>
      </c>
      <c r="BS98" s="26" t="s">
        <v>75</v>
      </c>
      <c r="BT98" s="26" t="s">
        <v>93</v>
      </c>
      <c r="BV98" s="26" t="s">
        <v>78</v>
      </c>
      <c r="BW98" s="26" t="s">
        <v>97</v>
      </c>
      <c r="BX98" s="26" t="s">
        <v>89</v>
      </c>
      <c r="CL98" s="26" t="s">
        <v>1</v>
      </c>
    </row>
    <row r="99" spans="1:90" s="4" customFormat="1" ht="24" customHeight="1" x14ac:dyDescent="0.2">
      <c r="A99" s="94" t="s">
        <v>90</v>
      </c>
      <c r="B99" s="52"/>
      <c r="C99" s="10"/>
      <c r="D99" s="10"/>
      <c r="E99" s="10"/>
      <c r="F99" s="10"/>
      <c r="G99" s="263" t="s">
        <v>95</v>
      </c>
      <c r="H99" s="263"/>
      <c r="I99" s="263"/>
      <c r="J99" s="263"/>
      <c r="K99" s="263"/>
      <c r="L99" s="10"/>
      <c r="M99" s="263" t="s">
        <v>96</v>
      </c>
      <c r="N99" s="263"/>
      <c r="O99" s="263"/>
      <c r="P99" s="263"/>
      <c r="Q99" s="263"/>
      <c r="R99" s="263"/>
      <c r="S99" s="263"/>
      <c r="T99" s="263"/>
      <c r="U99" s="263"/>
      <c r="V99" s="263"/>
      <c r="W99" s="263"/>
      <c r="X99" s="263"/>
      <c r="Y99" s="263"/>
      <c r="Z99" s="263"/>
      <c r="AA99" s="263"/>
      <c r="AB99" s="263"/>
      <c r="AC99" s="263"/>
      <c r="AD99" s="263"/>
      <c r="AE99" s="263"/>
      <c r="AF99" s="263"/>
      <c r="AG99" s="272">
        <f>'SO 01.1.2 - Zemní koryto ...'!J34</f>
        <v>0</v>
      </c>
      <c r="AH99" s="273"/>
      <c r="AI99" s="273"/>
      <c r="AJ99" s="273"/>
      <c r="AK99" s="273"/>
      <c r="AL99" s="273"/>
      <c r="AM99" s="273"/>
      <c r="AN99" s="272">
        <f t="shared" si="0"/>
        <v>0</v>
      </c>
      <c r="AO99" s="273"/>
      <c r="AP99" s="273"/>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6" t="s">
        <v>98</v>
      </c>
      <c r="BU99" s="26" t="s">
        <v>99</v>
      </c>
      <c r="BV99" s="26" t="s">
        <v>78</v>
      </c>
      <c r="BW99" s="26" t="s">
        <v>97</v>
      </c>
      <c r="BX99" s="26" t="s">
        <v>89</v>
      </c>
      <c r="CL99" s="26" t="s">
        <v>1</v>
      </c>
    </row>
    <row r="100" spans="1:90" s="4" customFormat="1" ht="36" customHeight="1" x14ac:dyDescent="0.2">
      <c r="A100" s="94" t="s">
        <v>90</v>
      </c>
      <c r="B100" s="52"/>
      <c r="C100" s="10"/>
      <c r="D100" s="10"/>
      <c r="E100" s="10"/>
      <c r="F100" s="10"/>
      <c r="G100" s="263" t="s">
        <v>100</v>
      </c>
      <c r="H100" s="263"/>
      <c r="I100" s="263"/>
      <c r="J100" s="263"/>
      <c r="K100" s="263"/>
      <c r="L100" s="10"/>
      <c r="M100" s="263" t="s">
        <v>101</v>
      </c>
      <c r="N100" s="263"/>
      <c r="O100" s="263"/>
      <c r="P100" s="263"/>
      <c r="Q100" s="263"/>
      <c r="R100" s="263"/>
      <c r="S100" s="263"/>
      <c r="T100" s="263"/>
      <c r="U100" s="263"/>
      <c r="V100" s="263"/>
      <c r="W100" s="263"/>
      <c r="X100" s="263"/>
      <c r="Y100" s="263"/>
      <c r="Z100" s="263"/>
      <c r="AA100" s="263"/>
      <c r="AB100" s="263"/>
      <c r="AC100" s="263"/>
      <c r="AD100" s="263"/>
      <c r="AE100" s="263"/>
      <c r="AF100" s="263"/>
      <c r="AG100" s="272">
        <f>'SO 01.1.2.a - Rekultivace...'!J34</f>
        <v>0</v>
      </c>
      <c r="AH100" s="273"/>
      <c r="AI100" s="273"/>
      <c r="AJ100" s="273"/>
      <c r="AK100" s="273"/>
      <c r="AL100" s="273"/>
      <c r="AM100" s="273"/>
      <c r="AN100" s="272">
        <f t="shared" si="0"/>
        <v>0</v>
      </c>
      <c r="AO100" s="273"/>
      <c r="AP100" s="273"/>
      <c r="AQ100" s="89" t="s">
        <v>88</v>
      </c>
      <c r="AR100" s="52"/>
      <c r="AS100" s="90">
        <v>0</v>
      </c>
      <c r="AT100" s="91">
        <f t="shared" si="1"/>
        <v>0</v>
      </c>
      <c r="AU100" s="92">
        <f>'SO 01.1.2.a - Rekultivace...'!P126</f>
        <v>0</v>
      </c>
      <c r="AV100" s="91">
        <f>'SO 01.1.2.a - Rekultivace...'!J37</f>
        <v>0</v>
      </c>
      <c r="AW100" s="91">
        <f>'SO 01.1.2.a - Rekultivace...'!J38</f>
        <v>0</v>
      </c>
      <c r="AX100" s="91">
        <f>'SO 01.1.2.a - Rekultivace...'!J39</f>
        <v>0</v>
      </c>
      <c r="AY100" s="91">
        <f>'SO 01.1.2.a - Rekultivace...'!J40</f>
        <v>0</v>
      </c>
      <c r="AZ100" s="91">
        <f>'SO 01.1.2.a - Rekultivace...'!F37</f>
        <v>0</v>
      </c>
      <c r="BA100" s="91">
        <f>'SO 01.1.2.a - Rekultivace...'!F38</f>
        <v>0</v>
      </c>
      <c r="BB100" s="91">
        <f>'SO 01.1.2.a - Rekultivace...'!F39</f>
        <v>0</v>
      </c>
      <c r="BC100" s="91">
        <f>'SO 01.1.2.a - Rekultivace...'!F40</f>
        <v>0</v>
      </c>
      <c r="BD100" s="93">
        <f>'SO 01.1.2.a - Rekultivace...'!F41</f>
        <v>0</v>
      </c>
      <c r="BT100" s="26" t="s">
        <v>98</v>
      </c>
      <c r="BV100" s="26" t="s">
        <v>78</v>
      </c>
      <c r="BW100" s="26" t="s">
        <v>102</v>
      </c>
      <c r="BX100" s="26" t="s">
        <v>97</v>
      </c>
      <c r="CL100" s="26" t="s">
        <v>1</v>
      </c>
    </row>
    <row r="101" spans="1:90" s="4" customFormat="1" ht="36" customHeight="1" x14ac:dyDescent="0.2">
      <c r="A101" s="94" t="s">
        <v>90</v>
      </c>
      <c r="B101" s="52"/>
      <c r="C101" s="10"/>
      <c r="D101" s="10"/>
      <c r="E101" s="10"/>
      <c r="F101" s="10"/>
      <c r="G101" s="263" t="s">
        <v>103</v>
      </c>
      <c r="H101" s="263"/>
      <c r="I101" s="263"/>
      <c r="J101" s="263"/>
      <c r="K101" s="263"/>
      <c r="L101" s="10"/>
      <c r="M101" s="263" t="s">
        <v>104</v>
      </c>
      <c r="N101" s="263"/>
      <c r="O101" s="263"/>
      <c r="P101" s="263"/>
      <c r="Q101" s="263"/>
      <c r="R101" s="263"/>
      <c r="S101" s="263"/>
      <c r="T101" s="263"/>
      <c r="U101" s="263"/>
      <c r="V101" s="263"/>
      <c r="W101" s="263"/>
      <c r="X101" s="263"/>
      <c r="Y101" s="263"/>
      <c r="Z101" s="263"/>
      <c r="AA101" s="263"/>
      <c r="AB101" s="263"/>
      <c r="AC101" s="263"/>
      <c r="AD101" s="263"/>
      <c r="AE101" s="263"/>
      <c r="AF101" s="263"/>
      <c r="AG101" s="272">
        <f>'SO 01.1.2.1 - Následná pé...'!J34</f>
        <v>0</v>
      </c>
      <c r="AH101" s="273"/>
      <c r="AI101" s="273"/>
      <c r="AJ101" s="273"/>
      <c r="AK101" s="273"/>
      <c r="AL101" s="273"/>
      <c r="AM101" s="273"/>
      <c r="AN101" s="272">
        <f t="shared" si="0"/>
        <v>0</v>
      </c>
      <c r="AO101" s="273"/>
      <c r="AP101" s="273"/>
      <c r="AQ101" s="89" t="s">
        <v>88</v>
      </c>
      <c r="AR101" s="52"/>
      <c r="AS101" s="90">
        <v>0</v>
      </c>
      <c r="AT101" s="91">
        <f t="shared" si="1"/>
        <v>0</v>
      </c>
      <c r="AU101" s="92">
        <f>'SO 01.1.2.1 - Následná pé...'!P128</f>
        <v>0</v>
      </c>
      <c r="AV101" s="91">
        <f>'SO 01.1.2.1 - Následná pé...'!J37</f>
        <v>0</v>
      </c>
      <c r="AW101" s="91">
        <f>'SO 01.1.2.1 - Následná pé...'!J38</f>
        <v>0</v>
      </c>
      <c r="AX101" s="91">
        <f>'SO 01.1.2.1 - Následná pé...'!J39</f>
        <v>0</v>
      </c>
      <c r="AY101" s="91">
        <f>'SO 01.1.2.1 - Následná pé...'!J40</f>
        <v>0</v>
      </c>
      <c r="AZ101" s="91">
        <f>'SO 01.1.2.1 - Následná pé...'!F37</f>
        <v>0</v>
      </c>
      <c r="BA101" s="91">
        <f>'SO 01.1.2.1 - Následná pé...'!F38</f>
        <v>0</v>
      </c>
      <c r="BB101" s="91">
        <f>'SO 01.1.2.1 - Následná pé...'!F39</f>
        <v>0</v>
      </c>
      <c r="BC101" s="91">
        <f>'SO 01.1.2.1 - Následná pé...'!F40</f>
        <v>0</v>
      </c>
      <c r="BD101" s="93">
        <f>'SO 01.1.2.1 - Následná pé...'!F41</f>
        <v>0</v>
      </c>
      <c r="BT101" s="26" t="s">
        <v>98</v>
      </c>
      <c r="BV101" s="26" t="s">
        <v>78</v>
      </c>
      <c r="BW101" s="26" t="s">
        <v>105</v>
      </c>
      <c r="BX101" s="26" t="s">
        <v>97</v>
      </c>
      <c r="CL101" s="26" t="s">
        <v>1</v>
      </c>
    </row>
    <row r="102" spans="1:90" s="4" customFormat="1" ht="36" customHeight="1" x14ac:dyDescent="0.2">
      <c r="A102" s="94" t="s">
        <v>90</v>
      </c>
      <c r="B102" s="52"/>
      <c r="C102" s="10"/>
      <c r="D102" s="10"/>
      <c r="E102" s="10"/>
      <c r="F102" s="10"/>
      <c r="G102" s="263" t="s">
        <v>106</v>
      </c>
      <c r="H102" s="263"/>
      <c r="I102" s="263"/>
      <c r="J102" s="263"/>
      <c r="K102" s="263"/>
      <c r="L102" s="10"/>
      <c r="M102" s="263" t="s">
        <v>107</v>
      </c>
      <c r="N102" s="263"/>
      <c r="O102" s="263"/>
      <c r="P102" s="263"/>
      <c r="Q102" s="263"/>
      <c r="R102" s="263"/>
      <c r="S102" s="263"/>
      <c r="T102" s="263"/>
      <c r="U102" s="263"/>
      <c r="V102" s="263"/>
      <c r="W102" s="263"/>
      <c r="X102" s="263"/>
      <c r="Y102" s="263"/>
      <c r="Z102" s="263"/>
      <c r="AA102" s="263"/>
      <c r="AB102" s="263"/>
      <c r="AC102" s="263"/>
      <c r="AD102" s="263"/>
      <c r="AE102" s="263"/>
      <c r="AF102" s="263"/>
      <c r="AG102" s="272">
        <f>'SO 01.1.2.2 - Následná pé...'!J34</f>
        <v>0</v>
      </c>
      <c r="AH102" s="273"/>
      <c r="AI102" s="273"/>
      <c r="AJ102" s="273"/>
      <c r="AK102" s="273"/>
      <c r="AL102" s="273"/>
      <c r="AM102" s="273"/>
      <c r="AN102" s="272">
        <f t="shared" si="0"/>
        <v>0</v>
      </c>
      <c r="AO102" s="273"/>
      <c r="AP102" s="273"/>
      <c r="AQ102" s="89" t="s">
        <v>88</v>
      </c>
      <c r="AR102" s="52"/>
      <c r="AS102" s="90">
        <v>0</v>
      </c>
      <c r="AT102" s="91">
        <f t="shared" si="1"/>
        <v>0</v>
      </c>
      <c r="AU102" s="92">
        <f>'SO 01.1.2.2 - Následná pé...'!P128</f>
        <v>0</v>
      </c>
      <c r="AV102" s="91">
        <f>'SO 01.1.2.2 - Následná pé...'!J37</f>
        <v>0</v>
      </c>
      <c r="AW102" s="91">
        <f>'SO 01.1.2.2 - Následná pé...'!J38</f>
        <v>0</v>
      </c>
      <c r="AX102" s="91">
        <f>'SO 01.1.2.2 - Následná pé...'!J39</f>
        <v>0</v>
      </c>
      <c r="AY102" s="91">
        <f>'SO 01.1.2.2 - Následná pé...'!J40</f>
        <v>0</v>
      </c>
      <c r="AZ102" s="91">
        <f>'SO 01.1.2.2 - Následná pé...'!F37</f>
        <v>0</v>
      </c>
      <c r="BA102" s="91">
        <f>'SO 01.1.2.2 - Následná pé...'!F38</f>
        <v>0</v>
      </c>
      <c r="BB102" s="91">
        <f>'SO 01.1.2.2 - Následná pé...'!F39</f>
        <v>0</v>
      </c>
      <c r="BC102" s="91">
        <f>'SO 01.1.2.2 - Následná pé...'!F40</f>
        <v>0</v>
      </c>
      <c r="BD102" s="93">
        <f>'SO 01.1.2.2 - Následná pé...'!F41</f>
        <v>0</v>
      </c>
      <c r="BT102" s="26" t="s">
        <v>98</v>
      </c>
      <c r="BV102" s="26" t="s">
        <v>78</v>
      </c>
      <c r="BW102" s="26" t="s">
        <v>108</v>
      </c>
      <c r="BX102" s="26" t="s">
        <v>97</v>
      </c>
      <c r="CL102" s="26" t="s">
        <v>1</v>
      </c>
    </row>
    <row r="103" spans="1:90" s="4" customFormat="1" ht="36" customHeight="1" x14ac:dyDescent="0.2">
      <c r="A103" s="94" t="s">
        <v>90</v>
      </c>
      <c r="B103" s="52"/>
      <c r="C103" s="10"/>
      <c r="D103" s="10"/>
      <c r="E103" s="10"/>
      <c r="F103" s="10"/>
      <c r="G103" s="263" t="s">
        <v>109</v>
      </c>
      <c r="H103" s="263"/>
      <c r="I103" s="263"/>
      <c r="J103" s="263"/>
      <c r="K103" s="263"/>
      <c r="L103" s="10"/>
      <c r="M103" s="263" t="s">
        <v>110</v>
      </c>
      <c r="N103" s="263"/>
      <c r="O103" s="263"/>
      <c r="P103" s="263"/>
      <c r="Q103" s="263"/>
      <c r="R103" s="263"/>
      <c r="S103" s="263"/>
      <c r="T103" s="263"/>
      <c r="U103" s="263"/>
      <c r="V103" s="263"/>
      <c r="W103" s="263"/>
      <c r="X103" s="263"/>
      <c r="Y103" s="263"/>
      <c r="Z103" s="263"/>
      <c r="AA103" s="263"/>
      <c r="AB103" s="263"/>
      <c r="AC103" s="263"/>
      <c r="AD103" s="263"/>
      <c r="AE103" s="263"/>
      <c r="AF103" s="263"/>
      <c r="AG103" s="272">
        <f>'SO 01.1.2.3 - Následná pé...'!J34</f>
        <v>0</v>
      </c>
      <c r="AH103" s="273"/>
      <c r="AI103" s="273"/>
      <c r="AJ103" s="273"/>
      <c r="AK103" s="273"/>
      <c r="AL103" s="273"/>
      <c r="AM103" s="273"/>
      <c r="AN103" s="272">
        <f t="shared" si="0"/>
        <v>0</v>
      </c>
      <c r="AO103" s="273"/>
      <c r="AP103" s="273"/>
      <c r="AQ103" s="89" t="s">
        <v>88</v>
      </c>
      <c r="AR103" s="52"/>
      <c r="AS103" s="90">
        <v>0</v>
      </c>
      <c r="AT103" s="91">
        <f t="shared" si="1"/>
        <v>0</v>
      </c>
      <c r="AU103" s="92">
        <f>'SO 01.1.2.3 - Následná pé...'!P128</f>
        <v>0</v>
      </c>
      <c r="AV103" s="91">
        <f>'SO 01.1.2.3 - Následná pé...'!J37</f>
        <v>0</v>
      </c>
      <c r="AW103" s="91">
        <f>'SO 01.1.2.3 - Následná pé...'!J38</f>
        <v>0</v>
      </c>
      <c r="AX103" s="91">
        <f>'SO 01.1.2.3 - Následná pé...'!J39</f>
        <v>0</v>
      </c>
      <c r="AY103" s="91">
        <f>'SO 01.1.2.3 - Následná pé...'!J40</f>
        <v>0</v>
      </c>
      <c r="AZ103" s="91">
        <f>'SO 01.1.2.3 - Následná pé...'!F37</f>
        <v>0</v>
      </c>
      <c r="BA103" s="91">
        <f>'SO 01.1.2.3 - Následná pé...'!F38</f>
        <v>0</v>
      </c>
      <c r="BB103" s="91">
        <f>'SO 01.1.2.3 - Následná pé...'!F39</f>
        <v>0</v>
      </c>
      <c r="BC103" s="91">
        <f>'SO 01.1.2.3 - Následná pé...'!F40</f>
        <v>0</v>
      </c>
      <c r="BD103" s="93">
        <f>'SO 01.1.2.3 - Následná pé...'!F41</f>
        <v>0</v>
      </c>
      <c r="BT103" s="26" t="s">
        <v>98</v>
      </c>
      <c r="BV103" s="26" t="s">
        <v>78</v>
      </c>
      <c r="BW103" s="26" t="s">
        <v>111</v>
      </c>
      <c r="BX103" s="26" t="s">
        <v>97</v>
      </c>
      <c r="CL103" s="26" t="s">
        <v>1</v>
      </c>
    </row>
    <row r="104" spans="1:90" s="4" customFormat="1" ht="24" customHeight="1" x14ac:dyDescent="0.2">
      <c r="B104" s="52"/>
      <c r="C104" s="10"/>
      <c r="D104" s="10"/>
      <c r="E104" s="10"/>
      <c r="F104" s="263" t="s">
        <v>112</v>
      </c>
      <c r="G104" s="263"/>
      <c r="H104" s="263"/>
      <c r="I104" s="263"/>
      <c r="J104" s="263"/>
      <c r="K104" s="10"/>
      <c r="L104" s="263" t="s">
        <v>113</v>
      </c>
      <c r="M104" s="263"/>
      <c r="N104" s="263"/>
      <c r="O104" s="263"/>
      <c r="P104" s="263"/>
      <c r="Q104" s="263"/>
      <c r="R104" s="263"/>
      <c r="S104" s="263"/>
      <c r="T104" s="263"/>
      <c r="U104" s="263"/>
      <c r="V104" s="263"/>
      <c r="W104" s="263"/>
      <c r="X104" s="263"/>
      <c r="Y104" s="263"/>
      <c r="Z104" s="263"/>
      <c r="AA104" s="263"/>
      <c r="AB104" s="263"/>
      <c r="AC104" s="263"/>
      <c r="AD104" s="263"/>
      <c r="AE104" s="263"/>
      <c r="AF104" s="263"/>
      <c r="AG104" s="274">
        <f>ROUND(SUM(AG105:AG106),2)</f>
        <v>0</v>
      </c>
      <c r="AH104" s="273"/>
      <c r="AI104" s="273"/>
      <c r="AJ104" s="273"/>
      <c r="AK104" s="273"/>
      <c r="AL104" s="273"/>
      <c r="AM104" s="273"/>
      <c r="AN104" s="272">
        <f t="shared" si="0"/>
        <v>0</v>
      </c>
      <c r="AO104" s="273"/>
      <c r="AP104" s="273"/>
      <c r="AQ104" s="89" t="s">
        <v>88</v>
      </c>
      <c r="AR104" s="52"/>
      <c r="AS104" s="90">
        <f>ROUND(SUM(AS105:AS106),2)</f>
        <v>0</v>
      </c>
      <c r="AT104" s="91">
        <f t="shared" si="1"/>
        <v>0</v>
      </c>
      <c r="AU104" s="92">
        <f>ROUND(SUM(AU105:AU106),5)</f>
        <v>0</v>
      </c>
      <c r="AV104" s="91">
        <f>ROUND(AZ104*L29,2)</f>
        <v>0</v>
      </c>
      <c r="AW104" s="91">
        <f>ROUND(BA104*L30,2)</f>
        <v>0</v>
      </c>
      <c r="AX104" s="91">
        <f>ROUND(BB104*L29,2)</f>
        <v>0</v>
      </c>
      <c r="AY104" s="91">
        <f>ROUND(BC104*L30,2)</f>
        <v>0</v>
      </c>
      <c r="AZ104" s="91">
        <f>ROUND(SUM(AZ105:AZ106),2)</f>
        <v>0</v>
      </c>
      <c r="BA104" s="91">
        <f>ROUND(SUM(BA105:BA106),2)</f>
        <v>0</v>
      </c>
      <c r="BB104" s="91">
        <f>ROUND(SUM(BB105:BB106),2)</f>
        <v>0</v>
      </c>
      <c r="BC104" s="91">
        <f>ROUND(SUM(BC105:BC106),2)</f>
        <v>0</v>
      </c>
      <c r="BD104" s="93">
        <f>ROUND(SUM(BD105:BD106),2)</f>
        <v>0</v>
      </c>
      <c r="BS104" s="26" t="s">
        <v>75</v>
      </c>
      <c r="BT104" s="26" t="s">
        <v>93</v>
      </c>
      <c r="BV104" s="26" t="s">
        <v>78</v>
      </c>
      <c r="BW104" s="26" t="s">
        <v>114</v>
      </c>
      <c r="BX104" s="26" t="s">
        <v>89</v>
      </c>
      <c r="CL104" s="26" t="s">
        <v>1</v>
      </c>
    </row>
    <row r="105" spans="1:90" s="4" customFormat="1" ht="24" customHeight="1" x14ac:dyDescent="0.2">
      <c r="A105" s="94" t="s">
        <v>90</v>
      </c>
      <c r="B105" s="52"/>
      <c r="C105" s="10"/>
      <c r="D105" s="10"/>
      <c r="E105" s="10"/>
      <c r="F105" s="10"/>
      <c r="G105" s="263" t="s">
        <v>112</v>
      </c>
      <c r="H105" s="263"/>
      <c r="I105" s="263"/>
      <c r="J105" s="263"/>
      <c r="K105" s="263"/>
      <c r="L105" s="10"/>
      <c r="M105" s="263" t="s">
        <v>113</v>
      </c>
      <c r="N105" s="263"/>
      <c r="O105" s="263"/>
      <c r="P105" s="263"/>
      <c r="Q105" s="263"/>
      <c r="R105" s="263"/>
      <c r="S105" s="263"/>
      <c r="T105" s="263"/>
      <c r="U105" s="263"/>
      <c r="V105" s="263"/>
      <c r="W105" s="263"/>
      <c r="X105" s="263"/>
      <c r="Y105" s="263"/>
      <c r="Z105" s="263"/>
      <c r="AA105" s="263"/>
      <c r="AB105" s="263"/>
      <c r="AC105" s="263"/>
      <c r="AD105" s="263"/>
      <c r="AE105" s="263"/>
      <c r="AF105" s="263"/>
      <c r="AG105" s="272">
        <f>'SO 01.1.3 - Shybka'!J34</f>
        <v>0</v>
      </c>
      <c r="AH105" s="273"/>
      <c r="AI105" s="273"/>
      <c r="AJ105" s="273"/>
      <c r="AK105" s="273"/>
      <c r="AL105" s="273"/>
      <c r="AM105" s="273"/>
      <c r="AN105" s="272">
        <f t="shared" si="0"/>
        <v>0</v>
      </c>
      <c r="AO105" s="273"/>
      <c r="AP105" s="273"/>
      <c r="AQ105" s="89" t="s">
        <v>88</v>
      </c>
      <c r="AR105" s="52"/>
      <c r="AS105" s="90">
        <v>0</v>
      </c>
      <c r="AT105" s="91">
        <f t="shared" si="1"/>
        <v>0</v>
      </c>
      <c r="AU105" s="92">
        <f>'SO 01.1.3 - Shybka'!P138</f>
        <v>0</v>
      </c>
      <c r="AV105" s="91">
        <f>'SO 01.1.3 - Shybka'!J37</f>
        <v>0</v>
      </c>
      <c r="AW105" s="91">
        <f>'SO 01.1.3 - Shybka'!J38</f>
        <v>0</v>
      </c>
      <c r="AX105" s="91">
        <f>'SO 01.1.3 - Shybka'!J39</f>
        <v>0</v>
      </c>
      <c r="AY105" s="91">
        <f>'SO 01.1.3 - Shybka'!J40</f>
        <v>0</v>
      </c>
      <c r="AZ105" s="91">
        <f>'SO 01.1.3 - Shybka'!F37</f>
        <v>0</v>
      </c>
      <c r="BA105" s="91">
        <f>'SO 01.1.3 - Shybka'!F38</f>
        <v>0</v>
      </c>
      <c r="BB105" s="91">
        <f>'SO 01.1.3 - Shybka'!F39</f>
        <v>0</v>
      </c>
      <c r="BC105" s="91">
        <f>'SO 01.1.3 - Shybka'!F40</f>
        <v>0</v>
      </c>
      <c r="BD105" s="93">
        <f>'SO 01.1.3 - Shybka'!F41</f>
        <v>0</v>
      </c>
      <c r="BT105" s="26" t="s">
        <v>98</v>
      </c>
      <c r="BU105" s="26" t="s">
        <v>99</v>
      </c>
      <c r="BV105" s="26" t="s">
        <v>78</v>
      </c>
      <c r="BW105" s="26" t="s">
        <v>114</v>
      </c>
      <c r="BX105" s="26" t="s">
        <v>89</v>
      </c>
      <c r="CL105" s="26" t="s">
        <v>1</v>
      </c>
    </row>
    <row r="106" spans="1:90" s="4" customFormat="1" ht="36" customHeight="1" x14ac:dyDescent="0.2">
      <c r="A106" s="94" t="s">
        <v>90</v>
      </c>
      <c r="B106" s="52"/>
      <c r="C106" s="10"/>
      <c r="D106" s="10"/>
      <c r="E106" s="10"/>
      <c r="F106" s="10"/>
      <c r="G106" s="263" t="s">
        <v>115</v>
      </c>
      <c r="H106" s="263"/>
      <c r="I106" s="263"/>
      <c r="J106" s="263"/>
      <c r="K106" s="263"/>
      <c r="L106" s="10"/>
      <c r="M106" s="263" t="s">
        <v>116</v>
      </c>
      <c r="N106" s="263"/>
      <c r="O106" s="263"/>
      <c r="P106" s="263"/>
      <c r="Q106" s="263"/>
      <c r="R106" s="263"/>
      <c r="S106" s="263"/>
      <c r="T106" s="263"/>
      <c r="U106" s="263"/>
      <c r="V106" s="263"/>
      <c r="W106" s="263"/>
      <c r="X106" s="263"/>
      <c r="Y106" s="263"/>
      <c r="Z106" s="263"/>
      <c r="AA106" s="263"/>
      <c r="AB106" s="263"/>
      <c r="AC106" s="263"/>
      <c r="AD106" s="263"/>
      <c r="AE106" s="263"/>
      <c r="AF106" s="263"/>
      <c r="AG106" s="272">
        <f>'SO 01.1.3.a - Snižování h...'!J34</f>
        <v>0</v>
      </c>
      <c r="AH106" s="273"/>
      <c r="AI106" s="273"/>
      <c r="AJ106" s="273"/>
      <c r="AK106" s="273"/>
      <c r="AL106" s="273"/>
      <c r="AM106" s="273"/>
      <c r="AN106" s="272">
        <f t="shared" si="0"/>
        <v>0</v>
      </c>
      <c r="AO106" s="273"/>
      <c r="AP106" s="273"/>
      <c r="AQ106" s="89" t="s">
        <v>88</v>
      </c>
      <c r="AR106" s="52"/>
      <c r="AS106" s="90">
        <v>0</v>
      </c>
      <c r="AT106" s="91">
        <f t="shared" si="1"/>
        <v>0</v>
      </c>
      <c r="AU106" s="92">
        <f>'SO 01.1.3.a - Snižování h...'!P126</f>
        <v>0</v>
      </c>
      <c r="AV106" s="91">
        <f>'SO 01.1.3.a - Snižování h...'!J37</f>
        <v>0</v>
      </c>
      <c r="AW106" s="91">
        <f>'SO 01.1.3.a - Snižování h...'!J38</f>
        <v>0</v>
      </c>
      <c r="AX106" s="91">
        <f>'SO 01.1.3.a - Snižování h...'!J39</f>
        <v>0</v>
      </c>
      <c r="AY106" s="91">
        <f>'SO 01.1.3.a - Snižování h...'!J40</f>
        <v>0</v>
      </c>
      <c r="AZ106" s="91">
        <f>'SO 01.1.3.a - Snižování h...'!F37</f>
        <v>0</v>
      </c>
      <c r="BA106" s="91">
        <f>'SO 01.1.3.a - Snižování h...'!F38</f>
        <v>0</v>
      </c>
      <c r="BB106" s="91">
        <f>'SO 01.1.3.a - Snižování h...'!F39</f>
        <v>0</v>
      </c>
      <c r="BC106" s="91">
        <f>'SO 01.1.3.a - Snižování h...'!F40</f>
        <v>0</v>
      </c>
      <c r="BD106" s="93">
        <f>'SO 01.1.3.a - Snižování h...'!F41</f>
        <v>0</v>
      </c>
      <c r="BT106" s="26" t="s">
        <v>98</v>
      </c>
      <c r="BV106" s="26" t="s">
        <v>78</v>
      </c>
      <c r="BW106" s="26" t="s">
        <v>117</v>
      </c>
      <c r="BX106" s="26" t="s">
        <v>114</v>
      </c>
      <c r="CL106" s="26" t="s">
        <v>1</v>
      </c>
    </row>
    <row r="107" spans="1:90" s="4" customFormat="1" ht="24" customHeight="1" x14ac:dyDescent="0.2">
      <c r="B107" s="52"/>
      <c r="C107" s="10"/>
      <c r="D107" s="10"/>
      <c r="E107" s="263" t="s">
        <v>118</v>
      </c>
      <c r="F107" s="263"/>
      <c r="G107" s="263"/>
      <c r="H107" s="263"/>
      <c r="I107" s="263"/>
      <c r="J107" s="10"/>
      <c r="K107" s="263" t="s">
        <v>119</v>
      </c>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74">
        <f>ROUND(AG108+AG111,2)</f>
        <v>0</v>
      </c>
      <c r="AH107" s="273"/>
      <c r="AI107" s="273"/>
      <c r="AJ107" s="273"/>
      <c r="AK107" s="273"/>
      <c r="AL107" s="273"/>
      <c r="AM107" s="273"/>
      <c r="AN107" s="272">
        <f t="shared" si="0"/>
        <v>0</v>
      </c>
      <c r="AO107" s="273"/>
      <c r="AP107" s="273"/>
      <c r="AQ107" s="89" t="s">
        <v>88</v>
      </c>
      <c r="AR107" s="52"/>
      <c r="AS107" s="90">
        <f>ROUND(AS108+AS111,2)</f>
        <v>0</v>
      </c>
      <c r="AT107" s="91">
        <f t="shared" si="1"/>
        <v>0</v>
      </c>
      <c r="AU107" s="92">
        <f>ROUND(AU108+AU111,5)</f>
        <v>0</v>
      </c>
      <c r="AV107" s="91">
        <f>ROUND(AZ107*L29,2)</f>
        <v>0</v>
      </c>
      <c r="AW107" s="91">
        <f>ROUND(BA107*L30,2)</f>
        <v>0</v>
      </c>
      <c r="AX107" s="91">
        <f>ROUND(BB107*L29,2)</f>
        <v>0</v>
      </c>
      <c r="AY107" s="91">
        <f>ROUND(BC107*L30,2)</f>
        <v>0</v>
      </c>
      <c r="AZ107" s="91">
        <f>ROUND(AZ108+AZ111,2)</f>
        <v>0</v>
      </c>
      <c r="BA107" s="91">
        <f>ROUND(BA108+BA111,2)</f>
        <v>0</v>
      </c>
      <c r="BB107" s="91">
        <f>ROUND(BB108+BB111,2)</f>
        <v>0</v>
      </c>
      <c r="BC107" s="91">
        <f>ROUND(BC108+BC111,2)</f>
        <v>0</v>
      </c>
      <c r="BD107" s="93">
        <f>ROUND(BD108+BD111,2)</f>
        <v>0</v>
      </c>
      <c r="BS107" s="26" t="s">
        <v>75</v>
      </c>
      <c r="BT107" s="26" t="s">
        <v>85</v>
      </c>
      <c r="BU107" s="26" t="s">
        <v>77</v>
      </c>
      <c r="BV107" s="26" t="s">
        <v>78</v>
      </c>
      <c r="BW107" s="26" t="s">
        <v>120</v>
      </c>
      <c r="BX107" s="26" t="s">
        <v>84</v>
      </c>
      <c r="CL107" s="26" t="s">
        <v>1</v>
      </c>
    </row>
    <row r="108" spans="1:90" s="4" customFormat="1" ht="24" customHeight="1" x14ac:dyDescent="0.2">
      <c r="B108" s="52"/>
      <c r="C108" s="10"/>
      <c r="D108" s="10"/>
      <c r="E108" s="10"/>
      <c r="F108" s="263" t="s">
        <v>121</v>
      </c>
      <c r="G108" s="263"/>
      <c r="H108" s="263"/>
      <c r="I108" s="263"/>
      <c r="J108" s="263"/>
      <c r="K108" s="10"/>
      <c r="L108" s="263" t="s">
        <v>122</v>
      </c>
      <c r="M108" s="263"/>
      <c r="N108" s="263"/>
      <c r="O108" s="263"/>
      <c r="P108" s="263"/>
      <c r="Q108" s="263"/>
      <c r="R108" s="263"/>
      <c r="S108" s="263"/>
      <c r="T108" s="263"/>
      <c r="U108" s="263"/>
      <c r="V108" s="263"/>
      <c r="W108" s="263"/>
      <c r="X108" s="263"/>
      <c r="Y108" s="263"/>
      <c r="Z108" s="263"/>
      <c r="AA108" s="263"/>
      <c r="AB108" s="263"/>
      <c r="AC108" s="263"/>
      <c r="AD108" s="263"/>
      <c r="AE108" s="263"/>
      <c r="AF108" s="263"/>
      <c r="AG108" s="274">
        <f>ROUND(SUM(AG109:AG110),2)</f>
        <v>0</v>
      </c>
      <c r="AH108" s="273"/>
      <c r="AI108" s="273"/>
      <c r="AJ108" s="273"/>
      <c r="AK108" s="273"/>
      <c r="AL108" s="273"/>
      <c r="AM108" s="273"/>
      <c r="AN108" s="272">
        <f t="shared" si="0"/>
        <v>0</v>
      </c>
      <c r="AO108" s="273"/>
      <c r="AP108" s="273"/>
      <c r="AQ108" s="89" t="s">
        <v>88</v>
      </c>
      <c r="AR108" s="52"/>
      <c r="AS108" s="90">
        <f>ROUND(SUM(AS109:AS110),2)</f>
        <v>0</v>
      </c>
      <c r="AT108" s="91">
        <f t="shared" si="1"/>
        <v>0</v>
      </c>
      <c r="AU108" s="92">
        <f>ROUND(SUM(AU109:AU110),5)</f>
        <v>0</v>
      </c>
      <c r="AV108" s="91">
        <f>ROUND(AZ108*L29,2)</f>
        <v>0</v>
      </c>
      <c r="AW108" s="91">
        <f>ROUND(BA108*L30,2)</f>
        <v>0</v>
      </c>
      <c r="AX108" s="91">
        <f>ROUND(BB108*L29,2)</f>
        <v>0</v>
      </c>
      <c r="AY108" s="91">
        <f>ROUND(BC108*L30,2)</f>
        <v>0</v>
      </c>
      <c r="AZ108" s="91">
        <f>ROUND(SUM(AZ109:AZ110),2)</f>
        <v>0</v>
      </c>
      <c r="BA108" s="91">
        <f>ROUND(SUM(BA109:BA110),2)</f>
        <v>0</v>
      </c>
      <c r="BB108" s="91">
        <f>ROUND(SUM(BB109:BB110),2)</f>
        <v>0</v>
      </c>
      <c r="BC108" s="91">
        <f>ROUND(SUM(BC109:BC110),2)</f>
        <v>0</v>
      </c>
      <c r="BD108" s="93">
        <f>ROUND(SUM(BD109:BD110),2)</f>
        <v>0</v>
      </c>
      <c r="BS108" s="26" t="s">
        <v>75</v>
      </c>
      <c r="BT108" s="26" t="s">
        <v>93</v>
      </c>
      <c r="BV108" s="26" t="s">
        <v>78</v>
      </c>
      <c r="BW108" s="26" t="s">
        <v>123</v>
      </c>
      <c r="BX108" s="26" t="s">
        <v>120</v>
      </c>
      <c r="CL108" s="26" t="s">
        <v>1</v>
      </c>
    </row>
    <row r="109" spans="1:90" s="4" customFormat="1" ht="24" customHeight="1" x14ac:dyDescent="0.2">
      <c r="A109" s="94" t="s">
        <v>90</v>
      </c>
      <c r="B109" s="52"/>
      <c r="C109" s="10"/>
      <c r="D109" s="10"/>
      <c r="E109" s="10"/>
      <c r="F109" s="10"/>
      <c r="G109" s="263" t="s">
        <v>121</v>
      </c>
      <c r="H109" s="263"/>
      <c r="I109" s="263"/>
      <c r="J109" s="263"/>
      <c r="K109" s="263"/>
      <c r="L109" s="10"/>
      <c r="M109" s="263" t="s">
        <v>122</v>
      </c>
      <c r="N109" s="263"/>
      <c r="O109" s="263"/>
      <c r="P109" s="263"/>
      <c r="Q109" s="263"/>
      <c r="R109" s="263"/>
      <c r="S109" s="263"/>
      <c r="T109" s="263"/>
      <c r="U109" s="263"/>
      <c r="V109" s="263"/>
      <c r="W109" s="263"/>
      <c r="X109" s="263"/>
      <c r="Y109" s="263"/>
      <c r="Z109" s="263"/>
      <c r="AA109" s="263"/>
      <c r="AB109" s="263"/>
      <c r="AC109" s="263"/>
      <c r="AD109" s="263"/>
      <c r="AE109" s="263"/>
      <c r="AF109" s="263"/>
      <c r="AG109" s="272">
        <f>'SO 01.2.1 - Pročištění ky...'!J34</f>
        <v>0</v>
      </c>
      <c r="AH109" s="273"/>
      <c r="AI109" s="273"/>
      <c r="AJ109" s="273"/>
      <c r="AK109" s="273"/>
      <c r="AL109" s="273"/>
      <c r="AM109" s="273"/>
      <c r="AN109" s="272">
        <f t="shared" si="0"/>
        <v>0</v>
      </c>
      <c r="AO109" s="273"/>
      <c r="AP109" s="273"/>
      <c r="AQ109" s="89" t="s">
        <v>88</v>
      </c>
      <c r="AR109" s="52"/>
      <c r="AS109" s="90">
        <v>0</v>
      </c>
      <c r="AT109" s="91">
        <f t="shared" si="1"/>
        <v>0</v>
      </c>
      <c r="AU109" s="92">
        <f>'SO 01.2.1 - Pročištění ky...'!P126</f>
        <v>0</v>
      </c>
      <c r="AV109" s="91">
        <f>'SO 01.2.1 - Pročištění ky...'!J37</f>
        <v>0</v>
      </c>
      <c r="AW109" s="91">
        <f>'SO 01.2.1 - Pročištění ky...'!J38</f>
        <v>0</v>
      </c>
      <c r="AX109" s="91">
        <f>'SO 01.2.1 - Pročištění ky...'!J39</f>
        <v>0</v>
      </c>
      <c r="AY109" s="91">
        <f>'SO 01.2.1 - Pročištění ky...'!J40</f>
        <v>0</v>
      </c>
      <c r="AZ109" s="91">
        <f>'SO 01.2.1 - Pročištění ky...'!F37</f>
        <v>0</v>
      </c>
      <c r="BA109" s="91">
        <f>'SO 01.2.1 - Pročištění ky...'!F38</f>
        <v>0</v>
      </c>
      <c r="BB109" s="91">
        <f>'SO 01.2.1 - Pročištění ky...'!F39</f>
        <v>0</v>
      </c>
      <c r="BC109" s="91">
        <f>'SO 01.2.1 - Pročištění ky...'!F40</f>
        <v>0</v>
      </c>
      <c r="BD109" s="93">
        <f>'SO 01.2.1 - Pročištění ky...'!F41</f>
        <v>0</v>
      </c>
      <c r="BT109" s="26" t="s">
        <v>98</v>
      </c>
      <c r="BU109" s="26" t="s">
        <v>99</v>
      </c>
      <c r="BV109" s="26" t="s">
        <v>78</v>
      </c>
      <c r="BW109" s="26" t="s">
        <v>123</v>
      </c>
      <c r="BX109" s="26" t="s">
        <v>120</v>
      </c>
      <c r="CL109" s="26" t="s">
        <v>1</v>
      </c>
    </row>
    <row r="110" spans="1:90" s="4" customFormat="1" ht="36" customHeight="1" x14ac:dyDescent="0.2">
      <c r="A110" s="94" t="s">
        <v>90</v>
      </c>
      <c r="B110" s="52"/>
      <c r="C110" s="10"/>
      <c r="D110" s="10"/>
      <c r="E110" s="10"/>
      <c r="F110" s="10"/>
      <c r="G110" s="263" t="s">
        <v>124</v>
      </c>
      <c r="H110" s="263"/>
      <c r="I110" s="263"/>
      <c r="J110" s="263"/>
      <c r="K110" s="263"/>
      <c r="L110" s="10"/>
      <c r="M110" s="263" t="s">
        <v>101</v>
      </c>
      <c r="N110" s="263"/>
      <c r="O110" s="263"/>
      <c r="P110" s="263"/>
      <c r="Q110" s="263"/>
      <c r="R110" s="263"/>
      <c r="S110" s="263"/>
      <c r="T110" s="263"/>
      <c r="U110" s="263"/>
      <c r="V110" s="263"/>
      <c r="W110" s="263"/>
      <c r="X110" s="263"/>
      <c r="Y110" s="263"/>
      <c r="Z110" s="263"/>
      <c r="AA110" s="263"/>
      <c r="AB110" s="263"/>
      <c r="AC110" s="263"/>
      <c r="AD110" s="263"/>
      <c r="AE110" s="263"/>
      <c r="AF110" s="263"/>
      <c r="AG110" s="272">
        <f>'SO 01.2.1.a - Rekultivace...'!J34</f>
        <v>0</v>
      </c>
      <c r="AH110" s="273"/>
      <c r="AI110" s="273"/>
      <c r="AJ110" s="273"/>
      <c r="AK110" s="273"/>
      <c r="AL110" s="273"/>
      <c r="AM110" s="273"/>
      <c r="AN110" s="272">
        <f t="shared" si="0"/>
        <v>0</v>
      </c>
      <c r="AO110" s="273"/>
      <c r="AP110" s="273"/>
      <c r="AQ110" s="89" t="s">
        <v>88</v>
      </c>
      <c r="AR110" s="52"/>
      <c r="AS110" s="90">
        <v>0</v>
      </c>
      <c r="AT110" s="91">
        <f t="shared" si="1"/>
        <v>0</v>
      </c>
      <c r="AU110" s="92">
        <f>'SO 01.2.1.a - Rekultivace...'!P126</f>
        <v>0</v>
      </c>
      <c r="AV110" s="91">
        <f>'SO 01.2.1.a - Rekultivace...'!J37</f>
        <v>0</v>
      </c>
      <c r="AW110" s="91">
        <f>'SO 01.2.1.a - Rekultivace...'!J38</f>
        <v>0</v>
      </c>
      <c r="AX110" s="91">
        <f>'SO 01.2.1.a - Rekultivace...'!J39</f>
        <v>0</v>
      </c>
      <c r="AY110" s="91">
        <f>'SO 01.2.1.a - Rekultivace...'!J40</f>
        <v>0</v>
      </c>
      <c r="AZ110" s="91">
        <f>'SO 01.2.1.a - Rekultivace...'!F37</f>
        <v>0</v>
      </c>
      <c r="BA110" s="91">
        <f>'SO 01.2.1.a - Rekultivace...'!F38</f>
        <v>0</v>
      </c>
      <c r="BB110" s="91">
        <f>'SO 01.2.1.a - Rekultivace...'!F39</f>
        <v>0</v>
      </c>
      <c r="BC110" s="91">
        <f>'SO 01.2.1.a - Rekultivace...'!F40</f>
        <v>0</v>
      </c>
      <c r="BD110" s="93">
        <f>'SO 01.2.1.a - Rekultivace...'!F41</f>
        <v>0</v>
      </c>
      <c r="BT110" s="26" t="s">
        <v>98</v>
      </c>
      <c r="BV110" s="26" t="s">
        <v>78</v>
      </c>
      <c r="BW110" s="26" t="s">
        <v>125</v>
      </c>
      <c r="BX110" s="26" t="s">
        <v>123</v>
      </c>
      <c r="CL110" s="26" t="s">
        <v>1</v>
      </c>
    </row>
    <row r="111" spans="1:90" s="4" customFormat="1" ht="24" customHeight="1" x14ac:dyDescent="0.2">
      <c r="B111" s="52"/>
      <c r="C111" s="10"/>
      <c r="D111" s="10"/>
      <c r="E111" s="10"/>
      <c r="F111" s="263" t="s">
        <v>126</v>
      </c>
      <c r="G111" s="263"/>
      <c r="H111" s="263"/>
      <c r="I111" s="263"/>
      <c r="J111" s="263"/>
      <c r="K111" s="10"/>
      <c r="L111" s="263" t="s">
        <v>127</v>
      </c>
      <c r="M111" s="263"/>
      <c r="N111" s="263"/>
      <c r="O111" s="263"/>
      <c r="P111" s="263"/>
      <c r="Q111" s="263"/>
      <c r="R111" s="263"/>
      <c r="S111" s="263"/>
      <c r="T111" s="263"/>
      <c r="U111" s="263"/>
      <c r="V111" s="263"/>
      <c r="W111" s="263"/>
      <c r="X111" s="263"/>
      <c r="Y111" s="263"/>
      <c r="Z111" s="263"/>
      <c r="AA111" s="263"/>
      <c r="AB111" s="263"/>
      <c r="AC111" s="263"/>
      <c r="AD111" s="263"/>
      <c r="AE111" s="263"/>
      <c r="AF111" s="263"/>
      <c r="AG111" s="274">
        <f>ROUND(SUM(AG112:AG115),2)</f>
        <v>0</v>
      </c>
      <c r="AH111" s="273"/>
      <c r="AI111" s="273"/>
      <c r="AJ111" s="273"/>
      <c r="AK111" s="273"/>
      <c r="AL111" s="273"/>
      <c r="AM111" s="273"/>
      <c r="AN111" s="272">
        <f t="shared" si="0"/>
        <v>0</v>
      </c>
      <c r="AO111" s="273"/>
      <c r="AP111" s="273"/>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6" t="s">
        <v>75</v>
      </c>
      <c r="BT111" s="26" t="s">
        <v>93</v>
      </c>
      <c r="BV111" s="26" t="s">
        <v>78</v>
      </c>
      <c r="BW111" s="26" t="s">
        <v>128</v>
      </c>
      <c r="BX111" s="26" t="s">
        <v>120</v>
      </c>
      <c r="CL111" s="26" t="s">
        <v>1</v>
      </c>
    </row>
    <row r="112" spans="1:90" s="4" customFormat="1" ht="24" customHeight="1" x14ac:dyDescent="0.2">
      <c r="A112" s="94" t="s">
        <v>90</v>
      </c>
      <c r="B112" s="52"/>
      <c r="C112" s="10"/>
      <c r="D112" s="10"/>
      <c r="E112" s="10"/>
      <c r="F112" s="10"/>
      <c r="G112" s="263" t="s">
        <v>126</v>
      </c>
      <c r="H112" s="263"/>
      <c r="I112" s="263"/>
      <c r="J112" s="263"/>
      <c r="K112" s="263"/>
      <c r="L112" s="10"/>
      <c r="M112" s="263" t="s">
        <v>127</v>
      </c>
      <c r="N112" s="263"/>
      <c r="O112" s="263"/>
      <c r="P112" s="263"/>
      <c r="Q112" s="263"/>
      <c r="R112" s="263"/>
      <c r="S112" s="263"/>
      <c r="T112" s="263"/>
      <c r="U112" s="263"/>
      <c r="V112" s="263"/>
      <c r="W112" s="263"/>
      <c r="X112" s="263"/>
      <c r="Y112" s="263"/>
      <c r="Z112" s="263"/>
      <c r="AA112" s="263"/>
      <c r="AB112" s="263"/>
      <c r="AC112" s="263"/>
      <c r="AD112" s="263"/>
      <c r="AE112" s="263"/>
      <c r="AF112" s="263"/>
      <c r="AG112" s="272">
        <f>'SO 01.2.2 - Revitalizační...'!J34</f>
        <v>0</v>
      </c>
      <c r="AH112" s="273"/>
      <c r="AI112" s="273"/>
      <c r="AJ112" s="273"/>
      <c r="AK112" s="273"/>
      <c r="AL112" s="273"/>
      <c r="AM112" s="273"/>
      <c r="AN112" s="272">
        <f t="shared" si="0"/>
        <v>0</v>
      </c>
      <c r="AO112" s="273"/>
      <c r="AP112" s="273"/>
      <c r="AQ112" s="89" t="s">
        <v>88</v>
      </c>
      <c r="AR112" s="52"/>
      <c r="AS112" s="90">
        <v>0</v>
      </c>
      <c r="AT112" s="91">
        <f t="shared" si="1"/>
        <v>0</v>
      </c>
      <c r="AU112" s="92">
        <f>'SO 01.2.2 - Revitalizační...'!P129</f>
        <v>0</v>
      </c>
      <c r="AV112" s="91">
        <f>'SO 01.2.2 - Revitalizační...'!J37</f>
        <v>0</v>
      </c>
      <c r="AW112" s="91">
        <f>'SO 01.2.2 - Revitalizační...'!J38</f>
        <v>0</v>
      </c>
      <c r="AX112" s="91">
        <f>'SO 01.2.2 - Revitalizační...'!J39</f>
        <v>0</v>
      </c>
      <c r="AY112" s="91">
        <f>'SO 01.2.2 - Revitalizační...'!J40</f>
        <v>0</v>
      </c>
      <c r="AZ112" s="91">
        <f>'SO 01.2.2 - Revitalizační...'!F37</f>
        <v>0</v>
      </c>
      <c r="BA112" s="91">
        <f>'SO 01.2.2 - Revitalizační...'!F38</f>
        <v>0</v>
      </c>
      <c r="BB112" s="91">
        <f>'SO 01.2.2 - Revitalizační...'!F39</f>
        <v>0</v>
      </c>
      <c r="BC112" s="91">
        <f>'SO 01.2.2 - Revitalizační...'!F40</f>
        <v>0</v>
      </c>
      <c r="BD112" s="93">
        <f>'SO 01.2.2 - Revitalizační...'!F41</f>
        <v>0</v>
      </c>
      <c r="BT112" s="26" t="s">
        <v>98</v>
      </c>
      <c r="BU112" s="26" t="s">
        <v>99</v>
      </c>
      <c r="BV112" s="26" t="s">
        <v>78</v>
      </c>
      <c r="BW112" s="26" t="s">
        <v>128</v>
      </c>
      <c r="BX112" s="26" t="s">
        <v>120</v>
      </c>
      <c r="CL112" s="26" t="s">
        <v>1</v>
      </c>
    </row>
    <row r="113" spans="1:91" s="4" customFormat="1" ht="36" customHeight="1" x14ac:dyDescent="0.2">
      <c r="A113" s="94" t="s">
        <v>90</v>
      </c>
      <c r="B113" s="52"/>
      <c r="C113" s="10"/>
      <c r="D113" s="10"/>
      <c r="E113" s="10"/>
      <c r="F113" s="10"/>
      <c r="G113" s="263" t="s">
        <v>129</v>
      </c>
      <c r="H113" s="263"/>
      <c r="I113" s="263"/>
      <c r="J113" s="263"/>
      <c r="K113" s="263"/>
      <c r="L113" s="10"/>
      <c r="M113" s="263" t="s">
        <v>104</v>
      </c>
      <c r="N113" s="263"/>
      <c r="O113" s="263"/>
      <c r="P113" s="263"/>
      <c r="Q113" s="263"/>
      <c r="R113" s="263"/>
      <c r="S113" s="263"/>
      <c r="T113" s="263"/>
      <c r="U113" s="263"/>
      <c r="V113" s="263"/>
      <c r="W113" s="263"/>
      <c r="X113" s="263"/>
      <c r="Y113" s="263"/>
      <c r="Z113" s="263"/>
      <c r="AA113" s="263"/>
      <c r="AB113" s="263"/>
      <c r="AC113" s="263"/>
      <c r="AD113" s="263"/>
      <c r="AE113" s="263"/>
      <c r="AF113" s="263"/>
      <c r="AG113" s="272">
        <f>'SO 01.2.2.1 - Následná pé...'!J34</f>
        <v>0</v>
      </c>
      <c r="AH113" s="273"/>
      <c r="AI113" s="273"/>
      <c r="AJ113" s="273"/>
      <c r="AK113" s="273"/>
      <c r="AL113" s="273"/>
      <c r="AM113" s="273"/>
      <c r="AN113" s="272">
        <f t="shared" si="0"/>
        <v>0</v>
      </c>
      <c r="AO113" s="273"/>
      <c r="AP113" s="273"/>
      <c r="AQ113" s="89" t="s">
        <v>88</v>
      </c>
      <c r="AR113" s="52"/>
      <c r="AS113" s="90">
        <v>0</v>
      </c>
      <c r="AT113" s="91">
        <f t="shared" si="1"/>
        <v>0</v>
      </c>
      <c r="AU113" s="92">
        <f>'SO 01.2.2.1 - Následná pé...'!P128</f>
        <v>0</v>
      </c>
      <c r="AV113" s="91">
        <f>'SO 01.2.2.1 - Následná pé...'!J37</f>
        <v>0</v>
      </c>
      <c r="AW113" s="91">
        <f>'SO 01.2.2.1 - Následná pé...'!J38</f>
        <v>0</v>
      </c>
      <c r="AX113" s="91">
        <f>'SO 01.2.2.1 - Následná pé...'!J39</f>
        <v>0</v>
      </c>
      <c r="AY113" s="91">
        <f>'SO 01.2.2.1 - Následná pé...'!J40</f>
        <v>0</v>
      </c>
      <c r="AZ113" s="91">
        <f>'SO 01.2.2.1 - Následná pé...'!F37</f>
        <v>0</v>
      </c>
      <c r="BA113" s="91">
        <f>'SO 01.2.2.1 - Následná pé...'!F38</f>
        <v>0</v>
      </c>
      <c r="BB113" s="91">
        <f>'SO 01.2.2.1 - Následná pé...'!F39</f>
        <v>0</v>
      </c>
      <c r="BC113" s="91">
        <f>'SO 01.2.2.1 - Následná pé...'!F40</f>
        <v>0</v>
      </c>
      <c r="BD113" s="93">
        <f>'SO 01.2.2.1 - Následná pé...'!F41</f>
        <v>0</v>
      </c>
      <c r="BT113" s="26" t="s">
        <v>98</v>
      </c>
      <c r="BV113" s="26" t="s">
        <v>78</v>
      </c>
      <c r="BW113" s="26" t="s">
        <v>130</v>
      </c>
      <c r="BX113" s="26" t="s">
        <v>128</v>
      </c>
      <c r="CL113" s="26" t="s">
        <v>1</v>
      </c>
    </row>
    <row r="114" spans="1:91" s="4" customFormat="1" ht="36" customHeight="1" x14ac:dyDescent="0.2">
      <c r="A114" s="94" t="s">
        <v>90</v>
      </c>
      <c r="B114" s="52"/>
      <c r="C114" s="10"/>
      <c r="D114" s="10"/>
      <c r="E114" s="10"/>
      <c r="F114" s="10"/>
      <c r="G114" s="263" t="s">
        <v>131</v>
      </c>
      <c r="H114" s="263"/>
      <c r="I114" s="263"/>
      <c r="J114" s="263"/>
      <c r="K114" s="263"/>
      <c r="L114" s="10"/>
      <c r="M114" s="263" t="s">
        <v>107</v>
      </c>
      <c r="N114" s="263"/>
      <c r="O114" s="263"/>
      <c r="P114" s="263"/>
      <c r="Q114" s="263"/>
      <c r="R114" s="263"/>
      <c r="S114" s="263"/>
      <c r="T114" s="263"/>
      <c r="U114" s="263"/>
      <c r="V114" s="263"/>
      <c r="W114" s="263"/>
      <c r="X114" s="263"/>
      <c r="Y114" s="263"/>
      <c r="Z114" s="263"/>
      <c r="AA114" s="263"/>
      <c r="AB114" s="263"/>
      <c r="AC114" s="263"/>
      <c r="AD114" s="263"/>
      <c r="AE114" s="263"/>
      <c r="AF114" s="263"/>
      <c r="AG114" s="272">
        <f>'SO 01.2.2.2 - Následná pé...'!J34</f>
        <v>0</v>
      </c>
      <c r="AH114" s="273"/>
      <c r="AI114" s="273"/>
      <c r="AJ114" s="273"/>
      <c r="AK114" s="273"/>
      <c r="AL114" s="273"/>
      <c r="AM114" s="273"/>
      <c r="AN114" s="272">
        <f t="shared" si="0"/>
        <v>0</v>
      </c>
      <c r="AO114" s="273"/>
      <c r="AP114" s="273"/>
      <c r="AQ114" s="89" t="s">
        <v>88</v>
      </c>
      <c r="AR114" s="52"/>
      <c r="AS114" s="90">
        <v>0</v>
      </c>
      <c r="AT114" s="91">
        <f t="shared" si="1"/>
        <v>0</v>
      </c>
      <c r="AU114" s="92">
        <f>'SO 01.2.2.2 - Následná pé...'!P128</f>
        <v>0</v>
      </c>
      <c r="AV114" s="91">
        <f>'SO 01.2.2.2 - Následná pé...'!J37</f>
        <v>0</v>
      </c>
      <c r="AW114" s="91">
        <f>'SO 01.2.2.2 - Následná pé...'!J38</f>
        <v>0</v>
      </c>
      <c r="AX114" s="91">
        <f>'SO 01.2.2.2 - Následná pé...'!J39</f>
        <v>0</v>
      </c>
      <c r="AY114" s="91">
        <f>'SO 01.2.2.2 - Následná pé...'!J40</f>
        <v>0</v>
      </c>
      <c r="AZ114" s="91">
        <f>'SO 01.2.2.2 - Následná pé...'!F37</f>
        <v>0</v>
      </c>
      <c r="BA114" s="91">
        <f>'SO 01.2.2.2 - Následná pé...'!F38</f>
        <v>0</v>
      </c>
      <c r="BB114" s="91">
        <f>'SO 01.2.2.2 - Následná pé...'!F39</f>
        <v>0</v>
      </c>
      <c r="BC114" s="91">
        <f>'SO 01.2.2.2 - Následná pé...'!F40</f>
        <v>0</v>
      </c>
      <c r="BD114" s="93">
        <f>'SO 01.2.2.2 - Následná pé...'!F41</f>
        <v>0</v>
      </c>
      <c r="BT114" s="26" t="s">
        <v>98</v>
      </c>
      <c r="BV114" s="26" t="s">
        <v>78</v>
      </c>
      <c r="BW114" s="26" t="s">
        <v>132</v>
      </c>
      <c r="BX114" s="26" t="s">
        <v>128</v>
      </c>
      <c r="CL114" s="26" t="s">
        <v>1</v>
      </c>
    </row>
    <row r="115" spans="1:91" s="4" customFormat="1" ht="36" customHeight="1" x14ac:dyDescent="0.2">
      <c r="A115" s="94" t="s">
        <v>90</v>
      </c>
      <c r="B115" s="52"/>
      <c r="C115" s="10"/>
      <c r="D115" s="10"/>
      <c r="E115" s="10"/>
      <c r="F115" s="10"/>
      <c r="G115" s="263" t="s">
        <v>133</v>
      </c>
      <c r="H115" s="263"/>
      <c r="I115" s="263"/>
      <c r="J115" s="263"/>
      <c r="K115" s="263"/>
      <c r="L115" s="10"/>
      <c r="M115" s="263" t="s">
        <v>110</v>
      </c>
      <c r="N115" s="263"/>
      <c r="O115" s="263"/>
      <c r="P115" s="263"/>
      <c r="Q115" s="263"/>
      <c r="R115" s="263"/>
      <c r="S115" s="263"/>
      <c r="T115" s="263"/>
      <c r="U115" s="263"/>
      <c r="V115" s="263"/>
      <c r="W115" s="263"/>
      <c r="X115" s="263"/>
      <c r="Y115" s="263"/>
      <c r="Z115" s="263"/>
      <c r="AA115" s="263"/>
      <c r="AB115" s="263"/>
      <c r="AC115" s="263"/>
      <c r="AD115" s="263"/>
      <c r="AE115" s="263"/>
      <c r="AF115" s="263"/>
      <c r="AG115" s="272">
        <f>'SO 01.2.2.3 - Následná pé...'!J34</f>
        <v>0</v>
      </c>
      <c r="AH115" s="273"/>
      <c r="AI115" s="273"/>
      <c r="AJ115" s="273"/>
      <c r="AK115" s="273"/>
      <c r="AL115" s="273"/>
      <c r="AM115" s="273"/>
      <c r="AN115" s="272">
        <f t="shared" si="0"/>
        <v>0</v>
      </c>
      <c r="AO115" s="273"/>
      <c r="AP115" s="273"/>
      <c r="AQ115" s="89" t="s">
        <v>88</v>
      </c>
      <c r="AR115" s="52"/>
      <c r="AS115" s="90">
        <v>0</v>
      </c>
      <c r="AT115" s="91">
        <f t="shared" si="1"/>
        <v>0</v>
      </c>
      <c r="AU115" s="92">
        <f>'SO 01.2.2.3 - Následná pé...'!P128</f>
        <v>0</v>
      </c>
      <c r="AV115" s="91">
        <f>'SO 01.2.2.3 - Následná pé...'!J37</f>
        <v>0</v>
      </c>
      <c r="AW115" s="91">
        <f>'SO 01.2.2.3 - Následná pé...'!J38</f>
        <v>0</v>
      </c>
      <c r="AX115" s="91">
        <f>'SO 01.2.2.3 - Následná pé...'!J39</f>
        <v>0</v>
      </c>
      <c r="AY115" s="91">
        <f>'SO 01.2.2.3 - Následná pé...'!J40</f>
        <v>0</v>
      </c>
      <c r="AZ115" s="91">
        <f>'SO 01.2.2.3 - Následná pé...'!F37</f>
        <v>0</v>
      </c>
      <c r="BA115" s="91">
        <f>'SO 01.2.2.3 - Následná pé...'!F38</f>
        <v>0</v>
      </c>
      <c r="BB115" s="91">
        <f>'SO 01.2.2.3 - Následná pé...'!F39</f>
        <v>0</v>
      </c>
      <c r="BC115" s="91">
        <f>'SO 01.2.2.3 - Následná pé...'!F40</f>
        <v>0</v>
      </c>
      <c r="BD115" s="93">
        <f>'SO 01.2.2.3 - Následná pé...'!F41</f>
        <v>0</v>
      </c>
      <c r="BT115" s="26" t="s">
        <v>98</v>
      </c>
      <c r="BV115" s="26" t="s">
        <v>78</v>
      </c>
      <c r="BW115" s="26" t="s">
        <v>134</v>
      </c>
      <c r="BX115" s="26" t="s">
        <v>128</v>
      </c>
      <c r="CL115" s="26" t="s">
        <v>1</v>
      </c>
    </row>
    <row r="116" spans="1:91" s="7" customFormat="1" ht="24.6" customHeight="1" x14ac:dyDescent="0.2">
      <c r="B116" s="80"/>
      <c r="C116" s="81"/>
      <c r="D116" s="262" t="s">
        <v>135</v>
      </c>
      <c r="E116" s="262"/>
      <c r="F116" s="262"/>
      <c r="G116" s="262"/>
      <c r="H116" s="262"/>
      <c r="I116" s="82"/>
      <c r="J116" s="262" t="s">
        <v>136</v>
      </c>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75">
        <f>ROUND(AG117+AG136+AG137,2)</f>
        <v>0</v>
      </c>
      <c r="AH116" s="265"/>
      <c r="AI116" s="265"/>
      <c r="AJ116" s="265"/>
      <c r="AK116" s="265"/>
      <c r="AL116" s="265"/>
      <c r="AM116" s="265"/>
      <c r="AN116" s="264">
        <f t="shared" si="0"/>
        <v>0</v>
      </c>
      <c r="AO116" s="265"/>
      <c r="AP116" s="265"/>
      <c r="AQ116" s="83" t="s">
        <v>82</v>
      </c>
      <c r="AR116" s="80"/>
      <c r="AS116" s="84">
        <f>ROUND(AS117+AS136+AS137,2)</f>
        <v>0</v>
      </c>
      <c r="AT116" s="85">
        <f t="shared" si="1"/>
        <v>0</v>
      </c>
      <c r="AU116" s="86">
        <f>ROUND(AU117+AU136+AU137,5)</f>
        <v>0</v>
      </c>
      <c r="AV116" s="85">
        <f>ROUND(AZ116*L29,2)</f>
        <v>0</v>
      </c>
      <c r="AW116" s="85">
        <f>ROUND(BA116*L30,2)</f>
        <v>0</v>
      </c>
      <c r="AX116" s="85">
        <f>ROUND(BB116*L29,2)</f>
        <v>0</v>
      </c>
      <c r="AY116" s="85">
        <f>ROUND(BC116*L30,2)</f>
        <v>0</v>
      </c>
      <c r="AZ116" s="85">
        <f>ROUND(AZ117+AZ136+AZ137,2)</f>
        <v>0</v>
      </c>
      <c r="BA116" s="85">
        <f>ROUND(BA117+BA136+BA137,2)</f>
        <v>0</v>
      </c>
      <c r="BB116" s="85">
        <f>ROUND(BB117+BB136+BB137,2)</f>
        <v>0</v>
      </c>
      <c r="BC116" s="85">
        <f>ROUND(BC117+BC136+BC137,2)</f>
        <v>0</v>
      </c>
      <c r="BD116" s="87">
        <f>ROUND(BD117+BD136+BD137,2)</f>
        <v>0</v>
      </c>
      <c r="BS116" s="88" t="s">
        <v>75</v>
      </c>
      <c r="BT116" s="88" t="s">
        <v>83</v>
      </c>
      <c r="BU116" s="88" t="s">
        <v>77</v>
      </c>
      <c r="BV116" s="88" t="s">
        <v>78</v>
      </c>
      <c r="BW116" s="88" t="s">
        <v>137</v>
      </c>
      <c r="BX116" s="88" t="s">
        <v>4</v>
      </c>
      <c r="CL116" s="88" t="s">
        <v>1</v>
      </c>
      <c r="CM116" s="88" t="s">
        <v>85</v>
      </c>
    </row>
    <row r="117" spans="1:91" s="4" customFormat="1" ht="24" customHeight="1" x14ac:dyDescent="0.2">
      <c r="B117" s="52"/>
      <c r="C117" s="10"/>
      <c r="D117" s="10"/>
      <c r="E117" s="263" t="s">
        <v>138</v>
      </c>
      <c r="F117" s="263"/>
      <c r="G117" s="263"/>
      <c r="H117" s="263"/>
      <c r="I117" s="263"/>
      <c r="J117" s="10"/>
      <c r="K117" s="263" t="s">
        <v>139</v>
      </c>
      <c r="L117" s="263"/>
      <c r="M117" s="263"/>
      <c r="N117" s="263"/>
      <c r="O117" s="263"/>
      <c r="P117" s="263"/>
      <c r="Q117" s="263"/>
      <c r="R117" s="263"/>
      <c r="S117" s="263"/>
      <c r="T117" s="263"/>
      <c r="U117" s="263"/>
      <c r="V117" s="263"/>
      <c r="W117" s="263"/>
      <c r="X117" s="263"/>
      <c r="Y117" s="263"/>
      <c r="Z117" s="263"/>
      <c r="AA117" s="263"/>
      <c r="AB117" s="263"/>
      <c r="AC117" s="263"/>
      <c r="AD117" s="263"/>
      <c r="AE117" s="263"/>
      <c r="AF117" s="263"/>
      <c r="AG117" s="274">
        <f>ROUND(AG118+AG119+AG125+SUM(AG128:AG130)+AG135,2)</f>
        <v>0</v>
      </c>
      <c r="AH117" s="273"/>
      <c r="AI117" s="273"/>
      <c r="AJ117" s="273"/>
      <c r="AK117" s="273"/>
      <c r="AL117" s="273"/>
      <c r="AM117" s="273"/>
      <c r="AN117" s="272">
        <f t="shared" si="0"/>
        <v>0</v>
      </c>
      <c r="AO117" s="273"/>
      <c r="AP117" s="273"/>
      <c r="AQ117" s="89" t="s">
        <v>88</v>
      </c>
      <c r="AR117" s="52"/>
      <c r="AS117" s="90">
        <f>ROUND(AS118+AS119+AS125+SUM(AS128:AS130)+AS135,2)</f>
        <v>0</v>
      </c>
      <c r="AT117" s="91">
        <f t="shared" si="1"/>
        <v>0</v>
      </c>
      <c r="AU117" s="92">
        <f>ROUND(AU118+AU119+AU125+SUM(AU128:AU130)+AU135,5)</f>
        <v>0</v>
      </c>
      <c r="AV117" s="91">
        <f>ROUND(AZ117*L29,2)</f>
        <v>0</v>
      </c>
      <c r="AW117" s="91">
        <f>ROUND(BA117*L30,2)</f>
        <v>0</v>
      </c>
      <c r="AX117" s="91">
        <f>ROUND(BB117*L29,2)</f>
        <v>0</v>
      </c>
      <c r="AY117" s="91">
        <f>ROUND(BC117*L30,2)</f>
        <v>0</v>
      </c>
      <c r="AZ117" s="91">
        <f>ROUND(AZ118+AZ119+AZ125+SUM(AZ128:AZ130)+AZ135,2)</f>
        <v>0</v>
      </c>
      <c r="BA117" s="91">
        <f>ROUND(BA118+BA119+BA125+SUM(BA128:BA130)+BA135,2)</f>
        <v>0</v>
      </c>
      <c r="BB117" s="91">
        <f>ROUND(BB118+BB119+BB125+SUM(BB128:BB130)+BB135,2)</f>
        <v>0</v>
      </c>
      <c r="BC117" s="91">
        <f>ROUND(BC118+BC119+BC125+SUM(BC128:BC130)+BC135,2)</f>
        <v>0</v>
      </c>
      <c r="BD117" s="93">
        <f>ROUND(BD118+BD119+BD125+SUM(BD128:BD130)+BD135,2)</f>
        <v>0</v>
      </c>
      <c r="BS117" s="26" t="s">
        <v>75</v>
      </c>
      <c r="BT117" s="26" t="s">
        <v>85</v>
      </c>
      <c r="BU117" s="26" t="s">
        <v>77</v>
      </c>
      <c r="BV117" s="26" t="s">
        <v>78</v>
      </c>
      <c r="BW117" s="26" t="s">
        <v>140</v>
      </c>
      <c r="BX117" s="26" t="s">
        <v>137</v>
      </c>
      <c r="CL117" s="26" t="s">
        <v>1</v>
      </c>
    </row>
    <row r="118" spans="1:91" s="4" customFormat="1" ht="24" customHeight="1" x14ac:dyDescent="0.2">
      <c r="A118" s="94" t="s">
        <v>90</v>
      </c>
      <c r="B118" s="52"/>
      <c r="C118" s="10"/>
      <c r="D118" s="10"/>
      <c r="E118" s="10"/>
      <c r="F118" s="263" t="s">
        <v>141</v>
      </c>
      <c r="G118" s="263"/>
      <c r="H118" s="263"/>
      <c r="I118" s="263"/>
      <c r="J118" s="263"/>
      <c r="K118" s="10"/>
      <c r="L118" s="263" t="s">
        <v>142</v>
      </c>
      <c r="M118" s="263"/>
      <c r="N118" s="263"/>
      <c r="O118" s="263"/>
      <c r="P118" s="263"/>
      <c r="Q118" s="263"/>
      <c r="R118" s="263"/>
      <c r="S118" s="263"/>
      <c r="T118" s="263"/>
      <c r="U118" s="263"/>
      <c r="V118" s="263"/>
      <c r="W118" s="263"/>
      <c r="X118" s="263"/>
      <c r="Y118" s="263"/>
      <c r="Z118" s="263"/>
      <c r="AA118" s="263"/>
      <c r="AB118" s="263"/>
      <c r="AC118" s="263"/>
      <c r="AD118" s="263"/>
      <c r="AE118" s="263"/>
      <c r="AF118" s="263"/>
      <c r="AG118" s="272">
        <f>'SO 02.1.1 - Úprava odběrn...'!J34</f>
        <v>0</v>
      </c>
      <c r="AH118" s="273"/>
      <c r="AI118" s="273"/>
      <c r="AJ118" s="273"/>
      <c r="AK118" s="273"/>
      <c r="AL118" s="273"/>
      <c r="AM118" s="273"/>
      <c r="AN118" s="272">
        <f t="shared" si="0"/>
        <v>0</v>
      </c>
      <c r="AO118" s="273"/>
      <c r="AP118" s="273"/>
      <c r="AQ118" s="89" t="s">
        <v>88</v>
      </c>
      <c r="AR118" s="52"/>
      <c r="AS118" s="90">
        <v>0</v>
      </c>
      <c r="AT118" s="91">
        <f t="shared" si="1"/>
        <v>0</v>
      </c>
      <c r="AU118" s="92">
        <f>'SO 02.1.1 - Úprava odběrn...'!P126</f>
        <v>0</v>
      </c>
      <c r="AV118" s="91">
        <f>'SO 02.1.1 - Úprava odběrn...'!J37</f>
        <v>0</v>
      </c>
      <c r="AW118" s="91">
        <f>'SO 02.1.1 - Úprava odběrn...'!J38</f>
        <v>0</v>
      </c>
      <c r="AX118" s="91">
        <f>'SO 02.1.1 - Úprava odběrn...'!J39</f>
        <v>0</v>
      </c>
      <c r="AY118" s="91">
        <f>'SO 02.1.1 - Úprava odběrn...'!J40</f>
        <v>0</v>
      </c>
      <c r="AZ118" s="91">
        <f>'SO 02.1.1 - Úprava odběrn...'!F37</f>
        <v>0</v>
      </c>
      <c r="BA118" s="91">
        <f>'SO 02.1.1 - Úprava odběrn...'!F38</f>
        <v>0</v>
      </c>
      <c r="BB118" s="91">
        <f>'SO 02.1.1 - Úprava odběrn...'!F39</f>
        <v>0</v>
      </c>
      <c r="BC118" s="91">
        <f>'SO 02.1.1 - Úprava odběrn...'!F40</f>
        <v>0</v>
      </c>
      <c r="BD118" s="93">
        <f>'SO 02.1.1 - Úprava odběrn...'!F41</f>
        <v>0</v>
      </c>
      <c r="BT118" s="26" t="s">
        <v>93</v>
      </c>
      <c r="BV118" s="26" t="s">
        <v>78</v>
      </c>
      <c r="BW118" s="26" t="s">
        <v>143</v>
      </c>
      <c r="BX118" s="26" t="s">
        <v>140</v>
      </c>
      <c r="CL118" s="26" t="s">
        <v>1</v>
      </c>
    </row>
    <row r="119" spans="1:91" s="4" customFormat="1" ht="24" customHeight="1" x14ac:dyDescent="0.2">
      <c r="B119" s="52"/>
      <c r="C119" s="10"/>
      <c r="D119" s="10"/>
      <c r="E119" s="10"/>
      <c r="F119" s="263" t="s">
        <v>144</v>
      </c>
      <c r="G119" s="263"/>
      <c r="H119" s="263"/>
      <c r="I119" s="263"/>
      <c r="J119" s="263"/>
      <c r="K119" s="10"/>
      <c r="L119" s="263" t="s">
        <v>145</v>
      </c>
      <c r="M119" s="263"/>
      <c r="N119" s="263"/>
      <c r="O119" s="263"/>
      <c r="P119" s="263"/>
      <c r="Q119" s="263"/>
      <c r="R119" s="263"/>
      <c r="S119" s="263"/>
      <c r="T119" s="263"/>
      <c r="U119" s="263"/>
      <c r="V119" s="263"/>
      <c r="W119" s="263"/>
      <c r="X119" s="263"/>
      <c r="Y119" s="263"/>
      <c r="Z119" s="263"/>
      <c r="AA119" s="263"/>
      <c r="AB119" s="263"/>
      <c r="AC119" s="263"/>
      <c r="AD119" s="263"/>
      <c r="AE119" s="263"/>
      <c r="AF119" s="263"/>
      <c r="AG119" s="274">
        <f>ROUND(SUM(AG120:AG124),2)</f>
        <v>0</v>
      </c>
      <c r="AH119" s="273"/>
      <c r="AI119" s="273"/>
      <c r="AJ119" s="273"/>
      <c r="AK119" s="273"/>
      <c r="AL119" s="273"/>
      <c r="AM119" s="273"/>
      <c r="AN119" s="272">
        <f t="shared" si="0"/>
        <v>0</v>
      </c>
      <c r="AO119" s="273"/>
      <c r="AP119" s="273"/>
      <c r="AQ119" s="89" t="s">
        <v>88</v>
      </c>
      <c r="AR119" s="52"/>
      <c r="AS119" s="90">
        <f>ROUND(SUM(AS120:AS124),2)</f>
        <v>0</v>
      </c>
      <c r="AT119" s="91">
        <f t="shared" si="1"/>
        <v>0</v>
      </c>
      <c r="AU119" s="92">
        <f>ROUND(SUM(AU120:AU124),5)</f>
        <v>0</v>
      </c>
      <c r="AV119" s="91">
        <f>ROUND(AZ119*L29,2)</f>
        <v>0</v>
      </c>
      <c r="AW119" s="91">
        <f>ROUND(BA119*L30,2)</f>
        <v>0</v>
      </c>
      <c r="AX119" s="91">
        <f>ROUND(BB119*L29,2)</f>
        <v>0</v>
      </c>
      <c r="AY119" s="91">
        <f>ROUND(BC119*L30,2)</f>
        <v>0</v>
      </c>
      <c r="AZ119" s="91">
        <f>ROUND(SUM(AZ120:AZ124),2)</f>
        <v>0</v>
      </c>
      <c r="BA119" s="91">
        <f>ROUND(SUM(BA120:BA124),2)</f>
        <v>0</v>
      </c>
      <c r="BB119" s="91">
        <f>ROUND(SUM(BB120:BB124),2)</f>
        <v>0</v>
      </c>
      <c r="BC119" s="91">
        <f>ROUND(SUM(BC120:BC124),2)</f>
        <v>0</v>
      </c>
      <c r="BD119" s="93">
        <f>ROUND(SUM(BD120:BD124),2)</f>
        <v>0</v>
      </c>
      <c r="BS119" s="26" t="s">
        <v>75</v>
      </c>
      <c r="BT119" s="26" t="s">
        <v>93</v>
      </c>
      <c r="BV119" s="26" t="s">
        <v>78</v>
      </c>
      <c r="BW119" s="26" t="s">
        <v>146</v>
      </c>
      <c r="BX119" s="26" t="s">
        <v>140</v>
      </c>
      <c r="CL119" s="26" t="s">
        <v>1</v>
      </c>
    </row>
    <row r="120" spans="1:91" s="4" customFormat="1" ht="24" customHeight="1" x14ac:dyDescent="0.2">
      <c r="A120" s="94" t="s">
        <v>90</v>
      </c>
      <c r="B120" s="52"/>
      <c r="C120" s="10"/>
      <c r="D120" s="10"/>
      <c r="E120" s="10"/>
      <c r="F120" s="10"/>
      <c r="G120" s="263" t="s">
        <v>144</v>
      </c>
      <c r="H120" s="263"/>
      <c r="I120" s="263"/>
      <c r="J120" s="263"/>
      <c r="K120" s="263"/>
      <c r="L120" s="10"/>
      <c r="M120" s="263" t="s">
        <v>145</v>
      </c>
      <c r="N120" s="263"/>
      <c r="O120" s="263"/>
      <c r="P120" s="263"/>
      <c r="Q120" s="263"/>
      <c r="R120" s="263"/>
      <c r="S120" s="263"/>
      <c r="T120" s="263"/>
      <c r="U120" s="263"/>
      <c r="V120" s="263"/>
      <c r="W120" s="263"/>
      <c r="X120" s="263"/>
      <c r="Y120" s="263"/>
      <c r="Z120" s="263"/>
      <c r="AA120" s="263"/>
      <c r="AB120" s="263"/>
      <c r="AC120" s="263"/>
      <c r="AD120" s="263"/>
      <c r="AE120" s="263"/>
      <c r="AF120" s="263"/>
      <c r="AG120" s="272">
        <f>'SO 02.1.2 - Zemní koryto ...'!J34</f>
        <v>0</v>
      </c>
      <c r="AH120" s="273"/>
      <c r="AI120" s="273"/>
      <c r="AJ120" s="273"/>
      <c r="AK120" s="273"/>
      <c r="AL120" s="273"/>
      <c r="AM120" s="273"/>
      <c r="AN120" s="272">
        <f t="shared" si="0"/>
        <v>0</v>
      </c>
      <c r="AO120" s="273"/>
      <c r="AP120" s="273"/>
      <c r="AQ120" s="89" t="s">
        <v>88</v>
      </c>
      <c r="AR120" s="52"/>
      <c r="AS120" s="90">
        <v>0</v>
      </c>
      <c r="AT120" s="91">
        <f t="shared" si="1"/>
        <v>0</v>
      </c>
      <c r="AU120" s="92">
        <f>'SO 02.1.2 - Zemní koryto ...'!P130</f>
        <v>0</v>
      </c>
      <c r="AV120" s="91">
        <f>'SO 02.1.2 - Zemní koryto ...'!J37</f>
        <v>0</v>
      </c>
      <c r="AW120" s="91">
        <f>'SO 02.1.2 - Zemní koryto ...'!J38</f>
        <v>0</v>
      </c>
      <c r="AX120" s="91">
        <f>'SO 02.1.2 - Zemní koryto ...'!J39</f>
        <v>0</v>
      </c>
      <c r="AY120" s="91">
        <f>'SO 02.1.2 - Zemní koryto ...'!J40</f>
        <v>0</v>
      </c>
      <c r="AZ120" s="91">
        <f>'SO 02.1.2 - Zemní koryto ...'!F37</f>
        <v>0</v>
      </c>
      <c r="BA120" s="91">
        <f>'SO 02.1.2 - Zemní koryto ...'!F38</f>
        <v>0</v>
      </c>
      <c r="BB120" s="91">
        <f>'SO 02.1.2 - Zemní koryto ...'!F39</f>
        <v>0</v>
      </c>
      <c r="BC120" s="91">
        <f>'SO 02.1.2 - Zemní koryto ...'!F40</f>
        <v>0</v>
      </c>
      <c r="BD120" s="93">
        <f>'SO 02.1.2 - Zemní koryto ...'!F41</f>
        <v>0</v>
      </c>
      <c r="BT120" s="26" t="s">
        <v>98</v>
      </c>
      <c r="BU120" s="26" t="s">
        <v>99</v>
      </c>
      <c r="BV120" s="26" t="s">
        <v>78</v>
      </c>
      <c r="BW120" s="26" t="s">
        <v>146</v>
      </c>
      <c r="BX120" s="26" t="s">
        <v>140</v>
      </c>
      <c r="CL120" s="26" t="s">
        <v>1</v>
      </c>
    </row>
    <row r="121" spans="1:91" s="4" customFormat="1" ht="36" customHeight="1" x14ac:dyDescent="0.2">
      <c r="A121" s="94" t="s">
        <v>90</v>
      </c>
      <c r="B121" s="52"/>
      <c r="C121" s="10"/>
      <c r="D121" s="10"/>
      <c r="E121" s="10"/>
      <c r="F121" s="10"/>
      <c r="G121" s="263" t="s">
        <v>147</v>
      </c>
      <c r="H121" s="263"/>
      <c r="I121" s="263"/>
      <c r="J121" s="263"/>
      <c r="K121" s="263"/>
      <c r="L121" s="10"/>
      <c r="M121" s="263" t="s">
        <v>101</v>
      </c>
      <c r="N121" s="263"/>
      <c r="O121" s="263"/>
      <c r="P121" s="263"/>
      <c r="Q121" s="263"/>
      <c r="R121" s="263"/>
      <c r="S121" s="263"/>
      <c r="T121" s="263"/>
      <c r="U121" s="263"/>
      <c r="V121" s="263"/>
      <c r="W121" s="263"/>
      <c r="X121" s="263"/>
      <c r="Y121" s="263"/>
      <c r="Z121" s="263"/>
      <c r="AA121" s="263"/>
      <c r="AB121" s="263"/>
      <c r="AC121" s="263"/>
      <c r="AD121" s="263"/>
      <c r="AE121" s="263"/>
      <c r="AF121" s="263"/>
      <c r="AG121" s="272">
        <f>'SO 02.1.2.a - Rekultivace...'!J34</f>
        <v>0</v>
      </c>
      <c r="AH121" s="273"/>
      <c r="AI121" s="273"/>
      <c r="AJ121" s="273"/>
      <c r="AK121" s="273"/>
      <c r="AL121" s="273"/>
      <c r="AM121" s="273"/>
      <c r="AN121" s="272">
        <f t="shared" si="0"/>
        <v>0</v>
      </c>
      <c r="AO121" s="273"/>
      <c r="AP121" s="273"/>
      <c r="AQ121" s="89" t="s">
        <v>88</v>
      </c>
      <c r="AR121" s="52"/>
      <c r="AS121" s="90">
        <v>0</v>
      </c>
      <c r="AT121" s="91">
        <f t="shared" si="1"/>
        <v>0</v>
      </c>
      <c r="AU121" s="92">
        <f>'SO 02.1.2.a - Rekultivace...'!P126</f>
        <v>0</v>
      </c>
      <c r="AV121" s="91">
        <f>'SO 02.1.2.a - Rekultivace...'!J37</f>
        <v>0</v>
      </c>
      <c r="AW121" s="91">
        <f>'SO 02.1.2.a - Rekultivace...'!J38</f>
        <v>0</v>
      </c>
      <c r="AX121" s="91">
        <f>'SO 02.1.2.a - Rekultivace...'!J39</f>
        <v>0</v>
      </c>
      <c r="AY121" s="91">
        <f>'SO 02.1.2.a - Rekultivace...'!J40</f>
        <v>0</v>
      </c>
      <c r="AZ121" s="91">
        <f>'SO 02.1.2.a - Rekultivace...'!F37</f>
        <v>0</v>
      </c>
      <c r="BA121" s="91">
        <f>'SO 02.1.2.a - Rekultivace...'!F38</f>
        <v>0</v>
      </c>
      <c r="BB121" s="91">
        <f>'SO 02.1.2.a - Rekultivace...'!F39</f>
        <v>0</v>
      </c>
      <c r="BC121" s="91">
        <f>'SO 02.1.2.a - Rekultivace...'!F40</f>
        <v>0</v>
      </c>
      <c r="BD121" s="93">
        <f>'SO 02.1.2.a - Rekultivace...'!F41</f>
        <v>0</v>
      </c>
      <c r="BT121" s="26" t="s">
        <v>98</v>
      </c>
      <c r="BV121" s="26" t="s">
        <v>78</v>
      </c>
      <c r="BW121" s="26" t="s">
        <v>148</v>
      </c>
      <c r="BX121" s="26" t="s">
        <v>146</v>
      </c>
      <c r="CL121" s="26" t="s">
        <v>1</v>
      </c>
    </row>
    <row r="122" spans="1:91" s="4" customFormat="1" ht="36" customHeight="1" x14ac:dyDescent="0.2">
      <c r="A122" s="94" t="s">
        <v>90</v>
      </c>
      <c r="B122" s="52"/>
      <c r="C122" s="10"/>
      <c r="D122" s="10"/>
      <c r="E122" s="10"/>
      <c r="F122" s="10"/>
      <c r="G122" s="263" t="s">
        <v>149</v>
      </c>
      <c r="H122" s="263"/>
      <c r="I122" s="263"/>
      <c r="J122" s="263"/>
      <c r="K122" s="263"/>
      <c r="L122" s="10"/>
      <c r="M122" s="263" t="s">
        <v>104</v>
      </c>
      <c r="N122" s="263"/>
      <c r="O122" s="263"/>
      <c r="P122" s="263"/>
      <c r="Q122" s="263"/>
      <c r="R122" s="263"/>
      <c r="S122" s="263"/>
      <c r="T122" s="263"/>
      <c r="U122" s="263"/>
      <c r="V122" s="263"/>
      <c r="W122" s="263"/>
      <c r="X122" s="263"/>
      <c r="Y122" s="263"/>
      <c r="Z122" s="263"/>
      <c r="AA122" s="263"/>
      <c r="AB122" s="263"/>
      <c r="AC122" s="263"/>
      <c r="AD122" s="263"/>
      <c r="AE122" s="263"/>
      <c r="AF122" s="263"/>
      <c r="AG122" s="272">
        <f>'SO 02.1.2.1 - Následná pé...'!J34</f>
        <v>0</v>
      </c>
      <c r="AH122" s="273"/>
      <c r="AI122" s="273"/>
      <c r="AJ122" s="273"/>
      <c r="AK122" s="273"/>
      <c r="AL122" s="273"/>
      <c r="AM122" s="273"/>
      <c r="AN122" s="272">
        <f t="shared" ref="AN122:AN141" si="2">SUM(AG122,AT122)</f>
        <v>0</v>
      </c>
      <c r="AO122" s="273"/>
      <c r="AP122" s="273"/>
      <c r="AQ122" s="89" t="s">
        <v>88</v>
      </c>
      <c r="AR122" s="52"/>
      <c r="AS122" s="90">
        <v>0</v>
      </c>
      <c r="AT122" s="91">
        <f t="shared" ref="AT122:AT141" si="3">ROUND(SUM(AV122:AW122),2)</f>
        <v>0</v>
      </c>
      <c r="AU122" s="92">
        <f>'SO 02.1.2.1 - Následná pé...'!P128</f>
        <v>0</v>
      </c>
      <c r="AV122" s="91">
        <f>'SO 02.1.2.1 - Následná pé...'!J37</f>
        <v>0</v>
      </c>
      <c r="AW122" s="91">
        <f>'SO 02.1.2.1 - Následná pé...'!J38</f>
        <v>0</v>
      </c>
      <c r="AX122" s="91">
        <f>'SO 02.1.2.1 - Následná pé...'!J39</f>
        <v>0</v>
      </c>
      <c r="AY122" s="91">
        <f>'SO 02.1.2.1 - Následná pé...'!J40</f>
        <v>0</v>
      </c>
      <c r="AZ122" s="91">
        <f>'SO 02.1.2.1 - Následná pé...'!F37</f>
        <v>0</v>
      </c>
      <c r="BA122" s="91">
        <f>'SO 02.1.2.1 - Následná pé...'!F38</f>
        <v>0</v>
      </c>
      <c r="BB122" s="91">
        <f>'SO 02.1.2.1 - Následná pé...'!F39</f>
        <v>0</v>
      </c>
      <c r="BC122" s="91">
        <f>'SO 02.1.2.1 - Následná pé...'!F40</f>
        <v>0</v>
      </c>
      <c r="BD122" s="93">
        <f>'SO 02.1.2.1 - Následná pé...'!F41</f>
        <v>0</v>
      </c>
      <c r="BT122" s="26" t="s">
        <v>98</v>
      </c>
      <c r="BV122" s="26" t="s">
        <v>78</v>
      </c>
      <c r="BW122" s="26" t="s">
        <v>150</v>
      </c>
      <c r="BX122" s="26" t="s">
        <v>146</v>
      </c>
      <c r="CL122" s="26" t="s">
        <v>1</v>
      </c>
    </row>
    <row r="123" spans="1:91" s="4" customFormat="1" ht="36" customHeight="1" x14ac:dyDescent="0.2">
      <c r="A123" s="94" t="s">
        <v>90</v>
      </c>
      <c r="B123" s="52"/>
      <c r="C123" s="10"/>
      <c r="D123" s="10"/>
      <c r="E123" s="10"/>
      <c r="F123" s="10"/>
      <c r="G123" s="263" t="s">
        <v>151</v>
      </c>
      <c r="H123" s="263"/>
      <c r="I123" s="263"/>
      <c r="J123" s="263"/>
      <c r="K123" s="263"/>
      <c r="L123" s="10"/>
      <c r="M123" s="263" t="s">
        <v>107</v>
      </c>
      <c r="N123" s="263"/>
      <c r="O123" s="263"/>
      <c r="P123" s="263"/>
      <c r="Q123" s="263"/>
      <c r="R123" s="263"/>
      <c r="S123" s="263"/>
      <c r="T123" s="263"/>
      <c r="U123" s="263"/>
      <c r="V123" s="263"/>
      <c r="W123" s="263"/>
      <c r="X123" s="263"/>
      <c r="Y123" s="263"/>
      <c r="Z123" s="263"/>
      <c r="AA123" s="263"/>
      <c r="AB123" s="263"/>
      <c r="AC123" s="263"/>
      <c r="AD123" s="263"/>
      <c r="AE123" s="263"/>
      <c r="AF123" s="263"/>
      <c r="AG123" s="272">
        <f>'SO 02.1.2.2 - Následná pé...'!J34</f>
        <v>0</v>
      </c>
      <c r="AH123" s="273"/>
      <c r="AI123" s="273"/>
      <c r="AJ123" s="273"/>
      <c r="AK123" s="273"/>
      <c r="AL123" s="273"/>
      <c r="AM123" s="273"/>
      <c r="AN123" s="272">
        <f t="shared" si="2"/>
        <v>0</v>
      </c>
      <c r="AO123" s="273"/>
      <c r="AP123" s="273"/>
      <c r="AQ123" s="89" t="s">
        <v>88</v>
      </c>
      <c r="AR123" s="52"/>
      <c r="AS123" s="90">
        <v>0</v>
      </c>
      <c r="AT123" s="91">
        <f t="shared" si="3"/>
        <v>0</v>
      </c>
      <c r="AU123" s="92">
        <f>'SO 02.1.2.2 - Následná pé...'!P128</f>
        <v>0</v>
      </c>
      <c r="AV123" s="91">
        <f>'SO 02.1.2.2 - Následná pé...'!J37</f>
        <v>0</v>
      </c>
      <c r="AW123" s="91">
        <f>'SO 02.1.2.2 - Následná pé...'!J38</f>
        <v>0</v>
      </c>
      <c r="AX123" s="91">
        <f>'SO 02.1.2.2 - Následná pé...'!J39</f>
        <v>0</v>
      </c>
      <c r="AY123" s="91">
        <f>'SO 02.1.2.2 - Následná pé...'!J40</f>
        <v>0</v>
      </c>
      <c r="AZ123" s="91">
        <f>'SO 02.1.2.2 - Následná pé...'!F37</f>
        <v>0</v>
      </c>
      <c r="BA123" s="91">
        <f>'SO 02.1.2.2 - Následná pé...'!F38</f>
        <v>0</v>
      </c>
      <c r="BB123" s="91">
        <f>'SO 02.1.2.2 - Následná pé...'!F39</f>
        <v>0</v>
      </c>
      <c r="BC123" s="91">
        <f>'SO 02.1.2.2 - Následná pé...'!F40</f>
        <v>0</v>
      </c>
      <c r="BD123" s="93">
        <f>'SO 02.1.2.2 - Následná pé...'!F41</f>
        <v>0</v>
      </c>
      <c r="BT123" s="26" t="s">
        <v>98</v>
      </c>
      <c r="BV123" s="26" t="s">
        <v>78</v>
      </c>
      <c r="BW123" s="26" t="s">
        <v>152</v>
      </c>
      <c r="BX123" s="26" t="s">
        <v>146</v>
      </c>
      <c r="CL123" s="26" t="s">
        <v>1</v>
      </c>
    </row>
    <row r="124" spans="1:91" s="4" customFormat="1" ht="36" customHeight="1" x14ac:dyDescent="0.2">
      <c r="A124" s="94" t="s">
        <v>90</v>
      </c>
      <c r="B124" s="52"/>
      <c r="C124" s="10"/>
      <c r="D124" s="10"/>
      <c r="E124" s="10"/>
      <c r="F124" s="10"/>
      <c r="G124" s="263" t="s">
        <v>153</v>
      </c>
      <c r="H124" s="263"/>
      <c r="I124" s="263"/>
      <c r="J124" s="263"/>
      <c r="K124" s="263"/>
      <c r="L124" s="10"/>
      <c r="M124" s="263" t="s">
        <v>110</v>
      </c>
      <c r="N124" s="263"/>
      <c r="O124" s="263"/>
      <c r="P124" s="263"/>
      <c r="Q124" s="263"/>
      <c r="R124" s="263"/>
      <c r="S124" s="263"/>
      <c r="T124" s="263"/>
      <c r="U124" s="263"/>
      <c r="V124" s="263"/>
      <c r="W124" s="263"/>
      <c r="X124" s="263"/>
      <c r="Y124" s="263"/>
      <c r="Z124" s="263"/>
      <c r="AA124" s="263"/>
      <c r="AB124" s="263"/>
      <c r="AC124" s="263"/>
      <c r="AD124" s="263"/>
      <c r="AE124" s="263"/>
      <c r="AF124" s="263"/>
      <c r="AG124" s="272">
        <f>'SO 02.1.2.3 - Následná pé...'!J34</f>
        <v>0</v>
      </c>
      <c r="AH124" s="273"/>
      <c r="AI124" s="273"/>
      <c r="AJ124" s="273"/>
      <c r="AK124" s="273"/>
      <c r="AL124" s="273"/>
      <c r="AM124" s="273"/>
      <c r="AN124" s="272">
        <f t="shared" si="2"/>
        <v>0</v>
      </c>
      <c r="AO124" s="273"/>
      <c r="AP124" s="273"/>
      <c r="AQ124" s="89" t="s">
        <v>88</v>
      </c>
      <c r="AR124" s="52"/>
      <c r="AS124" s="90">
        <v>0</v>
      </c>
      <c r="AT124" s="91">
        <f t="shared" si="3"/>
        <v>0</v>
      </c>
      <c r="AU124" s="92">
        <f>'SO 02.1.2.3 - Následná pé...'!P128</f>
        <v>0</v>
      </c>
      <c r="AV124" s="91">
        <f>'SO 02.1.2.3 - Následná pé...'!J37</f>
        <v>0</v>
      </c>
      <c r="AW124" s="91">
        <f>'SO 02.1.2.3 - Následná pé...'!J38</f>
        <v>0</v>
      </c>
      <c r="AX124" s="91">
        <f>'SO 02.1.2.3 - Následná pé...'!J39</f>
        <v>0</v>
      </c>
      <c r="AY124" s="91">
        <f>'SO 02.1.2.3 - Následná pé...'!J40</f>
        <v>0</v>
      </c>
      <c r="AZ124" s="91">
        <f>'SO 02.1.2.3 - Následná pé...'!F37</f>
        <v>0</v>
      </c>
      <c r="BA124" s="91">
        <f>'SO 02.1.2.3 - Následná pé...'!F38</f>
        <v>0</v>
      </c>
      <c r="BB124" s="91">
        <f>'SO 02.1.2.3 - Následná pé...'!F39</f>
        <v>0</v>
      </c>
      <c r="BC124" s="91">
        <f>'SO 02.1.2.3 - Následná pé...'!F40</f>
        <v>0</v>
      </c>
      <c r="BD124" s="93">
        <f>'SO 02.1.2.3 - Následná pé...'!F41</f>
        <v>0</v>
      </c>
      <c r="BT124" s="26" t="s">
        <v>98</v>
      </c>
      <c r="BV124" s="26" t="s">
        <v>78</v>
      </c>
      <c r="BW124" s="26" t="s">
        <v>154</v>
      </c>
      <c r="BX124" s="26" t="s">
        <v>146</v>
      </c>
      <c r="CL124" s="26" t="s">
        <v>1</v>
      </c>
    </row>
    <row r="125" spans="1:91" s="4" customFormat="1" ht="24" customHeight="1" x14ac:dyDescent="0.2">
      <c r="B125" s="52"/>
      <c r="C125" s="10"/>
      <c r="D125" s="10"/>
      <c r="E125" s="10"/>
      <c r="F125" s="263" t="s">
        <v>155</v>
      </c>
      <c r="G125" s="263"/>
      <c r="H125" s="263"/>
      <c r="I125" s="263"/>
      <c r="J125" s="263"/>
      <c r="K125" s="10"/>
      <c r="L125" s="263" t="s">
        <v>156</v>
      </c>
      <c r="M125" s="263"/>
      <c r="N125" s="263"/>
      <c r="O125" s="263"/>
      <c r="P125" s="263"/>
      <c r="Q125" s="263"/>
      <c r="R125" s="263"/>
      <c r="S125" s="263"/>
      <c r="T125" s="263"/>
      <c r="U125" s="263"/>
      <c r="V125" s="263"/>
      <c r="W125" s="263"/>
      <c r="X125" s="263"/>
      <c r="Y125" s="263"/>
      <c r="Z125" s="263"/>
      <c r="AA125" s="263"/>
      <c r="AB125" s="263"/>
      <c r="AC125" s="263"/>
      <c r="AD125" s="263"/>
      <c r="AE125" s="263"/>
      <c r="AF125" s="263"/>
      <c r="AG125" s="274">
        <f>ROUND(SUM(AG126:AG127),2)</f>
        <v>0</v>
      </c>
      <c r="AH125" s="273"/>
      <c r="AI125" s="273"/>
      <c r="AJ125" s="273"/>
      <c r="AK125" s="273"/>
      <c r="AL125" s="273"/>
      <c r="AM125" s="273"/>
      <c r="AN125" s="272">
        <f t="shared" si="2"/>
        <v>0</v>
      </c>
      <c r="AO125" s="273"/>
      <c r="AP125" s="273"/>
      <c r="AQ125" s="89" t="s">
        <v>88</v>
      </c>
      <c r="AR125" s="52"/>
      <c r="AS125" s="90">
        <f>ROUND(SUM(AS126:AS127),2)</f>
        <v>0</v>
      </c>
      <c r="AT125" s="91">
        <f t="shared" si="3"/>
        <v>0</v>
      </c>
      <c r="AU125" s="92">
        <f>ROUND(SUM(AU126:AU127),5)</f>
        <v>0</v>
      </c>
      <c r="AV125" s="91">
        <f>ROUND(AZ125*L29,2)</f>
        <v>0</v>
      </c>
      <c r="AW125" s="91">
        <f>ROUND(BA125*L30,2)</f>
        <v>0</v>
      </c>
      <c r="AX125" s="91">
        <f>ROUND(BB125*L29,2)</f>
        <v>0</v>
      </c>
      <c r="AY125" s="91">
        <f>ROUND(BC125*L30,2)</f>
        <v>0</v>
      </c>
      <c r="AZ125" s="91">
        <f>ROUND(SUM(AZ126:AZ127),2)</f>
        <v>0</v>
      </c>
      <c r="BA125" s="91">
        <f>ROUND(SUM(BA126:BA127),2)</f>
        <v>0</v>
      </c>
      <c r="BB125" s="91">
        <f>ROUND(SUM(BB126:BB127),2)</f>
        <v>0</v>
      </c>
      <c r="BC125" s="91">
        <f>ROUND(SUM(BC126:BC127),2)</f>
        <v>0</v>
      </c>
      <c r="BD125" s="93">
        <f>ROUND(SUM(BD126:BD127),2)</f>
        <v>0</v>
      </c>
      <c r="BS125" s="26" t="s">
        <v>75</v>
      </c>
      <c r="BT125" s="26" t="s">
        <v>93</v>
      </c>
      <c r="BV125" s="26" t="s">
        <v>78</v>
      </c>
      <c r="BW125" s="26" t="s">
        <v>157</v>
      </c>
      <c r="BX125" s="26" t="s">
        <v>140</v>
      </c>
      <c r="CL125" s="26" t="s">
        <v>1</v>
      </c>
    </row>
    <row r="126" spans="1:91" s="4" customFormat="1" ht="24" customHeight="1" x14ac:dyDescent="0.2">
      <c r="A126" s="94" t="s">
        <v>90</v>
      </c>
      <c r="B126" s="52"/>
      <c r="C126" s="10"/>
      <c r="D126" s="10"/>
      <c r="E126" s="10"/>
      <c r="F126" s="10"/>
      <c r="G126" s="263" t="s">
        <v>155</v>
      </c>
      <c r="H126" s="263"/>
      <c r="I126" s="263"/>
      <c r="J126" s="263"/>
      <c r="K126" s="263"/>
      <c r="L126" s="10"/>
      <c r="M126" s="263" t="s">
        <v>156</v>
      </c>
      <c r="N126" s="263"/>
      <c r="O126" s="263"/>
      <c r="P126" s="263"/>
      <c r="Q126" s="263"/>
      <c r="R126" s="263"/>
      <c r="S126" s="263"/>
      <c r="T126" s="263"/>
      <c r="U126" s="263"/>
      <c r="V126" s="263"/>
      <c r="W126" s="263"/>
      <c r="X126" s="263"/>
      <c r="Y126" s="263"/>
      <c r="Z126" s="263"/>
      <c r="AA126" s="263"/>
      <c r="AB126" s="263"/>
      <c r="AC126" s="263"/>
      <c r="AD126" s="263"/>
      <c r="AE126" s="263"/>
      <c r="AF126" s="263"/>
      <c r="AG126" s="272">
        <f>'SO 02.1.3 - Most se stavi...'!J34</f>
        <v>0</v>
      </c>
      <c r="AH126" s="273"/>
      <c r="AI126" s="273"/>
      <c r="AJ126" s="273"/>
      <c r="AK126" s="273"/>
      <c r="AL126" s="273"/>
      <c r="AM126" s="273"/>
      <c r="AN126" s="272">
        <f t="shared" si="2"/>
        <v>0</v>
      </c>
      <c r="AO126" s="273"/>
      <c r="AP126" s="273"/>
      <c r="AQ126" s="89" t="s">
        <v>88</v>
      </c>
      <c r="AR126" s="52"/>
      <c r="AS126" s="90">
        <v>0</v>
      </c>
      <c r="AT126" s="91">
        <f t="shared" si="3"/>
        <v>0</v>
      </c>
      <c r="AU126" s="92">
        <f>'SO 02.1.3 - Most se stavi...'!P136</f>
        <v>0</v>
      </c>
      <c r="AV126" s="91">
        <f>'SO 02.1.3 - Most se stavi...'!J37</f>
        <v>0</v>
      </c>
      <c r="AW126" s="91">
        <f>'SO 02.1.3 - Most se stavi...'!J38</f>
        <v>0</v>
      </c>
      <c r="AX126" s="91">
        <f>'SO 02.1.3 - Most se stavi...'!J39</f>
        <v>0</v>
      </c>
      <c r="AY126" s="91">
        <f>'SO 02.1.3 - Most se stavi...'!J40</f>
        <v>0</v>
      </c>
      <c r="AZ126" s="91">
        <f>'SO 02.1.3 - Most se stavi...'!F37</f>
        <v>0</v>
      </c>
      <c r="BA126" s="91">
        <f>'SO 02.1.3 - Most se stavi...'!F38</f>
        <v>0</v>
      </c>
      <c r="BB126" s="91">
        <f>'SO 02.1.3 - Most se stavi...'!F39</f>
        <v>0</v>
      </c>
      <c r="BC126" s="91">
        <f>'SO 02.1.3 - Most se stavi...'!F40</f>
        <v>0</v>
      </c>
      <c r="BD126" s="93">
        <f>'SO 02.1.3 - Most se stavi...'!F41</f>
        <v>0</v>
      </c>
      <c r="BT126" s="26" t="s">
        <v>98</v>
      </c>
      <c r="BU126" s="26" t="s">
        <v>99</v>
      </c>
      <c r="BV126" s="26" t="s">
        <v>78</v>
      </c>
      <c r="BW126" s="26" t="s">
        <v>157</v>
      </c>
      <c r="BX126" s="26" t="s">
        <v>140</v>
      </c>
      <c r="CL126" s="26" t="s">
        <v>1</v>
      </c>
    </row>
    <row r="127" spans="1:91" s="4" customFormat="1" ht="36" customHeight="1" x14ac:dyDescent="0.2">
      <c r="A127" s="94" t="s">
        <v>90</v>
      </c>
      <c r="B127" s="52"/>
      <c r="C127" s="10"/>
      <c r="D127" s="10"/>
      <c r="E127" s="10"/>
      <c r="F127" s="10"/>
      <c r="G127" s="263" t="s">
        <v>158</v>
      </c>
      <c r="H127" s="263"/>
      <c r="I127" s="263"/>
      <c r="J127" s="263"/>
      <c r="K127" s="263"/>
      <c r="L127" s="10"/>
      <c r="M127" s="263" t="s">
        <v>116</v>
      </c>
      <c r="N127" s="263"/>
      <c r="O127" s="263"/>
      <c r="P127" s="263"/>
      <c r="Q127" s="263"/>
      <c r="R127" s="263"/>
      <c r="S127" s="263"/>
      <c r="T127" s="263"/>
      <c r="U127" s="263"/>
      <c r="V127" s="263"/>
      <c r="W127" s="263"/>
      <c r="X127" s="263"/>
      <c r="Y127" s="263"/>
      <c r="Z127" s="263"/>
      <c r="AA127" s="263"/>
      <c r="AB127" s="263"/>
      <c r="AC127" s="263"/>
      <c r="AD127" s="263"/>
      <c r="AE127" s="263"/>
      <c r="AF127" s="263"/>
      <c r="AG127" s="272">
        <f>'SO 02.1.3.a - Snižování h...'!J34</f>
        <v>0</v>
      </c>
      <c r="AH127" s="273"/>
      <c r="AI127" s="273"/>
      <c r="AJ127" s="273"/>
      <c r="AK127" s="273"/>
      <c r="AL127" s="273"/>
      <c r="AM127" s="273"/>
      <c r="AN127" s="272">
        <f t="shared" si="2"/>
        <v>0</v>
      </c>
      <c r="AO127" s="273"/>
      <c r="AP127" s="273"/>
      <c r="AQ127" s="89" t="s">
        <v>88</v>
      </c>
      <c r="AR127" s="52"/>
      <c r="AS127" s="90">
        <v>0</v>
      </c>
      <c r="AT127" s="91">
        <f t="shared" si="3"/>
        <v>0</v>
      </c>
      <c r="AU127" s="92">
        <f>'SO 02.1.3.a - Snižování h...'!P126</f>
        <v>0</v>
      </c>
      <c r="AV127" s="91">
        <f>'SO 02.1.3.a - Snižování h...'!J37</f>
        <v>0</v>
      </c>
      <c r="AW127" s="91">
        <f>'SO 02.1.3.a - Snižování h...'!J38</f>
        <v>0</v>
      </c>
      <c r="AX127" s="91">
        <f>'SO 02.1.3.a - Snižování h...'!J39</f>
        <v>0</v>
      </c>
      <c r="AY127" s="91">
        <f>'SO 02.1.3.a - Snižování h...'!J40</f>
        <v>0</v>
      </c>
      <c r="AZ127" s="91">
        <f>'SO 02.1.3.a - Snižování h...'!F37</f>
        <v>0</v>
      </c>
      <c r="BA127" s="91">
        <f>'SO 02.1.3.a - Snižování h...'!F38</f>
        <v>0</v>
      </c>
      <c r="BB127" s="91">
        <f>'SO 02.1.3.a - Snižování h...'!F39</f>
        <v>0</v>
      </c>
      <c r="BC127" s="91">
        <f>'SO 02.1.3.a - Snižování h...'!F40</f>
        <v>0</v>
      </c>
      <c r="BD127" s="93">
        <f>'SO 02.1.3.a - Snižování h...'!F41</f>
        <v>0</v>
      </c>
      <c r="BT127" s="26" t="s">
        <v>98</v>
      </c>
      <c r="BV127" s="26" t="s">
        <v>78</v>
      </c>
      <c r="BW127" s="26" t="s">
        <v>159</v>
      </c>
      <c r="BX127" s="26" t="s">
        <v>157</v>
      </c>
      <c r="CL127" s="26" t="s">
        <v>1</v>
      </c>
    </row>
    <row r="128" spans="1:91" s="4" customFormat="1" ht="24" customHeight="1" x14ac:dyDescent="0.2">
      <c r="A128" s="94" t="s">
        <v>90</v>
      </c>
      <c r="B128" s="52"/>
      <c r="C128" s="10"/>
      <c r="D128" s="10"/>
      <c r="E128" s="10"/>
      <c r="F128" s="263" t="s">
        <v>160</v>
      </c>
      <c r="G128" s="263"/>
      <c r="H128" s="263"/>
      <c r="I128" s="263"/>
      <c r="J128" s="263"/>
      <c r="K128" s="10"/>
      <c r="L128" s="263" t="s">
        <v>161</v>
      </c>
      <c r="M128" s="263"/>
      <c r="N128" s="263"/>
      <c r="O128" s="263"/>
      <c r="P128" s="263"/>
      <c r="Q128" s="263"/>
      <c r="R128" s="263"/>
      <c r="S128" s="263"/>
      <c r="T128" s="263"/>
      <c r="U128" s="263"/>
      <c r="V128" s="263"/>
      <c r="W128" s="263"/>
      <c r="X128" s="263"/>
      <c r="Y128" s="263"/>
      <c r="Z128" s="263"/>
      <c r="AA128" s="263"/>
      <c r="AB128" s="263"/>
      <c r="AC128" s="263"/>
      <c r="AD128" s="263"/>
      <c r="AE128" s="263"/>
      <c r="AF128" s="263"/>
      <c r="AG128" s="272">
        <f>'SO 02.1.4 - Odbahnění dol...'!J34</f>
        <v>0</v>
      </c>
      <c r="AH128" s="273"/>
      <c r="AI128" s="273"/>
      <c r="AJ128" s="273"/>
      <c r="AK128" s="273"/>
      <c r="AL128" s="273"/>
      <c r="AM128" s="273"/>
      <c r="AN128" s="272">
        <f t="shared" si="2"/>
        <v>0</v>
      </c>
      <c r="AO128" s="273"/>
      <c r="AP128" s="273"/>
      <c r="AQ128" s="89" t="s">
        <v>88</v>
      </c>
      <c r="AR128" s="52"/>
      <c r="AS128" s="90">
        <v>0</v>
      </c>
      <c r="AT128" s="91">
        <f t="shared" si="3"/>
        <v>0</v>
      </c>
      <c r="AU128" s="92">
        <f>'SO 02.1.4 - Odbahnění dol...'!P136</f>
        <v>0</v>
      </c>
      <c r="AV128" s="91">
        <f>'SO 02.1.4 - Odbahnění dol...'!J37</f>
        <v>0</v>
      </c>
      <c r="AW128" s="91">
        <f>'SO 02.1.4 - Odbahnění dol...'!J38</f>
        <v>0</v>
      </c>
      <c r="AX128" s="91">
        <f>'SO 02.1.4 - Odbahnění dol...'!J39</f>
        <v>0</v>
      </c>
      <c r="AY128" s="91">
        <f>'SO 02.1.4 - Odbahnění dol...'!J40</f>
        <v>0</v>
      </c>
      <c r="AZ128" s="91">
        <f>'SO 02.1.4 - Odbahnění dol...'!F37</f>
        <v>0</v>
      </c>
      <c r="BA128" s="91">
        <f>'SO 02.1.4 - Odbahnění dol...'!F38</f>
        <v>0</v>
      </c>
      <c r="BB128" s="91">
        <f>'SO 02.1.4 - Odbahnění dol...'!F39</f>
        <v>0</v>
      </c>
      <c r="BC128" s="91">
        <f>'SO 02.1.4 - Odbahnění dol...'!F40</f>
        <v>0</v>
      </c>
      <c r="BD128" s="93">
        <f>'SO 02.1.4 - Odbahnění dol...'!F41</f>
        <v>0</v>
      </c>
      <c r="BT128" s="26" t="s">
        <v>93</v>
      </c>
      <c r="BV128" s="26" t="s">
        <v>78</v>
      </c>
      <c r="BW128" s="26" t="s">
        <v>162</v>
      </c>
      <c r="BX128" s="26" t="s">
        <v>140</v>
      </c>
      <c r="CL128" s="26" t="s">
        <v>1</v>
      </c>
    </row>
    <row r="129" spans="1:91" s="4" customFormat="1" ht="24" customHeight="1" x14ac:dyDescent="0.2">
      <c r="A129" s="94" t="s">
        <v>90</v>
      </c>
      <c r="B129" s="52"/>
      <c r="C129" s="10"/>
      <c r="D129" s="10"/>
      <c r="E129" s="10"/>
      <c r="F129" s="263" t="s">
        <v>163</v>
      </c>
      <c r="G129" s="263"/>
      <c r="H129" s="263"/>
      <c r="I129" s="263"/>
      <c r="J129" s="263"/>
      <c r="K129" s="10"/>
      <c r="L129" s="263" t="s">
        <v>164</v>
      </c>
      <c r="M129" s="263"/>
      <c r="N129" s="263"/>
      <c r="O129" s="263"/>
      <c r="P129" s="263"/>
      <c r="Q129" s="263"/>
      <c r="R129" s="263"/>
      <c r="S129" s="263"/>
      <c r="T129" s="263"/>
      <c r="U129" s="263"/>
      <c r="V129" s="263"/>
      <c r="W129" s="263"/>
      <c r="X129" s="263"/>
      <c r="Y129" s="263"/>
      <c r="Z129" s="263"/>
      <c r="AA129" s="263"/>
      <c r="AB129" s="263"/>
      <c r="AC129" s="263"/>
      <c r="AD129" s="263"/>
      <c r="AE129" s="263"/>
      <c r="AF129" s="263"/>
      <c r="AG129" s="272">
        <f>'SO 02.1.5 - Odbahnění Mor...'!J34</f>
        <v>0</v>
      </c>
      <c r="AH129" s="273"/>
      <c r="AI129" s="273"/>
      <c r="AJ129" s="273"/>
      <c r="AK129" s="273"/>
      <c r="AL129" s="273"/>
      <c r="AM129" s="273"/>
      <c r="AN129" s="272">
        <f t="shared" si="2"/>
        <v>0</v>
      </c>
      <c r="AO129" s="273"/>
      <c r="AP129" s="273"/>
      <c r="AQ129" s="89" t="s">
        <v>88</v>
      </c>
      <c r="AR129" s="52"/>
      <c r="AS129" s="90">
        <v>0</v>
      </c>
      <c r="AT129" s="91">
        <f t="shared" si="3"/>
        <v>0</v>
      </c>
      <c r="AU129" s="92">
        <f>'SO 02.1.5 - Odbahnění Mor...'!P130</f>
        <v>0</v>
      </c>
      <c r="AV129" s="91">
        <f>'SO 02.1.5 - Odbahnění Mor...'!J37</f>
        <v>0</v>
      </c>
      <c r="AW129" s="91">
        <f>'SO 02.1.5 - Odbahnění Mor...'!J38</f>
        <v>0</v>
      </c>
      <c r="AX129" s="91">
        <f>'SO 02.1.5 - Odbahnění Mor...'!J39</f>
        <v>0</v>
      </c>
      <c r="AY129" s="91">
        <f>'SO 02.1.5 - Odbahnění Mor...'!J40</f>
        <v>0</v>
      </c>
      <c r="AZ129" s="91">
        <f>'SO 02.1.5 - Odbahnění Mor...'!F37</f>
        <v>0</v>
      </c>
      <c r="BA129" s="91">
        <f>'SO 02.1.5 - Odbahnění Mor...'!F38</f>
        <v>0</v>
      </c>
      <c r="BB129" s="91">
        <f>'SO 02.1.5 - Odbahnění Mor...'!F39</f>
        <v>0</v>
      </c>
      <c r="BC129" s="91">
        <f>'SO 02.1.5 - Odbahnění Mor...'!F40</f>
        <v>0</v>
      </c>
      <c r="BD129" s="93">
        <f>'SO 02.1.5 - Odbahnění Mor...'!F41</f>
        <v>0</v>
      </c>
      <c r="BT129" s="26" t="s">
        <v>93</v>
      </c>
      <c r="BV129" s="26" t="s">
        <v>78</v>
      </c>
      <c r="BW129" s="26" t="s">
        <v>165</v>
      </c>
      <c r="BX129" s="26" t="s">
        <v>140</v>
      </c>
      <c r="CL129" s="26" t="s">
        <v>1</v>
      </c>
    </row>
    <row r="130" spans="1:91" s="4" customFormat="1" ht="24" customHeight="1" x14ac:dyDescent="0.2">
      <c r="B130" s="52"/>
      <c r="C130" s="10"/>
      <c r="D130" s="10"/>
      <c r="E130" s="10"/>
      <c r="F130" s="263" t="s">
        <v>166</v>
      </c>
      <c r="G130" s="263"/>
      <c r="H130" s="263"/>
      <c r="I130" s="263"/>
      <c r="J130" s="263"/>
      <c r="K130" s="10"/>
      <c r="L130" s="263" t="s">
        <v>167</v>
      </c>
      <c r="M130" s="263"/>
      <c r="N130" s="263"/>
      <c r="O130" s="263"/>
      <c r="P130" s="263"/>
      <c r="Q130" s="263"/>
      <c r="R130" s="263"/>
      <c r="S130" s="263"/>
      <c r="T130" s="263"/>
      <c r="U130" s="263"/>
      <c r="V130" s="263"/>
      <c r="W130" s="263"/>
      <c r="X130" s="263"/>
      <c r="Y130" s="263"/>
      <c r="Z130" s="263"/>
      <c r="AA130" s="263"/>
      <c r="AB130" s="263"/>
      <c r="AC130" s="263"/>
      <c r="AD130" s="263"/>
      <c r="AE130" s="263"/>
      <c r="AF130" s="263"/>
      <c r="AG130" s="274">
        <f>ROUND(SUM(AG131:AG134),2)</f>
        <v>0</v>
      </c>
      <c r="AH130" s="273"/>
      <c r="AI130" s="273"/>
      <c r="AJ130" s="273"/>
      <c r="AK130" s="273"/>
      <c r="AL130" s="273"/>
      <c r="AM130" s="273"/>
      <c r="AN130" s="272">
        <f t="shared" si="2"/>
        <v>0</v>
      </c>
      <c r="AO130" s="273"/>
      <c r="AP130" s="273"/>
      <c r="AQ130" s="89" t="s">
        <v>88</v>
      </c>
      <c r="AR130" s="52"/>
      <c r="AS130" s="90">
        <f>ROUND(SUM(AS131:AS134),2)</f>
        <v>0</v>
      </c>
      <c r="AT130" s="91">
        <f t="shared" si="3"/>
        <v>0</v>
      </c>
      <c r="AU130" s="92">
        <f>ROUND(SUM(AU131:AU134),5)</f>
        <v>0</v>
      </c>
      <c r="AV130" s="91">
        <f>ROUND(AZ130*L29,2)</f>
        <v>0</v>
      </c>
      <c r="AW130" s="91">
        <f>ROUND(BA130*L30,2)</f>
        <v>0</v>
      </c>
      <c r="AX130" s="91">
        <f>ROUND(BB130*L29,2)</f>
        <v>0</v>
      </c>
      <c r="AY130" s="91">
        <f>ROUND(BC130*L30,2)</f>
        <v>0</v>
      </c>
      <c r="AZ130" s="91">
        <f>ROUND(SUM(AZ131:AZ134),2)</f>
        <v>0</v>
      </c>
      <c r="BA130" s="91">
        <f>ROUND(SUM(BA131:BA134),2)</f>
        <v>0</v>
      </c>
      <c r="BB130" s="91">
        <f>ROUND(SUM(BB131:BB134),2)</f>
        <v>0</v>
      </c>
      <c r="BC130" s="91">
        <f>ROUND(SUM(BC131:BC134),2)</f>
        <v>0</v>
      </c>
      <c r="BD130" s="93">
        <f>ROUND(SUM(BD131:BD134),2)</f>
        <v>0</v>
      </c>
      <c r="BS130" s="26" t="s">
        <v>75</v>
      </c>
      <c r="BT130" s="26" t="s">
        <v>93</v>
      </c>
      <c r="BV130" s="26" t="s">
        <v>78</v>
      </c>
      <c r="BW130" s="26" t="s">
        <v>168</v>
      </c>
      <c r="BX130" s="26" t="s">
        <v>140</v>
      </c>
      <c r="CL130" s="26" t="s">
        <v>1</v>
      </c>
    </row>
    <row r="131" spans="1:91" s="4" customFormat="1" ht="24" customHeight="1" x14ac:dyDescent="0.2">
      <c r="A131" s="94" t="s">
        <v>90</v>
      </c>
      <c r="B131" s="52"/>
      <c r="C131" s="10"/>
      <c r="D131" s="10"/>
      <c r="E131" s="10"/>
      <c r="F131" s="10"/>
      <c r="G131" s="263" t="s">
        <v>166</v>
      </c>
      <c r="H131" s="263"/>
      <c r="I131" s="263"/>
      <c r="J131" s="263"/>
      <c r="K131" s="263"/>
      <c r="L131" s="10"/>
      <c r="M131" s="263" t="s">
        <v>167</v>
      </c>
      <c r="N131" s="263"/>
      <c r="O131" s="263"/>
      <c r="P131" s="263"/>
      <c r="Q131" s="263"/>
      <c r="R131" s="263"/>
      <c r="S131" s="263"/>
      <c r="T131" s="263"/>
      <c r="U131" s="263"/>
      <c r="V131" s="263"/>
      <c r="W131" s="263"/>
      <c r="X131" s="263"/>
      <c r="Y131" s="263"/>
      <c r="Z131" s="263"/>
      <c r="AA131" s="263"/>
      <c r="AB131" s="263"/>
      <c r="AC131" s="263"/>
      <c r="AD131" s="263"/>
      <c r="AE131" s="263"/>
      <c r="AF131" s="263"/>
      <c r="AG131" s="272">
        <f>'SO 02.1.6 - Mokřadní plocha'!J34</f>
        <v>0</v>
      </c>
      <c r="AH131" s="273"/>
      <c r="AI131" s="273"/>
      <c r="AJ131" s="273"/>
      <c r="AK131" s="273"/>
      <c r="AL131" s="273"/>
      <c r="AM131" s="273"/>
      <c r="AN131" s="272">
        <f t="shared" si="2"/>
        <v>0</v>
      </c>
      <c r="AO131" s="273"/>
      <c r="AP131" s="273"/>
      <c r="AQ131" s="89" t="s">
        <v>88</v>
      </c>
      <c r="AR131" s="52"/>
      <c r="AS131" s="90">
        <v>0</v>
      </c>
      <c r="AT131" s="91">
        <f t="shared" si="3"/>
        <v>0</v>
      </c>
      <c r="AU131" s="92">
        <f>'SO 02.1.6 - Mokřadní plocha'!P128</f>
        <v>0</v>
      </c>
      <c r="AV131" s="91">
        <f>'SO 02.1.6 - Mokřadní plocha'!J37</f>
        <v>0</v>
      </c>
      <c r="AW131" s="91">
        <f>'SO 02.1.6 - Mokřadní plocha'!J38</f>
        <v>0</v>
      </c>
      <c r="AX131" s="91">
        <f>'SO 02.1.6 - Mokřadní plocha'!J39</f>
        <v>0</v>
      </c>
      <c r="AY131" s="91">
        <f>'SO 02.1.6 - Mokřadní plocha'!J40</f>
        <v>0</v>
      </c>
      <c r="AZ131" s="91">
        <f>'SO 02.1.6 - Mokřadní plocha'!F37</f>
        <v>0</v>
      </c>
      <c r="BA131" s="91">
        <f>'SO 02.1.6 - Mokřadní plocha'!F38</f>
        <v>0</v>
      </c>
      <c r="BB131" s="91">
        <f>'SO 02.1.6 - Mokřadní plocha'!F39</f>
        <v>0</v>
      </c>
      <c r="BC131" s="91">
        <f>'SO 02.1.6 - Mokřadní plocha'!F40</f>
        <v>0</v>
      </c>
      <c r="BD131" s="93">
        <f>'SO 02.1.6 - Mokřadní plocha'!F41</f>
        <v>0</v>
      </c>
      <c r="BT131" s="26" t="s">
        <v>98</v>
      </c>
      <c r="BU131" s="26" t="s">
        <v>99</v>
      </c>
      <c r="BV131" s="26" t="s">
        <v>78</v>
      </c>
      <c r="BW131" s="26" t="s">
        <v>168</v>
      </c>
      <c r="BX131" s="26" t="s">
        <v>140</v>
      </c>
      <c r="CL131" s="26" t="s">
        <v>1</v>
      </c>
    </row>
    <row r="132" spans="1:91" s="4" customFormat="1" ht="36" customHeight="1" x14ac:dyDescent="0.2">
      <c r="A132" s="94" t="s">
        <v>90</v>
      </c>
      <c r="B132" s="52"/>
      <c r="C132" s="10"/>
      <c r="D132" s="10"/>
      <c r="E132" s="10"/>
      <c r="F132" s="10"/>
      <c r="G132" s="263" t="s">
        <v>169</v>
      </c>
      <c r="H132" s="263"/>
      <c r="I132" s="263"/>
      <c r="J132" s="263"/>
      <c r="K132" s="263"/>
      <c r="L132" s="10"/>
      <c r="M132" s="263" t="s">
        <v>104</v>
      </c>
      <c r="N132" s="263"/>
      <c r="O132" s="263"/>
      <c r="P132" s="263"/>
      <c r="Q132" s="263"/>
      <c r="R132" s="263"/>
      <c r="S132" s="263"/>
      <c r="T132" s="263"/>
      <c r="U132" s="263"/>
      <c r="V132" s="263"/>
      <c r="W132" s="263"/>
      <c r="X132" s="263"/>
      <c r="Y132" s="263"/>
      <c r="Z132" s="263"/>
      <c r="AA132" s="263"/>
      <c r="AB132" s="263"/>
      <c r="AC132" s="263"/>
      <c r="AD132" s="263"/>
      <c r="AE132" s="263"/>
      <c r="AF132" s="263"/>
      <c r="AG132" s="272">
        <f>'SO 02.1.6.1 - Následná pé...'!J34</f>
        <v>0</v>
      </c>
      <c r="AH132" s="273"/>
      <c r="AI132" s="273"/>
      <c r="AJ132" s="273"/>
      <c r="AK132" s="273"/>
      <c r="AL132" s="273"/>
      <c r="AM132" s="273"/>
      <c r="AN132" s="272">
        <f t="shared" si="2"/>
        <v>0</v>
      </c>
      <c r="AO132" s="273"/>
      <c r="AP132" s="273"/>
      <c r="AQ132" s="89" t="s">
        <v>88</v>
      </c>
      <c r="AR132" s="52"/>
      <c r="AS132" s="90">
        <v>0</v>
      </c>
      <c r="AT132" s="91">
        <f t="shared" si="3"/>
        <v>0</v>
      </c>
      <c r="AU132" s="92">
        <f>'SO 02.1.6.1 - Následná pé...'!P128</f>
        <v>0</v>
      </c>
      <c r="AV132" s="91">
        <f>'SO 02.1.6.1 - Následná pé...'!J37</f>
        <v>0</v>
      </c>
      <c r="AW132" s="91">
        <f>'SO 02.1.6.1 - Následná pé...'!J38</f>
        <v>0</v>
      </c>
      <c r="AX132" s="91">
        <f>'SO 02.1.6.1 - Následná pé...'!J39</f>
        <v>0</v>
      </c>
      <c r="AY132" s="91">
        <f>'SO 02.1.6.1 - Následná pé...'!J40</f>
        <v>0</v>
      </c>
      <c r="AZ132" s="91">
        <f>'SO 02.1.6.1 - Následná pé...'!F37</f>
        <v>0</v>
      </c>
      <c r="BA132" s="91">
        <f>'SO 02.1.6.1 - Následná pé...'!F38</f>
        <v>0</v>
      </c>
      <c r="BB132" s="91">
        <f>'SO 02.1.6.1 - Následná pé...'!F39</f>
        <v>0</v>
      </c>
      <c r="BC132" s="91">
        <f>'SO 02.1.6.1 - Následná pé...'!F40</f>
        <v>0</v>
      </c>
      <c r="BD132" s="93">
        <f>'SO 02.1.6.1 - Následná pé...'!F41</f>
        <v>0</v>
      </c>
      <c r="BT132" s="26" t="s">
        <v>98</v>
      </c>
      <c r="BV132" s="26" t="s">
        <v>78</v>
      </c>
      <c r="BW132" s="26" t="s">
        <v>170</v>
      </c>
      <c r="BX132" s="26" t="s">
        <v>168</v>
      </c>
      <c r="CL132" s="26" t="s">
        <v>1</v>
      </c>
    </row>
    <row r="133" spans="1:91" s="4" customFormat="1" ht="36" customHeight="1" x14ac:dyDescent="0.2">
      <c r="A133" s="94" t="s">
        <v>90</v>
      </c>
      <c r="B133" s="52"/>
      <c r="C133" s="10"/>
      <c r="D133" s="10"/>
      <c r="E133" s="10"/>
      <c r="F133" s="10"/>
      <c r="G133" s="263" t="s">
        <v>171</v>
      </c>
      <c r="H133" s="263"/>
      <c r="I133" s="263"/>
      <c r="J133" s="263"/>
      <c r="K133" s="263"/>
      <c r="L133" s="10"/>
      <c r="M133" s="263" t="s">
        <v>107</v>
      </c>
      <c r="N133" s="263"/>
      <c r="O133" s="263"/>
      <c r="P133" s="263"/>
      <c r="Q133" s="263"/>
      <c r="R133" s="263"/>
      <c r="S133" s="263"/>
      <c r="T133" s="263"/>
      <c r="U133" s="263"/>
      <c r="V133" s="263"/>
      <c r="W133" s="263"/>
      <c r="X133" s="263"/>
      <c r="Y133" s="263"/>
      <c r="Z133" s="263"/>
      <c r="AA133" s="263"/>
      <c r="AB133" s="263"/>
      <c r="AC133" s="263"/>
      <c r="AD133" s="263"/>
      <c r="AE133" s="263"/>
      <c r="AF133" s="263"/>
      <c r="AG133" s="272">
        <f>'SO 02.1.6.2 - Následná pé...'!J34</f>
        <v>0</v>
      </c>
      <c r="AH133" s="273"/>
      <c r="AI133" s="273"/>
      <c r="AJ133" s="273"/>
      <c r="AK133" s="273"/>
      <c r="AL133" s="273"/>
      <c r="AM133" s="273"/>
      <c r="AN133" s="272">
        <f t="shared" si="2"/>
        <v>0</v>
      </c>
      <c r="AO133" s="273"/>
      <c r="AP133" s="273"/>
      <c r="AQ133" s="89" t="s">
        <v>88</v>
      </c>
      <c r="AR133" s="52"/>
      <c r="AS133" s="90">
        <v>0</v>
      </c>
      <c r="AT133" s="91">
        <f t="shared" si="3"/>
        <v>0</v>
      </c>
      <c r="AU133" s="92">
        <f>'SO 02.1.6.2 - Následná pé...'!P128</f>
        <v>0</v>
      </c>
      <c r="AV133" s="91">
        <f>'SO 02.1.6.2 - Následná pé...'!J37</f>
        <v>0</v>
      </c>
      <c r="AW133" s="91">
        <f>'SO 02.1.6.2 - Následná pé...'!J38</f>
        <v>0</v>
      </c>
      <c r="AX133" s="91">
        <f>'SO 02.1.6.2 - Následná pé...'!J39</f>
        <v>0</v>
      </c>
      <c r="AY133" s="91">
        <f>'SO 02.1.6.2 - Následná pé...'!J40</f>
        <v>0</v>
      </c>
      <c r="AZ133" s="91">
        <f>'SO 02.1.6.2 - Následná pé...'!F37</f>
        <v>0</v>
      </c>
      <c r="BA133" s="91">
        <f>'SO 02.1.6.2 - Následná pé...'!F38</f>
        <v>0</v>
      </c>
      <c r="BB133" s="91">
        <f>'SO 02.1.6.2 - Následná pé...'!F39</f>
        <v>0</v>
      </c>
      <c r="BC133" s="91">
        <f>'SO 02.1.6.2 - Následná pé...'!F40</f>
        <v>0</v>
      </c>
      <c r="BD133" s="93">
        <f>'SO 02.1.6.2 - Následná pé...'!F41</f>
        <v>0</v>
      </c>
      <c r="BT133" s="26" t="s">
        <v>98</v>
      </c>
      <c r="BV133" s="26" t="s">
        <v>78</v>
      </c>
      <c r="BW133" s="26" t="s">
        <v>172</v>
      </c>
      <c r="BX133" s="26" t="s">
        <v>168</v>
      </c>
      <c r="CL133" s="26" t="s">
        <v>1</v>
      </c>
    </row>
    <row r="134" spans="1:91" s="4" customFormat="1" ht="36" customHeight="1" x14ac:dyDescent="0.2">
      <c r="A134" s="94" t="s">
        <v>90</v>
      </c>
      <c r="B134" s="52"/>
      <c r="C134" s="10"/>
      <c r="D134" s="10"/>
      <c r="E134" s="10"/>
      <c r="F134" s="10"/>
      <c r="G134" s="263" t="s">
        <v>173</v>
      </c>
      <c r="H134" s="263"/>
      <c r="I134" s="263"/>
      <c r="J134" s="263"/>
      <c r="K134" s="263"/>
      <c r="L134" s="10"/>
      <c r="M134" s="263" t="s">
        <v>110</v>
      </c>
      <c r="N134" s="263"/>
      <c r="O134" s="263"/>
      <c r="P134" s="263"/>
      <c r="Q134" s="263"/>
      <c r="R134" s="263"/>
      <c r="S134" s="263"/>
      <c r="T134" s="263"/>
      <c r="U134" s="263"/>
      <c r="V134" s="263"/>
      <c r="W134" s="263"/>
      <c r="X134" s="263"/>
      <c r="Y134" s="263"/>
      <c r="Z134" s="263"/>
      <c r="AA134" s="263"/>
      <c r="AB134" s="263"/>
      <c r="AC134" s="263"/>
      <c r="AD134" s="263"/>
      <c r="AE134" s="263"/>
      <c r="AF134" s="263"/>
      <c r="AG134" s="272">
        <f>'SO 02.1.6.3 - Následná pé...'!J34</f>
        <v>0</v>
      </c>
      <c r="AH134" s="273"/>
      <c r="AI134" s="273"/>
      <c r="AJ134" s="273"/>
      <c r="AK134" s="273"/>
      <c r="AL134" s="273"/>
      <c r="AM134" s="273"/>
      <c r="AN134" s="272">
        <f t="shared" si="2"/>
        <v>0</v>
      </c>
      <c r="AO134" s="273"/>
      <c r="AP134" s="273"/>
      <c r="AQ134" s="89" t="s">
        <v>88</v>
      </c>
      <c r="AR134" s="52"/>
      <c r="AS134" s="90">
        <v>0</v>
      </c>
      <c r="AT134" s="91">
        <f t="shared" si="3"/>
        <v>0</v>
      </c>
      <c r="AU134" s="92">
        <f>'SO 02.1.6.3 - Následná pé...'!P128</f>
        <v>0</v>
      </c>
      <c r="AV134" s="91">
        <f>'SO 02.1.6.3 - Následná pé...'!J37</f>
        <v>0</v>
      </c>
      <c r="AW134" s="91">
        <f>'SO 02.1.6.3 - Následná pé...'!J38</f>
        <v>0</v>
      </c>
      <c r="AX134" s="91">
        <f>'SO 02.1.6.3 - Následná pé...'!J39</f>
        <v>0</v>
      </c>
      <c r="AY134" s="91">
        <f>'SO 02.1.6.3 - Následná pé...'!J40</f>
        <v>0</v>
      </c>
      <c r="AZ134" s="91">
        <f>'SO 02.1.6.3 - Následná pé...'!F37</f>
        <v>0</v>
      </c>
      <c r="BA134" s="91">
        <f>'SO 02.1.6.3 - Následná pé...'!F38</f>
        <v>0</v>
      </c>
      <c r="BB134" s="91">
        <f>'SO 02.1.6.3 - Následná pé...'!F39</f>
        <v>0</v>
      </c>
      <c r="BC134" s="91">
        <f>'SO 02.1.6.3 - Následná pé...'!F40</f>
        <v>0</v>
      </c>
      <c r="BD134" s="93">
        <f>'SO 02.1.6.3 - Následná pé...'!F41</f>
        <v>0</v>
      </c>
      <c r="BT134" s="26" t="s">
        <v>98</v>
      </c>
      <c r="BV134" s="26" t="s">
        <v>78</v>
      </c>
      <c r="BW134" s="26" t="s">
        <v>174</v>
      </c>
      <c r="BX134" s="26" t="s">
        <v>168</v>
      </c>
      <c r="CL134" s="26" t="s">
        <v>1</v>
      </c>
    </row>
    <row r="135" spans="1:91" s="4" customFormat="1" ht="24" customHeight="1" x14ac:dyDescent="0.2">
      <c r="A135" s="94" t="s">
        <v>90</v>
      </c>
      <c r="B135" s="52"/>
      <c r="C135" s="10"/>
      <c r="D135" s="10"/>
      <c r="E135" s="10"/>
      <c r="F135" s="263" t="s">
        <v>175</v>
      </c>
      <c r="G135" s="263"/>
      <c r="H135" s="263"/>
      <c r="I135" s="263"/>
      <c r="J135" s="263"/>
      <c r="K135" s="10"/>
      <c r="L135" s="263" t="s">
        <v>176</v>
      </c>
      <c r="M135" s="263"/>
      <c r="N135" s="263"/>
      <c r="O135" s="263"/>
      <c r="P135" s="263"/>
      <c r="Q135" s="263"/>
      <c r="R135" s="263"/>
      <c r="S135" s="263"/>
      <c r="T135" s="263"/>
      <c r="U135" s="263"/>
      <c r="V135" s="263"/>
      <c r="W135" s="263"/>
      <c r="X135" s="263"/>
      <c r="Y135" s="263"/>
      <c r="Z135" s="263"/>
      <c r="AA135" s="263"/>
      <c r="AB135" s="263"/>
      <c r="AC135" s="263"/>
      <c r="AD135" s="263"/>
      <c r="AE135" s="263"/>
      <c r="AF135" s="263"/>
      <c r="AG135" s="272">
        <f>'SO 02.1.7 - Propustek'!J34</f>
        <v>0</v>
      </c>
      <c r="AH135" s="273"/>
      <c r="AI135" s="273"/>
      <c r="AJ135" s="273"/>
      <c r="AK135" s="273"/>
      <c r="AL135" s="273"/>
      <c r="AM135" s="273"/>
      <c r="AN135" s="272">
        <f t="shared" si="2"/>
        <v>0</v>
      </c>
      <c r="AO135" s="273"/>
      <c r="AP135" s="273"/>
      <c r="AQ135" s="89" t="s">
        <v>88</v>
      </c>
      <c r="AR135" s="52"/>
      <c r="AS135" s="90">
        <v>0</v>
      </c>
      <c r="AT135" s="91">
        <f t="shared" si="3"/>
        <v>0</v>
      </c>
      <c r="AU135" s="92">
        <f>'SO 02.1.7 - Propustek'!P138</f>
        <v>0</v>
      </c>
      <c r="AV135" s="91">
        <f>'SO 02.1.7 - Propustek'!J37</f>
        <v>0</v>
      </c>
      <c r="AW135" s="91">
        <f>'SO 02.1.7 - Propustek'!J38</f>
        <v>0</v>
      </c>
      <c r="AX135" s="91">
        <f>'SO 02.1.7 - Propustek'!J39</f>
        <v>0</v>
      </c>
      <c r="AY135" s="91">
        <f>'SO 02.1.7 - Propustek'!J40</f>
        <v>0</v>
      </c>
      <c r="AZ135" s="91">
        <f>'SO 02.1.7 - Propustek'!F37</f>
        <v>0</v>
      </c>
      <c r="BA135" s="91">
        <f>'SO 02.1.7 - Propustek'!F38</f>
        <v>0</v>
      </c>
      <c r="BB135" s="91">
        <f>'SO 02.1.7 - Propustek'!F39</f>
        <v>0</v>
      </c>
      <c r="BC135" s="91">
        <f>'SO 02.1.7 - Propustek'!F40</f>
        <v>0</v>
      </c>
      <c r="BD135" s="93">
        <f>'SO 02.1.7 - Propustek'!F41</f>
        <v>0</v>
      </c>
      <c r="BT135" s="26" t="s">
        <v>93</v>
      </c>
      <c r="BV135" s="26" t="s">
        <v>78</v>
      </c>
      <c r="BW135" s="26" t="s">
        <v>177</v>
      </c>
      <c r="BX135" s="26" t="s">
        <v>140</v>
      </c>
      <c r="CL135" s="26" t="s">
        <v>1</v>
      </c>
    </row>
    <row r="136" spans="1:91" s="4" customFormat="1" ht="24" customHeight="1" x14ac:dyDescent="0.2">
      <c r="A136" s="94" t="s">
        <v>90</v>
      </c>
      <c r="B136" s="52"/>
      <c r="C136" s="10"/>
      <c r="D136" s="10"/>
      <c r="E136" s="263" t="s">
        <v>178</v>
      </c>
      <c r="F136" s="263"/>
      <c r="G136" s="263"/>
      <c r="H136" s="263"/>
      <c r="I136" s="263"/>
      <c r="J136" s="10"/>
      <c r="K136" s="263" t="s">
        <v>179</v>
      </c>
      <c r="L136" s="263"/>
      <c r="M136" s="263"/>
      <c r="N136" s="263"/>
      <c r="O136" s="263"/>
      <c r="P136" s="263"/>
      <c r="Q136" s="263"/>
      <c r="R136" s="263"/>
      <c r="S136" s="263"/>
      <c r="T136" s="263"/>
      <c r="U136" s="263"/>
      <c r="V136" s="263"/>
      <c r="W136" s="263"/>
      <c r="X136" s="263"/>
      <c r="Y136" s="263"/>
      <c r="Z136" s="263"/>
      <c r="AA136" s="263"/>
      <c r="AB136" s="263"/>
      <c r="AC136" s="263"/>
      <c r="AD136" s="263"/>
      <c r="AE136" s="263"/>
      <c r="AF136" s="263"/>
      <c r="AG136" s="272">
        <f>'SO 02.2 - Rybí přechod'!J32</f>
        <v>0</v>
      </c>
      <c r="AH136" s="273"/>
      <c r="AI136" s="273"/>
      <c r="AJ136" s="273"/>
      <c r="AK136" s="273"/>
      <c r="AL136" s="273"/>
      <c r="AM136" s="273"/>
      <c r="AN136" s="272">
        <f t="shared" si="2"/>
        <v>0</v>
      </c>
      <c r="AO136" s="273"/>
      <c r="AP136" s="273"/>
      <c r="AQ136" s="89" t="s">
        <v>88</v>
      </c>
      <c r="AR136" s="52"/>
      <c r="AS136" s="90">
        <v>0</v>
      </c>
      <c r="AT136" s="91">
        <f t="shared" si="3"/>
        <v>0</v>
      </c>
      <c r="AU136" s="92">
        <f>'SO 02.2 - Rybí přechod'!P130</f>
        <v>0</v>
      </c>
      <c r="AV136" s="91">
        <f>'SO 02.2 - Rybí přechod'!J35</f>
        <v>0</v>
      </c>
      <c r="AW136" s="91">
        <f>'SO 02.2 - Rybí přechod'!J36</f>
        <v>0</v>
      </c>
      <c r="AX136" s="91">
        <f>'SO 02.2 - Rybí přechod'!J37</f>
        <v>0</v>
      </c>
      <c r="AY136" s="91">
        <f>'SO 02.2 - Rybí přechod'!J38</f>
        <v>0</v>
      </c>
      <c r="AZ136" s="91">
        <f>'SO 02.2 - Rybí přechod'!F35</f>
        <v>0</v>
      </c>
      <c r="BA136" s="91">
        <f>'SO 02.2 - Rybí přechod'!F36</f>
        <v>0</v>
      </c>
      <c r="BB136" s="91">
        <f>'SO 02.2 - Rybí přechod'!F37</f>
        <v>0</v>
      </c>
      <c r="BC136" s="91">
        <f>'SO 02.2 - Rybí přechod'!F38</f>
        <v>0</v>
      </c>
      <c r="BD136" s="93">
        <f>'SO 02.2 - Rybí přechod'!F39</f>
        <v>0</v>
      </c>
      <c r="BT136" s="26" t="s">
        <v>85</v>
      </c>
      <c r="BV136" s="26" t="s">
        <v>78</v>
      </c>
      <c r="BW136" s="26" t="s">
        <v>180</v>
      </c>
      <c r="BX136" s="26" t="s">
        <v>137</v>
      </c>
      <c r="CL136" s="26" t="s">
        <v>1</v>
      </c>
    </row>
    <row r="137" spans="1:91" s="4" customFormat="1" ht="24" customHeight="1" x14ac:dyDescent="0.2">
      <c r="A137" s="94" t="s">
        <v>90</v>
      </c>
      <c r="B137" s="52"/>
      <c r="C137" s="10"/>
      <c r="D137" s="10"/>
      <c r="E137" s="263" t="s">
        <v>181</v>
      </c>
      <c r="F137" s="263"/>
      <c r="G137" s="263"/>
      <c r="H137" s="263"/>
      <c r="I137" s="263"/>
      <c r="J137" s="10"/>
      <c r="K137" s="263" t="s">
        <v>182</v>
      </c>
      <c r="L137" s="263"/>
      <c r="M137" s="263"/>
      <c r="N137" s="263"/>
      <c r="O137" s="263"/>
      <c r="P137" s="263"/>
      <c r="Q137" s="263"/>
      <c r="R137" s="263"/>
      <c r="S137" s="263"/>
      <c r="T137" s="263"/>
      <c r="U137" s="263"/>
      <c r="V137" s="263"/>
      <c r="W137" s="263"/>
      <c r="X137" s="263"/>
      <c r="Y137" s="263"/>
      <c r="Z137" s="263"/>
      <c r="AA137" s="263"/>
      <c r="AB137" s="263"/>
      <c r="AC137" s="263"/>
      <c r="AD137" s="263"/>
      <c r="AE137" s="263"/>
      <c r="AF137" s="263"/>
      <c r="AG137" s="272">
        <f>'SO 02.3 - Přeložka cesty'!J32</f>
        <v>0</v>
      </c>
      <c r="AH137" s="273"/>
      <c r="AI137" s="273"/>
      <c r="AJ137" s="273"/>
      <c r="AK137" s="273"/>
      <c r="AL137" s="273"/>
      <c r="AM137" s="273"/>
      <c r="AN137" s="272">
        <f t="shared" si="2"/>
        <v>0</v>
      </c>
      <c r="AO137" s="273"/>
      <c r="AP137" s="273"/>
      <c r="AQ137" s="89" t="s">
        <v>88</v>
      </c>
      <c r="AR137" s="52"/>
      <c r="AS137" s="90">
        <v>0</v>
      </c>
      <c r="AT137" s="91">
        <f t="shared" si="3"/>
        <v>0</v>
      </c>
      <c r="AU137" s="92">
        <f>'SO 02.3 - Přeložka cesty'!P128</f>
        <v>0</v>
      </c>
      <c r="AV137" s="91">
        <f>'SO 02.3 - Přeložka cesty'!J35</f>
        <v>0</v>
      </c>
      <c r="AW137" s="91">
        <f>'SO 02.3 - Přeložka cesty'!J36</f>
        <v>0</v>
      </c>
      <c r="AX137" s="91">
        <f>'SO 02.3 - Přeložka cesty'!J37</f>
        <v>0</v>
      </c>
      <c r="AY137" s="91">
        <f>'SO 02.3 - Přeložka cesty'!J38</f>
        <v>0</v>
      </c>
      <c r="AZ137" s="91">
        <f>'SO 02.3 - Přeložka cesty'!F35</f>
        <v>0</v>
      </c>
      <c r="BA137" s="91">
        <f>'SO 02.3 - Přeložka cesty'!F36</f>
        <v>0</v>
      </c>
      <c r="BB137" s="91">
        <f>'SO 02.3 - Přeložka cesty'!F37</f>
        <v>0</v>
      </c>
      <c r="BC137" s="91">
        <f>'SO 02.3 - Přeložka cesty'!F38</f>
        <v>0</v>
      </c>
      <c r="BD137" s="93">
        <f>'SO 02.3 - Přeložka cesty'!F39</f>
        <v>0</v>
      </c>
      <c r="BT137" s="26" t="s">
        <v>85</v>
      </c>
      <c r="BV137" s="26" t="s">
        <v>78</v>
      </c>
      <c r="BW137" s="26" t="s">
        <v>183</v>
      </c>
      <c r="BX137" s="26" t="s">
        <v>137</v>
      </c>
      <c r="CL137" s="26" t="s">
        <v>1</v>
      </c>
    </row>
    <row r="138" spans="1:91" s="7" customFormat="1" ht="24.6" customHeight="1" x14ac:dyDescent="0.2">
      <c r="A138" s="94" t="s">
        <v>90</v>
      </c>
      <c r="B138" s="80"/>
      <c r="C138" s="81"/>
      <c r="D138" s="262" t="s">
        <v>184</v>
      </c>
      <c r="E138" s="262"/>
      <c r="F138" s="262"/>
      <c r="G138" s="262"/>
      <c r="H138" s="262"/>
      <c r="I138" s="82"/>
      <c r="J138" s="262" t="s">
        <v>185</v>
      </c>
      <c r="K138" s="262"/>
      <c r="L138" s="262"/>
      <c r="M138" s="262"/>
      <c r="N138" s="262"/>
      <c r="O138" s="262"/>
      <c r="P138" s="262"/>
      <c r="Q138" s="262"/>
      <c r="R138" s="262"/>
      <c r="S138" s="262"/>
      <c r="T138" s="262"/>
      <c r="U138" s="262"/>
      <c r="V138" s="262"/>
      <c r="W138" s="262"/>
      <c r="X138" s="262"/>
      <c r="Y138" s="262"/>
      <c r="Z138" s="262"/>
      <c r="AA138" s="262"/>
      <c r="AB138" s="262"/>
      <c r="AC138" s="262"/>
      <c r="AD138" s="262"/>
      <c r="AE138" s="262"/>
      <c r="AF138" s="262"/>
      <c r="AG138" s="264">
        <f>'SO 03 - Přípojka NN'!J30</f>
        <v>0</v>
      </c>
      <c r="AH138" s="265"/>
      <c r="AI138" s="265"/>
      <c r="AJ138" s="265"/>
      <c r="AK138" s="265"/>
      <c r="AL138" s="265"/>
      <c r="AM138" s="265"/>
      <c r="AN138" s="264">
        <f t="shared" si="2"/>
        <v>0</v>
      </c>
      <c r="AO138" s="265"/>
      <c r="AP138" s="265"/>
      <c r="AQ138" s="83" t="s">
        <v>82</v>
      </c>
      <c r="AR138" s="80"/>
      <c r="AS138" s="84">
        <v>0</v>
      </c>
      <c r="AT138" s="85">
        <f t="shared" si="3"/>
        <v>0</v>
      </c>
      <c r="AU138" s="86">
        <f>'SO 03 - Přípojka NN'!P128</f>
        <v>0</v>
      </c>
      <c r="AV138" s="85">
        <f>'SO 03 - Přípojka NN'!J33</f>
        <v>0</v>
      </c>
      <c r="AW138" s="85">
        <f>'SO 03 - Přípojka NN'!J34</f>
        <v>0</v>
      </c>
      <c r="AX138" s="85">
        <f>'SO 03 - Přípojka NN'!J35</f>
        <v>0</v>
      </c>
      <c r="AY138" s="85">
        <f>'SO 03 - Přípojka NN'!J36</f>
        <v>0</v>
      </c>
      <c r="AZ138" s="85">
        <f>'SO 03 - Přípojka NN'!F33</f>
        <v>0</v>
      </c>
      <c r="BA138" s="85">
        <f>'SO 03 - Přípojka NN'!F34</f>
        <v>0</v>
      </c>
      <c r="BB138" s="85">
        <f>'SO 03 - Přípojka NN'!F35</f>
        <v>0</v>
      </c>
      <c r="BC138" s="85">
        <f>'SO 03 - Přípojka NN'!F36</f>
        <v>0</v>
      </c>
      <c r="BD138" s="87">
        <f>'SO 03 - Přípojka NN'!F37</f>
        <v>0</v>
      </c>
      <c r="BT138" s="88" t="s">
        <v>83</v>
      </c>
      <c r="BV138" s="88" t="s">
        <v>78</v>
      </c>
      <c r="BW138" s="88" t="s">
        <v>186</v>
      </c>
      <c r="BX138" s="88" t="s">
        <v>4</v>
      </c>
      <c r="CL138" s="88" t="s">
        <v>1</v>
      </c>
      <c r="CM138" s="88" t="s">
        <v>85</v>
      </c>
    </row>
    <row r="139" spans="1:91" s="7" customFormat="1" ht="24.6" customHeight="1" x14ac:dyDescent="0.2">
      <c r="A139" s="94" t="s">
        <v>90</v>
      </c>
      <c r="B139" s="80"/>
      <c r="C139" s="81"/>
      <c r="D139" s="262" t="s">
        <v>187</v>
      </c>
      <c r="E139" s="262"/>
      <c r="F139" s="262"/>
      <c r="G139" s="262"/>
      <c r="H139" s="262"/>
      <c r="I139" s="82"/>
      <c r="J139" s="262" t="s">
        <v>188</v>
      </c>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4">
        <f>'PS 01 - Stavidlové uzávěry'!J30</f>
        <v>0</v>
      </c>
      <c r="AH139" s="265"/>
      <c r="AI139" s="265"/>
      <c r="AJ139" s="265"/>
      <c r="AK139" s="265"/>
      <c r="AL139" s="265"/>
      <c r="AM139" s="265"/>
      <c r="AN139" s="264">
        <f t="shared" si="2"/>
        <v>0</v>
      </c>
      <c r="AO139" s="265"/>
      <c r="AP139" s="265"/>
      <c r="AQ139" s="83" t="s">
        <v>82</v>
      </c>
      <c r="AR139" s="80"/>
      <c r="AS139" s="84">
        <v>0</v>
      </c>
      <c r="AT139" s="85">
        <f t="shared" si="3"/>
        <v>0</v>
      </c>
      <c r="AU139" s="86">
        <f>'PS 01 - Stavidlové uzávěry'!P122</f>
        <v>0</v>
      </c>
      <c r="AV139" s="85">
        <f>'PS 01 - Stavidlové uzávěry'!J33</f>
        <v>0</v>
      </c>
      <c r="AW139" s="85">
        <f>'PS 01 - Stavidlové uzávěry'!J34</f>
        <v>0</v>
      </c>
      <c r="AX139" s="85">
        <f>'PS 01 - Stavidlové uzávěry'!J35</f>
        <v>0</v>
      </c>
      <c r="AY139" s="85">
        <f>'PS 01 - Stavidlové uzávěry'!J36</f>
        <v>0</v>
      </c>
      <c r="AZ139" s="85">
        <f>'PS 01 - Stavidlové uzávěry'!F33</f>
        <v>0</v>
      </c>
      <c r="BA139" s="85">
        <f>'PS 01 - Stavidlové uzávěry'!F34</f>
        <v>0</v>
      </c>
      <c r="BB139" s="85">
        <f>'PS 01 - Stavidlové uzávěry'!F35</f>
        <v>0</v>
      </c>
      <c r="BC139" s="85">
        <f>'PS 01 - Stavidlové uzávěry'!F36</f>
        <v>0</v>
      </c>
      <c r="BD139" s="87">
        <f>'PS 01 - Stavidlové uzávěry'!F37</f>
        <v>0</v>
      </c>
      <c r="BT139" s="88" t="s">
        <v>83</v>
      </c>
      <c r="BV139" s="88" t="s">
        <v>78</v>
      </c>
      <c r="BW139" s="88" t="s">
        <v>189</v>
      </c>
      <c r="BX139" s="88" t="s">
        <v>4</v>
      </c>
      <c r="CL139" s="88" t="s">
        <v>1</v>
      </c>
      <c r="CM139" s="88" t="s">
        <v>85</v>
      </c>
    </row>
    <row r="140" spans="1:91" s="7" customFormat="1" ht="24.6" customHeight="1" x14ac:dyDescent="0.2">
      <c r="A140" s="94" t="s">
        <v>90</v>
      </c>
      <c r="B140" s="80"/>
      <c r="C140" s="81"/>
      <c r="D140" s="262" t="s">
        <v>190</v>
      </c>
      <c r="E140" s="262"/>
      <c r="F140" s="262"/>
      <c r="G140" s="262"/>
      <c r="H140" s="262"/>
      <c r="I140" s="82"/>
      <c r="J140" s="262" t="s">
        <v>191</v>
      </c>
      <c r="K140" s="262"/>
      <c r="L140" s="262"/>
      <c r="M140" s="262"/>
      <c r="N140" s="262"/>
      <c r="O140" s="262"/>
      <c r="P140" s="262"/>
      <c r="Q140" s="262"/>
      <c r="R140" s="262"/>
      <c r="S140" s="262"/>
      <c r="T140" s="262"/>
      <c r="U140" s="262"/>
      <c r="V140" s="262"/>
      <c r="W140" s="262"/>
      <c r="X140" s="262"/>
      <c r="Y140" s="262"/>
      <c r="Z140" s="262"/>
      <c r="AA140" s="262"/>
      <c r="AB140" s="262"/>
      <c r="AC140" s="262"/>
      <c r="AD140" s="262"/>
      <c r="AE140" s="262"/>
      <c r="AF140" s="262"/>
      <c r="AG140" s="264">
        <f>'PS 02 - Provozní a trvalé...'!J30</f>
        <v>0</v>
      </c>
      <c r="AH140" s="265"/>
      <c r="AI140" s="265"/>
      <c r="AJ140" s="265"/>
      <c r="AK140" s="265"/>
      <c r="AL140" s="265"/>
      <c r="AM140" s="265"/>
      <c r="AN140" s="264">
        <f t="shared" si="2"/>
        <v>0</v>
      </c>
      <c r="AO140" s="265"/>
      <c r="AP140" s="265"/>
      <c r="AQ140" s="83" t="s">
        <v>82</v>
      </c>
      <c r="AR140" s="80"/>
      <c r="AS140" s="84">
        <v>0</v>
      </c>
      <c r="AT140" s="85">
        <f t="shared" si="3"/>
        <v>0</v>
      </c>
      <c r="AU140" s="86">
        <f>'PS 02 - Provozní a trvalé...'!P118</f>
        <v>0</v>
      </c>
      <c r="AV140" s="85">
        <f>'PS 02 - Provozní a trvalé...'!J33</f>
        <v>0</v>
      </c>
      <c r="AW140" s="85">
        <f>'PS 02 - Provozní a trvalé...'!J34</f>
        <v>0</v>
      </c>
      <c r="AX140" s="85">
        <f>'PS 02 - Provozní a trvalé...'!J35</f>
        <v>0</v>
      </c>
      <c r="AY140" s="85">
        <f>'PS 02 - Provozní a trvalé...'!J36</f>
        <v>0</v>
      </c>
      <c r="AZ140" s="85">
        <f>'PS 02 - Provozní a trvalé...'!F33</f>
        <v>0</v>
      </c>
      <c r="BA140" s="85">
        <f>'PS 02 - Provozní a trvalé...'!F34</f>
        <v>0</v>
      </c>
      <c r="BB140" s="85">
        <f>'PS 02 - Provozní a trvalé...'!F35</f>
        <v>0</v>
      </c>
      <c r="BC140" s="85">
        <f>'PS 02 - Provozní a trvalé...'!F36</f>
        <v>0</v>
      </c>
      <c r="BD140" s="87">
        <f>'PS 02 - Provozní a trvalé...'!F37</f>
        <v>0</v>
      </c>
      <c r="BT140" s="88" t="s">
        <v>83</v>
      </c>
      <c r="BV140" s="88" t="s">
        <v>78</v>
      </c>
      <c r="BW140" s="88" t="s">
        <v>192</v>
      </c>
      <c r="BX140" s="88" t="s">
        <v>4</v>
      </c>
      <c r="CL140" s="88" t="s">
        <v>1</v>
      </c>
      <c r="CM140" s="88" t="s">
        <v>85</v>
      </c>
    </row>
    <row r="141" spans="1:91" s="7" customFormat="1" ht="14.45" customHeight="1" x14ac:dyDescent="0.2">
      <c r="A141" s="94" t="s">
        <v>90</v>
      </c>
      <c r="B141" s="80"/>
      <c r="C141" s="81"/>
      <c r="D141" s="262" t="s">
        <v>193</v>
      </c>
      <c r="E141" s="262"/>
      <c r="F141" s="262"/>
      <c r="G141" s="262"/>
      <c r="H141" s="262"/>
      <c r="I141" s="82"/>
      <c r="J141" s="262" t="s">
        <v>194</v>
      </c>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4">
        <f>'VRN - Vedlejší rozpočtové...'!J30</f>
        <v>0</v>
      </c>
      <c r="AH141" s="265"/>
      <c r="AI141" s="265"/>
      <c r="AJ141" s="265"/>
      <c r="AK141" s="265"/>
      <c r="AL141" s="265"/>
      <c r="AM141" s="265"/>
      <c r="AN141" s="264">
        <f t="shared" si="2"/>
        <v>0</v>
      </c>
      <c r="AO141" s="265"/>
      <c r="AP141" s="265"/>
      <c r="AQ141" s="83" t="s">
        <v>82</v>
      </c>
      <c r="AR141" s="80"/>
      <c r="AS141" s="95">
        <v>0</v>
      </c>
      <c r="AT141" s="96">
        <f t="shared" si="3"/>
        <v>0</v>
      </c>
      <c r="AU141" s="97">
        <f>'VRN - Vedlejší rozpočtové...'!P123</f>
        <v>0</v>
      </c>
      <c r="AV141" s="96">
        <f>'VRN - Vedlejší rozpočtové...'!J33</f>
        <v>0</v>
      </c>
      <c r="AW141" s="96">
        <f>'VRN - Vedlejší rozpočtové...'!J34</f>
        <v>0</v>
      </c>
      <c r="AX141" s="96">
        <f>'VRN - Vedlejší rozpočtové...'!J35</f>
        <v>0</v>
      </c>
      <c r="AY141" s="96">
        <f>'VRN - Vedlejší rozpočtové...'!J36</f>
        <v>0</v>
      </c>
      <c r="AZ141" s="96">
        <f>'VRN - Vedlejší rozpočtové...'!F33</f>
        <v>0</v>
      </c>
      <c r="BA141" s="96">
        <f>'VRN - Vedlejší rozpočtové...'!F34</f>
        <v>0</v>
      </c>
      <c r="BB141" s="96">
        <f>'VRN - Vedlejší rozpočtové...'!F35</f>
        <v>0</v>
      </c>
      <c r="BC141" s="96">
        <f>'VRN - Vedlejší rozpočtové...'!F36</f>
        <v>0</v>
      </c>
      <c r="BD141" s="98">
        <f>'VRN - Vedlejší rozpočtové...'!F37</f>
        <v>0</v>
      </c>
      <c r="BT141" s="88" t="s">
        <v>83</v>
      </c>
      <c r="BV141" s="88" t="s">
        <v>78</v>
      </c>
      <c r="BW141" s="88" t="s">
        <v>195</v>
      </c>
      <c r="BX141" s="88" t="s">
        <v>4</v>
      </c>
      <c r="CL141" s="88" t="s">
        <v>1</v>
      </c>
      <c r="CM141" s="88" t="s">
        <v>85</v>
      </c>
    </row>
    <row r="142" spans="1:91" s="2" customFormat="1" ht="30" customHeight="1" x14ac:dyDescent="0.2">
      <c r="A142" s="33"/>
      <c r="B142" s="34"/>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4"/>
      <c r="AS142" s="33"/>
      <c r="AT142" s="33"/>
      <c r="AU142" s="33"/>
      <c r="AV142" s="33"/>
      <c r="AW142" s="33"/>
      <c r="AX142" s="33"/>
      <c r="AY142" s="33"/>
      <c r="AZ142" s="33"/>
      <c r="BA142" s="33"/>
      <c r="BB142" s="33"/>
      <c r="BC142" s="33"/>
      <c r="BD142" s="33"/>
      <c r="BE142" s="33"/>
    </row>
    <row r="143" spans="1:91" s="2" customFormat="1" ht="6.95" customHeight="1" x14ac:dyDescent="0.2">
      <c r="A143" s="33"/>
      <c r="B143" s="48"/>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34"/>
      <c r="AS143" s="33"/>
      <c r="AT143" s="33"/>
      <c r="AU143" s="33"/>
      <c r="AV143" s="33"/>
      <c r="AW143" s="33"/>
      <c r="AX143" s="33"/>
      <c r="AY143" s="33"/>
      <c r="AZ143" s="33"/>
      <c r="BA143" s="33"/>
      <c r="BB143" s="33"/>
      <c r="BC143" s="33"/>
      <c r="BD143" s="33"/>
      <c r="BE143" s="33"/>
    </row>
  </sheetData>
  <sheetProtection password="F3DC" sheet="1" objects="1" scenarios="1"/>
  <mergeCells count="226">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AN104:AP104"/>
    <mergeCell ref="AG104:AM104"/>
    <mergeCell ref="AG105:AM105"/>
    <mergeCell ref="AN105:AP105"/>
    <mergeCell ref="W33:AE33"/>
    <mergeCell ref="AK33:AO33"/>
    <mergeCell ref="AN97:AP97"/>
    <mergeCell ref="AG97:AM97"/>
    <mergeCell ref="AG98:AM98"/>
    <mergeCell ref="AN98:AP98"/>
    <mergeCell ref="AN99:AP99"/>
    <mergeCell ref="AG99:AM99"/>
    <mergeCell ref="AN106:AP106"/>
    <mergeCell ref="AG106:AM106"/>
    <mergeCell ref="AK35:AO35"/>
    <mergeCell ref="X35:AB35"/>
    <mergeCell ref="AR2:BE2"/>
    <mergeCell ref="AN101:AP101"/>
    <mergeCell ref="AG101:AM101"/>
    <mergeCell ref="AN102:AP102"/>
    <mergeCell ref="AG102:AM102"/>
    <mergeCell ref="AN103:AP103"/>
    <mergeCell ref="AG103:AM103"/>
    <mergeCell ref="AM89:AP89"/>
    <mergeCell ref="AS89:AT91"/>
    <mergeCell ref="AM90:AP90"/>
    <mergeCell ref="AN92:AP92"/>
    <mergeCell ref="AG92:AM92"/>
    <mergeCell ref="AG95:AM95"/>
    <mergeCell ref="AN95:AP95"/>
    <mergeCell ref="AN96:AP96"/>
    <mergeCell ref="AG96:AM96"/>
    <mergeCell ref="AN100:AP100"/>
    <mergeCell ref="AG100:AM100"/>
    <mergeCell ref="AG94:AM94"/>
    <mergeCell ref="AN94:AP94"/>
    <mergeCell ref="AN107:AP107"/>
    <mergeCell ref="AG107:AM107"/>
    <mergeCell ref="AG108:AM108"/>
    <mergeCell ref="AN108:AP108"/>
    <mergeCell ref="AG109:AM109"/>
    <mergeCell ref="AN109:AP109"/>
    <mergeCell ref="AG110:AM110"/>
    <mergeCell ref="AN110:AP110"/>
    <mergeCell ref="AG111:AM111"/>
    <mergeCell ref="AN111:AP111"/>
    <mergeCell ref="AN116:AP116"/>
    <mergeCell ref="AG116:AM116"/>
    <mergeCell ref="AG117:AM117"/>
    <mergeCell ref="AN117:AP117"/>
    <mergeCell ref="AG118:AM118"/>
    <mergeCell ref="AN118:AP118"/>
    <mergeCell ref="AN119:AP119"/>
    <mergeCell ref="AG119:AM119"/>
    <mergeCell ref="AN112:AP112"/>
    <mergeCell ref="AG112:AM112"/>
    <mergeCell ref="AN113:AP113"/>
    <mergeCell ref="AG113:AM113"/>
    <mergeCell ref="AN114:AP114"/>
    <mergeCell ref="AG114:AM114"/>
    <mergeCell ref="AN115:AP115"/>
    <mergeCell ref="AG115:AM115"/>
    <mergeCell ref="AG127:AM127"/>
    <mergeCell ref="AN127:AP127"/>
    <mergeCell ref="AG120:AM120"/>
    <mergeCell ref="AN120:AP120"/>
    <mergeCell ref="AN121:AP121"/>
    <mergeCell ref="AG121:AM121"/>
    <mergeCell ref="AN122:AP122"/>
    <mergeCell ref="AG122:AM122"/>
    <mergeCell ref="AN123:AP123"/>
    <mergeCell ref="AG123:AM123"/>
    <mergeCell ref="AN124:AP124"/>
    <mergeCell ref="AG124:AM124"/>
    <mergeCell ref="AN138:AP138"/>
    <mergeCell ref="AG138:AM138"/>
    <mergeCell ref="AN139:AP139"/>
    <mergeCell ref="AG139:AM139"/>
    <mergeCell ref="AN140:AP140"/>
    <mergeCell ref="AG140:AM140"/>
    <mergeCell ref="AN133:AP133"/>
    <mergeCell ref="AG133:AM133"/>
    <mergeCell ref="AG134:AM134"/>
    <mergeCell ref="AN134:AP134"/>
    <mergeCell ref="AN135:AP135"/>
    <mergeCell ref="AG135:AM135"/>
    <mergeCell ref="G101:K101"/>
    <mergeCell ref="M102:AF102"/>
    <mergeCell ref="G102:K102"/>
    <mergeCell ref="G103:K103"/>
    <mergeCell ref="M103:AF103"/>
    <mergeCell ref="AM87:AN87"/>
    <mergeCell ref="AN136:AP136"/>
    <mergeCell ref="AG136:AM136"/>
    <mergeCell ref="AG137:AM137"/>
    <mergeCell ref="AN137:AP137"/>
    <mergeCell ref="AG128:AM128"/>
    <mergeCell ref="AN128:AP128"/>
    <mergeCell ref="AG129:AM129"/>
    <mergeCell ref="AN129:AP129"/>
    <mergeCell ref="AN130:AP130"/>
    <mergeCell ref="AG130:AM130"/>
    <mergeCell ref="AG131:AM131"/>
    <mergeCell ref="AN131:AP131"/>
    <mergeCell ref="AG132:AM132"/>
    <mergeCell ref="AN132:AP132"/>
    <mergeCell ref="AG125:AM125"/>
    <mergeCell ref="AN125:AP125"/>
    <mergeCell ref="AG126:AM126"/>
    <mergeCell ref="AN126:AP126"/>
    <mergeCell ref="F104:J104"/>
    <mergeCell ref="L104:AF104"/>
    <mergeCell ref="AN141:AP141"/>
    <mergeCell ref="AG141:AM141"/>
    <mergeCell ref="L85:AO85"/>
    <mergeCell ref="C92:G92"/>
    <mergeCell ref="I92:AF92"/>
    <mergeCell ref="J95:AF95"/>
    <mergeCell ref="D95:H95"/>
    <mergeCell ref="E96:I96"/>
    <mergeCell ref="K96:AF96"/>
    <mergeCell ref="F97:J97"/>
    <mergeCell ref="L97:AF97"/>
    <mergeCell ref="F98:J98"/>
    <mergeCell ref="L98:AF98"/>
    <mergeCell ref="M99:AF99"/>
    <mergeCell ref="G99:K99"/>
    <mergeCell ref="M100:AF100"/>
    <mergeCell ref="G100:K100"/>
    <mergeCell ref="M101:AF101"/>
    <mergeCell ref="M105:AF105"/>
    <mergeCell ref="G105:K105"/>
    <mergeCell ref="M106:AF106"/>
    <mergeCell ref="G106:K106"/>
    <mergeCell ref="E107:I107"/>
    <mergeCell ref="K107:AF107"/>
    <mergeCell ref="F108:J108"/>
    <mergeCell ref="L108:AF108"/>
    <mergeCell ref="G109:K109"/>
    <mergeCell ref="M109:AF109"/>
    <mergeCell ref="G115:K115"/>
    <mergeCell ref="M115:AF115"/>
    <mergeCell ref="J116:AF116"/>
    <mergeCell ref="D116:H116"/>
    <mergeCell ref="K117:AF117"/>
    <mergeCell ref="E117:I117"/>
    <mergeCell ref="M110:AF110"/>
    <mergeCell ref="G110:K110"/>
    <mergeCell ref="L111:AF111"/>
    <mergeCell ref="F111:J111"/>
    <mergeCell ref="M112:AF112"/>
    <mergeCell ref="G112:K112"/>
    <mergeCell ref="G113:K113"/>
    <mergeCell ref="M113:AF113"/>
    <mergeCell ref="G114:K114"/>
    <mergeCell ref="M114:AF114"/>
    <mergeCell ref="M123:AF123"/>
    <mergeCell ref="G123:K123"/>
    <mergeCell ref="M124:AF124"/>
    <mergeCell ref="G124:K124"/>
    <mergeCell ref="L125:AF125"/>
    <mergeCell ref="F125:J125"/>
    <mergeCell ref="F118:J118"/>
    <mergeCell ref="L118:AF118"/>
    <mergeCell ref="F119:J119"/>
    <mergeCell ref="L119:AF119"/>
    <mergeCell ref="G120:K120"/>
    <mergeCell ref="M120:AF120"/>
    <mergeCell ref="M121:AF121"/>
    <mergeCell ref="G121:K121"/>
    <mergeCell ref="M122:AF122"/>
    <mergeCell ref="G122:K122"/>
    <mergeCell ref="G131:K131"/>
    <mergeCell ref="M131:AF131"/>
    <mergeCell ref="G132:K132"/>
    <mergeCell ref="M132:AF132"/>
    <mergeCell ref="M133:AF133"/>
    <mergeCell ref="G133:K133"/>
    <mergeCell ref="G134:K134"/>
    <mergeCell ref="M134:AF134"/>
    <mergeCell ref="M126:AF126"/>
    <mergeCell ref="G126:K126"/>
    <mergeCell ref="G127:K127"/>
    <mergeCell ref="M127:AF127"/>
    <mergeCell ref="L128:AF128"/>
    <mergeCell ref="F128:J128"/>
    <mergeCell ref="F129:J129"/>
    <mergeCell ref="L129:AF129"/>
    <mergeCell ref="L130:AF130"/>
    <mergeCell ref="F130:J130"/>
    <mergeCell ref="D139:H139"/>
    <mergeCell ref="J139:AF139"/>
    <mergeCell ref="D140:H140"/>
    <mergeCell ref="J140:AF140"/>
    <mergeCell ref="D141:H141"/>
    <mergeCell ref="J141:AF141"/>
    <mergeCell ref="F135:J135"/>
    <mergeCell ref="L135:AF135"/>
    <mergeCell ref="E136:I136"/>
    <mergeCell ref="K136:AF136"/>
    <mergeCell ref="E137:I137"/>
    <mergeCell ref="K137:AF137"/>
    <mergeCell ref="D138:H138"/>
    <mergeCell ref="J138:AF138"/>
  </mergeCells>
  <hyperlinks>
    <hyperlink ref="A97" location="'SO 01.1.1 - Rozdělovací o...'!C2" display="/"/>
    <hyperlink ref="A99" location="'SO 01.1.2 - Zemní koryto ...'!C2" display="/"/>
    <hyperlink ref="A100" location="'SO 01.1.2.a - Rekultivace...'!C2" display="/"/>
    <hyperlink ref="A101" location="'SO 01.1.2.1 - Následná pé...'!C2" display="/"/>
    <hyperlink ref="A102" location="'SO 01.1.2.2 - Následná pé...'!C2" display="/"/>
    <hyperlink ref="A103" location="'SO 01.1.2.3 - Následná pé...'!C2" display="/"/>
    <hyperlink ref="A105" location="'SO 01.1.3 - Shybka'!C2" display="/"/>
    <hyperlink ref="A106" location="'SO 01.1.3.a - Snižování h...'!C2" display="/"/>
    <hyperlink ref="A109" location="'SO 01.2.1 - Pročištění ky...'!C2" display="/"/>
    <hyperlink ref="A110" location="'SO 01.2.1.a - Rekultivace...'!C2" display="/"/>
    <hyperlink ref="A112" location="'SO 01.2.2 - Revitalizační...'!C2" display="/"/>
    <hyperlink ref="A113" location="'SO 01.2.2.1 - Následná pé...'!C2" display="/"/>
    <hyperlink ref="A114" location="'SO 01.2.2.2 - Následná pé...'!C2" display="/"/>
    <hyperlink ref="A115" location="'SO 01.2.2.3 - Následná pé...'!C2" display="/"/>
    <hyperlink ref="A118" location="'SO 02.1.1 - Úprava odběrn...'!C2" display="/"/>
    <hyperlink ref="A120" location="'SO 02.1.2 - Zemní koryto ...'!C2" display="/"/>
    <hyperlink ref="A121" location="'SO 02.1.2.a - Rekultivace...'!C2" display="/"/>
    <hyperlink ref="A122" location="'SO 02.1.2.1 - Následná pé...'!C2" display="/"/>
    <hyperlink ref="A123" location="'SO 02.1.2.2 - Následná pé...'!C2" display="/"/>
    <hyperlink ref="A124" location="'SO 02.1.2.3 - Následná pé...'!C2" display="/"/>
    <hyperlink ref="A126" location="'SO 02.1.3 - Most se stavi...'!C2" display="/"/>
    <hyperlink ref="A127" location="'SO 02.1.3.a - Snižování h...'!C2" display="/"/>
    <hyperlink ref="A128" location="'SO 02.1.4 - Odbahnění dol...'!C2" display="/"/>
    <hyperlink ref="A129" location="'SO 02.1.5 - Odbahnění Mor...'!C2" display="/"/>
    <hyperlink ref="A131" location="'SO 02.1.6 - Mokřadní plocha'!C2" display="/"/>
    <hyperlink ref="A132" location="'SO 02.1.6.1 - Následná pé...'!C2" display="/"/>
    <hyperlink ref="A133" location="'SO 02.1.6.2 - Následná pé...'!C2" display="/"/>
    <hyperlink ref="A134" location="'SO 02.1.6.3 - Následná pé...'!C2" display="/"/>
    <hyperlink ref="A135" location="'SO 02.1.7 - Propustek'!C2" display="/"/>
    <hyperlink ref="A136" location="'SO 02.2 - Rybí přechod'!C2" display="/"/>
    <hyperlink ref="A137" location="'SO 02.3 - Přeložka cesty'!C2" display="/"/>
    <hyperlink ref="A138" location="'SO 03 - Přípojka NN'!C2" display="/"/>
    <hyperlink ref="A139" location="'PS 01 - Stavidlové uzávěry'!C2" display="/"/>
    <hyperlink ref="A140" location="'PS 02 - Provozní a trvalé...'!C2" display="/"/>
    <hyperlink ref="A141"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8"/>
  <sheetViews>
    <sheetView showGridLines="0" topLeftCell="A88" workbookViewId="0">
      <selection activeCell="M102" sqref="M102:AF102"/>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280" t="s">
        <v>5</v>
      </c>
      <c r="AS2" s="281"/>
      <c r="AT2" s="281"/>
      <c r="AU2" s="281"/>
      <c r="AV2" s="281"/>
      <c r="AW2" s="281"/>
      <c r="AX2" s="281"/>
      <c r="AY2" s="281"/>
      <c r="AZ2" s="281"/>
      <c r="BA2" s="281"/>
      <c r="BB2" s="281"/>
      <c r="BC2" s="281"/>
      <c r="BD2" s="281"/>
      <c r="BE2" s="281"/>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297" t="s">
        <v>14</v>
      </c>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R5" s="21"/>
      <c r="BE5" s="294" t="s">
        <v>15</v>
      </c>
      <c r="BS5" s="18" t="s">
        <v>6</v>
      </c>
    </row>
    <row r="6" spans="1:74" ht="36.950000000000003" customHeight="1" x14ac:dyDescent="0.2">
      <c r="B6" s="21"/>
      <c r="D6" s="298" t="s">
        <v>4319</v>
      </c>
      <c r="E6" s="298"/>
      <c r="F6" s="298"/>
      <c r="G6" s="298"/>
      <c r="H6" s="298"/>
      <c r="I6" s="298"/>
      <c r="J6" s="298"/>
      <c r="K6" s="298" t="s">
        <v>4320</v>
      </c>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R6" s="21"/>
      <c r="BE6" s="295"/>
      <c r="BS6" s="18" t="s">
        <v>6</v>
      </c>
    </row>
    <row r="7" spans="1:74" ht="12" customHeight="1" x14ac:dyDescent="0.2">
      <c r="B7" s="21"/>
      <c r="D7" s="230" t="s">
        <v>18</v>
      </c>
      <c r="K7" s="221" t="s">
        <v>1</v>
      </c>
      <c r="AK7" s="230" t="s">
        <v>19</v>
      </c>
      <c r="AN7" s="221" t="s">
        <v>1</v>
      </c>
      <c r="AR7" s="21"/>
      <c r="BE7" s="295"/>
      <c r="BS7" s="18" t="s">
        <v>6</v>
      </c>
    </row>
    <row r="8" spans="1:74" ht="12" customHeight="1" x14ac:dyDescent="0.2">
      <c r="B8" s="21"/>
      <c r="D8" s="230" t="s">
        <v>20</v>
      </c>
      <c r="K8" s="221" t="s">
        <v>21</v>
      </c>
      <c r="AK8" s="230" t="s">
        <v>22</v>
      </c>
      <c r="AN8" s="232" t="s">
        <v>23</v>
      </c>
      <c r="AR8" s="21"/>
      <c r="BE8" s="295"/>
      <c r="BS8" s="18" t="s">
        <v>6</v>
      </c>
    </row>
    <row r="9" spans="1:74" ht="14.45" customHeight="1" x14ac:dyDescent="0.2">
      <c r="B9" s="21"/>
      <c r="AR9" s="21"/>
      <c r="BE9" s="295"/>
      <c r="BS9" s="18" t="s">
        <v>6</v>
      </c>
    </row>
    <row r="10" spans="1:74" ht="12" customHeight="1" x14ac:dyDescent="0.2">
      <c r="B10" s="21"/>
      <c r="D10" s="230" t="s">
        <v>24</v>
      </c>
      <c r="AK10" s="230" t="s">
        <v>25</v>
      </c>
      <c r="AN10" s="221" t="s">
        <v>1</v>
      </c>
      <c r="AR10" s="21"/>
      <c r="BE10" s="295"/>
      <c r="BS10" s="18" t="s">
        <v>6</v>
      </c>
    </row>
    <row r="11" spans="1:74" ht="18.399999999999999" customHeight="1" x14ac:dyDescent="0.2">
      <c r="B11" s="21"/>
      <c r="E11" s="221" t="s">
        <v>26</v>
      </c>
      <c r="AK11" s="230" t="s">
        <v>27</v>
      </c>
      <c r="AN11" s="221" t="s">
        <v>1</v>
      </c>
      <c r="AR11" s="21"/>
      <c r="BE11" s="295"/>
      <c r="BS11" s="18" t="s">
        <v>6</v>
      </c>
    </row>
    <row r="12" spans="1:74" ht="6.95" customHeight="1" x14ac:dyDescent="0.2">
      <c r="B12" s="21"/>
      <c r="AR12" s="21"/>
      <c r="BE12" s="295"/>
      <c r="BS12" s="18" t="s">
        <v>6</v>
      </c>
    </row>
    <row r="13" spans="1:74" ht="12" customHeight="1" x14ac:dyDescent="0.2">
      <c r="B13" s="21"/>
      <c r="D13" s="230" t="s">
        <v>28</v>
      </c>
      <c r="AK13" s="230" t="s">
        <v>25</v>
      </c>
      <c r="AN13" s="237" t="str">
        <f>'Rekapitulace stavby'!AN13</f>
        <v>Vyplň údaj</v>
      </c>
      <c r="AR13" s="21"/>
      <c r="BE13" s="295"/>
      <c r="BS13" s="18" t="s">
        <v>6</v>
      </c>
    </row>
    <row r="14" spans="1:74" ht="12.75" x14ac:dyDescent="0.2">
      <c r="B14" s="21"/>
      <c r="E14" s="299" t="str">
        <f>'Rekapitulace stavby'!E14:AJ14</f>
        <v>Vyplň údaj</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230" t="s">
        <v>27</v>
      </c>
      <c r="AN14" s="237" t="str">
        <f>'Rekapitulace stavby'!AN14</f>
        <v>Vyplň údaj</v>
      </c>
      <c r="AR14" s="21"/>
      <c r="BE14" s="295"/>
      <c r="BS14" s="18" t="s">
        <v>6</v>
      </c>
    </row>
    <row r="15" spans="1:74" ht="6.95" customHeight="1" x14ac:dyDescent="0.2">
      <c r="B15" s="21"/>
      <c r="AR15" s="21"/>
      <c r="BE15" s="295"/>
      <c r="BS15" s="18" t="s">
        <v>3</v>
      </c>
    </row>
    <row r="16" spans="1:74" ht="12" customHeight="1" x14ac:dyDescent="0.2">
      <c r="B16" s="21"/>
      <c r="D16" s="230" t="s">
        <v>30</v>
      </c>
      <c r="AK16" s="230" t="s">
        <v>25</v>
      </c>
      <c r="AN16" s="221" t="s">
        <v>31</v>
      </c>
      <c r="AR16" s="21"/>
      <c r="BE16" s="295"/>
      <c r="BS16" s="18" t="s">
        <v>3</v>
      </c>
    </row>
    <row r="17" spans="1:71" ht="18.399999999999999" customHeight="1" x14ac:dyDescent="0.2">
      <c r="B17" s="21"/>
      <c r="E17" s="221" t="s">
        <v>32</v>
      </c>
      <c r="AK17" s="230" t="s">
        <v>27</v>
      </c>
      <c r="AN17" s="221" t="s">
        <v>1</v>
      </c>
      <c r="AR17" s="21"/>
      <c r="BE17" s="295"/>
      <c r="BS17" s="18" t="s">
        <v>33</v>
      </c>
    </row>
    <row r="18" spans="1:71" ht="6.95" customHeight="1" x14ac:dyDescent="0.2">
      <c r="B18" s="21"/>
      <c r="AR18" s="21"/>
      <c r="BE18" s="295"/>
      <c r="BS18" s="18" t="s">
        <v>6</v>
      </c>
    </row>
    <row r="19" spans="1:71" ht="12" customHeight="1" x14ac:dyDescent="0.2">
      <c r="B19" s="21"/>
      <c r="D19" s="230" t="s">
        <v>34</v>
      </c>
      <c r="AK19" s="230" t="s">
        <v>25</v>
      </c>
      <c r="AN19" s="221" t="s">
        <v>31</v>
      </c>
      <c r="AR19" s="21"/>
      <c r="BE19" s="295"/>
      <c r="BS19" s="18" t="s">
        <v>6</v>
      </c>
    </row>
    <row r="20" spans="1:71" ht="18.399999999999999" customHeight="1" x14ac:dyDescent="0.2">
      <c r="B20" s="21"/>
      <c r="E20" s="221" t="s">
        <v>32</v>
      </c>
      <c r="AK20" s="230" t="s">
        <v>27</v>
      </c>
      <c r="AN20" s="221" t="s">
        <v>1</v>
      </c>
      <c r="AR20" s="21"/>
      <c r="BE20" s="295"/>
      <c r="BS20" s="18" t="s">
        <v>33</v>
      </c>
    </row>
    <row r="21" spans="1:71" ht="6.95" customHeight="1" x14ac:dyDescent="0.2">
      <c r="B21" s="21"/>
      <c r="AR21" s="21"/>
      <c r="BE21" s="295"/>
    </row>
    <row r="22" spans="1:71" ht="12" customHeight="1" x14ac:dyDescent="0.2">
      <c r="B22" s="21"/>
      <c r="D22" s="230" t="s">
        <v>35</v>
      </c>
      <c r="AR22" s="21"/>
      <c r="BE22" s="295"/>
    </row>
    <row r="23" spans="1:71" ht="14.45" customHeight="1" x14ac:dyDescent="0.2">
      <c r="B23" s="21"/>
      <c r="E23" s="301" t="s">
        <v>1</v>
      </c>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R23" s="21"/>
      <c r="BE23" s="295"/>
    </row>
    <row r="24" spans="1:71" ht="6.95" customHeight="1" x14ac:dyDescent="0.2">
      <c r="B24" s="21"/>
      <c r="AR24" s="21"/>
      <c r="BE24" s="295"/>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5"/>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302">
        <f>ROUND(AG94,2)</f>
        <v>0</v>
      </c>
      <c r="AL26" s="303"/>
      <c r="AM26" s="303"/>
      <c r="AN26" s="303"/>
      <c r="AO26" s="303"/>
      <c r="AP26" s="231"/>
      <c r="AQ26" s="231"/>
      <c r="AR26" s="34"/>
      <c r="BE26" s="295"/>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295"/>
    </row>
    <row r="28" spans="1:71" s="2" customFormat="1" ht="12.75" x14ac:dyDescent="0.2">
      <c r="A28" s="231"/>
      <c r="B28" s="34"/>
      <c r="C28" s="231"/>
      <c r="D28" s="231"/>
      <c r="E28" s="231"/>
      <c r="F28" s="231"/>
      <c r="G28" s="231"/>
      <c r="H28" s="231"/>
      <c r="I28" s="231"/>
      <c r="J28" s="231"/>
      <c r="K28" s="231"/>
      <c r="L28" s="304" t="s">
        <v>37</v>
      </c>
      <c r="M28" s="304"/>
      <c r="N28" s="304"/>
      <c r="O28" s="304"/>
      <c r="P28" s="304"/>
      <c r="Q28" s="231"/>
      <c r="R28" s="231"/>
      <c r="S28" s="231"/>
      <c r="T28" s="231"/>
      <c r="U28" s="231"/>
      <c r="V28" s="231"/>
      <c r="W28" s="304" t="s">
        <v>38</v>
      </c>
      <c r="X28" s="304"/>
      <c r="Y28" s="304"/>
      <c r="Z28" s="304"/>
      <c r="AA28" s="304"/>
      <c r="AB28" s="304"/>
      <c r="AC28" s="304"/>
      <c r="AD28" s="304"/>
      <c r="AE28" s="304"/>
      <c r="AF28" s="231"/>
      <c r="AG28" s="231"/>
      <c r="AH28" s="231"/>
      <c r="AI28" s="231"/>
      <c r="AJ28" s="231"/>
      <c r="AK28" s="304" t="s">
        <v>39</v>
      </c>
      <c r="AL28" s="304"/>
      <c r="AM28" s="304"/>
      <c r="AN28" s="304"/>
      <c r="AO28" s="304"/>
      <c r="AP28" s="231"/>
      <c r="AQ28" s="231"/>
      <c r="AR28" s="34"/>
      <c r="BE28" s="295"/>
    </row>
    <row r="29" spans="1:71" s="224" customFormat="1" ht="14.45" customHeight="1" x14ac:dyDescent="0.2">
      <c r="B29" s="38"/>
      <c r="D29" s="230" t="s">
        <v>40</v>
      </c>
      <c r="F29" s="230" t="s">
        <v>41</v>
      </c>
      <c r="L29" s="305">
        <v>0.21</v>
      </c>
      <c r="M29" s="293"/>
      <c r="N29" s="293"/>
      <c r="O29" s="293"/>
      <c r="P29" s="293"/>
      <c r="W29" s="292">
        <f>ROUND(AZ94, 2)</f>
        <v>0</v>
      </c>
      <c r="X29" s="293"/>
      <c r="Y29" s="293"/>
      <c r="Z29" s="293"/>
      <c r="AA29" s="293"/>
      <c r="AB29" s="293"/>
      <c r="AC29" s="293"/>
      <c r="AD29" s="293"/>
      <c r="AE29" s="293"/>
      <c r="AK29" s="292">
        <f>ROUND(AV94, 2)</f>
        <v>0</v>
      </c>
      <c r="AL29" s="293"/>
      <c r="AM29" s="293"/>
      <c r="AN29" s="293"/>
      <c r="AO29" s="293"/>
      <c r="AR29" s="38"/>
      <c r="BE29" s="296"/>
    </row>
    <row r="30" spans="1:71" s="224" customFormat="1" ht="14.45" customHeight="1" x14ac:dyDescent="0.2">
      <c r="B30" s="38"/>
      <c r="F30" s="230" t="s">
        <v>42</v>
      </c>
      <c r="L30" s="305">
        <v>0.15</v>
      </c>
      <c r="M30" s="293"/>
      <c r="N30" s="293"/>
      <c r="O30" s="293"/>
      <c r="P30" s="293"/>
      <c r="W30" s="292">
        <f>ROUND(BA94, 2)</f>
        <v>0</v>
      </c>
      <c r="X30" s="293"/>
      <c r="Y30" s="293"/>
      <c r="Z30" s="293"/>
      <c r="AA30" s="293"/>
      <c r="AB30" s="293"/>
      <c r="AC30" s="293"/>
      <c r="AD30" s="293"/>
      <c r="AE30" s="293"/>
      <c r="AK30" s="292">
        <f>ROUND(AW94, 2)</f>
        <v>0</v>
      </c>
      <c r="AL30" s="293"/>
      <c r="AM30" s="293"/>
      <c r="AN30" s="293"/>
      <c r="AO30" s="293"/>
      <c r="AR30" s="38"/>
      <c r="BE30" s="296"/>
    </row>
    <row r="31" spans="1:71" s="224" customFormat="1" ht="14.45" hidden="1" customHeight="1" x14ac:dyDescent="0.2">
      <c r="B31" s="38"/>
      <c r="F31" s="230" t="s">
        <v>43</v>
      </c>
      <c r="L31" s="305">
        <v>0.21</v>
      </c>
      <c r="M31" s="293"/>
      <c r="N31" s="293"/>
      <c r="O31" s="293"/>
      <c r="P31" s="293"/>
      <c r="W31" s="292">
        <f>ROUND(BB94, 2)</f>
        <v>0</v>
      </c>
      <c r="X31" s="293"/>
      <c r="Y31" s="293"/>
      <c r="Z31" s="293"/>
      <c r="AA31" s="293"/>
      <c r="AB31" s="293"/>
      <c r="AC31" s="293"/>
      <c r="AD31" s="293"/>
      <c r="AE31" s="293"/>
      <c r="AK31" s="292">
        <v>0</v>
      </c>
      <c r="AL31" s="293"/>
      <c r="AM31" s="293"/>
      <c r="AN31" s="293"/>
      <c r="AO31" s="293"/>
      <c r="AR31" s="38"/>
      <c r="BE31" s="296"/>
    </row>
    <row r="32" spans="1:71" s="224" customFormat="1" ht="14.45" hidden="1" customHeight="1" x14ac:dyDescent="0.2">
      <c r="B32" s="38"/>
      <c r="F32" s="230" t="s">
        <v>44</v>
      </c>
      <c r="L32" s="305">
        <v>0.15</v>
      </c>
      <c r="M32" s="293"/>
      <c r="N32" s="293"/>
      <c r="O32" s="293"/>
      <c r="P32" s="293"/>
      <c r="W32" s="292">
        <f>ROUND(BC94, 2)</f>
        <v>0</v>
      </c>
      <c r="X32" s="293"/>
      <c r="Y32" s="293"/>
      <c r="Z32" s="293"/>
      <c r="AA32" s="293"/>
      <c r="AB32" s="293"/>
      <c r="AC32" s="293"/>
      <c r="AD32" s="293"/>
      <c r="AE32" s="293"/>
      <c r="AK32" s="292">
        <v>0</v>
      </c>
      <c r="AL32" s="293"/>
      <c r="AM32" s="293"/>
      <c r="AN32" s="293"/>
      <c r="AO32" s="293"/>
      <c r="AR32" s="38"/>
      <c r="BE32" s="296"/>
    </row>
    <row r="33" spans="1:57" s="224" customFormat="1" ht="14.45" hidden="1" customHeight="1" x14ac:dyDescent="0.2">
      <c r="B33" s="38"/>
      <c r="F33" s="230" t="s">
        <v>45</v>
      </c>
      <c r="L33" s="305">
        <v>0</v>
      </c>
      <c r="M33" s="293"/>
      <c r="N33" s="293"/>
      <c r="O33" s="293"/>
      <c r="P33" s="293"/>
      <c r="W33" s="292">
        <f>ROUND(BD94, 2)</f>
        <v>0</v>
      </c>
      <c r="X33" s="293"/>
      <c r="Y33" s="293"/>
      <c r="Z33" s="293"/>
      <c r="AA33" s="293"/>
      <c r="AB33" s="293"/>
      <c r="AC33" s="293"/>
      <c r="AD33" s="293"/>
      <c r="AE33" s="293"/>
      <c r="AK33" s="292">
        <v>0</v>
      </c>
      <c r="AL33" s="293"/>
      <c r="AM33" s="293"/>
      <c r="AN33" s="293"/>
      <c r="AO33" s="293"/>
      <c r="AR33" s="38"/>
      <c r="BE33" s="296"/>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295"/>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279" t="s">
        <v>48</v>
      </c>
      <c r="Y35" s="277"/>
      <c r="Z35" s="277"/>
      <c r="AA35" s="277"/>
      <c r="AB35" s="277"/>
      <c r="AC35" s="225"/>
      <c r="AD35" s="225"/>
      <c r="AE35" s="225"/>
      <c r="AF35" s="225"/>
      <c r="AG35" s="225"/>
      <c r="AH35" s="225"/>
      <c r="AI35" s="225"/>
      <c r="AJ35" s="225"/>
      <c r="AK35" s="276">
        <f>SUM(AK26:AK33)</f>
        <v>0</v>
      </c>
      <c r="AL35" s="277"/>
      <c r="AM35" s="277"/>
      <c r="AN35" s="277"/>
      <c r="AO35" s="278"/>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266" t="s">
        <v>4319</v>
      </c>
      <c r="D85" s="266"/>
      <c r="E85" s="266"/>
      <c r="F85" s="266"/>
      <c r="G85" s="266"/>
      <c r="H85" s="266"/>
      <c r="I85" s="266"/>
      <c r="J85" s="266"/>
      <c r="K85" s="266"/>
      <c r="L85" s="266" t="str">
        <f>K6</f>
        <v>Morava km 137,021 - revitalizace VH uzlu Nedakonice
A)  Stavba</v>
      </c>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271" t="str">
        <f>IF(AN8= "","",AN8)</f>
        <v>11. 3. 2020</v>
      </c>
      <c r="AN87" s="271"/>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282" t="str">
        <f>IF(E17="","",E17)</f>
        <v>AGPOL s.r.o., Jungmannova 153/12, 77900 Olomouc</v>
      </c>
      <c r="AN89" s="283"/>
      <c r="AO89" s="283"/>
      <c r="AP89" s="283"/>
      <c r="AQ89" s="231"/>
      <c r="AR89" s="34"/>
      <c r="AS89" s="284" t="s">
        <v>56</v>
      </c>
      <c r="AT89" s="285"/>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282" t="str">
        <f>IF(E20="","",E20)</f>
        <v>AGPOL s.r.o., Jungmannova 153/12, 77900 Olomouc</v>
      </c>
      <c r="AN90" s="283"/>
      <c r="AO90" s="283"/>
      <c r="AP90" s="283"/>
      <c r="AQ90" s="231"/>
      <c r="AR90" s="34"/>
      <c r="AS90" s="286"/>
      <c r="AT90" s="287"/>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286"/>
      <c r="AT91" s="287"/>
      <c r="AU91" s="59"/>
      <c r="AV91" s="59"/>
      <c r="AW91" s="59"/>
      <c r="AX91" s="59"/>
      <c r="AY91" s="59"/>
      <c r="AZ91" s="59"/>
      <c r="BA91" s="59"/>
      <c r="BB91" s="59"/>
      <c r="BC91" s="59"/>
      <c r="BD91" s="60"/>
      <c r="BE91" s="231"/>
    </row>
    <row r="92" spans="1:91" s="2" customFormat="1" ht="29.25" customHeight="1" x14ac:dyDescent="0.2">
      <c r="A92" s="231"/>
      <c r="B92" s="34"/>
      <c r="C92" s="268" t="s">
        <v>57</v>
      </c>
      <c r="D92" s="269"/>
      <c r="E92" s="269"/>
      <c r="F92" s="269"/>
      <c r="G92" s="269"/>
      <c r="H92" s="61"/>
      <c r="I92" s="270" t="s">
        <v>58</v>
      </c>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89" t="s">
        <v>59</v>
      </c>
      <c r="AH92" s="269"/>
      <c r="AI92" s="269"/>
      <c r="AJ92" s="269"/>
      <c r="AK92" s="269"/>
      <c r="AL92" s="269"/>
      <c r="AM92" s="269"/>
      <c r="AN92" s="270" t="s">
        <v>60</v>
      </c>
      <c r="AO92" s="269"/>
      <c r="AP92" s="288"/>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4321</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90">
        <f>ROUND(AG95+AG108+SUM(AG123:AG126),2)</f>
        <v>0</v>
      </c>
      <c r="AH94" s="290"/>
      <c r="AI94" s="290"/>
      <c r="AJ94" s="290"/>
      <c r="AK94" s="290"/>
      <c r="AL94" s="290"/>
      <c r="AM94" s="290"/>
      <c r="AN94" s="291">
        <f t="shared" ref="AN94:AN126" si="0">SUM(AG94,AT94)</f>
        <v>0</v>
      </c>
      <c r="AO94" s="291"/>
      <c r="AP94" s="291"/>
      <c r="AQ94" s="73" t="s">
        <v>1</v>
      </c>
      <c r="AR94" s="69"/>
      <c r="AS94" s="74">
        <f>ROUND(AS95+AS108+SUM(AS123:AS126),2)</f>
        <v>0</v>
      </c>
      <c r="AT94" s="75">
        <f t="shared" ref="AT94:AT126" si="1">ROUND(SUM(AV94:AW94),2)</f>
        <v>0</v>
      </c>
      <c r="AU94" s="76">
        <f>ROUND(AU95+AU108+SUM(AU123:AU126),5)</f>
        <v>0</v>
      </c>
      <c r="AV94" s="75">
        <f>ROUND(AZ94*L29,2)</f>
        <v>0</v>
      </c>
      <c r="AW94" s="75">
        <f>ROUND(BA94*L30,2)</f>
        <v>0</v>
      </c>
      <c r="AX94" s="75">
        <f>ROUND(BB94*L29,2)</f>
        <v>0</v>
      </c>
      <c r="AY94" s="75">
        <f>ROUND(BC94*L30,2)</f>
        <v>0</v>
      </c>
      <c r="AZ94" s="75">
        <f>ROUND(AZ95+AZ108+SUM(AZ123:AZ126),2)</f>
        <v>0</v>
      </c>
      <c r="BA94" s="75">
        <f>ROUND(BA95+BA108+SUM(BA123:BA126),2)</f>
        <v>0</v>
      </c>
      <c r="BB94" s="75">
        <f>ROUND(BB95+BB108+SUM(BB123:BB126),2)</f>
        <v>0</v>
      </c>
      <c r="BC94" s="75">
        <f>ROUND(BC95+BC108+SUM(BC123:BC126),2)</f>
        <v>0</v>
      </c>
      <c r="BD94" s="77">
        <f>ROUND(BD95+BD108+SUM(BD123:BD126),2)</f>
        <v>0</v>
      </c>
      <c r="BS94" s="78" t="s">
        <v>75</v>
      </c>
      <c r="BT94" s="78" t="s">
        <v>76</v>
      </c>
      <c r="BU94" s="79" t="s">
        <v>77</v>
      </c>
      <c r="BV94" s="78" t="s">
        <v>78</v>
      </c>
      <c r="BW94" s="78" t="s">
        <v>4</v>
      </c>
      <c r="BX94" s="78" t="s">
        <v>79</v>
      </c>
      <c r="CL94" s="78" t="s">
        <v>1</v>
      </c>
    </row>
    <row r="95" spans="1:91" s="7" customFormat="1" ht="24.6" customHeight="1" x14ac:dyDescent="0.2">
      <c r="B95" s="80"/>
      <c r="C95" s="81"/>
      <c r="D95" s="262" t="s">
        <v>80</v>
      </c>
      <c r="E95" s="262"/>
      <c r="F95" s="262"/>
      <c r="G95" s="262"/>
      <c r="H95" s="262"/>
      <c r="I95" s="227"/>
      <c r="J95" s="262" t="s">
        <v>81</v>
      </c>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75">
        <f>ROUND(AG96+AG103,2)</f>
        <v>0</v>
      </c>
      <c r="AH95" s="265"/>
      <c r="AI95" s="265"/>
      <c r="AJ95" s="265"/>
      <c r="AK95" s="265"/>
      <c r="AL95" s="265"/>
      <c r="AM95" s="265"/>
      <c r="AN95" s="264">
        <f t="shared" si="0"/>
        <v>0</v>
      </c>
      <c r="AO95" s="265"/>
      <c r="AP95" s="265"/>
      <c r="AQ95" s="83" t="s">
        <v>82</v>
      </c>
      <c r="AR95" s="80"/>
      <c r="AS95" s="84">
        <f>ROUND(AS96+AS103,2)</f>
        <v>0</v>
      </c>
      <c r="AT95" s="85">
        <f t="shared" si="1"/>
        <v>0</v>
      </c>
      <c r="AU95" s="86">
        <f>ROUND(AU96+AU103,5)</f>
        <v>0</v>
      </c>
      <c r="AV95" s="85">
        <f>ROUND(AZ95*L29,2)</f>
        <v>0</v>
      </c>
      <c r="AW95" s="85">
        <f>ROUND(BA95*L30,2)</f>
        <v>0</v>
      </c>
      <c r="AX95" s="85">
        <f>ROUND(BB95*L29,2)</f>
        <v>0</v>
      </c>
      <c r="AY95" s="85">
        <f>ROUND(BC95*L30,2)</f>
        <v>0</v>
      </c>
      <c r="AZ95" s="85">
        <f>ROUND(AZ96+AZ103,2)</f>
        <v>0</v>
      </c>
      <c r="BA95" s="85">
        <f>ROUND(BA96+BA103,2)</f>
        <v>0</v>
      </c>
      <c r="BB95" s="85">
        <f>ROUND(BB96+BB103,2)</f>
        <v>0</v>
      </c>
      <c r="BC95" s="85">
        <f>ROUND(BC96+BC103,2)</f>
        <v>0</v>
      </c>
      <c r="BD95" s="87">
        <f>ROUND(BD96+BD103,2)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263" t="s">
        <v>86</v>
      </c>
      <c r="F96" s="263"/>
      <c r="G96" s="263"/>
      <c r="H96" s="263"/>
      <c r="I96" s="263"/>
      <c r="J96" s="226"/>
      <c r="K96" s="263" t="s">
        <v>87</v>
      </c>
      <c r="L96" s="263"/>
      <c r="M96" s="263"/>
      <c r="N96" s="263"/>
      <c r="O96" s="263"/>
      <c r="P96" s="263"/>
      <c r="Q96" s="263"/>
      <c r="R96" s="263"/>
      <c r="S96" s="263"/>
      <c r="T96" s="263"/>
      <c r="U96" s="263"/>
      <c r="V96" s="263"/>
      <c r="W96" s="263"/>
      <c r="X96" s="263"/>
      <c r="Y96" s="263"/>
      <c r="Z96" s="263"/>
      <c r="AA96" s="263"/>
      <c r="AB96" s="263"/>
      <c r="AC96" s="263"/>
      <c r="AD96" s="263"/>
      <c r="AE96" s="263"/>
      <c r="AF96" s="263"/>
      <c r="AG96" s="274">
        <f>ROUND(AG97+AG98+AG100,2)</f>
        <v>0</v>
      </c>
      <c r="AH96" s="273"/>
      <c r="AI96" s="273"/>
      <c r="AJ96" s="273"/>
      <c r="AK96" s="273"/>
      <c r="AL96" s="273"/>
      <c r="AM96" s="273"/>
      <c r="AN96" s="272">
        <f t="shared" si="0"/>
        <v>0</v>
      </c>
      <c r="AO96" s="273"/>
      <c r="AP96" s="273"/>
      <c r="AQ96" s="89" t="s">
        <v>88</v>
      </c>
      <c r="AR96" s="52"/>
      <c r="AS96" s="90">
        <f>ROUND(AS97+AS98+AS100,2)</f>
        <v>0</v>
      </c>
      <c r="AT96" s="91">
        <f t="shared" si="1"/>
        <v>0</v>
      </c>
      <c r="AU96" s="92">
        <f>ROUND(AU97+AU98+AU100,5)</f>
        <v>0</v>
      </c>
      <c r="AV96" s="91">
        <f>ROUND(AZ96*L29,2)</f>
        <v>0</v>
      </c>
      <c r="AW96" s="91">
        <f>ROUND(BA96*L30,2)</f>
        <v>0</v>
      </c>
      <c r="AX96" s="91">
        <f>ROUND(BB96*L29,2)</f>
        <v>0</v>
      </c>
      <c r="AY96" s="91">
        <f>ROUND(BC96*L30,2)</f>
        <v>0</v>
      </c>
      <c r="AZ96" s="91">
        <f>ROUND(AZ97+AZ98+AZ100,2)</f>
        <v>0</v>
      </c>
      <c r="BA96" s="91">
        <f>ROUND(BA97+BA98+BA100,2)</f>
        <v>0</v>
      </c>
      <c r="BB96" s="91">
        <f>ROUND(BB97+BB98+BB100,2)</f>
        <v>0</v>
      </c>
      <c r="BC96" s="91">
        <f>ROUND(BC97+BC98+BC100,2)</f>
        <v>0</v>
      </c>
      <c r="BD96" s="93">
        <f>ROUND(BD97+BD98+BD100,2)</f>
        <v>0</v>
      </c>
      <c r="BS96" s="221" t="s">
        <v>75</v>
      </c>
      <c r="BT96" s="221" t="s">
        <v>85</v>
      </c>
      <c r="BU96" s="221" t="s">
        <v>77</v>
      </c>
      <c r="BV96" s="221" t="s">
        <v>78</v>
      </c>
      <c r="BW96" s="221" t="s">
        <v>89</v>
      </c>
      <c r="BX96" s="221" t="s">
        <v>84</v>
      </c>
      <c r="CL96" s="221" t="s">
        <v>1</v>
      </c>
    </row>
    <row r="97" spans="1:91" s="229" customFormat="1" ht="24" customHeight="1" x14ac:dyDescent="0.2">
      <c r="A97" s="94" t="s">
        <v>90</v>
      </c>
      <c r="B97" s="52"/>
      <c r="C97" s="226"/>
      <c r="D97" s="226"/>
      <c r="E97" s="226"/>
      <c r="F97" s="263" t="s">
        <v>91</v>
      </c>
      <c r="G97" s="263"/>
      <c r="H97" s="263"/>
      <c r="I97" s="263"/>
      <c r="J97" s="263"/>
      <c r="K97" s="226"/>
      <c r="L97" s="263" t="s">
        <v>92</v>
      </c>
      <c r="M97" s="263"/>
      <c r="N97" s="263"/>
      <c r="O97" s="263"/>
      <c r="P97" s="263"/>
      <c r="Q97" s="263"/>
      <c r="R97" s="263"/>
      <c r="S97" s="263"/>
      <c r="T97" s="263"/>
      <c r="U97" s="263"/>
      <c r="V97" s="263"/>
      <c r="W97" s="263"/>
      <c r="X97" s="263"/>
      <c r="Y97" s="263"/>
      <c r="Z97" s="263"/>
      <c r="AA97" s="263"/>
      <c r="AB97" s="263"/>
      <c r="AC97" s="263"/>
      <c r="AD97" s="263"/>
      <c r="AE97" s="263"/>
      <c r="AF97" s="263"/>
      <c r="AG97" s="272">
        <f>'SO 01.1.1 - Rozdělovací o...'!J34</f>
        <v>0</v>
      </c>
      <c r="AH97" s="273"/>
      <c r="AI97" s="273"/>
      <c r="AJ97" s="273"/>
      <c r="AK97" s="273"/>
      <c r="AL97" s="273"/>
      <c r="AM97" s="273"/>
      <c r="AN97" s="272">
        <f t="shared" si="0"/>
        <v>0</v>
      </c>
      <c r="AO97" s="273"/>
      <c r="AP97" s="273"/>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21" t="s">
        <v>93</v>
      </c>
      <c r="BV97" s="221" t="s">
        <v>78</v>
      </c>
      <c r="BW97" s="221" t="s">
        <v>94</v>
      </c>
      <c r="BX97" s="221" t="s">
        <v>89</v>
      </c>
      <c r="CL97" s="221" t="s">
        <v>1</v>
      </c>
    </row>
    <row r="98" spans="1:91" s="229" customFormat="1" ht="24" customHeight="1" x14ac:dyDescent="0.2">
      <c r="B98" s="52"/>
      <c r="C98" s="226"/>
      <c r="D98" s="226"/>
      <c r="E98" s="226"/>
      <c r="F98" s="263" t="s">
        <v>95</v>
      </c>
      <c r="G98" s="263"/>
      <c r="H98" s="263"/>
      <c r="I98" s="263"/>
      <c r="J98" s="263"/>
      <c r="K98" s="226"/>
      <c r="L98" s="263" t="s">
        <v>96</v>
      </c>
      <c r="M98" s="263"/>
      <c r="N98" s="263"/>
      <c r="O98" s="263"/>
      <c r="P98" s="263"/>
      <c r="Q98" s="263"/>
      <c r="R98" s="263"/>
      <c r="S98" s="263"/>
      <c r="T98" s="263"/>
      <c r="U98" s="263"/>
      <c r="V98" s="263"/>
      <c r="W98" s="263"/>
      <c r="X98" s="263"/>
      <c r="Y98" s="263"/>
      <c r="Z98" s="263"/>
      <c r="AA98" s="263"/>
      <c r="AB98" s="263"/>
      <c r="AC98" s="263"/>
      <c r="AD98" s="263"/>
      <c r="AE98" s="263"/>
      <c r="AF98" s="263"/>
      <c r="AG98" s="274">
        <f>ROUND(SUM(AG99:AG99),2)</f>
        <v>0</v>
      </c>
      <c r="AH98" s="273"/>
      <c r="AI98" s="273"/>
      <c r="AJ98" s="273"/>
      <c r="AK98" s="273"/>
      <c r="AL98" s="273"/>
      <c r="AM98" s="273"/>
      <c r="AN98" s="272">
        <f t="shared" si="0"/>
        <v>0</v>
      </c>
      <c r="AO98" s="273"/>
      <c r="AP98" s="273"/>
      <c r="AQ98" s="89" t="s">
        <v>88</v>
      </c>
      <c r="AR98" s="52"/>
      <c r="AS98" s="90">
        <f>ROUND(SUM(AS99:AS99),2)</f>
        <v>0</v>
      </c>
      <c r="AT98" s="91">
        <f t="shared" si="1"/>
        <v>0</v>
      </c>
      <c r="AU98" s="92">
        <f>ROUND(SUM(AU99:AU99),5)</f>
        <v>0</v>
      </c>
      <c r="AV98" s="91">
        <f>ROUND(AZ98*L29,2)</f>
        <v>0</v>
      </c>
      <c r="AW98" s="91">
        <f>ROUND(BA98*L30,2)</f>
        <v>0</v>
      </c>
      <c r="AX98" s="91">
        <f>ROUND(BB98*L29,2)</f>
        <v>0</v>
      </c>
      <c r="AY98" s="91">
        <f>ROUND(BC98*L30,2)</f>
        <v>0</v>
      </c>
      <c r="AZ98" s="91">
        <f>ROUND(SUM(AZ99:AZ99),2)</f>
        <v>0</v>
      </c>
      <c r="BA98" s="91">
        <f>ROUND(SUM(BA99:BA99),2)</f>
        <v>0</v>
      </c>
      <c r="BB98" s="91">
        <f>ROUND(SUM(BB99:BB99),2)</f>
        <v>0</v>
      </c>
      <c r="BC98" s="91">
        <f>ROUND(SUM(BC99:BC99),2)</f>
        <v>0</v>
      </c>
      <c r="BD98" s="93">
        <f>ROUND(SUM(BD99:BD99),2)</f>
        <v>0</v>
      </c>
      <c r="BS98" s="221" t="s">
        <v>75</v>
      </c>
      <c r="BT98" s="221" t="s">
        <v>93</v>
      </c>
      <c r="BV98" s="221" t="s">
        <v>78</v>
      </c>
      <c r="BW98" s="221" t="s">
        <v>97</v>
      </c>
      <c r="BX98" s="221" t="s">
        <v>89</v>
      </c>
      <c r="CL98" s="221" t="s">
        <v>1</v>
      </c>
    </row>
    <row r="99" spans="1:91" s="229" customFormat="1" ht="24" customHeight="1" x14ac:dyDescent="0.2">
      <c r="A99" s="94" t="s">
        <v>90</v>
      </c>
      <c r="B99" s="52"/>
      <c r="C99" s="226"/>
      <c r="D99" s="226"/>
      <c r="E99" s="226"/>
      <c r="F99" s="226"/>
      <c r="G99" s="263" t="s">
        <v>95</v>
      </c>
      <c r="H99" s="263"/>
      <c r="I99" s="263"/>
      <c r="J99" s="263"/>
      <c r="K99" s="263"/>
      <c r="L99" s="226"/>
      <c r="M99" s="263" t="s">
        <v>96</v>
      </c>
      <c r="N99" s="263"/>
      <c r="O99" s="263"/>
      <c r="P99" s="263"/>
      <c r="Q99" s="263"/>
      <c r="R99" s="263"/>
      <c r="S99" s="263"/>
      <c r="T99" s="263"/>
      <c r="U99" s="263"/>
      <c r="V99" s="263"/>
      <c r="W99" s="263"/>
      <c r="X99" s="263"/>
      <c r="Y99" s="263"/>
      <c r="Z99" s="263"/>
      <c r="AA99" s="263"/>
      <c r="AB99" s="263"/>
      <c r="AC99" s="263"/>
      <c r="AD99" s="263"/>
      <c r="AE99" s="263"/>
      <c r="AF99" s="263"/>
      <c r="AG99" s="272">
        <f>'SO 01.1.2 - Zemní koryto ...'!J34</f>
        <v>0</v>
      </c>
      <c r="AH99" s="273"/>
      <c r="AI99" s="273"/>
      <c r="AJ99" s="273"/>
      <c r="AK99" s="273"/>
      <c r="AL99" s="273"/>
      <c r="AM99" s="273"/>
      <c r="AN99" s="272">
        <f t="shared" si="0"/>
        <v>0</v>
      </c>
      <c r="AO99" s="273"/>
      <c r="AP99" s="273"/>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21" t="s">
        <v>98</v>
      </c>
      <c r="BU99" s="221" t="s">
        <v>99</v>
      </c>
      <c r="BV99" s="221" t="s">
        <v>78</v>
      </c>
      <c r="BW99" s="221" t="s">
        <v>97</v>
      </c>
      <c r="BX99" s="221" t="s">
        <v>89</v>
      </c>
      <c r="CL99" s="221" t="s">
        <v>1</v>
      </c>
    </row>
    <row r="100" spans="1:91" s="229" customFormat="1" ht="24" customHeight="1" x14ac:dyDescent="0.2">
      <c r="B100" s="52"/>
      <c r="C100" s="226"/>
      <c r="D100" s="226"/>
      <c r="E100" s="226"/>
      <c r="F100" s="263" t="s">
        <v>112</v>
      </c>
      <c r="G100" s="263"/>
      <c r="H100" s="263"/>
      <c r="I100" s="263"/>
      <c r="J100" s="263"/>
      <c r="K100" s="226"/>
      <c r="L100" s="263" t="s">
        <v>113</v>
      </c>
      <c r="M100" s="263"/>
      <c r="N100" s="263"/>
      <c r="O100" s="263"/>
      <c r="P100" s="263"/>
      <c r="Q100" s="263"/>
      <c r="R100" s="263"/>
      <c r="S100" s="263"/>
      <c r="T100" s="263"/>
      <c r="U100" s="263"/>
      <c r="V100" s="263"/>
      <c r="W100" s="263"/>
      <c r="X100" s="263"/>
      <c r="Y100" s="263"/>
      <c r="Z100" s="263"/>
      <c r="AA100" s="263"/>
      <c r="AB100" s="263"/>
      <c r="AC100" s="263"/>
      <c r="AD100" s="263"/>
      <c r="AE100" s="263"/>
      <c r="AF100" s="263"/>
      <c r="AG100" s="274">
        <f>ROUND(SUM(AG101:AG102),2)</f>
        <v>0</v>
      </c>
      <c r="AH100" s="273"/>
      <c r="AI100" s="273"/>
      <c r="AJ100" s="273"/>
      <c r="AK100" s="273"/>
      <c r="AL100" s="273"/>
      <c r="AM100" s="273"/>
      <c r="AN100" s="272">
        <f t="shared" si="0"/>
        <v>0</v>
      </c>
      <c r="AO100" s="273"/>
      <c r="AP100" s="273"/>
      <c r="AQ100" s="89" t="s">
        <v>88</v>
      </c>
      <c r="AR100" s="52"/>
      <c r="AS100" s="90">
        <f>ROUND(SUM(AS101:AS102),2)</f>
        <v>0</v>
      </c>
      <c r="AT100" s="91">
        <f t="shared" si="1"/>
        <v>0</v>
      </c>
      <c r="AU100" s="92">
        <f>ROUND(SUM(AU101:AU102),5)</f>
        <v>0</v>
      </c>
      <c r="AV100" s="91">
        <f>ROUND(AZ100*L29,2)</f>
        <v>0</v>
      </c>
      <c r="AW100" s="91">
        <f>ROUND(BA100*L30,2)</f>
        <v>0</v>
      </c>
      <c r="AX100" s="91">
        <f>ROUND(BB100*L29,2)</f>
        <v>0</v>
      </c>
      <c r="AY100" s="91">
        <f>ROUND(BC100*L30,2)</f>
        <v>0</v>
      </c>
      <c r="AZ100" s="91">
        <f>ROUND(SUM(AZ101:AZ102),2)</f>
        <v>0</v>
      </c>
      <c r="BA100" s="91">
        <f>ROUND(SUM(BA101:BA102),2)</f>
        <v>0</v>
      </c>
      <c r="BB100" s="91">
        <f>ROUND(SUM(BB101:BB102),2)</f>
        <v>0</v>
      </c>
      <c r="BC100" s="91">
        <f>ROUND(SUM(BC101:BC102),2)</f>
        <v>0</v>
      </c>
      <c r="BD100" s="93">
        <f>ROUND(SUM(BD101:BD102),2)</f>
        <v>0</v>
      </c>
      <c r="BS100" s="221" t="s">
        <v>75</v>
      </c>
      <c r="BT100" s="221" t="s">
        <v>93</v>
      </c>
      <c r="BV100" s="221" t="s">
        <v>78</v>
      </c>
      <c r="BW100" s="221" t="s">
        <v>114</v>
      </c>
      <c r="BX100" s="221" t="s">
        <v>89</v>
      </c>
      <c r="CL100" s="221" t="s">
        <v>1</v>
      </c>
    </row>
    <row r="101" spans="1:91" s="229" customFormat="1" ht="24" customHeight="1" x14ac:dyDescent="0.2">
      <c r="A101" s="94" t="s">
        <v>90</v>
      </c>
      <c r="B101" s="52"/>
      <c r="C101" s="226"/>
      <c r="D101" s="226"/>
      <c r="E101" s="226"/>
      <c r="F101" s="226"/>
      <c r="G101" s="263" t="s">
        <v>112</v>
      </c>
      <c r="H101" s="263"/>
      <c r="I101" s="263"/>
      <c r="J101" s="263"/>
      <c r="K101" s="263"/>
      <c r="L101" s="226"/>
      <c r="M101" s="263" t="s">
        <v>113</v>
      </c>
      <c r="N101" s="263"/>
      <c r="O101" s="263"/>
      <c r="P101" s="263"/>
      <c r="Q101" s="263"/>
      <c r="R101" s="263"/>
      <c r="S101" s="263"/>
      <c r="T101" s="263"/>
      <c r="U101" s="263"/>
      <c r="V101" s="263"/>
      <c r="W101" s="263"/>
      <c r="X101" s="263"/>
      <c r="Y101" s="263"/>
      <c r="Z101" s="263"/>
      <c r="AA101" s="263"/>
      <c r="AB101" s="263"/>
      <c r="AC101" s="263"/>
      <c r="AD101" s="263"/>
      <c r="AE101" s="263"/>
      <c r="AF101" s="263"/>
      <c r="AG101" s="272">
        <f>'SO 01.1.3 - Shybka'!J34</f>
        <v>0</v>
      </c>
      <c r="AH101" s="273"/>
      <c r="AI101" s="273"/>
      <c r="AJ101" s="273"/>
      <c r="AK101" s="273"/>
      <c r="AL101" s="273"/>
      <c r="AM101" s="273"/>
      <c r="AN101" s="272">
        <f t="shared" si="0"/>
        <v>0</v>
      </c>
      <c r="AO101" s="273"/>
      <c r="AP101" s="273"/>
      <c r="AQ101" s="89" t="s">
        <v>88</v>
      </c>
      <c r="AR101" s="52"/>
      <c r="AS101" s="90">
        <v>0</v>
      </c>
      <c r="AT101" s="91">
        <f t="shared" si="1"/>
        <v>0</v>
      </c>
      <c r="AU101" s="92">
        <f>'SO 01.1.3 - Shybka'!P138</f>
        <v>0</v>
      </c>
      <c r="AV101" s="91">
        <f>'SO 01.1.3 - Shybka'!J37</f>
        <v>0</v>
      </c>
      <c r="AW101" s="91">
        <f>'SO 01.1.3 - Shybka'!J38</f>
        <v>0</v>
      </c>
      <c r="AX101" s="91">
        <f>'SO 01.1.3 - Shybka'!J39</f>
        <v>0</v>
      </c>
      <c r="AY101" s="91">
        <f>'SO 01.1.3 - Shybka'!J40</f>
        <v>0</v>
      </c>
      <c r="AZ101" s="91">
        <f>'SO 01.1.3 - Shybka'!F37</f>
        <v>0</v>
      </c>
      <c r="BA101" s="91">
        <f>'SO 01.1.3 - Shybka'!F38</f>
        <v>0</v>
      </c>
      <c r="BB101" s="91">
        <f>'SO 01.1.3 - Shybka'!F39</f>
        <v>0</v>
      </c>
      <c r="BC101" s="91">
        <f>'SO 01.1.3 - Shybka'!F40</f>
        <v>0</v>
      </c>
      <c r="BD101" s="93">
        <f>'SO 01.1.3 - Shybka'!F41</f>
        <v>0</v>
      </c>
      <c r="BT101" s="221" t="s">
        <v>98</v>
      </c>
      <c r="BU101" s="221" t="s">
        <v>99</v>
      </c>
      <c r="BV101" s="221" t="s">
        <v>78</v>
      </c>
      <c r="BW101" s="221" t="s">
        <v>114</v>
      </c>
      <c r="BX101" s="221" t="s">
        <v>89</v>
      </c>
      <c r="CL101" s="221" t="s">
        <v>1</v>
      </c>
    </row>
    <row r="102" spans="1:91" s="229" customFormat="1" ht="36" customHeight="1" x14ac:dyDescent="0.2">
      <c r="A102" s="94" t="s">
        <v>90</v>
      </c>
      <c r="B102" s="52"/>
      <c r="C102" s="226"/>
      <c r="D102" s="226"/>
      <c r="E102" s="226"/>
      <c r="F102" s="226"/>
      <c r="G102" s="263" t="s">
        <v>115</v>
      </c>
      <c r="H102" s="263"/>
      <c r="I102" s="263"/>
      <c r="J102" s="263"/>
      <c r="K102" s="263"/>
      <c r="L102" s="226"/>
      <c r="M102" s="263" t="s">
        <v>116</v>
      </c>
      <c r="N102" s="263"/>
      <c r="O102" s="263"/>
      <c r="P102" s="263"/>
      <c r="Q102" s="263"/>
      <c r="R102" s="263"/>
      <c r="S102" s="263"/>
      <c r="T102" s="263"/>
      <c r="U102" s="263"/>
      <c r="V102" s="263"/>
      <c r="W102" s="263"/>
      <c r="X102" s="263"/>
      <c r="Y102" s="263"/>
      <c r="Z102" s="263"/>
      <c r="AA102" s="263"/>
      <c r="AB102" s="263"/>
      <c r="AC102" s="263"/>
      <c r="AD102" s="263"/>
      <c r="AE102" s="263"/>
      <c r="AF102" s="263"/>
      <c r="AG102" s="272">
        <f>'SO 01.1.3.a - Snižování h...'!J34</f>
        <v>0</v>
      </c>
      <c r="AH102" s="273"/>
      <c r="AI102" s="273"/>
      <c r="AJ102" s="273"/>
      <c r="AK102" s="273"/>
      <c r="AL102" s="273"/>
      <c r="AM102" s="273"/>
      <c r="AN102" s="272">
        <f t="shared" si="0"/>
        <v>0</v>
      </c>
      <c r="AO102" s="273"/>
      <c r="AP102" s="273"/>
      <c r="AQ102" s="89" t="s">
        <v>88</v>
      </c>
      <c r="AR102" s="52"/>
      <c r="AS102" s="90">
        <v>0</v>
      </c>
      <c r="AT102" s="91">
        <f t="shared" si="1"/>
        <v>0</v>
      </c>
      <c r="AU102" s="92">
        <f>'SO 01.1.3.a - Snižování h...'!P126</f>
        <v>0</v>
      </c>
      <c r="AV102" s="91">
        <f>'SO 01.1.3.a - Snižování h...'!J37</f>
        <v>0</v>
      </c>
      <c r="AW102" s="91">
        <f>'SO 01.1.3.a - Snižování h...'!J38</f>
        <v>0</v>
      </c>
      <c r="AX102" s="91">
        <f>'SO 01.1.3.a - Snižování h...'!J39</f>
        <v>0</v>
      </c>
      <c r="AY102" s="91">
        <f>'SO 01.1.3.a - Snižování h...'!J40</f>
        <v>0</v>
      </c>
      <c r="AZ102" s="91">
        <f>'SO 01.1.3.a - Snižování h...'!F37</f>
        <v>0</v>
      </c>
      <c r="BA102" s="91">
        <f>'SO 01.1.3.a - Snižování h...'!F38</f>
        <v>0</v>
      </c>
      <c r="BB102" s="91">
        <f>'SO 01.1.3.a - Snižování h...'!F39</f>
        <v>0</v>
      </c>
      <c r="BC102" s="91">
        <f>'SO 01.1.3.a - Snižování h...'!F40</f>
        <v>0</v>
      </c>
      <c r="BD102" s="93">
        <f>'SO 01.1.3.a - Snižování h...'!F41</f>
        <v>0</v>
      </c>
      <c r="BT102" s="221" t="s">
        <v>98</v>
      </c>
      <c r="BV102" s="221" t="s">
        <v>78</v>
      </c>
      <c r="BW102" s="221" t="s">
        <v>117</v>
      </c>
      <c r="BX102" s="221" t="s">
        <v>114</v>
      </c>
      <c r="CL102" s="221" t="s">
        <v>1</v>
      </c>
    </row>
    <row r="103" spans="1:91" s="229" customFormat="1" ht="24" customHeight="1" x14ac:dyDescent="0.2">
      <c r="B103" s="52"/>
      <c r="C103" s="226"/>
      <c r="D103" s="226"/>
      <c r="E103" s="263" t="s">
        <v>118</v>
      </c>
      <c r="F103" s="263"/>
      <c r="G103" s="263"/>
      <c r="H103" s="263"/>
      <c r="I103" s="263"/>
      <c r="J103" s="226"/>
      <c r="K103" s="263" t="s">
        <v>119</v>
      </c>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74">
        <f>ROUND(AG104+AG106,2)</f>
        <v>0</v>
      </c>
      <c r="AH103" s="273"/>
      <c r="AI103" s="273"/>
      <c r="AJ103" s="273"/>
      <c r="AK103" s="273"/>
      <c r="AL103" s="273"/>
      <c r="AM103" s="273"/>
      <c r="AN103" s="272">
        <f t="shared" si="0"/>
        <v>0</v>
      </c>
      <c r="AO103" s="273"/>
      <c r="AP103" s="273"/>
      <c r="AQ103" s="89" t="s">
        <v>88</v>
      </c>
      <c r="AR103" s="52"/>
      <c r="AS103" s="90">
        <f>ROUND(AS104+AS106,2)</f>
        <v>0</v>
      </c>
      <c r="AT103" s="91">
        <f t="shared" si="1"/>
        <v>0</v>
      </c>
      <c r="AU103" s="92">
        <f>ROUND(AU104+AU106,5)</f>
        <v>0</v>
      </c>
      <c r="AV103" s="91">
        <f>ROUND(AZ103*L29,2)</f>
        <v>0</v>
      </c>
      <c r="AW103" s="91">
        <f>ROUND(BA103*L30,2)</f>
        <v>0</v>
      </c>
      <c r="AX103" s="91">
        <f>ROUND(BB103*L29,2)</f>
        <v>0</v>
      </c>
      <c r="AY103" s="91">
        <f>ROUND(BC103*L30,2)</f>
        <v>0</v>
      </c>
      <c r="AZ103" s="91">
        <f>ROUND(AZ104+AZ106,2)</f>
        <v>0</v>
      </c>
      <c r="BA103" s="91">
        <f>ROUND(BA104+BA106,2)</f>
        <v>0</v>
      </c>
      <c r="BB103" s="91">
        <f>ROUND(BB104+BB106,2)</f>
        <v>0</v>
      </c>
      <c r="BC103" s="91">
        <f>ROUND(BC104+BC106,2)</f>
        <v>0</v>
      </c>
      <c r="BD103" s="93">
        <f>ROUND(BD104+BD106,2)</f>
        <v>0</v>
      </c>
      <c r="BS103" s="221" t="s">
        <v>75</v>
      </c>
      <c r="BT103" s="221" t="s">
        <v>85</v>
      </c>
      <c r="BU103" s="221" t="s">
        <v>77</v>
      </c>
      <c r="BV103" s="221" t="s">
        <v>78</v>
      </c>
      <c r="BW103" s="221" t="s">
        <v>120</v>
      </c>
      <c r="BX103" s="221" t="s">
        <v>84</v>
      </c>
      <c r="CL103" s="221" t="s">
        <v>1</v>
      </c>
    </row>
    <row r="104" spans="1:91" s="229" customFormat="1" ht="24" customHeight="1" x14ac:dyDescent="0.2">
      <c r="B104" s="52"/>
      <c r="C104" s="226"/>
      <c r="D104" s="226"/>
      <c r="E104" s="226"/>
      <c r="F104" s="263" t="s">
        <v>121</v>
      </c>
      <c r="G104" s="263"/>
      <c r="H104" s="263"/>
      <c r="I104" s="263"/>
      <c r="J104" s="263"/>
      <c r="K104" s="226"/>
      <c r="L104" s="263" t="s">
        <v>122</v>
      </c>
      <c r="M104" s="263"/>
      <c r="N104" s="263"/>
      <c r="O104" s="263"/>
      <c r="P104" s="263"/>
      <c r="Q104" s="263"/>
      <c r="R104" s="263"/>
      <c r="S104" s="263"/>
      <c r="T104" s="263"/>
      <c r="U104" s="263"/>
      <c r="V104" s="263"/>
      <c r="W104" s="263"/>
      <c r="X104" s="263"/>
      <c r="Y104" s="263"/>
      <c r="Z104" s="263"/>
      <c r="AA104" s="263"/>
      <c r="AB104" s="263"/>
      <c r="AC104" s="263"/>
      <c r="AD104" s="263"/>
      <c r="AE104" s="263"/>
      <c r="AF104" s="263"/>
      <c r="AG104" s="274">
        <f>ROUND(SUM(AG105:AG105),2)</f>
        <v>0</v>
      </c>
      <c r="AH104" s="273"/>
      <c r="AI104" s="273"/>
      <c r="AJ104" s="273"/>
      <c r="AK104" s="273"/>
      <c r="AL104" s="273"/>
      <c r="AM104" s="273"/>
      <c r="AN104" s="272">
        <f t="shared" si="0"/>
        <v>0</v>
      </c>
      <c r="AO104" s="273"/>
      <c r="AP104" s="273"/>
      <c r="AQ104" s="89" t="s">
        <v>88</v>
      </c>
      <c r="AR104" s="52"/>
      <c r="AS104" s="90">
        <f>ROUND(SUM(AS105:AS105),2)</f>
        <v>0</v>
      </c>
      <c r="AT104" s="91">
        <f t="shared" si="1"/>
        <v>0</v>
      </c>
      <c r="AU104" s="92">
        <f>ROUND(SUM(AU105:AU105),5)</f>
        <v>0</v>
      </c>
      <c r="AV104" s="91">
        <f>ROUND(AZ104*L29,2)</f>
        <v>0</v>
      </c>
      <c r="AW104" s="91">
        <f>ROUND(BA104*L30,2)</f>
        <v>0</v>
      </c>
      <c r="AX104" s="91">
        <f>ROUND(BB104*L29,2)</f>
        <v>0</v>
      </c>
      <c r="AY104" s="91">
        <f>ROUND(BC104*L30,2)</f>
        <v>0</v>
      </c>
      <c r="AZ104" s="91">
        <f>ROUND(SUM(AZ105:AZ105),2)</f>
        <v>0</v>
      </c>
      <c r="BA104" s="91">
        <f>ROUND(SUM(BA105:BA105),2)</f>
        <v>0</v>
      </c>
      <c r="BB104" s="91">
        <f>ROUND(SUM(BB105:BB105),2)</f>
        <v>0</v>
      </c>
      <c r="BC104" s="91">
        <f>ROUND(SUM(BC105:BC105),2)</f>
        <v>0</v>
      </c>
      <c r="BD104" s="93">
        <f>ROUND(SUM(BD105:BD105),2)</f>
        <v>0</v>
      </c>
      <c r="BS104" s="221" t="s">
        <v>75</v>
      </c>
      <c r="BT104" s="221" t="s">
        <v>93</v>
      </c>
      <c r="BV104" s="221" t="s">
        <v>78</v>
      </c>
      <c r="BW104" s="221" t="s">
        <v>123</v>
      </c>
      <c r="BX104" s="221" t="s">
        <v>120</v>
      </c>
      <c r="CL104" s="221" t="s">
        <v>1</v>
      </c>
    </row>
    <row r="105" spans="1:91" s="229" customFormat="1" ht="24" customHeight="1" x14ac:dyDescent="0.2">
      <c r="A105" s="94" t="s">
        <v>90</v>
      </c>
      <c r="B105" s="52"/>
      <c r="C105" s="226"/>
      <c r="D105" s="226"/>
      <c r="E105" s="226"/>
      <c r="F105" s="226"/>
      <c r="G105" s="263" t="s">
        <v>121</v>
      </c>
      <c r="H105" s="263"/>
      <c r="I105" s="263"/>
      <c r="J105" s="263"/>
      <c r="K105" s="263"/>
      <c r="L105" s="226"/>
      <c r="M105" s="263" t="s">
        <v>122</v>
      </c>
      <c r="N105" s="263"/>
      <c r="O105" s="263"/>
      <c r="P105" s="263"/>
      <c r="Q105" s="263"/>
      <c r="R105" s="263"/>
      <c r="S105" s="263"/>
      <c r="T105" s="263"/>
      <c r="U105" s="263"/>
      <c r="V105" s="263"/>
      <c r="W105" s="263"/>
      <c r="X105" s="263"/>
      <c r="Y105" s="263"/>
      <c r="Z105" s="263"/>
      <c r="AA105" s="263"/>
      <c r="AB105" s="263"/>
      <c r="AC105" s="263"/>
      <c r="AD105" s="263"/>
      <c r="AE105" s="263"/>
      <c r="AF105" s="263"/>
      <c r="AG105" s="272">
        <f>'SO 01.2.1 - Pročištění ky...'!J34</f>
        <v>0</v>
      </c>
      <c r="AH105" s="273"/>
      <c r="AI105" s="273"/>
      <c r="AJ105" s="273"/>
      <c r="AK105" s="273"/>
      <c r="AL105" s="273"/>
      <c r="AM105" s="273"/>
      <c r="AN105" s="272">
        <f t="shared" si="0"/>
        <v>0</v>
      </c>
      <c r="AO105" s="273"/>
      <c r="AP105" s="273"/>
      <c r="AQ105" s="89" t="s">
        <v>88</v>
      </c>
      <c r="AR105" s="52"/>
      <c r="AS105" s="90">
        <v>0</v>
      </c>
      <c r="AT105" s="91">
        <f t="shared" si="1"/>
        <v>0</v>
      </c>
      <c r="AU105" s="92">
        <f>'SO 01.2.1 - Pročištění ky...'!P126</f>
        <v>0</v>
      </c>
      <c r="AV105" s="91">
        <f>'SO 01.2.1 - Pročištění ky...'!J37</f>
        <v>0</v>
      </c>
      <c r="AW105" s="91">
        <f>'SO 01.2.1 - Pročištění ky...'!J38</f>
        <v>0</v>
      </c>
      <c r="AX105" s="91">
        <f>'SO 01.2.1 - Pročištění ky...'!J39</f>
        <v>0</v>
      </c>
      <c r="AY105" s="91">
        <f>'SO 01.2.1 - Pročištění ky...'!J40</f>
        <v>0</v>
      </c>
      <c r="AZ105" s="91">
        <f>'SO 01.2.1 - Pročištění ky...'!F37</f>
        <v>0</v>
      </c>
      <c r="BA105" s="91">
        <f>'SO 01.2.1 - Pročištění ky...'!F38</f>
        <v>0</v>
      </c>
      <c r="BB105" s="91">
        <f>'SO 01.2.1 - Pročištění ky...'!F39</f>
        <v>0</v>
      </c>
      <c r="BC105" s="91">
        <f>'SO 01.2.1 - Pročištění ky...'!F40</f>
        <v>0</v>
      </c>
      <c r="BD105" s="93">
        <f>'SO 01.2.1 - Pročištění ky...'!F41</f>
        <v>0</v>
      </c>
      <c r="BT105" s="221" t="s">
        <v>98</v>
      </c>
      <c r="BU105" s="221" t="s">
        <v>99</v>
      </c>
      <c r="BV105" s="221" t="s">
        <v>78</v>
      </c>
      <c r="BW105" s="221" t="s">
        <v>123</v>
      </c>
      <c r="BX105" s="221" t="s">
        <v>120</v>
      </c>
      <c r="CL105" s="221" t="s">
        <v>1</v>
      </c>
    </row>
    <row r="106" spans="1:91" s="229" customFormat="1" ht="24" customHeight="1" x14ac:dyDescent="0.2">
      <c r="B106" s="52"/>
      <c r="C106" s="226"/>
      <c r="D106" s="226"/>
      <c r="E106" s="226"/>
      <c r="F106" s="263" t="s">
        <v>126</v>
      </c>
      <c r="G106" s="263"/>
      <c r="H106" s="263"/>
      <c r="I106" s="263"/>
      <c r="J106" s="263"/>
      <c r="K106" s="226"/>
      <c r="L106" s="263" t="s">
        <v>127</v>
      </c>
      <c r="M106" s="263"/>
      <c r="N106" s="263"/>
      <c r="O106" s="263"/>
      <c r="P106" s="263"/>
      <c r="Q106" s="263"/>
      <c r="R106" s="263"/>
      <c r="S106" s="263"/>
      <c r="T106" s="263"/>
      <c r="U106" s="263"/>
      <c r="V106" s="263"/>
      <c r="W106" s="263"/>
      <c r="X106" s="263"/>
      <c r="Y106" s="263"/>
      <c r="Z106" s="263"/>
      <c r="AA106" s="263"/>
      <c r="AB106" s="263"/>
      <c r="AC106" s="263"/>
      <c r="AD106" s="263"/>
      <c r="AE106" s="263"/>
      <c r="AF106" s="263"/>
      <c r="AG106" s="274">
        <f>ROUND(SUM(AG107:AG107),2)</f>
        <v>0</v>
      </c>
      <c r="AH106" s="273"/>
      <c r="AI106" s="273"/>
      <c r="AJ106" s="273"/>
      <c r="AK106" s="273"/>
      <c r="AL106" s="273"/>
      <c r="AM106" s="273"/>
      <c r="AN106" s="272">
        <f t="shared" si="0"/>
        <v>0</v>
      </c>
      <c r="AO106" s="273"/>
      <c r="AP106" s="273"/>
      <c r="AQ106" s="89" t="s">
        <v>88</v>
      </c>
      <c r="AR106" s="52"/>
      <c r="AS106" s="90">
        <f>ROUND(SUM(AS107:AS107),2)</f>
        <v>0</v>
      </c>
      <c r="AT106" s="91">
        <f t="shared" si="1"/>
        <v>0</v>
      </c>
      <c r="AU106" s="92">
        <f>ROUND(SUM(AU107:AU107),5)</f>
        <v>0</v>
      </c>
      <c r="AV106" s="91">
        <f>ROUND(AZ106*L29,2)</f>
        <v>0</v>
      </c>
      <c r="AW106" s="91">
        <f>ROUND(BA106*L30,2)</f>
        <v>0</v>
      </c>
      <c r="AX106" s="91">
        <f>ROUND(BB106*L29,2)</f>
        <v>0</v>
      </c>
      <c r="AY106" s="91">
        <f>ROUND(BC106*L30,2)</f>
        <v>0</v>
      </c>
      <c r="AZ106" s="91">
        <f>ROUND(SUM(AZ107:AZ107),2)</f>
        <v>0</v>
      </c>
      <c r="BA106" s="91">
        <f>ROUND(SUM(BA107:BA107),2)</f>
        <v>0</v>
      </c>
      <c r="BB106" s="91">
        <f>ROUND(SUM(BB107:BB107),2)</f>
        <v>0</v>
      </c>
      <c r="BC106" s="91">
        <f>ROUND(SUM(BC107:BC107),2)</f>
        <v>0</v>
      </c>
      <c r="BD106" s="93">
        <f>ROUND(SUM(BD107:BD107),2)</f>
        <v>0</v>
      </c>
      <c r="BS106" s="221" t="s">
        <v>75</v>
      </c>
      <c r="BT106" s="221" t="s">
        <v>93</v>
      </c>
      <c r="BV106" s="221" t="s">
        <v>78</v>
      </c>
      <c r="BW106" s="221" t="s">
        <v>128</v>
      </c>
      <c r="BX106" s="221" t="s">
        <v>120</v>
      </c>
      <c r="CL106" s="221" t="s">
        <v>1</v>
      </c>
    </row>
    <row r="107" spans="1:91" s="229" customFormat="1" ht="24" customHeight="1" x14ac:dyDescent="0.2">
      <c r="A107" s="94" t="s">
        <v>90</v>
      </c>
      <c r="B107" s="52"/>
      <c r="C107" s="226"/>
      <c r="D107" s="226"/>
      <c r="E107" s="226"/>
      <c r="F107" s="226"/>
      <c r="G107" s="263" t="s">
        <v>126</v>
      </c>
      <c r="H107" s="263"/>
      <c r="I107" s="263"/>
      <c r="J107" s="263"/>
      <c r="K107" s="263"/>
      <c r="L107" s="226"/>
      <c r="M107" s="263" t="s">
        <v>127</v>
      </c>
      <c r="N107" s="263"/>
      <c r="O107" s="263"/>
      <c r="P107" s="263"/>
      <c r="Q107" s="263"/>
      <c r="R107" s="263"/>
      <c r="S107" s="263"/>
      <c r="T107" s="263"/>
      <c r="U107" s="263"/>
      <c r="V107" s="263"/>
      <c r="W107" s="263"/>
      <c r="X107" s="263"/>
      <c r="Y107" s="263"/>
      <c r="Z107" s="263"/>
      <c r="AA107" s="263"/>
      <c r="AB107" s="263"/>
      <c r="AC107" s="263"/>
      <c r="AD107" s="263"/>
      <c r="AE107" s="263"/>
      <c r="AF107" s="263"/>
      <c r="AG107" s="272">
        <f>'SO 01.2.2 - Revitalizační...'!J34</f>
        <v>0</v>
      </c>
      <c r="AH107" s="273"/>
      <c r="AI107" s="273"/>
      <c r="AJ107" s="273"/>
      <c r="AK107" s="273"/>
      <c r="AL107" s="273"/>
      <c r="AM107" s="273"/>
      <c r="AN107" s="272">
        <f t="shared" si="0"/>
        <v>0</v>
      </c>
      <c r="AO107" s="273"/>
      <c r="AP107" s="273"/>
      <c r="AQ107" s="89" t="s">
        <v>88</v>
      </c>
      <c r="AR107" s="52"/>
      <c r="AS107" s="90">
        <v>0</v>
      </c>
      <c r="AT107" s="91">
        <f t="shared" si="1"/>
        <v>0</v>
      </c>
      <c r="AU107" s="92">
        <f>'SO 01.2.2 - Revitalizační...'!P129</f>
        <v>0</v>
      </c>
      <c r="AV107" s="91">
        <f>'SO 01.2.2 - Revitalizační...'!J37</f>
        <v>0</v>
      </c>
      <c r="AW107" s="91">
        <f>'SO 01.2.2 - Revitalizační...'!J38</f>
        <v>0</v>
      </c>
      <c r="AX107" s="91">
        <f>'SO 01.2.2 - Revitalizační...'!J39</f>
        <v>0</v>
      </c>
      <c r="AY107" s="91">
        <f>'SO 01.2.2 - Revitalizační...'!J40</f>
        <v>0</v>
      </c>
      <c r="AZ107" s="91">
        <f>'SO 01.2.2 - Revitalizační...'!F37</f>
        <v>0</v>
      </c>
      <c r="BA107" s="91">
        <f>'SO 01.2.2 - Revitalizační...'!F38</f>
        <v>0</v>
      </c>
      <c r="BB107" s="91">
        <f>'SO 01.2.2 - Revitalizační...'!F39</f>
        <v>0</v>
      </c>
      <c r="BC107" s="91">
        <f>'SO 01.2.2 - Revitalizační...'!F40</f>
        <v>0</v>
      </c>
      <c r="BD107" s="93">
        <f>'SO 01.2.2 - Revitalizační...'!F41</f>
        <v>0</v>
      </c>
      <c r="BT107" s="221" t="s">
        <v>98</v>
      </c>
      <c r="BU107" s="221" t="s">
        <v>99</v>
      </c>
      <c r="BV107" s="221" t="s">
        <v>78</v>
      </c>
      <c r="BW107" s="221" t="s">
        <v>128</v>
      </c>
      <c r="BX107" s="221" t="s">
        <v>120</v>
      </c>
      <c r="CL107" s="221" t="s">
        <v>1</v>
      </c>
    </row>
    <row r="108" spans="1:91" s="7" customFormat="1" ht="24.6" customHeight="1" x14ac:dyDescent="0.2">
      <c r="B108" s="80"/>
      <c r="C108" s="81"/>
      <c r="D108" s="262" t="s">
        <v>135</v>
      </c>
      <c r="E108" s="262"/>
      <c r="F108" s="262"/>
      <c r="G108" s="262"/>
      <c r="H108" s="262"/>
      <c r="I108" s="227"/>
      <c r="J108" s="262" t="s">
        <v>136</v>
      </c>
      <c r="K108" s="262"/>
      <c r="L108" s="262"/>
      <c r="M108" s="262"/>
      <c r="N108" s="262"/>
      <c r="O108" s="262"/>
      <c r="P108" s="262"/>
      <c r="Q108" s="262"/>
      <c r="R108" s="262"/>
      <c r="S108" s="262"/>
      <c r="T108" s="262"/>
      <c r="U108" s="262"/>
      <c r="V108" s="262"/>
      <c r="W108" s="262"/>
      <c r="X108" s="262"/>
      <c r="Y108" s="262"/>
      <c r="Z108" s="262"/>
      <c r="AA108" s="262"/>
      <c r="AB108" s="262"/>
      <c r="AC108" s="262"/>
      <c r="AD108" s="262"/>
      <c r="AE108" s="262"/>
      <c r="AF108" s="262"/>
      <c r="AG108" s="275">
        <f>ROUND(AG109+AG121+AG122,2)</f>
        <v>0</v>
      </c>
      <c r="AH108" s="265"/>
      <c r="AI108" s="265"/>
      <c r="AJ108" s="265"/>
      <c r="AK108" s="265"/>
      <c r="AL108" s="265"/>
      <c r="AM108" s="265"/>
      <c r="AN108" s="264">
        <f t="shared" si="0"/>
        <v>0</v>
      </c>
      <c r="AO108" s="265"/>
      <c r="AP108" s="265"/>
      <c r="AQ108" s="83" t="s">
        <v>82</v>
      </c>
      <c r="AR108" s="80"/>
      <c r="AS108" s="84">
        <f>ROUND(AS109+AS121+AS122,2)</f>
        <v>0</v>
      </c>
      <c r="AT108" s="85">
        <f t="shared" si="1"/>
        <v>0</v>
      </c>
      <c r="AU108" s="86">
        <f>ROUND(AU109+AU121+AU122,5)</f>
        <v>0</v>
      </c>
      <c r="AV108" s="85">
        <f>ROUND(AZ108*L29,2)</f>
        <v>0</v>
      </c>
      <c r="AW108" s="85">
        <f>ROUND(BA108*L30,2)</f>
        <v>0</v>
      </c>
      <c r="AX108" s="85">
        <f>ROUND(BB108*L29,2)</f>
        <v>0</v>
      </c>
      <c r="AY108" s="85">
        <f>ROUND(BC108*L30,2)</f>
        <v>0</v>
      </c>
      <c r="AZ108" s="85">
        <f>ROUND(AZ109+AZ121+AZ122,2)</f>
        <v>0</v>
      </c>
      <c r="BA108" s="85">
        <f>ROUND(BA109+BA121+BA122,2)</f>
        <v>0</v>
      </c>
      <c r="BB108" s="85">
        <f>ROUND(BB109+BB121+BB122,2)</f>
        <v>0</v>
      </c>
      <c r="BC108" s="85">
        <f>ROUND(BC109+BC121+BC122,2)</f>
        <v>0</v>
      </c>
      <c r="BD108" s="87">
        <f>ROUND(BD109+BD121+BD122,2)</f>
        <v>0</v>
      </c>
      <c r="BS108" s="88" t="s">
        <v>75</v>
      </c>
      <c r="BT108" s="88" t="s">
        <v>83</v>
      </c>
      <c r="BU108" s="88" t="s">
        <v>77</v>
      </c>
      <c r="BV108" s="88" t="s">
        <v>78</v>
      </c>
      <c r="BW108" s="88" t="s">
        <v>137</v>
      </c>
      <c r="BX108" s="88" t="s">
        <v>4</v>
      </c>
      <c r="CL108" s="88" t="s">
        <v>1</v>
      </c>
      <c r="CM108" s="88" t="s">
        <v>85</v>
      </c>
    </row>
    <row r="109" spans="1:91" s="229" customFormat="1" ht="24" customHeight="1" x14ac:dyDescent="0.2">
      <c r="B109" s="52"/>
      <c r="C109" s="226"/>
      <c r="D109" s="226"/>
      <c r="E109" s="263" t="s">
        <v>138</v>
      </c>
      <c r="F109" s="263"/>
      <c r="G109" s="263"/>
      <c r="H109" s="263"/>
      <c r="I109" s="263"/>
      <c r="J109" s="226"/>
      <c r="K109" s="263" t="s">
        <v>139</v>
      </c>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74">
        <f>ROUND(AG110+AG111+AG113+SUM(AG116:AG118)+AG120,2)</f>
        <v>0</v>
      </c>
      <c r="AH109" s="273"/>
      <c r="AI109" s="273"/>
      <c r="AJ109" s="273"/>
      <c r="AK109" s="273"/>
      <c r="AL109" s="273"/>
      <c r="AM109" s="273"/>
      <c r="AN109" s="272">
        <f t="shared" si="0"/>
        <v>0</v>
      </c>
      <c r="AO109" s="273"/>
      <c r="AP109" s="273"/>
      <c r="AQ109" s="89" t="s">
        <v>88</v>
      </c>
      <c r="AR109" s="52"/>
      <c r="AS109" s="90">
        <f>ROUND(AS110+AS111+AS113+SUM(AS116:AS118)+AS120,2)</f>
        <v>0</v>
      </c>
      <c r="AT109" s="91">
        <f t="shared" si="1"/>
        <v>0</v>
      </c>
      <c r="AU109" s="92">
        <f>ROUND(AU110+AU111+AU113+SUM(AU116:AU118)+AU120,5)</f>
        <v>0</v>
      </c>
      <c r="AV109" s="91">
        <f>ROUND(AZ109*L29,2)</f>
        <v>0</v>
      </c>
      <c r="AW109" s="91">
        <f>ROUND(BA109*L30,2)</f>
        <v>0</v>
      </c>
      <c r="AX109" s="91">
        <f>ROUND(BB109*L29,2)</f>
        <v>0</v>
      </c>
      <c r="AY109" s="91">
        <f>ROUND(BC109*L30,2)</f>
        <v>0</v>
      </c>
      <c r="AZ109" s="91">
        <f>ROUND(AZ110+AZ111+AZ113+SUM(AZ116:AZ118)+AZ120,2)</f>
        <v>0</v>
      </c>
      <c r="BA109" s="91">
        <f>ROUND(BA110+BA111+BA113+SUM(BA116:BA118)+BA120,2)</f>
        <v>0</v>
      </c>
      <c r="BB109" s="91">
        <f>ROUND(BB110+BB111+BB113+SUM(BB116:BB118)+BB120,2)</f>
        <v>0</v>
      </c>
      <c r="BC109" s="91">
        <f>ROUND(BC110+BC111+BC113+SUM(BC116:BC118)+BC120,2)</f>
        <v>0</v>
      </c>
      <c r="BD109" s="93">
        <f>ROUND(BD110+BD111+BD113+SUM(BD116:BD118)+BD120,2)</f>
        <v>0</v>
      </c>
      <c r="BS109" s="221" t="s">
        <v>75</v>
      </c>
      <c r="BT109" s="221" t="s">
        <v>85</v>
      </c>
      <c r="BU109" s="221" t="s">
        <v>77</v>
      </c>
      <c r="BV109" s="221" t="s">
        <v>78</v>
      </c>
      <c r="BW109" s="221" t="s">
        <v>140</v>
      </c>
      <c r="BX109" s="221" t="s">
        <v>137</v>
      </c>
      <c r="CL109" s="221" t="s">
        <v>1</v>
      </c>
    </row>
    <row r="110" spans="1:91" s="229" customFormat="1" ht="24" customHeight="1" x14ac:dyDescent="0.2">
      <c r="A110" s="94" t="s">
        <v>90</v>
      </c>
      <c r="B110" s="52"/>
      <c r="C110" s="226"/>
      <c r="D110" s="226"/>
      <c r="E110" s="226"/>
      <c r="F110" s="263" t="s">
        <v>141</v>
      </c>
      <c r="G110" s="263"/>
      <c r="H110" s="263"/>
      <c r="I110" s="263"/>
      <c r="J110" s="263"/>
      <c r="K110" s="226"/>
      <c r="L110" s="263" t="s">
        <v>142</v>
      </c>
      <c r="M110" s="263"/>
      <c r="N110" s="263"/>
      <c r="O110" s="263"/>
      <c r="P110" s="263"/>
      <c r="Q110" s="263"/>
      <c r="R110" s="263"/>
      <c r="S110" s="263"/>
      <c r="T110" s="263"/>
      <c r="U110" s="263"/>
      <c r="V110" s="263"/>
      <c r="W110" s="263"/>
      <c r="X110" s="263"/>
      <c r="Y110" s="263"/>
      <c r="Z110" s="263"/>
      <c r="AA110" s="263"/>
      <c r="AB110" s="263"/>
      <c r="AC110" s="263"/>
      <c r="AD110" s="263"/>
      <c r="AE110" s="263"/>
      <c r="AF110" s="263"/>
      <c r="AG110" s="272">
        <f>'SO 02.1.1 - Úprava odběrn...'!J34</f>
        <v>0</v>
      </c>
      <c r="AH110" s="273"/>
      <c r="AI110" s="273"/>
      <c r="AJ110" s="273"/>
      <c r="AK110" s="273"/>
      <c r="AL110" s="273"/>
      <c r="AM110" s="273"/>
      <c r="AN110" s="272">
        <f t="shared" si="0"/>
        <v>0</v>
      </c>
      <c r="AO110" s="273"/>
      <c r="AP110" s="273"/>
      <c r="AQ110" s="89" t="s">
        <v>88</v>
      </c>
      <c r="AR110" s="52"/>
      <c r="AS110" s="90">
        <v>0</v>
      </c>
      <c r="AT110" s="91">
        <f t="shared" si="1"/>
        <v>0</v>
      </c>
      <c r="AU110" s="92">
        <f>'SO 02.1.1 - Úprava odběrn...'!P126</f>
        <v>0</v>
      </c>
      <c r="AV110" s="91">
        <f>'SO 02.1.1 - Úprava odběrn...'!J37</f>
        <v>0</v>
      </c>
      <c r="AW110" s="91">
        <f>'SO 02.1.1 - Úprava odběrn...'!J38</f>
        <v>0</v>
      </c>
      <c r="AX110" s="91">
        <f>'SO 02.1.1 - Úprava odběrn...'!J39</f>
        <v>0</v>
      </c>
      <c r="AY110" s="91">
        <f>'SO 02.1.1 - Úprava odběrn...'!J40</f>
        <v>0</v>
      </c>
      <c r="AZ110" s="91">
        <f>'SO 02.1.1 - Úprava odběrn...'!F37</f>
        <v>0</v>
      </c>
      <c r="BA110" s="91">
        <f>'SO 02.1.1 - Úprava odběrn...'!F38</f>
        <v>0</v>
      </c>
      <c r="BB110" s="91">
        <f>'SO 02.1.1 - Úprava odběrn...'!F39</f>
        <v>0</v>
      </c>
      <c r="BC110" s="91">
        <f>'SO 02.1.1 - Úprava odběrn...'!F40</f>
        <v>0</v>
      </c>
      <c r="BD110" s="93">
        <f>'SO 02.1.1 - Úprava odběrn...'!F41</f>
        <v>0</v>
      </c>
      <c r="BT110" s="221" t="s">
        <v>93</v>
      </c>
      <c r="BV110" s="221" t="s">
        <v>78</v>
      </c>
      <c r="BW110" s="221" t="s">
        <v>143</v>
      </c>
      <c r="BX110" s="221" t="s">
        <v>140</v>
      </c>
      <c r="CL110" s="221" t="s">
        <v>1</v>
      </c>
    </row>
    <row r="111" spans="1:91" s="229" customFormat="1" ht="24" customHeight="1" x14ac:dyDescent="0.2">
      <c r="B111" s="52"/>
      <c r="C111" s="226"/>
      <c r="D111" s="226"/>
      <c r="E111" s="226"/>
      <c r="F111" s="263" t="s">
        <v>144</v>
      </c>
      <c r="G111" s="263"/>
      <c r="H111" s="263"/>
      <c r="I111" s="263"/>
      <c r="J111" s="263"/>
      <c r="K111" s="226"/>
      <c r="L111" s="263" t="s">
        <v>145</v>
      </c>
      <c r="M111" s="263"/>
      <c r="N111" s="263"/>
      <c r="O111" s="263"/>
      <c r="P111" s="263"/>
      <c r="Q111" s="263"/>
      <c r="R111" s="263"/>
      <c r="S111" s="263"/>
      <c r="T111" s="263"/>
      <c r="U111" s="263"/>
      <c r="V111" s="263"/>
      <c r="W111" s="263"/>
      <c r="X111" s="263"/>
      <c r="Y111" s="263"/>
      <c r="Z111" s="263"/>
      <c r="AA111" s="263"/>
      <c r="AB111" s="263"/>
      <c r="AC111" s="263"/>
      <c r="AD111" s="263"/>
      <c r="AE111" s="263"/>
      <c r="AF111" s="263"/>
      <c r="AG111" s="274">
        <f>ROUND(SUM(AG112:AG112),2)</f>
        <v>0</v>
      </c>
      <c r="AH111" s="273"/>
      <c r="AI111" s="273"/>
      <c r="AJ111" s="273"/>
      <c r="AK111" s="273"/>
      <c r="AL111" s="273"/>
      <c r="AM111" s="273"/>
      <c r="AN111" s="272">
        <f t="shared" si="0"/>
        <v>0</v>
      </c>
      <c r="AO111" s="273"/>
      <c r="AP111" s="273"/>
      <c r="AQ111" s="89" t="s">
        <v>88</v>
      </c>
      <c r="AR111" s="52"/>
      <c r="AS111" s="90">
        <f>ROUND(SUM(AS112:AS112),2)</f>
        <v>0</v>
      </c>
      <c r="AT111" s="91">
        <f t="shared" si="1"/>
        <v>0</v>
      </c>
      <c r="AU111" s="92">
        <f>ROUND(SUM(AU112:AU112),5)</f>
        <v>0</v>
      </c>
      <c r="AV111" s="91">
        <f>ROUND(AZ111*L29,2)</f>
        <v>0</v>
      </c>
      <c r="AW111" s="91">
        <f>ROUND(BA111*L30,2)</f>
        <v>0</v>
      </c>
      <c r="AX111" s="91">
        <f>ROUND(BB111*L29,2)</f>
        <v>0</v>
      </c>
      <c r="AY111" s="91">
        <f>ROUND(BC111*L30,2)</f>
        <v>0</v>
      </c>
      <c r="AZ111" s="91">
        <f>ROUND(SUM(AZ112:AZ112),2)</f>
        <v>0</v>
      </c>
      <c r="BA111" s="91">
        <f>ROUND(SUM(BA112:BA112),2)</f>
        <v>0</v>
      </c>
      <c r="BB111" s="91">
        <f>ROUND(SUM(BB112:BB112),2)</f>
        <v>0</v>
      </c>
      <c r="BC111" s="91">
        <f>ROUND(SUM(BC112:BC112),2)</f>
        <v>0</v>
      </c>
      <c r="BD111" s="93">
        <f>ROUND(SUM(BD112:BD112),2)</f>
        <v>0</v>
      </c>
      <c r="BS111" s="221" t="s">
        <v>75</v>
      </c>
      <c r="BT111" s="221" t="s">
        <v>93</v>
      </c>
      <c r="BV111" s="221" t="s">
        <v>78</v>
      </c>
      <c r="BW111" s="221" t="s">
        <v>146</v>
      </c>
      <c r="BX111" s="221" t="s">
        <v>140</v>
      </c>
      <c r="CL111" s="221" t="s">
        <v>1</v>
      </c>
    </row>
    <row r="112" spans="1:91" s="229" customFormat="1" ht="24" customHeight="1" x14ac:dyDescent="0.2">
      <c r="A112" s="94" t="s">
        <v>90</v>
      </c>
      <c r="B112" s="52"/>
      <c r="C112" s="226"/>
      <c r="D112" s="226"/>
      <c r="E112" s="226"/>
      <c r="F112" s="226"/>
      <c r="G112" s="263" t="s">
        <v>144</v>
      </c>
      <c r="H112" s="263"/>
      <c r="I112" s="263"/>
      <c r="J112" s="263"/>
      <c r="K112" s="263"/>
      <c r="L112" s="226"/>
      <c r="M112" s="263" t="s">
        <v>145</v>
      </c>
      <c r="N112" s="263"/>
      <c r="O112" s="263"/>
      <c r="P112" s="263"/>
      <c r="Q112" s="263"/>
      <c r="R112" s="263"/>
      <c r="S112" s="263"/>
      <c r="T112" s="263"/>
      <c r="U112" s="263"/>
      <c r="V112" s="263"/>
      <c r="W112" s="263"/>
      <c r="X112" s="263"/>
      <c r="Y112" s="263"/>
      <c r="Z112" s="263"/>
      <c r="AA112" s="263"/>
      <c r="AB112" s="263"/>
      <c r="AC112" s="263"/>
      <c r="AD112" s="263"/>
      <c r="AE112" s="263"/>
      <c r="AF112" s="263"/>
      <c r="AG112" s="272">
        <f>'SO 02.1.2 - Zemní koryto ...'!J34</f>
        <v>0</v>
      </c>
      <c r="AH112" s="273"/>
      <c r="AI112" s="273"/>
      <c r="AJ112" s="273"/>
      <c r="AK112" s="273"/>
      <c r="AL112" s="273"/>
      <c r="AM112" s="273"/>
      <c r="AN112" s="272">
        <f t="shared" si="0"/>
        <v>0</v>
      </c>
      <c r="AO112" s="273"/>
      <c r="AP112" s="273"/>
      <c r="AQ112" s="89" t="s">
        <v>88</v>
      </c>
      <c r="AR112" s="52"/>
      <c r="AS112" s="90">
        <v>0</v>
      </c>
      <c r="AT112" s="91">
        <f t="shared" si="1"/>
        <v>0</v>
      </c>
      <c r="AU112" s="92">
        <f>'SO 02.1.2 - Zemní koryto ...'!P130</f>
        <v>0</v>
      </c>
      <c r="AV112" s="91">
        <f>'SO 02.1.2 - Zemní koryto ...'!J37</f>
        <v>0</v>
      </c>
      <c r="AW112" s="91">
        <f>'SO 02.1.2 - Zemní koryto ...'!J38</f>
        <v>0</v>
      </c>
      <c r="AX112" s="91">
        <f>'SO 02.1.2 - Zemní koryto ...'!J39</f>
        <v>0</v>
      </c>
      <c r="AY112" s="91">
        <f>'SO 02.1.2 - Zemní koryto ...'!J40</f>
        <v>0</v>
      </c>
      <c r="AZ112" s="91">
        <f>'SO 02.1.2 - Zemní koryto ...'!F37</f>
        <v>0</v>
      </c>
      <c r="BA112" s="91">
        <f>'SO 02.1.2 - Zemní koryto ...'!F38</f>
        <v>0</v>
      </c>
      <c r="BB112" s="91">
        <f>'SO 02.1.2 - Zemní koryto ...'!F39</f>
        <v>0</v>
      </c>
      <c r="BC112" s="91">
        <f>'SO 02.1.2 - Zemní koryto ...'!F40</f>
        <v>0</v>
      </c>
      <c r="BD112" s="93">
        <f>'SO 02.1.2 - Zemní koryto ...'!F41</f>
        <v>0</v>
      </c>
      <c r="BT112" s="221" t="s">
        <v>98</v>
      </c>
      <c r="BU112" s="221" t="s">
        <v>99</v>
      </c>
      <c r="BV112" s="221" t="s">
        <v>78</v>
      </c>
      <c r="BW112" s="221" t="s">
        <v>146</v>
      </c>
      <c r="BX112" s="221" t="s">
        <v>140</v>
      </c>
      <c r="CL112" s="221" t="s">
        <v>1</v>
      </c>
    </row>
    <row r="113" spans="1:91" s="229" customFormat="1" ht="24" customHeight="1" x14ac:dyDescent="0.2">
      <c r="B113" s="52"/>
      <c r="C113" s="226"/>
      <c r="D113" s="226"/>
      <c r="E113" s="226"/>
      <c r="F113" s="263" t="s">
        <v>155</v>
      </c>
      <c r="G113" s="263"/>
      <c r="H113" s="263"/>
      <c r="I113" s="263"/>
      <c r="J113" s="263"/>
      <c r="K113" s="226"/>
      <c r="L113" s="263" t="s">
        <v>156</v>
      </c>
      <c r="M113" s="263"/>
      <c r="N113" s="263"/>
      <c r="O113" s="263"/>
      <c r="P113" s="263"/>
      <c r="Q113" s="263"/>
      <c r="R113" s="263"/>
      <c r="S113" s="263"/>
      <c r="T113" s="263"/>
      <c r="U113" s="263"/>
      <c r="V113" s="263"/>
      <c r="W113" s="263"/>
      <c r="X113" s="263"/>
      <c r="Y113" s="263"/>
      <c r="Z113" s="263"/>
      <c r="AA113" s="263"/>
      <c r="AB113" s="263"/>
      <c r="AC113" s="263"/>
      <c r="AD113" s="263"/>
      <c r="AE113" s="263"/>
      <c r="AF113" s="263"/>
      <c r="AG113" s="274">
        <f>ROUND(SUM(AG114:AG115),2)</f>
        <v>0</v>
      </c>
      <c r="AH113" s="273"/>
      <c r="AI113" s="273"/>
      <c r="AJ113" s="273"/>
      <c r="AK113" s="273"/>
      <c r="AL113" s="273"/>
      <c r="AM113" s="273"/>
      <c r="AN113" s="272">
        <f t="shared" si="0"/>
        <v>0</v>
      </c>
      <c r="AO113" s="273"/>
      <c r="AP113" s="273"/>
      <c r="AQ113" s="89" t="s">
        <v>88</v>
      </c>
      <c r="AR113" s="52"/>
      <c r="AS113" s="90">
        <f>ROUND(SUM(AS114:AS115),2)</f>
        <v>0</v>
      </c>
      <c r="AT113" s="91">
        <f t="shared" si="1"/>
        <v>0</v>
      </c>
      <c r="AU113" s="92">
        <f>ROUND(SUM(AU114:AU115),5)</f>
        <v>0</v>
      </c>
      <c r="AV113" s="91">
        <f>ROUND(AZ113*L29,2)</f>
        <v>0</v>
      </c>
      <c r="AW113" s="91">
        <f>ROUND(BA113*L30,2)</f>
        <v>0</v>
      </c>
      <c r="AX113" s="91">
        <f>ROUND(BB113*L29,2)</f>
        <v>0</v>
      </c>
      <c r="AY113" s="91">
        <f>ROUND(BC113*L30,2)</f>
        <v>0</v>
      </c>
      <c r="AZ113" s="91">
        <f>ROUND(SUM(AZ114:AZ115),2)</f>
        <v>0</v>
      </c>
      <c r="BA113" s="91">
        <f>ROUND(SUM(BA114:BA115),2)</f>
        <v>0</v>
      </c>
      <c r="BB113" s="91">
        <f>ROUND(SUM(BB114:BB115),2)</f>
        <v>0</v>
      </c>
      <c r="BC113" s="91">
        <f>ROUND(SUM(BC114:BC115),2)</f>
        <v>0</v>
      </c>
      <c r="BD113" s="93">
        <f>ROUND(SUM(BD114:BD115),2)</f>
        <v>0</v>
      </c>
      <c r="BS113" s="221" t="s">
        <v>75</v>
      </c>
      <c r="BT113" s="221" t="s">
        <v>93</v>
      </c>
      <c r="BV113" s="221" t="s">
        <v>78</v>
      </c>
      <c r="BW113" s="221" t="s">
        <v>157</v>
      </c>
      <c r="BX113" s="221" t="s">
        <v>140</v>
      </c>
      <c r="CL113" s="221" t="s">
        <v>1</v>
      </c>
    </row>
    <row r="114" spans="1:91" s="229" customFormat="1" ht="24" customHeight="1" x14ac:dyDescent="0.2">
      <c r="A114" s="94" t="s">
        <v>90</v>
      </c>
      <c r="B114" s="52"/>
      <c r="C114" s="226"/>
      <c r="D114" s="226"/>
      <c r="E114" s="226"/>
      <c r="F114" s="226"/>
      <c r="G114" s="263" t="s">
        <v>155</v>
      </c>
      <c r="H114" s="263"/>
      <c r="I114" s="263"/>
      <c r="J114" s="263"/>
      <c r="K114" s="263"/>
      <c r="L114" s="226"/>
      <c r="M114" s="263" t="s">
        <v>156</v>
      </c>
      <c r="N114" s="263"/>
      <c r="O114" s="263"/>
      <c r="P114" s="263"/>
      <c r="Q114" s="263"/>
      <c r="R114" s="263"/>
      <c r="S114" s="263"/>
      <c r="T114" s="263"/>
      <c r="U114" s="263"/>
      <c r="V114" s="263"/>
      <c r="W114" s="263"/>
      <c r="X114" s="263"/>
      <c r="Y114" s="263"/>
      <c r="Z114" s="263"/>
      <c r="AA114" s="263"/>
      <c r="AB114" s="263"/>
      <c r="AC114" s="263"/>
      <c r="AD114" s="263"/>
      <c r="AE114" s="263"/>
      <c r="AF114" s="263"/>
      <c r="AG114" s="272">
        <f>'SO 02.1.3 - Most se stavi...'!J34</f>
        <v>0</v>
      </c>
      <c r="AH114" s="273"/>
      <c r="AI114" s="273"/>
      <c r="AJ114" s="273"/>
      <c r="AK114" s="273"/>
      <c r="AL114" s="273"/>
      <c r="AM114" s="273"/>
      <c r="AN114" s="272">
        <f t="shared" si="0"/>
        <v>0</v>
      </c>
      <c r="AO114" s="273"/>
      <c r="AP114" s="273"/>
      <c r="AQ114" s="89" t="s">
        <v>88</v>
      </c>
      <c r="AR114" s="52"/>
      <c r="AS114" s="90">
        <v>0</v>
      </c>
      <c r="AT114" s="91">
        <f t="shared" si="1"/>
        <v>0</v>
      </c>
      <c r="AU114" s="92">
        <f>'SO 02.1.3 - Most se stavi...'!P136</f>
        <v>0</v>
      </c>
      <c r="AV114" s="91">
        <f>'SO 02.1.3 - Most se stavi...'!J37</f>
        <v>0</v>
      </c>
      <c r="AW114" s="91">
        <f>'SO 02.1.3 - Most se stavi...'!J38</f>
        <v>0</v>
      </c>
      <c r="AX114" s="91">
        <f>'SO 02.1.3 - Most se stavi...'!J39</f>
        <v>0</v>
      </c>
      <c r="AY114" s="91">
        <f>'SO 02.1.3 - Most se stavi...'!J40</f>
        <v>0</v>
      </c>
      <c r="AZ114" s="91">
        <f>'SO 02.1.3 - Most se stavi...'!F37</f>
        <v>0</v>
      </c>
      <c r="BA114" s="91">
        <f>'SO 02.1.3 - Most se stavi...'!F38</f>
        <v>0</v>
      </c>
      <c r="BB114" s="91">
        <f>'SO 02.1.3 - Most se stavi...'!F39</f>
        <v>0</v>
      </c>
      <c r="BC114" s="91">
        <f>'SO 02.1.3 - Most se stavi...'!F40</f>
        <v>0</v>
      </c>
      <c r="BD114" s="93">
        <f>'SO 02.1.3 - Most se stavi...'!F41</f>
        <v>0</v>
      </c>
      <c r="BT114" s="221" t="s">
        <v>98</v>
      </c>
      <c r="BU114" s="221" t="s">
        <v>99</v>
      </c>
      <c r="BV114" s="221" t="s">
        <v>78</v>
      </c>
      <c r="BW114" s="221" t="s">
        <v>157</v>
      </c>
      <c r="BX114" s="221" t="s">
        <v>140</v>
      </c>
      <c r="CL114" s="221" t="s">
        <v>1</v>
      </c>
    </row>
    <row r="115" spans="1:91" s="229" customFormat="1" ht="36" customHeight="1" x14ac:dyDescent="0.2">
      <c r="A115" s="94" t="s">
        <v>90</v>
      </c>
      <c r="B115" s="52"/>
      <c r="C115" s="226"/>
      <c r="D115" s="226"/>
      <c r="E115" s="226"/>
      <c r="F115" s="226"/>
      <c r="G115" s="263" t="s">
        <v>158</v>
      </c>
      <c r="H115" s="263"/>
      <c r="I115" s="263"/>
      <c r="J115" s="263"/>
      <c r="K115" s="263"/>
      <c r="L115" s="226"/>
      <c r="M115" s="263" t="s">
        <v>116</v>
      </c>
      <c r="N115" s="263"/>
      <c r="O115" s="263"/>
      <c r="P115" s="263"/>
      <c r="Q115" s="263"/>
      <c r="R115" s="263"/>
      <c r="S115" s="263"/>
      <c r="T115" s="263"/>
      <c r="U115" s="263"/>
      <c r="V115" s="263"/>
      <c r="W115" s="263"/>
      <c r="X115" s="263"/>
      <c r="Y115" s="263"/>
      <c r="Z115" s="263"/>
      <c r="AA115" s="263"/>
      <c r="AB115" s="263"/>
      <c r="AC115" s="263"/>
      <c r="AD115" s="263"/>
      <c r="AE115" s="263"/>
      <c r="AF115" s="263"/>
      <c r="AG115" s="272">
        <f>'SO 02.1.3.a - Snižování h...'!J34</f>
        <v>0</v>
      </c>
      <c r="AH115" s="273"/>
      <c r="AI115" s="273"/>
      <c r="AJ115" s="273"/>
      <c r="AK115" s="273"/>
      <c r="AL115" s="273"/>
      <c r="AM115" s="273"/>
      <c r="AN115" s="272">
        <f t="shared" si="0"/>
        <v>0</v>
      </c>
      <c r="AO115" s="273"/>
      <c r="AP115" s="273"/>
      <c r="AQ115" s="89" t="s">
        <v>88</v>
      </c>
      <c r="AR115" s="52"/>
      <c r="AS115" s="90">
        <v>0</v>
      </c>
      <c r="AT115" s="91">
        <f t="shared" si="1"/>
        <v>0</v>
      </c>
      <c r="AU115" s="92">
        <f>'SO 02.1.3.a - Snižování h...'!P126</f>
        <v>0</v>
      </c>
      <c r="AV115" s="91">
        <f>'SO 02.1.3.a - Snižování h...'!J37</f>
        <v>0</v>
      </c>
      <c r="AW115" s="91">
        <f>'SO 02.1.3.a - Snižování h...'!J38</f>
        <v>0</v>
      </c>
      <c r="AX115" s="91">
        <f>'SO 02.1.3.a - Snižování h...'!J39</f>
        <v>0</v>
      </c>
      <c r="AY115" s="91">
        <f>'SO 02.1.3.a - Snižování h...'!J40</f>
        <v>0</v>
      </c>
      <c r="AZ115" s="91">
        <f>'SO 02.1.3.a - Snižování h...'!F37</f>
        <v>0</v>
      </c>
      <c r="BA115" s="91">
        <f>'SO 02.1.3.a - Snižování h...'!F38</f>
        <v>0</v>
      </c>
      <c r="BB115" s="91">
        <f>'SO 02.1.3.a - Snižování h...'!F39</f>
        <v>0</v>
      </c>
      <c r="BC115" s="91">
        <f>'SO 02.1.3.a - Snižování h...'!F40</f>
        <v>0</v>
      </c>
      <c r="BD115" s="93">
        <f>'SO 02.1.3.a - Snižování h...'!F41</f>
        <v>0</v>
      </c>
      <c r="BT115" s="221" t="s">
        <v>98</v>
      </c>
      <c r="BV115" s="221" t="s">
        <v>78</v>
      </c>
      <c r="BW115" s="221" t="s">
        <v>159</v>
      </c>
      <c r="BX115" s="221" t="s">
        <v>157</v>
      </c>
      <c r="CL115" s="221" t="s">
        <v>1</v>
      </c>
    </row>
    <row r="116" spans="1:91" s="229" customFormat="1" ht="24" customHeight="1" x14ac:dyDescent="0.2">
      <c r="A116" s="94" t="s">
        <v>90</v>
      </c>
      <c r="B116" s="52"/>
      <c r="C116" s="226"/>
      <c r="D116" s="226"/>
      <c r="E116" s="226"/>
      <c r="F116" s="263" t="s">
        <v>160</v>
      </c>
      <c r="G116" s="263"/>
      <c r="H116" s="263"/>
      <c r="I116" s="263"/>
      <c r="J116" s="263"/>
      <c r="K116" s="226"/>
      <c r="L116" s="263" t="s">
        <v>161</v>
      </c>
      <c r="M116" s="263"/>
      <c r="N116" s="263"/>
      <c r="O116" s="263"/>
      <c r="P116" s="263"/>
      <c r="Q116" s="263"/>
      <c r="R116" s="263"/>
      <c r="S116" s="263"/>
      <c r="T116" s="263"/>
      <c r="U116" s="263"/>
      <c r="V116" s="263"/>
      <c r="W116" s="263"/>
      <c r="X116" s="263"/>
      <c r="Y116" s="263"/>
      <c r="Z116" s="263"/>
      <c r="AA116" s="263"/>
      <c r="AB116" s="263"/>
      <c r="AC116" s="263"/>
      <c r="AD116" s="263"/>
      <c r="AE116" s="263"/>
      <c r="AF116" s="263"/>
      <c r="AG116" s="272">
        <f>'SO 02.1.4 - Odbahnění dol...'!J34</f>
        <v>0</v>
      </c>
      <c r="AH116" s="273"/>
      <c r="AI116" s="273"/>
      <c r="AJ116" s="273"/>
      <c r="AK116" s="273"/>
      <c r="AL116" s="273"/>
      <c r="AM116" s="273"/>
      <c r="AN116" s="272">
        <f t="shared" si="0"/>
        <v>0</v>
      </c>
      <c r="AO116" s="273"/>
      <c r="AP116" s="273"/>
      <c r="AQ116" s="89" t="s">
        <v>88</v>
      </c>
      <c r="AR116" s="52"/>
      <c r="AS116" s="90">
        <v>0</v>
      </c>
      <c r="AT116" s="91">
        <f t="shared" si="1"/>
        <v>0</v>
      </c>
      <c r="AU116" s="92">
        <f>'SO 02.1.4 - Odbahnění dol...'!P136</f>
        <v>0</v>
      </c>
      <c r="AV116" s="91">
        <f>'SO 02.1.4 - Odbahnění dol...'!J37</f>
        <v>0</v>
      </c>
      <c r="AW116" s="91">
        <f>'SO 02.1.4 - Odbahnění dol...'!J38</f>
        <v>0</v>
      </c>
      <c r="AX116" s="91">
        <f>'SO 02.1.4 - Odbahnění dol...'!J39</f>
        <v>0</v>
      </c>
      <c r="AY116" s="91">
        <f>'SO 02.1.4 - Odbahnění dol...'!J40</f>
        <v>0</v>
      </c>
      <c r="AZ116" s="91">
        <f>'SO 02.1.4 - Odbahnění dol...'!F37</f>
        <v>0</v>
      </c>
      <c r="BA116" s="91">
        <f>'SO 02.1.4 - Odbahnění dol...'!F38</f>
        <v>0</v>
      </c>
      <c r="BB116" s="91">
        <f>'SO 02.1.4 - Odbahnění dol...'!F39</f>
        <v>0</v>
      </c>
      <c r="BC116" s="91">
        <f>'SO 02.1.4 - Odbahnění dol...'!F40</f>
        <v>0</v>
      </c>
      <c r="BD116" s="93">
        <f>'SO 02.1.4 - Odbahnění dol...'!F41</f>
        <v>0</v>
      </c>
      <c r="BT116" s="221" t="s">
        <v>93</v>
      </c>
      <c r="BV116" s="221" t="s">
        <v>78</v>
      </c>
      <c r="BW116" s="221" t="s">
        <v>162</v>
      </c>
      <c r="BX116" s="221" t="s">
        <v>140</v>
      </c>
      <c r="CL116" s="221" t="s">
        <v>1</v>
      </c>
    </row>
    <row r="117" spans="1:91" s="229" customFormat="1" ht="24" customHeight="1" x14ac:dyDescent="0.2">
      <c r="A117" s="94" t="s">
        <v>90</v>
      </c>
      <c r="B117" s="52"/>
      <c r="C117" s="226"/>
      <c r="D117" s="226"/>
      <c r="E117" s="226"/>
      <c r="F117" s="263" t="s">
        <v>163</v>
      </c>
      <c r="G117" s="263"/>
      <c r="H117" s="263"/>
      <c r="I117" s="263"/>
      <c r="J117" s="263"/>
      <c r="K117" s="226"/>
      <c r="L117" s="263" t="s">
        <v>164</v>
      </c>
      <c r="M117" s="263"/>
      <c r="N117" s="263"/>
      <c r="O117" s="263"/>
      <c r="P117" s="263"/>
      <c r="Q117" s="263"/>
      <c r="R117" s="263"/>
      <c r="S117" s="263"/>
      <c r="T117" s="263"/>
      <c r="U117" s="263"/>
      <c r="V117" s="263"/>
      <c r="W117" s="263"/>
      <c r="X117" s="263"/>
      <c r="Y117" s="263"/>
      <c r="Z117" s="263"/>
      <c r="AA117" s="263"/>
      <c r="AB117" s="263"/>
      <c r="AC117" s="263"/>
      <c r="AD117" s="263"/>
      <c r="AE117" s="263"/>
      <c r="AF117" s="263"/>
      <c r="AG117" s="272">
        <f>'SO 02.1.5 - Odbahnění Mor...'!J34</f>
        <v>0</v>
      </c>
      <c r="AH117" s="273"/>
      <c r="AI117" s="273"/>
      <c r="AJ117" s="273"/>
      <c r="AK117" s="273"/>
      <c r="AL117" s="273"/>
      <c r="AM117" s="273"/>
      <c r="AN117" s="272">
        <f t="shared" si="0"/>
        <v>0</v>
      </c>
      <c r="AO117" s="273"/>
      <c r="AP117" s="273"/>
      <c r="AQ117" s="89" t="s">
        <v>88</v>
      </c>
      <c r="AR117" s="52"/>
      <c r="AS117" s="90">
        <v>0</v>
      </c>
      <c r="AT117" s="91">
        <f t="shared" si="1"/>
        <v>0</v>
      </c>
      <c r="AU117" s="92">
        <f>'SO 02.1.5 - Odbahnění Mor...'!P130</f>
        <v>0</v>
      </c>
      <c r="AV117" s="91">
        <f>'SO 02.1.5 - Odbahnění Mor...'!J37</f>
        <v>0</v>
      </c>
      <c r="AW117" s="91">
        <f>'SO 02.1.5 - Odbahnění Mor...'!J38</f>
        <v>0</v>
      </c>
      <c r="AX117" s="91">
        <f>'SO 02.1.5 - Odbahnění Mor...'!J39</f>
        <v>0</v>
      </c>
      <c r="AY117" s="91">
        <f>'SO 02.1.5 - Odbahnění Mor...'!J40</f>
        <v>0</v>
      </c>
      <c r="AZ117" s="91">
        <f>'SO 02.1.5 - Odbahnění Mor...'!F37</f>
        <v>0</v>
      </c>
      <c r="BA117" s="91">
        <f>'SO 02.1.5 - Odbahnění Mor...'!F38</f>
        <v>0</v>
      </c>
      <c r="BB117" s="91">
        <f>'SO 02.1.5 - Odbahnění Mor...'!F39</f>
        <v>0</v>
      </c>
      <c r="BC117" s="91">
        <f>'SO 02.1.5 - Odbahnění Mor...'!F40</f>
        <v>0</v>
      </c>
      <c r="BD117" s="93">
        <f>'SO 02.1.5 - Odbahnění Mor...'!F41</f>
        <v>0</v>
      </c>
      <c r="BT117" s="221" t="s">
        <v>93</v>
      </c>
      <c r="BV117" s="221" t="s">
        <v>78</v>
      </c>
      <c r="BW117" s="221" t="s">
        <v>165</v>
      </c>
      <c r="BX117" s="221" t="s">
        <v>140</v>
      </c>
      <c r="CL117" s="221" t="s">
        <v>1</v>
      </c>
    </row>
    <row r="118" spans="1:91" s="229" customFormat="1" ht="24" customHeight="1" x14ac:dyDescent="0.2">
      <c r="B118" s="52"/>
      <c r="C118" s="226"/>
      <c r="D118" s="226"/>
      <c r="E118" s="226"/>
      <c r="F118" s="263" t="s">
        <v>166</v>
      </c>
      <c r="G118" s="263"/>
      <c r="H118" s="263"/>
      <c r="I118" s="263"/>
      <c r="J118" s="263"/>
      <c r="K118" s="226"/>
      <c r="L118" s="263" t="s">
        <v>167</v>
      </c>
      <c r="M118" s="263"/>
      <c r="N118" s="263"/>
      <c r="O118" s="263"/>
      <c r="P118" s="263"/>
      <c r="Q118" s="263"/>
      <c r="R118" s="263"/>
      <c r="S118" s="263"/>
      <c r="T118" s="263"/>
      <c r="U118" s="263"/>
      <c r="V118" s="263"/>
      <c r="W118" s="263"/>
      <c r="X118" s="263"/>
      <c r="Y118" s="263"/>
      <c r="Z118" s="263"/>
      <c r="AA118" s="263"/>
      <c r="AB118" s="263"/>
      <c r="AC118" s="263"/>
      <c r="AD118" s="263"/>
      <c r="AE118" s="263"/>
      <c r="AF118" s="263"/>
      <c r="AG118" s="274">
        <f>ROUND(SUM(AG119:AG119),2)</f>
        <v>0</v>
      </c>
      <c r="AH118" s="273"/>
      <c r="AI118" s="273"/>
      <c r="AJ118" s="273"/>
      <c r="AK118" s="273"/>
      <c r="AL118" s="273"/>
      <c r="AM118" s="273"/>
      <c r="AN118" s="272">
        <f t="shared" si="0"/>
        <v>0</v>
      </c>
      <c r="AO118" s="273"/>
      <c r="AP118" s="273"/>
      <c r="AQ118" s="89" t="s">
        <v>88</v>
      </c>
      <c r="AR118" s="52"/>
      <c r="AS118" s="90">
        <f>ROUND(SUM(AS119:AS119),2)</f>
        <v>0</v>
      </c>
      <c r="AT118" s="91">
        <f t="shared" si="1"/>
        <v>0</v>
      </c>
      <c r="AU118" s="92">
        <f>ROUND(SUM(AU119:AU119),5)</f>
        <v>0</v>
      </c>
      <c r="AV118" s="91">
        <f>ROUND(AZ118*L29,2)</f>
        <v>0</v>
      </c>
      <c r="AW118" s="91">
        <f>ROUND(BA118*L30,2)</f>
        <v>0</v>
      </c>
      <c r="AX118" s="91">
        <f>ROUND(BB118*L29,2)</f>
        <v>0</v>
      </c>
      <c r="AY118" s="91">
        <f>ROUND(BC118*L30,2)</f>
        <v>0</v>
      </c>
      <c r="AZ118" s="91">
        <f>ROUND(SUM(AZ119:AZ119),2)</f>
        <v>0</v>
      </c>
      <c r="BA118" s="91">
        <f>ROUND(SUM(BA119:BA119),2)</f>
        <v>0</v>
      </c>
      <c r="BB118" s="91">
        <f>ROUND(SUM(BB119:BB119),2)</f>
        <v>0</v>
      </c>
      <c r="BC118" s="91">
        <f>ROUND(SUM(BC119:BC119),2)</f>
        <v>0</v>
      </c>
      <c r="BD118" s="93">
        <f>ROUND(SUM(BD119:BD119),2)</f>
        <v>0</v>
      </c>
      <c r="BS118" s="221" t="s">
        <v>75</v>
      </c>
      <c r="BT118" s="221" t="s">
        <v>93</v>
      </c>
      <c r="BV118" s="221" t="s">
        <v>78</v>
      </c>
      <c r="BW118" s="221" t="s">
        <v>168</v>
      </c>
      <c r="BX118" s="221" t="s">
        <v>140</v>
      </c>
      <c r="CL118" s="221" t="s">
        <v>1</v>
      </c>
    </row>
    <row r="119" spans="1:91" s="229" customFormat="1" ht="24" customHeight="1" x14ac:dyDescent="0.2">
      <c r="A119" s="94" t="s">
        <v>90</v>
      </c>
      <c r="B119" s="52"/>
      <c r="C119" s="226"/>
      <c r="D119" s="226"/>
      <c r="E119" s="226"/>
      <c r="F119" s="226"/>
      <c r="G119" s="263" t="s">
        <v>166</v>
      </c>
      <c r="H119" s="263"/>
      <c r="I119" s="263"/>
      <c r="J119" s="263"/>
      <c r="K119" s="263"/>
      <c r="L119" s="226"/>
      <c r="M119" s="263" t="s">
        <v>167</v>
      </c>
      <c r="N119" s="263"/>
      <c r="O119" s="263"/>
      <c r="P119" s="263"/>
      <c r="Q119" s="263"/>
      <c r="R119" s="263"/>
      <c r="S119" s="263"/>
      <c r="T119" s="263"/>
      <c r="U119" s="263"/>
      <c r="V119" s="263"/>
      <c r="W119" s="263"/>
      <c r="X119" s="263"/>
      <c r="Y119" s="263"/>
      <c r="Z119" s="263"/>
      <c r="AA119" s="263"/>
      <c r="AB119" s="263"/>
      <c r="AC119" s="263"/>
      <c r="AD119" s="263"/>
      <c r="AE119" s="263"/>
      <c r="AF119" s="263"/>
      <c r="AG119" s="272">
        <f>'SO 02.1.6 - Mokřadní plocha'!J34</f>
        <v>0</v>
      </c>
      <c r="AH119" s="273"/>
      <c r="AI119" s="273"/>
      <c r="AJ119" s="273"/>
      <c r="AK119" s="273"/>
      <c r="AL119" s="273"/>
      <c r="AM119" s="273"/>
      <c r="AN119" s="272">
        <f t="shared" si="0"/>
        <v>0</v>
      </c>
      <c r="AO119" s="273"/>
      <c r="AP119" s="273"/>
      <c r="AQ119" s="89" t="s">
        <v>88</v>
      </c>
      <c r="AR119" s="52"/>
      <c r="AS119" s="90">
        <v>0</v>
      </c>
      <c r="AT119" s="91">
        <f t="shared" si="1"/>
        <v>0</v>
      </c>
      <c r="AU119" s="92">
        <f>'SO 02.1.6 - Mokřadní plocha'!P128</f>
        <v>0</v>
      </c>
      <c r="AV119" s="91">
        <f>'SO 02.1.6 - Mokřadní plocha'!J37</f>
        <v>0</v>
      </c>
      <c r="AW119" s="91">
        <f>'SO 02.1.6 - Mokřadní plocha'!J38</f>
        <v>0</v>
      </c>
      <c r="AX119" s="91">
        <f>'SO 02.1.6 - Mokřadní plocha'!J39</f>
        <v>0</v>
      </c>
      <c r="AY119" s="91">
        <f>'SO 02.1.6 - Mokřadní plocha'!J40</f>
        <v>0</v>
      </c>
      <c r="AZ119" s="91">
        <f>'SO 02.1.6 - Mokřadní plocha'!F37</f>
        <v>0</v>
      </c>
      <c r="BA119" s="91">
        <f>'SO 02.1.6 - Mokřadní plocha'!F38</f>
        <v>0</v>
      </c>
      <c r="BB119" s="91">
        <f>'SO 02.1.6 - Mokřadní plocha'!F39</f>
        <v>0</v>
      </c>
      <c r="BC119" s="91">
        <f>'SO 02.1.6 - Mokřadní plocha'!F40</f>
        <v>0</v>
      </c>
      <c r="BD119" s="93">
        <f>'SO 02.1.6 - Mokřadní plocha'!F41</f>
        <v>0</v>
      </c>
      <c r="BT119" s="221" t="s">
        <v>98</v>
      </c>
      <c r="BU119" s="221" t="s">
        <v>99</v>
      </c>
      <c r="BV119" s="221" t="s">
        <v>78</v>
      </c>
      <c r="BW119" s="221" t="s">
        <v>168</v>
      </c>
      <c r="BX119" s="221" t="s">
        <v>140</v>
      </c>
      <c r="CL119" s="221" t="s">
        <v>1</v>
      </c>
    </row>
    <row r="120" spans="1:91" s="229" customFormat="1" ht="24" customHeight="1" x14ac:dyDescent="0.2">
      <c r="A120" s="94" t="s">
        <v>90</v>
      </c>
      <c r="B120" s="52"/>
      <c r="C120" s="226"/>
      <c r="D120" s="226"/>
      <c r="E120" s="226"/>
      <c r="F120" s="263" t="s">
        <v>175</v>
      </c>
      <c r="G120" s="263"/>
      <c r="H120" s="263"/>
      <c r="I120" s="263"/>
      <c r="J120" s="263"/>
      <c r="K120" s="226"/>
      <c r="L120" s="263" t="s">
        <v>176</v>
      </c>
      <c r="M120" s="263"/>
      <c r="N120" s="263"/>
      <c r="O120" s="263"/>
      <c r="P120" s="263"/>
      <c r="Q120" s="263"/>
      <c r="R120" s="263"/>
      <c r="S120" s="263"/>
      <c r="T120" s="263"/>
      <c r="U120" s="263"/>
      <c r="V120" s="263"/>
      <c r="W120" s="263"/>
      <c r="X120" s="263"/>
      <c r="Y120" s="263"/>
      <c r="Z120" s="263"/>
      <c r="AA120" s="263"/>
      <c r="AB120" s="263"/>
      <c r="AC120" s="263"/>
      <c r="AD120" s="263"/>
      <c r="AE120" s="263"/>
      <c r="AF120" s="263"/>
      <c r="AG120" s="272">
        <f>'SO 02.1.7 - Propustek'!J34</f>
        <v>0</v>
      </c>
      <c r="AH120" s="273"/>
      <c r="AI120" s="273"/>
      <c r="AJ120" s="273"/>
      <c r="AK120" s="273"/>
      <c r="AL120" s="273"/>
      <c r="AM120" s="273"/>
      <c r="AN120" s="272">
        <f t="shared" si="0"/>
        <v>0</v>
      </c>
      <c r="AO120" s="273"/>
      <c r="AP120" s="273"/>
      <c r="AQ120" s="89" t="s">
        <v>88</v>
      </c>
      <c r="AR120" s="52"/>
      <c r="AS120" s="90">
        <v>0</v>
      </c>
      <c r="AT120" s="91">
        <f t="shared" si="1"/>
        <v>0</v>
      </c>
      <c r="AU120" s="92">
        <f>'SO 02.1.7 - Propustek'!P138</f>
        <v>0</v>
      </c>
      <c r="AV120" s="91">
        <f>'SO 02.1.7 - Propustek'!J37</f>
        <v>0</v>
      </c>
      <c r="AW120" s="91">
        <f>'SO 02.1.7 - Propustek'!J38</f>
        <v>0</v>
      </c>
      <c r="AX120" s="91">
        <f>'SO 02.1.7 - Propustek'!J39</f>
        <v>0</v>
      </c>
      <c r="AY120" s="91">
        <f>'SO 02.1.7 - Propustek'!J40</f>
        <v>0</v>
      </c>
      <c r="AZ120" s="91">
        <f>'SO 02.1.7 - Propustek'!F37</f>
        <v>0</v>
      </c>
      <c r="BA120" s="91">
        <f>'SO 02.1.7 - Propustek'!F38</f>
        <v>0</v>
      </c>
      <c r="BB120" s="91">
        <f>'SO 02.1.7 - Propustek'!F39</f>
        <v>0</v>
      </c>
      <c r="BC120" s="91">
        <f>'SO 02.1.7 - Propustek'!F40</f>
        <v>0</v>
      </c>
      <c r="BD120" s="93">
        <f>'SO 02.1.7 - Propustek'!F41</f>
        <v>0</v>
      </c>
      <c r="BT120" s="221" t="s">
        <v>93</v>
      </c>
      <c r="BV120" s="221" t="s">
        <v>78</v>
      </c>
      <c r="BW120" s="221" t="s">
        <v>177</v>
      </c>
      <c r="BX120" s="221" t="s">
        <v>140</v>
      </c>
      <c r="CL120" s="221" t="s">
        <v>1</v>
      </c>
    </row>
    <row r="121" spans="1:91" s="229" customFormat="1" ht="24" customHeight="1" x14ac:dyDescent="0.2">
      <c r="A121" s="94" t="s">
        <v>90</v>
      </c>
      <c r="B121" s="52"/>
      <c r="C121" s="226"/>
      <c r="D121" s="226"/>
      <c r="E121" s="263" t="s">
        <v>178</v>
      </c>
      <c r="F121" s="263"/>
      <c r="G121" s="263"/>
      <c r="H121" s="263"/>
      <c r="I121" s="263"/>
      <c r="J121" s="226"/>
      <c r="K121" s="263" t="s">
        <v>179</v>
      </c>
      <c r="L121" s="263"/>
      <c r="M121" s="263"/>
      <c r="N121" s="263"/>
      <c r="O121" s="263"/>
      <c r="P121" s="263"/>
      <c r="Q121" s="263"/>
      <c r="R121" s="263"/>
      <c r="S121" s="263"/>
      <c r="T121" s="263"/>
      <c r="U121" s="263"/>
      <c r="V121" s="263"/>
      <c r="W121" s="263"/>
      <c r="X121" s="263"/>
      <c r="Y121" s="263"/>
      <c r="Z121" s="263"/>
      <c r="AA121" s="263"/>
      <c r="AB121" s="263"/>
      <c r="AC121" s="263"/>
      <c r="AD121" s="263"/>
      <c r="AE121" s="263"/>
      <c r="AF121" s="263"/>
      <c r="AG121" s="272">
        <f>'SO 02.2 - Rybí přechod'!J32</f>
        <v>0</v>
      </c>
      <c r="AH121" s="273"/>
      <c r="AI121" s="273"/>
      <c r="AJ121" s="273"/>
      <c r="AK121" s="273"/>
      <c r="AL121" s="273"/>
      <c r="AM121" s="273"/>
      <c r="AN121" s="272">
        <f t="shared" si="0"/>
        <v>0</v>
      </c>
      <c r="AO121" s="273"/>
      <c r="AP121" s="273"/>
      <c r="AQ121" s="89" t="s">
        <v>88</v>
      </c>
      <c r="AR121" s="52"/>
      <c r="AS121" s="90">
        <v>0</v>
      </c>
      <c r="AT121" s="91">
        <f t="shared" si="1"/>
        <v>0</v>
      </c>
      <c r="AU121" s="92">
        <f>'SO 02.2 - Rybí přechod'!P130</f>
        <v>0</v>
      </c>
      <c r="AV121" s="91">
        <f>'SO 02.2 - Rybí přechod'!J35</f>
        <v>0</v>
      </c>
      <c r="AW121" s="91">
        <f>'SO 02.2 - Rybí přechod'!J36</f>
        <v>0</v>
      </c>
      <c r="AX121" s="91">
        <f>'SO 02.2 - Rybí přechod'!J37</f>
        <v>0</v>
      </c>
      <c r="AY121" s="91">
        <f>'SO 02.2 - Rybí přechod'!J38</f>
        <v>0</v>
      </c>
      <c r="AZ121" s="91">
        <f>'SO 02.2 - Rybí přechod'!F35</f>
        <v>0</v>
      </c>
      <c r="BA121" s="91">
        <f>'SO 02.2 - Rybí přechod'!F36</f>
        <v>0</v>
      </c>
      <c r="BB121" s="91">
        <f>'SO 02.2 - Rybí přechod'!F37</f>
        <v>0</v>
      </c>
      <c r="BC121" s="91">
        <f>'SO 02.2 - Rybí přechod'!F38</f>
        <v>0</v>
      </c>
      <c r="BD121" s="93">
        <f>'SO 02.2 - Rybí přechod'!F39</f>
        <v>0</v>
      </c>
      <c r="BT121" s="221" t="s">
        <v>85</v>
      </c>
      <c r="BV121" s="221" t="s">
        <v>78</v>
      </c>
      <c r="BW121" s="221" t="s">
        <v>180</v>
      </c>
      <c r="BX121" s="221" t="s">
        <v>137</v>
      </c>
      <c r="CL121" s="221" t="s">
        <v>1</v>
      </c>
    </row>
    <row r="122" spans="1:91" s="229" customFormat="1" ht="24" customHeight="1" x14ac:dyDescent="0.2">
      <c r="A122" s="94" t="s">
        <v>90</v>
      </c>
      <c r="B122" s="52"/>
      <c r="C122" s="226"/>
      <c r="D122" s="226"/>
      <c r="E122" s="263" t="s">
        <v>181</v>
      </c>
      <c r="F122" s="263"/>
      <c r="G122" s="263"/>
      <c r="H122" s="263"/>
      <c r="I122" s="263"/>
      <c r="J122" s="226"/>
      <c r="K122" s="263" t="s">
        <v>182</v>
      </c>
      <c r="L122" s="263"/>
      <c r="M122" s="263"/>
      <c r="N122" s="263"/>
      <c r="O122" s="263"/>
      <c r="P122" s="263"/>
      <c r="Q122" s="263"/>
      <c r="R122" s="263"/>
      <c r="S122" s="263"/>
      <c r="T122" s="263"/>
      <c r="U122" s="263"/>
      <c r="V122" s="263"/>
      <c r="W122" s="263"/>
      <c r="X122" s="263"/>
      <c r="Y122" s="263"/>
      <c r="Z122" s="263"/>
      <c r="AA122" s="263"/>
      <c r="AB122" s="263"/>
      <c r="AC122" s="263"/>
      <c r="AD122" s="263"/>
      <c r="AE122" s="263"/>
      <c r="AF122" s="263"/>
      <c r="AG122" s="272">
        <f>'SO 02.3 - Přeložka cesty'!J32</f>
        <v>0</v>
      </c>
      <c r="AH122" s="273"/>
      <c r="AI122" s="273"/>
      <c r="AJ122" s="273"/>
      <c r="AK122" s="273"/>
      <c r="AL122" s="273"/>
      <c r="AM122" s="273"/>
      <c r="AN122" s="272">
        <f t="shared" si="0"/>
        <v>0</v>
      </c>
      <c r="AO122" s="273"/>
      <c r="AP122" s="273"/>
      <c r="AQ122" s="89" t="s">
        <v>88</v>
      </c>
      <c r="AR122" s="52"/>
      <c r="AS122" s="90">
        <v>0</v>
      </c>
      <c r="AT122" s="91">
        <f t="shared" si="1"/>
        <v>0</v>
      </c>
      <c r="AU122" s="92">
        <f>'SO 02.3 - Přeložka cesty'!P128</f>
        <v>0</v>
      </c>
      <c r="AV122" s="91">
        <f>'SO 02.3 - Přeložka cesty'!J35</f>
        <v>0</v>
      </c>
      <c r="AW122" s="91">
        <f>'SO 02.3 - Přeložka cesty'!J36</f>
        <v>0</v>
      </c>
      <c r="AX122" s="91">
        <f>'SO 02.3 - Přeložka cesty'!J37</f>
        <v>0</v>
      </c>
      <c r="AY122" s="91">
        <f>'SO 02.3 - Přeložka cesty'!J38</f>
        <v>0</v>
      </c>
      <c r="AZ122" s="91">
        <f>'SO 02.3 - Přeložka cesty'!F35</f>
        <v>0</v>
      </c>
      <c r="BA122" s="91">
        <f>'SO 02.3 - Přeložka cesty'!F36</f>
        <v>0</v>
      </c>
      <c r="BB122" s="91">
        <f>'SO 02.3 - Přeložka cesty'!F37</f>
        <v>0</v>
      </c>
      <c r="BC122" s="91">
        <f>'SO 02.3 - Přeložka cesty'!F38</f>
        <v>0</v>
      </c>
      <c r="BD122" s="93">
        <f>'SO 02.3 - Přeložka cesty'!F39</f>
        <v>0</v>
      </c>
      <c r="BT122" s="221" t="s">
        <v>85</v>
      </c>
      <c r="BV122" s="221" t="s">
        <v>78</v>
      </c>
      <c r="BW122" s="221" t="s">
        <v>183</v>
      </c>
      <c r="BX122" s="221" t="s">
        <v>137</v>
      </c>
      <c r="CL122" s="221" t="s">
        <v>1</v>
      </c>
    </row>
    <row r="123" spans="1:91" s="7" customFormat="1" ht="24.6" customHeight="1" x14ac:dyDescent="0.2">
      <c r="A123" s="94" t="s">
        <v>90</v>
      </c>
      <c r="B123" s="80"/>
      <c r="C123" s="81"/>
      <c r="D123" s="262" t="s">
        <v>184</v>
      </c>
      <c r="E123" s="262"/>
      <c r="F123" s="262"/>
      <c r="G123" s="262"/>
      <c r="H123" s="262"/>
      <c r="I123" s="227"/>
      <c r="J123" s="262" t="s">
        <v>185</v>
      </c>
      <c r="K123" s="262"/>
      <c r="L123" s="262"/>
      <c r="M123" s="262"/>
      <c r="N123" s="262"/>
      <c r="O123" s="262"/>
      <c r="P123" s="262"/>
      <c r="Q123" s="262"/>
      <c r="R123" s="262"/>
      <c r="S123" s="262"/>
      <c r="T123" s="262"/>
      <c r="U123" s="262"/>
      <c r="V123" s="262"/>
      <c r="W123" s="262"/>
      <c r="X123" s="262"/>
      <c r="Y123" s="262"/>
      <c r="Z123" s="262"/>
      <c r="AA123" s="262"/>
      <c r="AB123" s="262"/>
      <c r="AC123" s="262"/>
      <c r="AD123" s="262"/>
      <c r="AE123" s="262"/>
      <c r="AF123" s="262"/>
      <c r="AG123" s="264">
        <f>'SO 03 - Přípojka NN'!J30</f>
        <v>0</v>
      </c>
      <c r="AH123" s="265"/>
      <c r="AI123" s="265"/>
      <c r="AJ123" s="265"/>
      <c r="AK123" s="265"/>
      <c r="AL123" s="265"/>
      <c r="AM123" s="265"/>
      <c r="AN123" s="264">
        <f t="shared" si="0"/>
        <v>0</v>
      </c>
      <c r="AO123" s="265"/>
      <c r="AP123" s="265"/>
      <c r="AQ123" s="83" t="s">
        <v>82</v>
      </c>
      <c r="AR123" s="80"/>
      <c r="AS123" s="84">
        <v>0</v>
      </c>
      <c r="AT123" s="85">
        <f t="shared" si="1"/>
        <v>0</v>
      </c>
      <c r="AU123" s="86">
        <f>'SO 03 - Přípojka NN'!P128</f>
        <v>0</v>
      </c>
      <c r="AV123" s="85">
        <f>'SO 03 - Přípojka NN'!J33</f>
        <v>0</v>
      </c>
      <c r="AW123" s="85">
        <f>'SO 03 - Přípojka NN'!J34</f>
        <v>0</v>
      </c>
      <c r="AX123" s="85">
        <f>'SO 03 - Přípojka NN'!J35</f>
        <v>0</v>
      </c>
      <c r="AY123" s="85">
        <f>'SO 03 - Přípojka NN'!J36</f>
        <v>0</v>
      </c>
      <c r="AZ123" s="85">
        <f>'SO 03 - Přípojka NN'!F33</f>
        <v>0</v>
      </c>
      <c r="BA123" s="85">
        <f>'SO 03 - Přípojka NN'!F34</f>
        <v>0</v>
      </c>
      <c r="BB123" s="85">
        <f>'SO 03 - Přípojka NN'!F35</f>
        <v>0</v>
      </c>
      <c r="BC123" s="85">
        <f>'SO 03 - Přípojka NN'!F36</f>
        <v>0</v>
      </c>
      <c r="BD123" s="87">
        <f>'SO 03 - Přípojka NN'!F37</f>
        <v>0</v>
      </c>
      <c r="BT123" s="88" t="s">
        <v>83</v>
      </c>
      <c r="BV123" s="88" t="s">
        <v>78</v>
      </c>
      <c r="BW123" s="88" t="s">
        <v>186</v>
      </c>
      <c r="BX123" s="88" t="s">
        <v>4</v>
      </c>
      <c r="CL123" s="88" t="s">
        <v>1</v>
      </c>
      <c r="CM123" s="88" t="s">
        <v>85</v>
      </c>
    </row>
    <row r="124" spans="1:91" s="7" customFormat="1" ht="24.6" customHeight="1" x14ac:dyDescent="0.2">
      <c r="A124" s="94" t="s">
        <v>90</v>
      </c>
      <c r="B124" s="80"/>
      <c r="C124" s="81"/>
      <c r="D124" s="262" t="s">
        <v>187</v>
      </c>
      <c r="E124" s="262"/>
      <c r="F124" s="262"/>
      <c r="G124" s="262"/>
      <c r="H124" s="262"/>
      <c r="I124" s="227"/>
      <c r="J124" s="262" t="s">
        <v>188</v>
      </c>
      <c r="K124" s="262"/>
      <c r="L124" s="262"/>
      <c r="M124" s="262"/>
      <c r="N124" s="262"/>
      <c r="O124" s="262"/>
      <c r="P124" s="262"/>
      <c r="Q124" s="262"/>
      <c r="R124" s="262"/>
      <c r="S124" s="262"/>
      <c r="T124" s="262"/>
      <c r="U124" s="262"/>
      <c r="V124" s="262"/>
      <c r="W124" s="262"/>
      <c r="X124" s="262"/>
      <c r="Y124" s="262"/>
      <c r="Z124" s="262"/>
      <c r="AA124" s="262"/>
      <c r="AB124" s="262"/>
      <c r="AC124" s="262"/>
      <c r="AD124" s="262"/>
      <c r="AE124" s="262"/>
      <c r="AF124" s="262"/>
      <c r="AG124" s="264">
        <f>'PS 01 - Stavidlové uzávěry'!J30</f>
        <v>0</v>
      </c>
      <c r="AH124" s="265"/>
      <c r="AI124" s="265"/>
      <c r="AJ124" s="265"/>
      <c r="AK124" s="265"/>
      <c r="AL124" s="265"/>
      <c r="AM124" s="265"/>
      <c r="AN124" s="264">
        <f t="shared" si="0"/>
        <v>0</v>
      </c>
      <c r="AO124" s="265"/>
      <c r="AP124" s="265"/>
      <c r="AQ124" s="83" t="s">
        <v>82</v>
      </c>
      <c r="AR124" s="80"/>
      <c r="AS124" s="84">
        <v>0</v>
      </c>
      <c r="AT124" s="85">
        <f t="shared" si="1"/>
        <v>0</v>
      </c>
      <c r="AU124" s="86">
        <f>'PS 01 - Stavidlové uzávěry'!P122</f>
        <v>0</v>
      </c>
      <c r="AV124" s="85">
        <f>'PS 01 - Stavidlové uzávěry'!J33</f>
        <v>0</v>
      </c>
      <c r="AW124" s="85">
        <f>'PS 01 - Stavidlové uzávěry'!J34</f>
        <v>0</v>
      </c>
      <c r="AX124" s="85">
        <f>'PS 01 - Stavidlové uzávěry'!J35</f>
        <v>0</v>
      </c>
      <c r="AY124" s="85">
        <f>'PS 01 - Stavidlové uzávěry'!J36</f>
        <v>0</v>
      </c>
      <c r="AZ124" s="85">
        <f>'PS 01 - Stavidlové uzávěry'!F33</f>
        <v>0</v>
      </c>
      <c r="BA124" s="85">
        <f>'PS 01 - Stavidlové uzávěry'!F34</f>
        <v>0</v>
      </c>
      <c r="BB124" s="85">
        <f>'PS 01 - Stavidlové uzávěry'!F35</f>
        <v>0</v>
      </c>
      <c r="BC124" s="85">
        <f>'PS 01 - Stavidlové uzávěry'!F36</f>
        <v>0</v>
      </c>
      <c r="BD124" s="87">
        <f>'PS 01 - Stavidlové uzávěry'!F37</f>
        <v>0</v>
      </c>
      <c r="BT124" s="88" t="s">
        <v>83</v>
      </c>
      <c r="BV124" s="88" t="s">
        <v>78</v>
      </c>
      <c r="BW124" s="88" t="s">
        <v>189</v>
      </c>
      <c r="BX124" s="88" t="s">
        <v>4</v>
      </c>
      <c r="CL124" s="88" t="s">
        <v>1</v>
      </c>
      <c r="CM124" s="88" t="s">
        <v>85</v>
      </c>
    </row>
    <row r="125" spans="1:91" s="7" customFormat="1" ht="24.6" customHeight="1" x14ac:dyDescent="0.2">
      <c r="A125" s="94" t="s">
        <v>90</v>
      </c>
      <c r="B125" s="80"/>
      <c r="C125" s="81"/>
      <c r="D125" s="262" t="s">
        <v>190</v>
      </c>
      <c r="E125" s="262"/>
      <c r="F125" s="262"/>
      <c r="G125" s="262"/>
      <c r="H125" s="262"/>
      <c r="I125" s="227"/>
      <c r="J125" s="262" t="s">
        <v>191</v>
      </c>
      <c r="K125" s="262"/>
      <c r="L125" s="262"/>
      <c r="M125" s="262"/>
      <c r="N125" s="262"/>
      <c r="O125" s="262"/>
      <c r="P125" s="262"/>
      <c r="Q125" s="262"/>
      <c r="R125" s="262"/>
      <c r="S125" s="262"/>
      <c r="T125" s="262"/>
      <c r="U125" s="262"/>
      <c r="V125" s="262"/>
      <c r="W125" s="262"/>
      <c r="X125" s="262"/>
      <c r="Y125" s="262"/>
      <c r="Z125" s="262"/>
      <c r="AA125" s="262"/>
      <c r="AB125" s="262"/>
      <c r="AC125" s="262"/>
      <c r="AD125" s="262"/>
      <c r="AE125" s="262"/>
      <c r="AF125" s="262"/>
      <c r="AG125" s="264">
        <f>'PS 02 - Provozní a trvalé...'!J30</f>
        <v>0</v>
      </c>
      <c r="AH125" s="265"/>
      <c r="AI125" s="265"/>
      <c r="AJ125" s="265"/>
      <c r="AK125" s="265"/>
      <c r="AL125" s="265"/>
      <c r="AM125" s="265"/>
      <c r="AN125" s="264">
        <f t="shared" si="0"/>
        <v>0</v>
      </c>
      <c r="AO125" s="265"/>
      <c r="AP125" s="265"/>
      <c r="AQ125" s="83" t="s">
        <v>82</v>
      </c>
      <c r="AR125" s="80"/>
      <c r="AS125" s="84">
        <v>0</v>
      </c>
      <c r="AT125" s="85">
        <f t="shared" si="1"/>
        <v>0</v>
      </c>
      <c r="AU125" s="86">
        <f>'PS 02 - Provozní a trvalé...'!P118</f>
        <v>0</v>
      </c>
      <c r="AV125" s="85">
        <f>'PS 02 - Provozní a trvalé...'!J33</f>
        <v>0</v>
      </c>
      <c r="AW125" s="85">
        <f>'PS 02 - Provozní a trvalé...'!J34</f>
        <v>0</v>
      </c>
      <c r="AX125" s="85">
        <f>'PS 02 - Provozní a trvalé...'!J35</f>
        <v>0</v>
      </c>
      <c r="AY125" s="85">
        <f>'PS 02 - Provozní a trvalé...'!J36</f>
        <v>0</v>
      </c>
      <c r="AZ125" s="85">
        <f>'PS 02 - Provozní a trvalé...'!F33</f>
        <v>0</v>
      </c>
      <c r="BA125" s="85">
        <f>'PS 02 - Provozní a trvalé...'!F34</f>
        <v>0</v>
      </c>
      <c r="BB125" s="85">
        <f>'PS 02 - Provozní a trvalé...'!F35</f>
        <v>0</v>
      </c>
      <c r="BC125" s="85">
        <f>'PS 02 - Provozní a trvalé...'!F36</f>
        <v>0</v>
      </c>
      <c r="BD125" s="87">
        <f>'PS 02 - Provozní a trvalé...'!F37</f>
        <v>0</v>
      </c>
      <c r="BT125" s="88" t="s">
        <v>83</v>
      </c>
      <c r="BV125" s="88" t="s">
        <v>78</v>
      </c>
      <c r="BW125" s="88" t="s">
        <v>192</v>
      </c>
      <c r="BX125" s="88" t="s">
        <v>4</v>
      </c>
      <c r="CL125" s="88" t="s">
        <v>1</v>
      </c>
      <c r="CM125" s="88" t="s">
        <v>85</v>
      </c>
    </row>
    <row r="126" spans="1:91" s="7" customFormat="1" ht="14.45" customHeight="1" x14ac:dyDescent="0.2">
      <c r="A126" s="94" t="s">
        <v>90</v>
      </c>
      <c r="B126" s="80"/>
      <c r="C126" s="81"/>
      <c r="D126" s="262" t="s">
        <v>193</v>
      </c>
      <c r="E126" s="262"/>
      <c r="F126" s="262"/>
      <c r="G126" s="262"/>
      <c r="H126" s="262"/>
      <c r="I126" s="227"/>
      <c r="J126" s="262" t="s">
        <v>194</v>
      </c>
      <c r="K126" s="262"/>
      <c r="L126" s="262"/>
      <c r="M126" s="262"/>
      <c r="N126" s="262"/>
      <c r="O126" s="262"/>
      <c r="P126" s="262"/>
      <c r="Q126" s="262"/>
      <c r="R126" s="262"/>
      <c r="S126" s="262"/>
      <c r="T126" s="262"/>
      <c r="U126" s="262"/>
      <c r="V126" s="262"/>
      <c r="W126" s="262"/>
      <c r="X126" s="262"/>
      <c r="Y126" s="262"/>
      <c r="Z126" s="262"/>
      <c r="AA126" s="262"/>
      <c r="AB126" s="262"/>
      <c r="AC126" s="262"/>
      <c r="AD126" s="262"/>
      <c r="AE126" s="262"/>
      <c r="AF126" s="262"/>
      <c r="AG126" s="264">
        <f>'VRN - Vedlejší rozpočtové...'!J30</f>
        <v>0</v>
      </c>
      <c r="AH126" s="265"/>
      <c r="AI126" s="265"/>
      <c r="AJ126" s="265"/>
      <c r="AK126" s="265"/>
      <c r="AL126" s="265"/>
      <c r="AM126" s="265"/>
      <c r="AN126" s="264">
        <f t="shared" si="0"/>
        <v>0</v>
      </c>
      <c r="AO126" s="265"/>
      <c r="AP126" s="265"/>
      <c r="AQ126" s="83" t="s">
        <v>82</v>
      </c>
      <c r="AR126" s="80"/>
      <c r="AS126" s="95">
        <v>0</v>
      </c>
      <c r="AT126" s="96">
        <f t="shared" si="1"/>
        <v>0</v>
      </c>
      <c r="AU126" s="97">
        <f>'VRN - Vedlejší rozpočtové...'!P123</f>
        <v>0</v>
      </c>
      <c r="AV126" s="96">
        <f>'VRN - Vedlejší rozpočtové...'!J33</f>
        <v>0</v>
      </c>
      <c r="AW126" s="96">
        <f>'VRN - Vedlejší rozpočtové...'!J34</f>
        <v>0</v>
      </c>
      <c r="AX126" s="96">
        <f>'VRN - Vedlejší rozpočtové...'!J35</f>
        <v>0</v>
      </c>
      <c r="AY126" s="96">
        <f>'VRN - Vedlejší rozpočtové...'!J36</f>
        <v>0</v>
      </c>
      <c r="AZ126" s="96">
        <f>'VRN - Vedlejší rozpočtové...'!F33</f>
        <v>0</v>
      </c>
      <c r="BA126" s="96">
        <f>'VRN - Vedlejší rozpočtové...'!F34</f>
        <v>0</v>
      </c>
      <c r="BB126" s="96">
        <f>'VRN - Vedlejší rozpočtové...'!F35</f>
        <v>0</v>
      </c>
      <c r="BC126" s="96">
        <f>'VRN - Vedlejší rozpočtové...'!F36</f>
        <v>0</v>
      </c>
      <c r="BD126" s="98">
        <f>'VRN - Vedlejší rozpočtové...'!F37</f>
        <v>0</v>
      </c>
      <c r="BT126" s="88" t="s">
        <v>83</v>
      </c>
      <c r="BV126" s="88" t="s">
        <v>78</v>
      </c>
      <c r="BW126" s="88" t="s">
        <v>195</v>
      </c>
      <c r="BX126" s="88" t="s">
        <v>4</v>
      </c>
      <c r="CL126" s="88" t="s">
        <v>1</v>
      </c>
      <c r="CM126" s="88" t="s">
        <v>85</v>
      </c>
    </row>
    <row r="127" spans="1:91" s="2" customFormat="1" ht="30" customHeight="1" x14ac:dyDescent="0.2">
      <c r="A127" s="231"/>
      <c r="B127" s="34"/>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34"/>
      <c r="AS127" s="231"/>
      <c r="AT127" s="231"/>
      <c r="AU127" s="231"/>
      <c r="AV127" s="231"/>
      <c r="AW127" s="231"/>
      <c r="AX127" s="231"/>
      <c r="AY127" s="231"/>
      <c r="AZ127" s="231"/>
      <c r="BA127" s="231"/>
      <c r="BB127" s="231"/>
      <c r="BC127" s="231"/>
      <c r="BD127" s="231"/>
      <c r="BE127" s="231"/>
    </row>
    <row r="128" spans="1:91" s="2" customFormat="1" ht="6.95" customHeight="1" x14ac:dyDescent="0.2">
      <c r="A128" s="231"/>
      <c r="B128" s="48"/>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34"/>
      <c r="AS128" s="231"/>
      <c r="AT128" s="231"/>
      <c r="AU128" s="231"/>
      <c r="AV128" s="231"/>
      <c r="AW128" s="231"/>
      <c r="AX128" s="231"/>
      <c r="AY128" s="231"/>
      <c r="AZ128" s="231"/>
      <c r="BA128" s="231"/>
      <c r="BB128" s="231"/>
      <c r="BC128" s="231"/>
      <c r="BD128" s="231"/>
      <c r="BE128" s="231"/>
    </row>
  </sheetData>
  <sheetProtection password="F3DC" sheet="1" objects="1" scenarios="1"/>
  <mergeCells count="168">
    <mergeCell ref="D125:H125"/>
    <mergeCell ref="J125:AF125"/>
    <mergeCell ref="AG125:AM125"/>
    <mergeCell ref="AN125:AP125"/>
    <mergeCell ref="D126:H126"/>
    <mergeCell ref="J126:AF126"/>
    <mergeCell ref="AG126:AM126"/>
    <mergeCell ref="AN126:AP126"/>
    <mergeCell ref="D123:H123"/>
    <mergeCell ref="J123:AF123"/>
    <mergeCell ref="AG123:AM123"/>
    <mergeCell ref="AN123:AP123"/>
    <mergeCell ref="D124:H124"/>
    <mergeCell ref="J124:AF124"/>
    <mergeCell ref="AG124:AM124"/>
    <mergeCell ref="AN124:AP124"/>
    <mergeCell ref="E121:I121"/>
    <mergeCell ref="K121:AF121"/>
    <mergeCell ref="AG121:AM121"/>
    <mergeCell ref="AN121:AP121"/>
    <mergeCell ref="E122:I122"/>
    <mergeCell ref="K122:AF122"/>
    <mergeCell ref="AG122:AM122"/>
    <mergeCell ref="AN122:AP122"/>
    <mergeCell ref="F120:J120"/>
    <mergeCell ref="L120:AF120"/>
    <mergeCell ref="AG120:AM120"/>
    <mergeCell ref="AN120:AP120"/>
    <mergeCell ref="F118:J118"/>
    <mergeCell ref="L118:AF118"/>
    <mergeCell ref="AG118:AM118"/>
    <mergeCell ref="AN118:AP118"/>
    <mergeCell ref="G119:K119"/>
    <mergeCell ref="M119:AF119"/>
    <mergeCell ref="AG119:AM119"/>
    <mergeCell ref="AN119:AP119"/>
    <mergeCell ref="F116:J116"/>
    <mergeCell ref="L116:AF116"/>
    <mergeCell ref="AG116:AM116"/>
    <mergeCell ref="AN116:AP116"/>
    <mergeCell ref="F117:J117"/>
    <mergeCell ref="L117:AF117"/>
    <mergeCell ref="AG117:AM117"/>
    <mergeCell ref="AN117:AP117"/>
    <mergeCell ref="G114:K114"/>
    <mergeCell ref="M114:AF114"/>
    <mergeCell ref="AG114:AM114"/>
    <mergeCell ref="AN114:AP114"/>
    <mergeCell ref="G115:K115"/>
    <mergeCell ref="M115:AF115"/>
    <mergeCell ref="AG115:AM115"/>
    <mergeCell ref="AN115:AP115"/>
    <mergeCell ref="F113:J113"/>
    <mergeCell ref="L113:AF113"/>
    <mergeCell ref="AG113:AM113"/>
    <mergeCell ref="AN113:AP113"/>
    <mergeCell ref="G112:K112"/>
    <mergeCell ref="M112:AF112"/>
    <mergeCell ref="AG112:AM112"/>
    <mergeCell ref="AN112:AP112"/>
    <mergeCell ref="F110:J110"/>
    <mergeCell ref="L110:AF110"/>
    <mergeCell ref="AG110:AM110"/>
    <mergeCell ref="AN110:AP110"/>
    <mergeCell ref="F111:J111"/>
    <mergeCell ref="L111:AF111"/>
    <mergeCell ref="AG111:AM111"/>
    <mergeCell ref="AN111:AP111"/>
    <mergeCell ref="D108:H108"/>
    <mergeCell ref="J108:AF108"/>
    <mergeCell ref="AG108:AM108"/>
    <mergeCell ref="AN108:AP108"/>
    <mergeCell ref="E109:I109"/>
    <mergeCell ref="K109:AF109"/>
    <mergeCell ref="AG109:AM109"/>
    <mergeCell ref="AN109:AP109"/>
    <mergeCell ref="G107:K107"/>
    <mergeCell ref="M107:AF107"/>
    <mergeCell ref="AG107:AM107"/>
    <mergeCell ref="AN107:AP107"/>
    <mergeCell ref="F106:J106"/>
    <mergeCell ref="L106:AF106"/>
    <mergeCell ref="AG106:AM106"/>
    <mergeCell ref="AN106:AP106"/>
    <mergeCell ref="F104:J104"/>
    <mergeCell ref="L104:AF104"/>
    <mergeCell ref="AG104:AM104"/>
    <mergeCell ref="AN104:AP104"/>
    <mergeCell ref="G105:K105"/>
    <mergeCell ref="M105:AF105"/>
    <mergeCell ref="AG105:AM105"/>
    <mergeCell ref="AN105:AP105"/>
    <mergeCell ref="G102:K102"/>
    <mergeCell ref="M102:AF102"/>
    <mergeCell ref="AG102:AM102"/>
    <mergeCell ref="AN102:AP102"/>
    <mergeCell ref="E103:I103"/>
    <mergeCell ref="K103:AF103"/>
    <mergeCell ref="AG103:AM103"/>
    <mergeCell ref="AN103:AP103"/>
    <mergeCell ref="F100:J100"/>
    <mergeCell ref="L100:AF100"/>
    <mergeCell ref="AG100:AM100"/>
    <mergeCell ref="AN100:AP100"/>
    <mergeCell ref="G101:K101"/>
    <mergeCell ref="M101:AF101"/>
    <mergeCell ref="AG101:AM101"/>
    <mergeCell ref="AN101:AP101"/>
    <mergeCell ref="G99:K99"/>
    <mergeCell ref="M99:AF99"/>
    <mergeCell ref="AG99:AM99"/>
    <mergeCell ref="AN99:AP99"/>
    <mergeCell ref="E96:I96"/>
    <mergeCell ref="K96:AF96"/>
    <mergeCell ref="AG96:AM96"/>
    <mergeCell ref="AN96:AP96"/>
    <mergeCell ref="F97:J97"/>
    <mergeCell ref="L97:AF97"/>
    <mergeCell ref="AG97:AM97"/>
    <mergeCell ref="AN97:AP97"/>
    <mergeCell ref="AS89:AT91"/>
    <mergeCell ref="AM90:AP90"/>
    <mergeCell ref="C92:G92"/>
    <mergeCell ref="I92:AF92"/>
    <mergeCell ref="AG92:AM92"/>
    <mergeCell ref="AN92:AP92"/>
    <mergeCell ref="F98:J98"/>
    <mergeCell ref="L98:AF98"/>
    <mergeCell ref="AG98:AM98"/>
    <mergeCell ref="AN98:AP98"/>
    <mergeCell ref="W32:AE32"/>
    <mergeCell ref="AK32:AO32"/>
    <mergeCell ref="AG94:AM94"/>
    <mergeCell ref="AN94:AP94"/>
    <mergeCell ref="D95:H95"/>
    <mergeCell ref="J95:AF95"/>
    <mergeCell ref="AG95:AM95"/>
    <mergeCell ref="AN95:AP95"/>
    <mergeCell ref="AM87:AN87"/>
    <mergeCell ref="AM89:AP89"/>
    <mergeCell ref="C85:K85"/>
    <mergeCell ref="X35:AB35"/>
    <mergeCell ref="AK35:AO35"/>
    <mergeCell ref="L85:AO85"/>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 ref="D6:J6"/>
    <mergeCell ref="L33:P33"/>
    <mergeCell ref="W33:AE33"/>
    <mergeCell ref="AK33:AO33"/>
    <mergeCell ref="L31:P31"/>
    <mergeCell ref="W31:AE31"/>
    <mergeCell ref="AK31:AO31"/>
    <mergeCell ref="L32:P32"/>
  </mergeCells>
  <hyperlinks>
    <hyperlink ref="A97" location="'SO 01.1.1 - Rozdělovací o...'!C2" display="/"/>
    <hyperlink ref="A99" location="'SO 01.1.2 - Zemní koryto ...'!C2" display="/"/>
    <hyperlink ref="A101" location="'SO 01.1.3 - Shybka'!C2" display="/"/>
    <hyperlink ref="A102" location="'SO 01.1.3.a - Snižování h...'!C2" display="/"/>
    <hyperlink ref="A105" location="'SO 01.2.1 - Pročištění ky...'!C2" display="/"/>
    <hyperlink ref="A107" location="'SO 01.2.2 - Revitalizační...'!C2" display="/"/>
    <hyperlink ref="A110" location="'SO 02.1.1 - Úprava odběrn...'!C2" display="/"/>
    <hyperlink ref="A112" location="'SO 02.1.2 - Zemní koryto ...'!C2" display="/"/>
    <hyperlink ref="A114" location="'SO 02.1.3 - Most se stavi...'!C2" display="/"/>
    <hyperlink ref="A115" location="'SO 02.1.3.a - Snižování h...'!C2" display="/"/>
    <hyperlink ref="A116" location="'SO 02.1.4 - Odbahnění dol...'!C2" display="/"/>
    <hyperlink ref="A117" location="'SO 02.1.5 - Odbahnění Mor...'!C2" display="/"/>
    <hyperlink ref="A119" location="'SO 02.1.6 - Mokřadní plocha'!C2" display="/"/>
    <hyperlink ref="A120" location="'SO 02.1.7 - Propustek'!C2" display="/"/>
    <hyperlink ref="A121" location="'SO 02.2 - Rybí přechod'!C2" display="/"/>
    <hyperlink ref="A122" location="'SO 02.3 - Přeložka cesty'!C2" display="/"/>
    <hyperlink ref="A123" location="'SO 03 - Přípojka NN'!C2" display="/"/>
    <hyperlink ref="A124" location="'PS 01 - Stavidlové uzávěry'!C2" display="/"/>
    <hyperlink ref="A125" location="'PS 02 - Provozní a trvalé...'!C2" display="/"/>
    <hyperlink ref="A126"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E14 AN13:AN14"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0"/>
  <sheetViews>
    <sheetView showGridLines="0" topLeftCell="A94" workbookViewId="0">
      <selection activeCell="M117" sqref="M117:AF117"/>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280" t="s">
        <v>5</v>
      </c>
      <c r="AS2" s="281"/>
      <c r="AT2" s="281"/>
      <c r="AU2" s="281"/>
      <c r="AV2" s="281"/>
      <c r="AW2" s="281"/>
      <c r="AX2" s="281"/>
      <c r="AY2" s="281"/>
      <c r="AZ2" s="281"/>
      <c r="BA2" s="281"/>
      <c r="BB2" s="281"/>
      <c r="BC2" s="281"/>
      <c r="BD2" s="281"/>
      <c r="BE2" s="281"/>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297" t="s">
        <v>14</v>
      </c>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R5" s="21"/>
      <c r="BE5" s="294" t="s">
        <v>15</v>
      </c>
      <c r="BS5" s="18" t="s">
        <v>6</v>
      </c>
    </row>
    <row r="6" spans="1:74" ht="36.950000000000003" customHeight="1" x14ac:dyDescent="0.2">
      <c r="B6" s="21"/>
      <c r="D6" s="298" t="s">
        <v>4319</v>
      </c>
      <c r="E6" s="298"/>
      <c r="F6" s="298"/>
      <c r="G6" s="298"/>
      <c r="H6" s="298"/>
      <c r="I6" s="298"/>
      <c r="J6" s="298"/>
      <c r="K6" s="298" t="s">
        <v>4322</v>
      </c>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R6" s="21"/>
      <c r="BE6" s="295"/>
      <c r="BS6" s="18" t="s">
        <v>6</v>
      </c>
    </row>
    <row r="7" spans="1:74" ht="12" customHeight="1" x14ac:dyDescent="0.2">
      <c r="B7" s="21"/>
      <c r="D7" s="230" t="s">
        <v>18</v>
      </c>
      <c r="K7" s="221" t="s">
        <v>1</v>
      </c>
      <c r="AK7" s="230" t="s">
        <v>19</v>
      </c>
      <c r="AN7" s="221" t="s">
        <v>1</v>
      </c>
      <c r="AR7" s="21"/>
      <c r="BE7" s="295"/>
      <c r="BS7" s="18" t="s">
        <v>6</v>
      </c>
    </row>
    <row r="8" spans="1:74" ht="12" customHeight="1" x14ac:dyDescent="0.2">
      <c r="B8" s="21"/>
      <c r="D8" s="230" t="s">
        <v>20</v>
      </c>
      <c r="K8" s="221" t="s">
        <v>21</v>
      </c>
      <c r="AK8" s="230" t="s">
        <v>22</v>
      </c>
      <c r="AN8" s="232" t="s">
        <v>23</v>
      </c>
      <c r="AR8" s="21"/>
      <c r="BE8" s="295"/>
      <c r="BS8" s="18" t="s">
        <v>6</v>
      </c>
    </row>
    <row r="9" spans="1:74" ht="14.45" customHeight="1" x14ac:dyDescent="0.2">
      <c r="B9" s="21"/>
      <c r="AR9" s="21"/>
      <c r="BE9" s="295"/>
      <c r="BS9" s="18" t="s">
        <v>6</v>
      </c>
    </row>
    <row r="10" spans="1:74" ht="12" customHeight="1" x14ac:dyDescent="0.2">
      <c r="B10" s="21"/>
      <c r="D10" s="230" t="s">
        <v>24</v>
      </c>
      <c r="AK10" s="230" t="s">
        <v>25</v>
      </c>
      <c r="AN10" s="221" t="s">
        <v>1</v>
      </c>
      <c r="AR10" s="21"/>
      <c r="BE10" s="295"/>
      <c r="BS10" s="18" t="s">
        <v>6</v>
      </c>
    </row>
    <row r="11" spans="1:74" ht="18.399999999999999" customHeight="1" x14ac:dyDescent="0.2">
      <c r="B11" s="21"/>
      <c r="E11" s="221" t="s">
        <v>26</v>
      </c>
      <c r="AK11" s="230" t="s">
        <v>27</v>
      </c>
      <c r="AN11" s="221" t="s">
        <v>1</v>
      </c>
      <c r="AR11" s="21"/>
      <c r="BE11" s="295"/>
      <c r="BS11" s="18" t="s">
        <v>6</v>
      </c>
    </row>
    <row r="12" spans="1:74" ht="6.95" customHeight="1" x14ac:dyDescent="0.2">
      <c r="B12" s="21"/>
      <c r="AR12" s="21"/>
      <c r="BE12" s="295"/>
      <c r="BS12" s="18" t="s">
        <v>6</v>
      </c>
    </row>
    <row r="13" spans="1:74" ht="12" customHeight="1" x14ac:dyDescent="0.2">
      <c r="B13" s="21"/>
      <c r="D13" s="230" t="s">
        <v>28</v>
      </c>
      <c r="AK13" s="230" t="s">
        <v>25</v>
      </c>
      <c r="AN13" s="237" t="str">
        <f>'Rekapitulace stavby'!AN13</f>
        <v>Vyplň údaj</v>
      </c>
      <c r="AR13" s="21"/>
      <c r="BE13" s="295"/>
      <c r="BS13" s="18" t="s">
        <v>6</v>
      </c>
    </row>
    <row r="14" spans="1:74" ht="12.75" x14ac:dyDescent="0.2">
      <c r="B14" s="21"/>
      <c r="E14" s="299" t="str">
        <f>'Rekapitulace stavby'!E14:AJ14</f>
        <v>Vyplň údaj</v>
      </c>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230" t="s">
        <v>27</v>
      </c>
      <c r="AN14" s="237" t="str">
        <f>'Rekapitulace stavby'!AN14</f>
        <v>Vyplň údaj</v>
      </c>
      <c r="AR14" s="21"/>
      <c r="BE14" s="295"/>
      <c r="BS14" s="18" t="s">
        <v>6</v>
      </c>
    </row>
    <row r="15" spans="1:74" ht="6.95" customHeight="1" x14ac:dyDescent="0.2">
      <c r="B15" s="21"/>
      <c r="AR15" s="21"/>
      <c r="BE15" s="295"/>
      <c r="BS15" s="18" t="s">
        <v>3</v>
      </c>
    </row>
    <row r="16" spans="1:74" ht="12" customHeight="1" x14ac:dyDescent="0.2">
      <c r="B16" s="21"/>
      <c r="D16" s="230" t="s">
        <v>30</v>
      </c>
      <c r="AK16" s="230" t="s">
        <v>25</v>
      </c>
      <c r="AN16" s="221" t="s">
        <v>31</v>
      </c>
      <c r="AR16" s="21"/>
      <c r="BE16" s="295"/>
      <c r="BS16" s="18" t="s">
        <v>3</v>
      </c>
    </row>
    <row r="17" spans="1:71" ht="18.399999999999999" customHeight="1" x14ac:dyDescent="0.2">
      <c r="B17" s="21"/>
      <c r="E17" s="221" t="s">
        <v>32</v>
      </c>
      <c r="AK17" s="230" t="s">
        <v>27</v>
      </c>
      <c r="AN17" s="221" t="s">
        <v>1</v>
      </c>
      <c r="AR17" s="21"/>
      <c r="BE17" s="295"/>
      <c r="BS17" s="18" t="s">
        <v>33</v>
      </c>
    </row>
    <row r="18" spans="1:71" ht="6.95" customHeight="1" x14ac:dyDescent="0.2">
      <c r="B18" s="21"/>
      <c r="AR18" s="21"/>
      <c r="BE18" s="295"/>
      <c r="BS18" s="18" t="s">
        <v>6</v>
      </c>
    </row>
    <row r="19" spans="1:71" ht="12" customHeight="1" x14ac:dyDescent="0.2">
      <c r="B19" s="21"/>
      <c r="D19" s="230" t="s">
        <v>34</v>
      </c>
      <c r="AK19" s="230" t="s">
        <v>25</v>
      </c>
      <c r="AN19" s="221" t="s">
        <v>31</v>
      </c>
      <c r="AR19" s="21"/>
      <c r="BE19" s="295"/>
      <c r="BS19" s="18" t="s">
        <v>6</v>
      </c>
    </row>
    <row r="20" spans="1:71" ht="18.399999999999999" customHeight="1" x14ac:dyDescent="0.2">
      <c r="B20" s="21"/>
      <c r="E20" s="221" t="s">
        <v>32</v>
      </c>
      <c r="AK20" s="230" t="s">
        <v>27</v>
      </c>
      <c r="AN20" s="221" t="s">
        <v>1</v>
      </c>
      <c r="AR20" s="21"/>
      <c r="BE20" s="295"/>
      <c r="BS20" s="18" t="s">
        <v>33</v>
      </c>
    </row>
    <row r="21" spans="1:71" ht="6.95" customHeight="1" x14ac:dyDescent="0.2">
      <c r="B21" s="21"/>
      <c r="AR21" s="21"/>
      <c r="BE21" s="295"/>
    </row>
    <row r="22" spans="1:71" ht="12" customHeight="1" x14ac:dyDescent="0.2">
      <c r="B22" s="21"/>
      <c r="D22" s="230" t="s">
        <v>35</v>
      </c>
      <c r="AR22" s="21"/>
      <c r="BE22" s="295"/>
    </row>
    <row r="23" spans="1:71" ht="14.45" customHeight="1" x14ac:dyDescent="0.2">
      <c r="B23" s="21"/>
      <c r="E23" s="301" t="s">
        <v>1</v>
      </c>
      <c r="F23" s="301"/>
      <c r="G23" s="301"/>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R23" s="21"/>
      <c r="BE23" s="295"/>
    </row>
    <row r="24" spans="1:71" ht="6.95" customHeight="1" x14ac:dyDescent="0.2">
      <c r="B24" s="21"/>
      <c r="AR24" s="21"/>
      <c r="BE24" s="295"/>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95"/>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302">
        <f>ROUND(AG94,2)</f>
        <v>0</v>
      </c>
      <c r="AL26" s="303"/>
      <c r="AM26" s="303"/>
      <c r="AN26" s="303"/>
      <c r="AO26" s="303"/>
      <c r="AP26" s="231"/>
      <c r="AQ26" s="231"/>
      <c r="AR26" s="34"/>
      <c r="BE26" s="295"/>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295"/>
    </row>
    <row r="28" spans="1:71" s="2" customFormat="1" ht="12.75" x14ac:dyDescent="0.2">
      <c r="A28" s="231"/>
      <c r="B28" s="34"/>
      <c r="C28" s="231"/>
      <c r="D28" s="231"/>
      <c r="E28" s="231"/>
      <c r="F28" s="231"/>
      <c r="G28" s="231"/>
      <c r="H28" s="231"/>
      <c r="I28" s="231"/>
      <c r="J28" s="231"/>
      <c r="K28" s="231"/>
      <c r="L28" s="304" t="s">
        <v>37</v>
      </c>
      <c r="M28" s="304"/>
      <c r="N28" s="304"/>
      <c r="O28" s="304"/>
      <c r="P28" s="304"/>
      <c r="Q28" s="231"/>
      <c r="R28" s="231"/>
      <c r="S28" s="231"/>
      <c r="T28" s="231"/>
      <c r="U28" s="231"/>
      <c r="V28" s="231"/>
      <c r="W28" s="304" t="s">
        <v>38</v>
      </c>
      <c r="X28" s="304"/>
      <c r="Y28" s="304"/>
      <c r="Z28" s="304"/>
      <c r="AA28" s="304"/>
      <c r="AB28" s="304"/>
      <c r="AC28" s="304"/>
      <c r="AD28" s="304"/>
      <c r="AE28" s="304"/>
      <c r="AF28" s="231"/>
      <c r="AG28" s="231"/>
      <c r="AH28" s="231"/>
      <c r="AI28" s="231"/>
      <c r="AJ28" s="231"/>
      <c r="AK28" s="304" t="s">
        <v>39</v>
      </c>
      <c r="AL28" s="304"/>
      <c r="AM28" s="304"/>
      <c r="AN28" s="304"/>
      <c r="AO28" s="304"/>
      <c r="AP28" s="231"/>
      <c r="AQ28" s="231"/>
      <c r="AR28" s="34"/>
      <c r="BE28" s="295"/>
    </row>
    <row r="29" spans="1:71" s="224" customFormat="1" ht="14.45" customHeight="1" x14ac:dyDescent="0.2">
      <c r="B29" s="38"/>
      <c r="D29" s="230" t="s">
        <v>40</v>
      </c>
      <c r="F29" s="230" t="s">
        <v>41</v>
      </c>
      <c r="L29" s="305">
        <v>0.21</v>
      </c>
      <c r="M29" s="293"/>
      <c r="N29" s="293"/>
      <c r="O29" s="293"/>
      <c r="P29" s="293"/>
      <c r="W29" s="292">
        <f>ROUND(AZ94, 2)</f>
        <v>0</v>
      </c>
      <c r="X29" s="293"/>
      <c r="Y29" s="293"/>
      <c r="Z29" s="293"/>
      <c r="AA29" s="293"/>
      <c r="AB29" s="293"/>
      <c r="AC29" s="293"/>
      <c r="AD29" s="293"/>
      <c r="AE29" s="293"/>
      <c r="AK29" s="292">
        <f>ROUND(AV94, 2)</f>
        <v>0</v>
      </c>
      <c r="AL29" s="293"/>
      <c r="AM29" s="293"/>
      <c r="AN29" s="293"/>
      <c r="AO29" s="293"/>
      <c r="AR29" s="38"/>
      <c r="BE29" s="296"/>
    </row>
    <row r="30" spans="1:71" s="224" customFormat="1" ht="14.45" customHeight="1" x14ac:dyDescent="0.2">
      <c r="B30" s="38"/>
      <c r="F30" s="230" t="s">
        <v>42</v>
      </c>
      <c r="L30" s="305">
        <v>0.15</v>
      </c>
      <c r="M30" s="293"/>
      <c r="N30" s="293"/>
      <c r="O30" s="293"/>
      <c r="P30" s="293"/>
      <c r="W30" s="292">
        <f>ROUND(BA94, 2)</f>
        <v>0</v>
      </c>
      <c r="X30" s="293"/>
      <c r="Y30" s="293"/>
      <c r="Z30" s="293"/>
      <c r="AA30" s="293"/>
      <c r="AB30" s="293"/>
      <c r="AC30" s="293"/>
      <c r="AD30" s="293"/>
      <c r="AE30" s="293"/>
      <c r="AK30" s="292">
        <f>ROUND(AW94, 2)</f>
        <v>0</v>
      </c>
      <c r="AL30" s="293"/>
      <c r="AM30" s="293"/>
      <c r="AN30" s="293"/>
      <c r="AO30" s="293"/>
      <c r="AR30" s="38"/>
      <c r="BE30" s="296"/>
    </row>
    <row r="31" spans="1:71" s="224" customFormat="1" ht="14.45" hidden="1" customHeight="1" x14ac:dyDescent="0.2">
      <c r="B31" s="38"/>
      <c r="F31" s="230" t="s">
        <v>43</v>
      </c>
      <c r="L31" s="305">
        <v>0.21</v>
      </c>
      <c r="M31" s="293"/>
      <c r="N31" s="293"/>
      <c r="O31" s="293"/>
      <c r="P31" s="293"/>
      <c r="W31" s="292">
        <f>ROUND(BB94, 2)</f>
        <v>0</v>
      </c>
      <c r="X31" s="293"/>
      <c r="Y31" s="293"/>
      <c r="Z31" s="293"/>
      <c r="AA31" s="293"/>
      <c r="AB31" s="293"/>
      <c r="AC31" s="293"/>
      <c r="AD31" s="293"/>
      <c r="AE31" s="293"/>
      <c r="AK31" s="292">
        <v>0</v>
      </c>
      <c r="AL31" s="293"/>
      <c r="AM31" s="293"/>
      <c r="AN31" s="293"/>
      <c r="AO31" s="293"/>
      <c r="AR31" s="38"/>
      <c r="BE31" s="296"/>
    </row>
    <row r="32" spans="1:71" s="224" customFormat="1" ht="14.45" hidden="1" customHeight="1" x14ac:dyDescent="0.2">
      <c r="B32" s="38"/>
      <c r="F32" s="230" t="s">
        <v>44</v>
      </c>
      <c r="L32" s="305">
        <v>0.15</v>
      </c>
      <c r="M32" s="293"/>
      <c r="N32" s="293"/>
      <c r="O32" s="293"/>
      <c r="P32" s="293"/>
      <c r="W32" s="292">
        <f>ROUND(BC94, 2)</f>
        <v>0</v>
      </c>
      <c r="X32" s="293"/>
      <c r="Y32" s="293"/>
      <c r="Z32" s="293"/>
      <c r="AA32" s="293"/>
      <c r="AB32" s="293"/>
      <c r="AC32" s="293"/>
      <c r="AD32" s="293"/>
      <c r="AE32" s="293"/>
      <c r="AK32" s="292">
        <v>0</v>
      </c>
      <c r="AL32" s="293"/>
      <c r="AM32" s="293"/>
      <c r="AN32" s="293"/>
      <c r="AO32" s="293"/>
      <c r="AR32" s="38"/>
      <c r="BE32" s="296"/>
    </row>
    <row r="33" spans="1:57" s="224" customFormat="1" ht="14.45" hidden="1" customHeight="1" x14ac:dyDescent="0.2">
      <c r="B33" s="38"/>
      <c r="F33" s="230" t="s">
        <v>45</v>
      </c>
      <c r="L33" s="305">
        <v>0</v>
      </c>
      <c r="M33" s="293"/>
      <c r="N33" s="293"/>
      <c r="O33" s="293"/>
      <c r="P33" s="293"/>
      <c r="W33" s="292">
        <f>ROUND(BD94, 2)</f>
        <v>0</v>
      </c>
      <c r="X33" s="293"/>
      <c r="Y33" s="293"/>
      <c r="Z33" s="293"/>
      <c r="AA33" s="293"/>
      <c r="AB33" s="293"/>
      <c r="AC33" s="293"/>
      <c r="AD33" s="293"/>
      <c r="AE33" s="293"/>
      <c r="AK33" s="292">
        <v>0</v>
      </c>
      <c r="AL33" s="293"/>
      <c r="AM33" s="293"/>
      <c r="AN33" s="293"/>
      <c r="AO33" s="293"/>
      <c r="AR33" s="38"/>
      <c r="BE33" s="296"/>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295"/>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279" t="s">
        <v>48</v>
      </c>
      <c r="Y35" s="277"/>
      <c r="Z35" s="277"/>
      <c r="AA35" s="277"/>
      <c r="AB35" s="277"/>
      <c r="AC35" s="225"/>
      <c r="AD35" s="225"/>
      <c r="AE35" s="225"/>
      <c r="AF35" s="225"/>
      <c r="AG35" s="225"/>
      <c r="AH35" s="225"/>
      <c r="AI35" s="225"/>
      <c r="AJ35" s="225"/>
      <c r="AK35" s="276">
        <f>SUM(AK26:AK33)</f>
        <v>0</v>
      </c>
      <c r="AL35" s="277"/>
      <c r="AM35" s="277"/>
      <c r="AN35" s="277"/>
      <c r="AO35" s="278"/>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266" t="s">
        <v>4319</v>
      </c>
      <c r="D85" s="266"/>
      <c r="E85" s="266"/>
      <c r="F85" s="266"/>
      <c r="G85" s="266"/>
      <c r="H85" s="266"/>
      <c r="I85" s="266"/>
      <c r="J85" s="266"/>
      <c r="K85" s="266"/>
      <c r="L85" s="266" t="str">
        <f>K6</f>
        <v>Morava km 137,021 - revitalizace VH uzlu Nedakonice
B)  Následná péče</v>
      </c>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c r="AK85" s="267"/>
      <c r="AL85" s="267"/>
      <c r="AM85" s="267"/>
      <c r="AN85" s="267"/>
      <c r="AO85" s="267"/>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271" t="str">
        <f>IF(AN8= "","",AN8)</f>
        <v>11. 3. 2020</v>
      </c>
      <c r="AN87" s="271"/>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282" t="str">
        <f>IF(E17="","",E17)</f>
        <v>AGPOL s.r.o., Jungmannova 153/12, 77900 Olomouc</v>
      </c>
      <c r="AN89" s="283"/>
      <c r="AO89" s="283"/>
      <c r="AP89" s="283"/>
      <c r="AQ89" s="231"/>
      <c r="AR89" s="34"/>
      <c r="AS89" s="284" t="s">
        <v>56</v>
      </c>
      <c r="AT89" s="285"/>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282" t="str">
        <f>IF(E20="","",E20)</f>
        <v>AGPOL s.r.o., Jungmannova 153/12, 77900 Olomouc</v>
      </c>
      <c r="AN90" s="283"/>
      <c r="AO90" s="283"/>
      <c r="AP90" s="283"/>
      <c r="AQ90" s="231"/>
      <c r="AR90" s="34"/>
      <c r="AS90" s="286"/>
      <c r="AT90" s="287"/>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286"/>
      <c r="AT91" s="287"/>
      <c r="AU91" s="59"/>
      <c r="AV91" s="59"/>
      <c r="AW91" s="59"/>
      <c r="AX91" s="59"/>
      <c r="AY91" s="59"/>
      <c r="AZ91" s="59"/>
      <c r="BA91" s="59"/>
      <c r="BB91" s="59"/>
      <c r="BC91" s="59"/>
      <c r="BD91" s="60"/>
      <c r="BE91" s="231"/>
    </row>
    <row r="92" spans="1:91" s="2" customFormat="1" ht="29.25" customHeight="1" x14ac:dyDescent="0.2">
      <c r="A92" s="231"/>
      <c r="B92" s="34"/>
      <c r="C92" s="268" t="s">
        <v>57</v>
      </c>
      <c r="D92" s="269"/>
      <c r="E92" s="269"/>
      <c r="F92" s="269"/>
      <c r="G92" s="269"/>
      <c r="H92" s="61"/>
      <c r="I92" s="270" t="s">
        <v>58</v>
      </c>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89" t="s">
        <v>59</v>
      </c>
      <c r="AH92" s="269"/>
      <c r="AI92" s="269"/>
      <c r="AJ92" s="269"/>
      <c r="AK92" s="269"/>
      <c r="AL92" s="269"/>
      <c r="AM92" s="269"/>
      <c r="AN92" s="270" t="s">
        <v>60</v>
      </c>
      <c r="AO92" s="269"/>
      <c r="AP92" s="288"/>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4323</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290">
        <f>ROUND(AG95+AG109,2)</f>
        <v>0</v>
      </c>
      <c r="AH94" s="290"/>
      <c r="AI94" s="290"/>
      <c r="AJ94" s="290"/>
      <c r="AK94" s="290"/>
      <c r="AL94" s="290"/>
      <c r="AM94" s="290"/>
      <c r="AN94" s="291">
        <f t="shared" ref="AN94:AN119" si="0">SUM(AG94,AT94)</f>
        <v>0</v>
      </c>
      <c r="AO94" s="291"/>
      <c r="AP94" s="291"/>
      <c r="AQ94" s="73" t="s">
        <v>1</v>
      </c>
      <c r="AR94" s="69"/>
      <c r="AS94" s="74">
        <f>ROUND(AS95+AS109,2)</f>
        <v>0</v>
      </c>
      <c r="AT94" s="75">
        <f t="shared" ref="AT94:AT119" si="1">ROUND(SUM(AV94:AW94),2)</f>
        <v>0</v>
      </c>
      <c r="AU94" s="76">
        <f>ROUND(AU95+AU109,5)</f>
        <v>0</v>
      </c>
      <c r="AV94" s="75">
        <f>ROUND(AZ94*L29,2)</f>
        <v>0</v>
      </c>
      <c r="AW94" s="75">
        <f>ROUND(BA94*L30,2)</f>
        <v>0</v>
      </c>
      <c r="AX94" s="75">
        <f>ROUND(BB94*L29,2)</f>
        <v>0</v>
      </c>
      <c r="AY94" s="75">
        <f>ROUND(BC94*L30,2)</f>
        <v>0</v>
      </c>
      <c r="AZ94" s="75">
        <f>ROUND(AZ95+AZ109,2)</f>
        <v>0</v>
      </c>
      <c r="BA94" s="75">
        <f>ROUND(BA95+BA109,2)</f>
        <v>0</v>
      </c>
      <c r="BB94" s="75">
        <f>ROUND(BB95+BB109,2)</f>
        <v>0</v>
      </c>
      <c r="BC94" s="75">
        <f>ROUND(BC95+BC109,2)</f>
        <v>0</v>
      </c>
      <c r="BD94" s="77">
        <f>ROUND(BD95+BD109,2)</f>
        <v>0</v>
      </c>
      <c r="BS94" s="78" t="s">
        <v>75</v>
      </c>
      <c r="BT94" s="78" t="s">
        <v>76</v>
      </c>
      <c r="BU94" s="79" t="s">
        <v>77</v>
      </c>
      <c r="BV94" s="78" t="s">
        <v>78</v>
      </c>
      <c r="BW94" s="78" t="s">
        <v>4</v>
      </c>
      <c r="BX94" s="78" t="s">
        <v>79</v>
      </c>
      <c r="CL94" s="78" t="s">
        <v>1</v>
      </c>
    </row>
    <row r="95" spans="1:91" s="7" customFormat="1" ht="24.6" customHeight="1" x14ac:dyDescent="0.2">
      <c r="B95" s="80"/>
      <c r="C95" s="81"/>
      <c r="D95" s="262" t="s">
        <v>80</v>
      </c>
      <c r="E95" s="262"/>
      <c r="F95" s="262"/>
      <c r="G95" s="262"/>
      <c r="H95" s="262"/>
      <c r="I95" s="227"/>
      <c r="J95" s="262" t="s">
        <v>81</v>
      </c>
      <c r="K95" s="262"/>
      <c r="L95" s="262"/>
      <c r="M95" s="262"/>
      <c r="N95" s="262"/>
      <c r="O95" s="262"/>
      <c r="P95" s="262"/>
      <c r="Q95" s="262"/>
      <c r="R95" s="262"/>
      <c r="S95" s="262"/>
      <c r="T95" s="262"/>
      <c r="U95" s="262"/>
      <c r="V95" s="262"/>
      <c r="W95" s="262"/>
      <c r="X95" s="262"/>
      <c r="Y95" s="262"/>
      <c r="Z95" s="262"/>
      <c r="AA95" s="262"/>
      <c r="AB95" s="262"/>
      <c r="AC95" s="262"/>
      <c r="AD95" s="262"/>
      <c r="AE95" s="262"/>
      <c r="AF95" s="262"/>
      <c r="AG95" s="275">
        <f>ROUND(AG96+AG102,2)</f>
        <v>0</v>
      </c>
      <c r="AH95" s="265"/>
      <c r="AI95" s="265"/>
      <c r="AJ95" s="265"/>
      <c r="AK95" s="265"/>
      <c r="AL95" s="265"/>
      <c r="AM95" s="265"/>
      <c r="AN95" s="264">
        <f t="shared" si="0"/>
        <v>0</v>
      </c>
      <c r="AO95" s="265"/>
      <c r="AP95" s="265"/>
      <c r="AQ95" s="83" t="s">
        <v>82</v>
      </c>
      <c r="AR95" s="80"/>
      <c r="AS95" s="84">
        <f>ROUND(AS96+AS102,2)</f>
        <v>0</v>
      </c>
      <c r="AT95" s="85">
        <f t="shared" si="1"/>
        <v>0</v>
      </c>
      <c r="AU95" s="86">
        <f>ROUND(AU96+AU102,5)</f>
        <v>0</v>
      </c>
      <c r="AV95" s="85">
        <f>ROUND(AZ95*L29,2)</f>
        <v>0</v>
      </c>
      <c r="AW95" s="85">
        <f>ROUND(BA95*L30,2)</f>
        <v>0</v>
      </c>
      <c r="AX95" s="85">
        <f>ROUND(BB95*L29,2)</f>
        <v>0</v>
      </c>
      <c r="AY95" s="85">
        <f>ROUND(BC95*L30,2)</f>
        <v>0</v>
      </c>
      <c r="AZ95" s="85">
        <f>ROUND(AZ96+AZ102,2)</f>
        <v>0</v>
      </c>
      <c r="BA95" s="85">
        <f>ROUND(BA96+BA102,2)</f>
        <v>0</v>
      </c>
      <c r="BB95" s="85">
        <f>ROUND(BB96+BB102,2)</f>
        <v>0</v>
      </c>
      <c r="BC95" s="85">
        <f>ROUND(BC96+BC102,2)</f>
        <v>0</v>
      </c>
      <c r="BD95" s="87">
        <f>ROUND(BD96+BD102,2)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263" t="s">
        <v>86</v>
      </c>
      <c r="F96" s="263"/>
      <c r="G96" s="263"/>
      <c r="H96" s="263"/>
      <c r="I96" s="263"/>
      <c r="J96" s="226"/>
      <c r="K96" s="263" t="s">
        <v>87</v>
      </c>
      <c r="L96" s="263"/>
      <c r="M96" s="263"/>
      <c r="N96" s="263"/>
      <c r="O96" s="263"/>
      <c r="P96" s="263"/>
      <c r="Q96" s="263"/>
      <c r="R96" s="263"/>
      <c r="S96" s="263"/>
      <c r="T96" s="263"/>
      <c r="U96" s="263"/>
      <c r="V96" s="263"/>
      <c r="W96" s="263"/>
      <c r="X96" s="263"/>
      <c r="Y96" s="263"/>
      <c r="Z96" s="263"/>
      <c r="AA96" s="263"/>
      <c r="AB96" s="263"/>
      <c r="AC96" s="263"/>
      <c r="AD96" s="263"/>
      <c r="AE96" s="263"/>
      <c r="AF96" s="263"/>
      <c r="AG96" s="274">
        <f>ROUND(AG97,2)</f>
        <v>0</v>
      </c>
      <c r="AH96" s="273"/>
      <c r="AI96" s="273"/>
      <c r="AJ96" s="273"/>
      <c r="AK96" s="273"/>
      <c r="AL96" s="273"/>
      <c r="AM96" s="273"/>
      <c r="AN96" s="272">
        <f>SUM(AG96,AT96)</f>
        <v>0</v>
      </c>
      <c r="AO96" s="273"/>
      <c r="AP96" s="273"/>
      <c r="AQ96" s="89" t="s">
        <v>88</v>
      </c>
      <c r="AR96" s="52"/>
      <c r="AS96" s="90">
        <f>ROUND(AS97,2)</f>
        <v>0</v>
      </c>
      <c r="AT96" s="91">
        <f t="shared" si="1"/>
        <v>0</v>
      </c>
      <c r="AU96" s="92">
        <f>ROUND(AU97,5)</f>
        <v>0</v>
      </c>
      <c r="AV96" s="91">
        <f>ROUND(AZ96*L29,2)</f>
        <v>0</v>
      </c>
      <c r="AW96" s="91">
        <f>ROUND(BA96*L30,2)</f>
        <v>0</v>
      </c>
      <c r="AX96" s="91">
        <f>ROUND(BB96*L29,2)</f>
        <v>0</v>
      </c>
      <c r="AY96" s="91">
        <f>ROUND(BC96*L30,2)</f>
        <v>0</v>
      </c>
      <c r="AZ96" s="91">
        <f>ROUND(AZ97,2)</f>
        <v>0</v>
      </c>
      <c r="BA96" s="91">
        <f>ROUND(BA97,2)</f>
        <v>0</v>
      </c>
      <c r="BB96" s="91">
        <f>ROUND(BB97,2)</f>
        <v>0</v>
      </c>
      <c r="BC96" s="91">
        <f>ROUND(BC97,2)</f>
        <v>0</v>
      </c>
      <c r="BD96" s="93">
        <f>ROUND(BD97,2)</f>
        <v>0</v>
      </c>
      <c r="BS96" s="221" t="s">
        <v>75</v>
      </c>
      <c r="BT96" s="221" t="s">
        <v>85</v>
      </c>
      <c r="BU96" s="221" t="s">
        <v>77</v>
      </c>
      <c r="BV96" s="221" t="s">
        <v>78</v>
      </c>
      <c r="BW96" s="221" t="s">
        <v>89</v>
      </c>
      <c r="BX96" s="221" t="s">
        <v>84</v>
      </c>
      <c r="CL96" s="221" t="s">
        <v>1</v>
      </c>
    </row>
    <row r="97" spans="1:91" s="229" customFormat="1" ht="24" customHeight="1" x14ac:dyDescent="0.2">
      <c r="B97" s="52"/>
      <c r="C97" s="226"/>
      <c r="D97" s="226"/>
      <c r="E97" s="226"/>
      <c r="F97" s="263" t="s">
        <v>95</v>
      </c>
      <c r="G97" s="263"/>
      <c r="H97" s="263"/>
      <c r="I97" s="263"/>
      <c r="J97" s="263"/>
      <c r="K97" s="226"/>
      <c r="L97" s="263" t="s">
        <v>96</v>
      </c>
      <c r="M97" s="263"/>
      <c r="N97" s="263"/>
      <c r="O97" s="263"/>
      <c r="P97" s="263"/>
      <c r="Q97" s="263"/>
      <c r="R97" s="263"/>
      <c r="S97" s="263"/>
      <c r="T97" s="263"/>
      <c r="U97" s="263"/>
      <c r="V97" s="263"/>
      <c r="W97" s="263"/>
      <c r="X97" s="263"/>
      <c r="Y97" s="263"/>
      <c r="Z97" s="263"/>
      <c r="AA97" s="263"/>
      <c r="AB97" s="263"/>
      <c r="AC97" s="263"/>
      <c r="AD97" s="263"/>
      <c r="AE97" s="263"/>
      <c r="AF97" s="263"/>
      <c r="AG97" s="274">
        <f>ROUND(SUM(AG98:AG101),2)</f>
        <v>0</v>
      </c>
      <c r="AH97" s="273"/>
      <c r="AI97" s="273"/>
      <c r="AJ97" s="273"/>
      <c r="AK97" s="273"/>
      <c r="AL97" s="273"/>
      <c r="AM97" s="273"/>
      <c r="AN97" s="272">
        <f t="shared" si="0"/>
        <v>0</v>
      </c>
      <c r="AO97" s="273"/>
      <c r="AP97" s="273"/>
      <c r="AQ97" s="89" t="s">
        <v>88</v>
      </c>
      <c r="AR97" s="52"/>
      <c r="AS97" s="90">
        <f>ROUND(SUM(AS98:AS101),2)</f>
        <v>0</v>
      </c>
      <c r="AT97" s="91">
        <f t="shared" si="1"/>
        <v>0</v>
      </c>
      <c r="AU97" s="92">
        <f>ROUND(SUM(AU98:AU101),5)</f>
        <v>0</v>
      </c>
      <c r="AV97" s="91">
        <f>ROUND(AZ97*L29,2)</f>
        <v>0</v>
      </c>
      <c r="AW97" s="91">
        <f>ROUND(BA97*L30,2)</f>
        <v>0</v>
      </c>
      <c r="AX97" s="91">
        <f>ROUND(BB97*L29,2)</f>
        <v>0</v>
      </c>
      <c r="AY97" s="91">
        <f>ROUND(BC97*L30,2)</f>
        <v>0</v>
      </c>
      <c r="AZ97" s="91">
        <f>ROUND(SUM(AZ98:AZ101),2)</f>
        <v>0</v>
      </c>
      <c r="BA97" s="91">
        <f>ROUND(SUM(BA98:BA101),2)</f>
        <v>0</v>
      </c>
      <c r="BB97" s="91">
        <f>ROUND(SUM(BB98:BB101),2)</f>
        <v>0</v>
      </c>
      <c r="BC97" s="91">
        <f>ROUND(SUM(BC98:BC101),2)</f>
        <v>0</v>
      </c>
      <c r="BD97" s="93">
        <f>ROUND(SUM(BD98:BD101),2)</f>
        <v>0</v>
      </c>
      <c r="BS97" s="221" t="s">
        <v>75</v>
      </c>
      <c r="BT97" s="221" t="s">
        <v>93</v>
      </c>
      <c r="BV97" s="221" t="s">
        <v>78</v>
      </c>
      <c r="BW97" s="221" t="s">
        <v>97</v>
      </c>
      <c r="BX97" s="221" t="s">
        <v>89</v>
      </c>
      <c r="CL97" s="221" t="s">
        <v>1</v>
      </c>
    </row>
    <row r="98" spans="1:91" s="229" customFormat="1" ht="36" customHeight="1" x14ac:dyDescent="0.2">
      <c r="A98" s="94" t="s">
        <v>90</v>
      </c>
      <c r="B98" s="52"/>
      <c r="C98" s="226"/>
      <c r="D98" s="226"/>
      <c r="E98" s="226"/>
      <c r="F98" s="226"/>
      <c r="G98" s="263" t="s">
        <v>100</v>
      </c>
      <c r="H98" s="263"/>
      <c r="I98" s="263"/>
      <c r="J98" s="263"/>
      <c r="K98" s="263"/>
      <c r="L98" s="226"/>
      <c r="M98" s="263" t="s">
        <v>101</v>
      </c>
      <c r="N98" s="263"/>
      <c r="O98" s="263"/>
      <c r="P98" s="263"/>
      <c r="Q98" s="263"/>
      <c r="R98" s="263"/>
      <c r="S98" s="263"/>
      <c r="T98" s="263"/>
      <c r="U98" s="263"/>
      <c r="V98" s="263"/>
      <c r="W98" s="263"/>
      <c r="X98" s="263"/>
      <c r="Y98" s="263"/>
      <c r="Z98" s="263"/>
      <c r="AA98" s="263"/>
      <c r="AB98" s="263"/>
      <c r="AC98" s="263"/>
      <c r="AD98" s="263"/>
      <c r="AE98" s="263"/>
      <c r="AF98" s="263"/>
      <c r="AG98" s="272">
        <f>'SO 01.1.2.a - Rekultivace...'!J34</f>
        <v>0</v>
      </c>
      <c r="AH98" s="273"/>
      <c r="AI98" s="273"/>
      <c r="AJ98" s="273"/>
      <c r="AK98" s="273"/>
      <c r="AL98" s="273"/>
      <c r="AM98" s="273"/>
      <c r="AN98" s="272">
        <f t="shared" si="0"/>
        <v>0</v>
      </c>
      <c r="AO98" s="273"/>
      <c r="AP98" s="273"/>
      <c r="AQ98" s="89" t="s">
        <v>88</v>
      </c>
      <c r="AR98" s="52"/>
      <c r="AS98" s="90">
        <v>0</v>
      </c>
      <c r="AT98" s="91">
        <f t="shared" si="1"/>
        <v>0</v>
      </c>
      <c r="AU98" s="92">
        <f>'SO 01.1.2.a - Rekultivace...'!P126</f>
        <v>0</v>
      </c>
      <c r="AV98" s="91">
        <f>'SO 01.1.2.a - Rekultivace...'!J37</f>
        <v>0</v>
      </c>
      <c r="AW98" s="91">
        <f>'SO 01.1.2.a - Rekultivace...'!J38</f>
        <v>0</v>
      </c>
      <c r="AX98" s="91">
        <f>'SO 01.1.2.a - Rekultivace...'!J39</f>
        <v>0</v>
      </c>
      <c r="AY98" s="91">
        <f>'SO 01.1.2.a - Rekultivace...'!J40</f>
        <v>0</v>
      </c>
      <c r="AZ98" s="91">
        <f>'SO 01.1.2.a - Rekultivace...'!F37</f>
        <v>0</v>
      </c>
      <c r="BA98" s="91">
        <f>'SO 01.1.2.a - Rekultivace...'!F38</f>
        <v>0</v>
      </c>
      <c r="BB98" s="91">
        <f>'SO 01.1.2.a - Rekultivace...'!F39</f>
        <v>0</v>
      </c>
      <c r="BC98" s="91">
        <f>'SO 01.1.2.a - Rekultivace...'!F40</f>
        <v>0</v>
      </c>
      <c r="BD98" s="93">
        <f>'SO 01.1.2.a - Rekultivace...'!F41</f>
        <v>0</v>
      </c>
      <c r="BT98" s="221" t="s">
        <v>98</v>
      </c>
      <c r="BV98" s="221" t="s">
        <v>78</v>
      </c>
      <c r="BW98" s="221" t="s">
        <v>102</v>
      </c>
      <c r="BX98" s="221" t="s">
        <v>97</v>
      </c>
      <c r="CL98" s="221" t="s">
        <v>1</v>
      </c>
    </row>
    <row r="99" spans="1:91" s="229" customFormat="1" ht="36" customHeight="1" x14ac:dyDescent="0.2">
      <c r="A99" s="94" t="s">
        <v>90</v>
      </c>
      <c r="B99" s="52"/>
      <c r="C99" s="226"/>
      <c r="D99" s="226"/>
      <c r="E99" s="226"/>
      <c r="F99" s="226"/>
      <c r="G99" s="263" t="s">
        <v>103</v>
      </c>
      <c r="H99" s="263"/>
      <c r="I99" s="263"/>
      <c r="J99" s="263"/>
      <c r="K99" s="263"/>
      <c r="L99" s="226"/>
      <c r="M99" s="263" t="s">
        <v>104</v>
      </c>
      <c r="N99" s="263"/>
      <c r="O99" s="263"/>
      <c r="P99" s="263"/>
      <c r="Q99" s="263"/>
      <c r="R99" s="263"/>
      <c r="S99" s="263"/>
      <c r="T99" s="263"/>
      <c r="U99" s="263"/>
      <c r="V99" s="263"/>
      <c r="W99" s="263"/>
      <c r="X99" s="263"/>
      <c r="Y99" s="263"/>
      <c r="Z99" s="263"/>
      <c r="AA99" s="263"/>
      <c r="AB99" s="263"/>
      <c r="AC99" s="263"/>
      <c r="AD99" s="263"/>
      <c r="AE99" s="263"/>
      <c r="AF99" s="263"/>
      <c r="AG99" s="272">
        <f>'SO 01.1.2.1 - Následná pé...'!J34</f>
        <v>0</v>
      </c>
      <c r="AH99" s="273"/>
      <c r="AI99" s="273"/>
      <c r="AJ99" s="273"/>
      <c r="AK99" s="273"/>
      <c r="AL99" s="273"/>
      <c r="AM99" s="273"/>
      <c r="AN99" s="272">
        <f t="shared" si="0"/>
        <v>0</v>
      </c>
      <c r="AO99" s="273"/>
      <c r="AP99" s="273"/>
      <c r="AQ99" s="89" t="s">
        <v>88</v>
      </c>
      <c r="AR99" s="52"/>
      <c r="AS99" s="90">
        <v>0</v>
      </c>
      <c r="AT99" s="91">
        <f t="shared" si="1"/>
        <v>0</v>
      </c>
      <c r="AU99" s="92">
        <f>'SO 01.1.2.1 - Následná pé...'!P128</f>
        <v>0</v>
      </c>
      <c r="AV99" s="91">
        <f>'SO 01.1.2.1 - Následná pé...'!J37</f>
        <v>0</v>
      </c>
      <c r="AW99" s="91">
        <f>'SO 01.1.2.1 - Následná pé...'!J38</f>
        <v>0</v>
      </c>
      <c r="AX99" s="91">
        <f>'SO 01.1.2.1 - Následná pé...'!J39</f>
        <v>0</v>
      </c>
      <c r="AY99" s="91">
        <f>'SO 01.1.2.1 - Následná pé...'!J40</f>
        <v>0</v>
      </c>
      <c r="AZ99" s="91">
        <f>'SO 01.1.2.1 - Následná pé...'!F37</f>
        <v>0</v>
      </c>
      <c r="BA99" s="91">
        <f>'SO 01.1.2.1 - Následná pé...'!F38</f>
        <v>0</v>
      </c>
      <c r="BB99" s="91">
        <f>'SO 01.1.2.1 - Následná pé...'!F39</f>
        <v>0</v>
      </c>
      <c r="BC99" s="91">
        <f>'SO 01.1.2.1 - Následná pé...'!F40</f>
        <v>0</v>
      </c>
      <c r="BD99" s="93">
        <f>'SO 01.1.2.1 - Následná pé...'!F41</f>
        <v>0</v>
      </c>
      <c r="BT99" s="221" t="s">
        <v>98</v>
      </c>
      <c r="BV99" s="221" t="s">
        <v>78</v>
      </c>
      <c r="BW99" s="221" t="s">
        <v>105</v>
      </c>
      <c r="BX99" s="221" t="s">
        <v>97</v>
      </c>
      <c r="CL99" s="221" t="s">
        <v>1</v>
      </c>
    </row>
    <row r="100" spans="1:91" s="229" customFormat="1" ht="36" customHeight="1" x14ac:dyDescent="0.2">
      <c r="A100" s="94" t="s">
        <v>90</v>
      </c>
      <c r="B100" s="52"/>
      <c r="C100" s="226"/>
      <c r="D100" s="226"/>
      <c r="E100" s="226"/>
      <c r="F100" s="226"/>
      <c r="G100" s="263" t="s">
        <v>106</v>
      </c>
      <c r="H100" s="263"/>
      <c r="I100" s="263"/>
      <c r="J100" s="263"/>
      <c r="K100" s="263"/>
      <c r="L100" s="226"/>
      <c r="M100" s="263" t="s">
        <v>107</v>
      </c>
      <c r="N100" s="263"/>
      <c r="O100" s="263"/>
      <c r="P100" s="263"/>
      <c r="Q100" s="263"/>
      <c r="R100" s="263"/>
      <c r="S100" s="263"/>
      <c r="T100" s="263"/>
      <c r="U100" s="263"/>
      <c r="V100" s="263"/>
      <c r="W100" s="263"/>
      <c r="X100" s="263"/>
      <c r="Y100" s="263"/>
      <c r="Z100" s="263"/>
      <c r="AA100" s="263"/>
      <c r="AB100" s="263"/>
      <c r="AC100" s="263"/>
      <c r="AD100" s="263"/>
      <c r="AE100" s="263"/>
      <c r="AF100" s="263"/>
      <c r="AG100" s="272">
        <f>'SO 01.1.2.2 - Následná pé...'!J34</f>
        <v>0</v>
      </c>
      <c r="AH100" s="273"/>
      <c r="AI100" s="273"/>
      <c r="AJ100" s="273"/>
      <c r="AK100" s="273"/>
      <c r="AL100" s="273"/>
      <c r="AM100" s="273"/>
      <c r="AN100" s="272">
        <f t="shared" si="0"/>
        <v>0</v>
      </c>
      <c r="AO100" s="273"/>
      <c r="AP100" s="273"/>
      <c r="AQ100" s="89" t="s">
        <v>88</v>
      </c>
      <c r="AR100" s="52"/>
      <c r="AS100" s="90">
        <v>0</v>
      </c>
      <c r="AT100" s="91">
        <f t="shared" si="1"/>
        <v>0</v>
      </c>
      <c r="AU100" s="92">
        <f>'SO 01.1.2.2 - Následná pé...'!P128</f>
        <v>0</v>
      </c>
      <c r="AV100" s="91">
        <f>'SO 01.1.2.2 - Následná pé...'!J37</f>
        <v>0</v>
      </c>
      <c r="AW100" s="91">
        <f>'SO 01.1.2.2 - Následná pé...'!J38</f>
        <v>0</v>
      </c>
      <c r="AX100" s="91">
        <f>'SO 01.1.2.2 - Následná pé...'!J39</f>
        <v>0</v>
      </c>
      <c r="AY100" s="91">
        <f>'SO 01.1.2.2 - Následná pé...'!J40</f>
        <v>0</v>
      </c>
      <c r="AZ100" s="91">
        <f>'SO 01.1.2.2 - Následná pé...'!F37</f>
        <v>0</v>
      </c>
      <c r="BA100" s="91">
        <f>'SO 01.1.2.2 - Následná pé...'!F38</f>
        <v>0</v>
      </c>
      <c r="BB100" s="91">
        <f>'SO 01.1.2.2 - Následná pé...'!F39</f>
        <v>0</v>
      </c>
      <c r="BC100" s="91">
        <f>'SO 01.1.2.2 - Následná pé...'!F40</f>
        <v>0</v>
      </c>
      <c r="BD100" s="93">
        <f>'SO 01.1.2.2 - Následná pé...'!F41</f>
        <v>0</v>
      </c>
      <c r="BT100" s="221" t="s">
        <v>98</v>
      </c>
      <c r="BV100" s="221" t="s">
        <v>78</v>
      </c>
      <c r="BW100" s="221" t="s">
        <v>108</v>
      </c>
      <c r="BX100" s="221" t="s">
        <v>97</v>
      </c>
      <c r="CL100" s="221" t="s">
        <v>1</v>
      </c>
    </row>
    <row r="101" spans="1:91" s="229" customFormat="1" ht="36" customHeight="1" x14ac:dyDescent="0.2">
      <c r="A101" s="94" t="s">
        <v>90</v>
      </c>
      <c r="B101" s="52"/>
      <c r="C101" s="226"/>
      <c r="D101" s="226"/>
      <c r="E101" s="226"/>
      <c r="F101" s="226"/>
      <c r="G101" s="263" t="s">
        <v>109</v>
      </c>
      <c r="H101" s="263"/>
      <c r="I101" s="263"/>
      <c r="J101" s="263"/>
      <c r="K101" s="263"/>
      <c r="L101" s="226"/>
      <c r="M101" s="263" t="s">
        <v>110</v>
      </c>
      <c r="N101" s="263"/>
      <c r="O101" s="263"/>
      <c r="P101" s="263"/>
      <c r="Q101" s="263"/>
      <c r="R101" s="263"/>
      <c r="S101" s="263"/>
      <c r="T101" s="263"/>
      <c r="U101" s="263"/>
      <c r="V101" s="263"/>
      <c r="W101" s="263"/>
      <c r="X101" s="263"/>
      <c r="Y101" s="263"/>
      <c r="Z101" s="263"/>
      <c r="AA101" s="263"/>
      <c r="AB101" s="263"/>
      <c r="AC101" s="263"/>
      <c r="AD101" s="263"/>
      <c r="AE101" s="263"/>
      <c r="AF101" s="263"/>
      <c r="AG101" s="272">
        <f>'SO 01.1.2.3 - Následná pé...'!J34</f>
        <v>0</v>
      </c>
      <c r="AH101" s="273"/>
      <c r="AI101" s="273"/>
      <c r="AJ101" s="273"/>
      <c r="AK101" s="273"/>
      <c r="AL101" s="273"/>
      <c r="AM101" s="273"/>
      <c r="AN101" s="272">
        <f t="shared" si="0"/>
        <v>0</v>
      </c>
      <c r="AO101" s="273"/>
      <c r="AP101" s="273"/>
      <c r="AQ101" s="89" t="s">
        <v>88</v>
      </c>
      <c r="AR101" s="52"/>
      <c r="AS101" s="90">
        <v>0</v>
      </c>
      <c r="AT101" s="91">
        <f t="shared" si="1"/>
        <v>0</v>
      </c>
      <c r="AU101" s="92">
        <f>'SO 01.1.2.3 - Následná pé...'!P128</f>
        <v>0</v>
      </c>
      <c r="AV101" s="91">
        <f>'SO 01.1.2.3 - Následná pé...'!J37</f>
        <v>0</v>
      </c>
      <c r="AW101" s="91">
        <f>'SO 01.1.2.3 - Následná pé...'!J38</f>
        <v>0</v>
      </c>
      <c r="AX101" s="91">
        <f>'SO 01.1.2.3 - Následná pé...'!J39</f>
        <v>0</v>
      </c>
      <c r="AY101" s="91">
        <f>'SO 01.1.2.3 - Následná pé...'!J40</f>
        <v>0</v>
      </c>
      <c r="AZ101" s="91">
        <f>'SO 01.1.2.3 - Následná pé...'!F37</f>
        <v>0</v>
      </c>
      <c r="BA101" s="91">
        <f>'SO 01.1.2.3 - Následná pé...'!F38</f>
        <v>0</v>
      </c>
      <c r="BB101" s="91">
        <f>'SO 01.1.2.3 - Následná pé...'!F39</f>
        <v>0</v>
      </c>
      <c r="BC101" s="91">
        <f>'SO 01.1.2.3 - Následná pé...'!F40</f>
        <v>0</v>
      </c>
      <c r="BD101" s="93">
        <f>'SO 01.1.2.3 - Následná pé...'!F41</f>
        <v>0</v>
      </c>
      <c r="BT101" s="221" t="s">
        <v>98</v>
      </c>
      <c r="BV101" s="221" t="s">
        <v>78</v>
      </c>
      <c r="BW101" s="221" t="s">
        <v>111</v>
      </c>
      <c r="BX101" s="221" t="s">
        <v>97</v>
      </c>
      <c r="CL101" s="221" t="s">
        <v>1</v>
      </c>
    </row>
    <row r="102" spans="1:91" s="229" customFormat="1" ht="24" customHeight="1" x14ac:dyDescent="0.2">
      <c r="B102" s="52"/>
      <c r="C102" s="226"/>
      <c r="D102" s="226"/>
      <c r="E102" s="263" t="s">
        <v>118</v>
      </c>
      <c r="F102" s="263"/>
      <c r="G102" s="263"/>
      <c r="H102" s="263"/>
      <c r="I102" s="263"/>
      <c r="J102" s="226"/>
      <c r="K102" s="263" t="s">
        <v>119</v>
      </c>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74">
        <f>ROUND(AG103+AG105,2)</f>
        <v>0</v>
      </c>
      <c r="AH102" s="273"/>
      <c r="AI102" s="273"/>
      <c r="AJ102" s="273"/>
      <c r="AK102" s="273"/>
      <c r="AL102" s="273"/>
      <c r="AM102" s="273"/>
      <c r="AN102" s="272">
        <f t="shared" si="0"/>
        <v>0</v>
      </c>
      <c r="AO102" s="273"/>
      <c r="AP102" s="273"/>
      <c r="AQ102" s="89" t="s">
        <v>88</v>
      </c>
      <c r="AR102" s="52"/>
      <c r="AS102" s="90">
        <f>ROUND(AS103+AS105,2)</f>
        <v>0</v>
      </c>
      <c r="AT102" s="91">
        <f t="shared" si="1"/>
        <v>0</v>
      </c>
      <c r="AU102" s="92">
        <f>ROUND(AU103+AU105,5)</f>
        <v>0</v>
      </c>
      <c r="AV102" s="91">
        <f>ROUND(AZ102*L29,2)</f>
        <v>0</v>
      </c>
      <c r="AW102" s="91">
        <f>ROUND(BA102*L30,2)</f>
        <v>0</v>
      </c>
      <c r="AX102" s="91">
        <f>ROUND(BB102*L29,2)</f>
        <v>0</v>
      </c>
      <c r="AY102" s="91">
        <f>ROUND(BC102*L30,2)</f>
        <v>0</v>
      </c>
      <c r="AZ102" s="91">
        <f>ROUND(AZ103+AZ105,2)</f>
        <v>0</v>
      </c>
      <c r="BA102" s="91">
        <f>ROUND(BA103+BA105,2)</f>
        <v>0</v>
      </c>
      <c r="BB102" s="91">
        <f>ROUND(BB103+BB105,2)</f>
        <v>0</v>
      </c>
      <c r="BC102" s="91">
        <f>ROUND(BC103+BC105,2)</f>
        <v>0</v>
      </c>
      <c r="BD102" s="93">
        <f>ROUND(BD103+BD105,2)</f>
        <v>0</v>
      </c>
      <c r="BS102" s="221" t="s">
        <v>75</v>
      </c>
      <c r="BT102" s="221" t="s">
        <v>85</v>
      </c>
      <c r="BU102" s="221" t="s">
        <v>77</v>
      </c>
      <c r="BV102" s="221" t="s">
        <v>78</v>
      </c>
      <c r="BW102" s="221" t="s">
        <v>120</v>
      </c>
      <c r="BX102" s="221" t="s">
        <v>84</v>
      </c>
      <c r="CL102" s="221" t="s">
        <v>1</v>
      </c>
    </row>
    <row r="103" spans="1:91" s="229" customFormat="1" ht="24" customHeight="1" x14ac:dyDescent="0.2">
      <c r="B103" s="52"/>
      <c r="C103" s="226"/>
      <c r="D103" s="226"/>
      <c r="E103" s="226"/>
      <c r="F103" s="263" t="s">
        <v>121</v>
      </c>
      <c r="G103" s="263"/>
      <c r="H103" s="263"/>
      <c r="I103" s="263"/>
      <c r="J103" s="263"/>
      <c r="K103" s="226"/>
      <c r="L103" s="263" t="s">
        <v>122</v>
      </c>
      <c r="M103" s="263"/>
      <c r="N103" s="263"/>
      <c r="O103" s="263"/>
      <c r="P103" s="263"/>
      <c r="Q103" s="263"/>
      <c r="R103" s="263"/>
      <c r="S103" s="263"/>
      <c r="T103" s="263"/>
      <c r="U103" s="263"/>
      <c r="V103" s="263"/>
      <c r="W103" s="263"/>
      <c r="X103" s="263"/>
      <c r="Y103" s="263"/>
      <c r="Z103" s="263"/>
      <c r="AA103" s="263"/>
      <c r="AB103" s="263"/>
      <c r="AC103" s="263"/>
      <c r="AD103" s="263"/>
      <c r="AE103" s="263"/>
      <c r="AF103" s="263"/>
      <c r="AG103" s="274">
        <f>ROUND(AG104,2)</f>
        <v>0</v>
      </c>
      <c r="AH103" s="273"/>
      <c r="AI103" s="273"/>
      <c r="AJ103" s="273"/>
      <c r="AK103" s="273"/>
      <c r="AL103" s="273"/>
      <c r="AM103" s="273"/>
      <c r="AN103" s="272">
        <f t="shared" si="0"/>
        <v>0</v>
      </c>
      <c r="AO103" s="273"/>
      <c r="AP103" s="273"/>
      <c r="AQ103" s="89" t="s">
        <v>88</v>
      </c>
      <c r="AR103" s="52"/>
      <c r="AS103" s="90">
        <f>ROUND(AS104,2)</f>
        <v>0</v>
      </c>
      <c r="AT103" s="91">
        <f>ROUND(SUM(AV103:AW103),2)</f>
        <v>0</v>
      </c>
      <c r="AU103" s="92">
        <f>ROUND(AU104,5)</f>
        <v>0</v>
      </c>
      <c r="AV103" s="91">
        <f>ROUND(AZ103*L29,2)</f>
        <v>0</v>
      </c>
      <c r="AW103" s="91">
        <f>ROUND(BA103*L30,2)</f>
        <v>0</v>
      </c>
      <c r="AX103" s="91">
        <f>ROUND(BB103*L29,2)</f>
        <v>0</v>
      </c>
      <c r="AY103" s="91">
        <f>ROUND(BC103*L30,2)</f>
        <v>0</v>
      </c>
      <c r="AZ103" s="91">
        <f>ROUND(AZ104,2)</f>
        <v>0</v>
      </c>
      <c r="BA103" s="91">
        <f>ROUND(BA104,2)</f>
        <v>0</v>
      </c>
      <c r="BB103" s="91">
        <f>ROUND(BB104,2)</f>
        <v>0</v>
      </c>
      <c r="BC103" s="91">
        <f>ROUND(BC104,2)</f>
        <v>0</v>
      </c>
      <c r="BD103" s="93">
        <f>ROUND(BD104,2)</f>
        <v>0</v>
      </c>
      <c r="BS103" s="221" t="s">
        <v>75</v>
      </c>
      <c r="BT103" s="221" t="s">
        <v>93</v>
      </c>
      <c r="BV103" s="221" t="s">
        <v>78</v>
      </c>
      <c r="BW103" s="221" t="s">
        <v>123</v>
      </c>
      <c r="BX103" s="221" t="s">
        <v>120</v>
      </c>
      <c r="CL103" s="221" t="s">
        <v>1</v>
      </c>
    </row>
    <row r="104" spans="1:91" s="229" customFormat="1" ht="36" customHeight="1" x14ac:dyDescent="0.2">
      <c r="A104" s="94" t="s">
        <v>90</v>
      </c>
      <c r="B104" s="52"/>
      <c r="C104" s="226"/>
      <c r="D104" s="226"/>
      <c r="E104" s="226"/>
      <c r="F104" s="226"/>
      <c r="G104" s="263" t="s">
        <v>124</v>
      </c>
      <c r="H104" s="263"/>
      <c r="I104" s="263"/>
      <c r="J104" s="263"/>
      <c r="K104" s="263"/>
      <c r="L104" s="226"/>
      <c r="M104" s="263" t="s">
        <v>101</v>
      </c>
      <c r="N104" s="263"/>
      <c r="O104" s="263"/>
      <c r="P104" s="263"/>
      <c r="Q104" s="263"/>
      <c r="R104" s="263"/>
      <c r="S104" s="263"/>
      <c r="T104" s="263"/>
      <c r="U104" s="263"/>
      <c r="V104" s="263"/>
      <c r="W104" s="263"/>
      <c r="X104" s="263"/>
      <c r="Y104" s="263"/>
      <c r="Z104" s="263"/>
      <c r="AA104" s="263"/>
      <c r="AB104" s="263"/>
      <c r="AC104" s="263"/>
      <c r="AD104" s="263"/>
      <c r="AE104" s="263"/>
      <c r="AF104" s="263"/>
      <c r="AG104" s="272">
        <f>'SO 01.2.1.a - Rekultivace...'!J34</f>
        <v>0</v>
      </c>
      <c r="AH104" s="273"/>
      <c r="AI104" s="273"/>
      <c r="AJ104" s="273"/>
      <c r="AK104" s="273"/>
      <c r="AL104" s="273"/>
      <c r="AM104" s="273"/>
      <c r="AN104" s="272">
        <f t="shared" si="0"/>
        <v>0</v>
      </c>
      <c r="AO104" s="273"/>
      <c r="AP104" s="273"/>
      <c r="AQ104" s="89" t="s">
        <v>88</v>
      </c>
      <c r="AR104" s="52"/>
      <c r="AS104" s="90">
        <v>0</v>
      </c>
      <c r="AT104" s="91">
        <f t="shared" si="1"/>
        <v>0</v>
      </c>
      <c r="AU104" s="92">
        <f>'SO 01.2.1.a - Rekultivace...'!P126</f>
        <v>0</v>
      </c>
      <c r="AV104" s="91">
        <f>'SO 01.2.1.a - Rekultivace...'!J37</f>
        <v>0</v>
      </c>
      <c r="AW104" s="91">
        <f>'SO 01.2.1.a - Rekultivace...'!J38</f>
        <v>0</v>
      </c>
      <c r="AX104" s="91">
        <f>'SO 01.2.1.a - Rekultivace...'!J39</f>
        <v>0</v>
      </c>
      <c r="AY104" s="91">
        <f>'SO 01.2.1.a - Rekultivace...'!J40</f>
        <v>0</v>
      </c>
      <c r="AZ104" s="91">
        <f>'SO 01.2.1.a - Rekultivace...'!F37</f>
        <v>0</v>
      </c>
      <c r="BA104" s="91">
        <f>'SO 01.2.1.a - Rekultivace...'!F38</f>
        <v>0</v>
      </c>
      <c r="BB104" s="91">
        <f>'SO 01.2.1.a - Rekultivace...'!F39</f>
        <v>0</v>
      </c>
      <c r="BC104" s="91">
        <f>'SO 01.2.1.a - Rekultivace...'!F40</f>
        <v>0</v>
      </c>
      <c r="BD104" s="93">
        <f>'SO 01.2.1.a - Rekultivace...'!F41</f>
        <v>0</v>
      </c>
      <c r="BT104" s="221" t="s">
        <v>98</v>
      </c>
      <c r="BV104" s="221" t="s">
        <v>78</v>
      </c>
      <c r="BW104" s="221" t="s">
        <v>125</v>
      </c>
      <c r="BX104" s="221" t="s">
        <v>123</v>
      </c>
      <c r="CL104" s="221" t="s">
        <v>1</v>
      </c>
    </row>
    <row r="105" spans="1:91" s="229" customFormat="1" ht="24" customHeight="1" x14ac:dyDescent="0.2">
      <c r="B105" s="52"/>
      <c r="C105" s="226"/>
      <c r="D105" s="226"/>
      <c r="E105" s="226"/>
      <c r="F105" s="263" t="s">
        <v>126</v>
      </c>
      <c r="G105" s="263"/>
      <c r="H105" s="263"/>
      <c r="I105" s="263"/>
      <c r="J105" s="263"/>
      <c r="K105" s="226"/>
      <c r="L105" s="263" t="s">
        <v>127</v>
      </c>
      <c r="M105" s="263"/>
      <c r="N105" s="263"/>
      <c r="O105" s="263"/>
      <c r="P105" s="263"/>
      <c r="Q105" s="263"/>
      <c r="R105" s="263"/>
      <c r="S105" s="263"/>
      <c r="T105" s="263"/>
      <c r="U105" s="263"/>
      <c r="V105" s="263"/>
      <c r="W105" s="263"/>
      <c r="X105" s="263"/>
      <c r="Y105" s="263"/>
      <c r="Z105" s="263"/>
      <c r="AA105" s="263"/>
      <c r="AB105" s="263"/>
      <c r="AC105" s="263"/>
      <c r="AD105" s="263"/>
      <c r="AE105" s="263"/>
      <c r="AF105" s="263"/>
      <c r="AG105" s="274">
        <f>ROUND(SUM(AG106:AG108),2)</f>
        <v>0</v>
      </c>
      <c r="AH105" s="273"/>
      <c r="AI105" s="273"/>
      <c r="AJ105" s="273"/>
      <c r="AK105" s="273"/>
      <c r="AL105" s="273"/>
      <c r="AM105" s="273"/>
      <c r="AN105" s="272">
        <f t="shared" si="0"/>
        <v>0</v>
      </c>
      <c r="AO105" s="273"/>
      <c r="AP105" s="273"/>
      <c r="AQ105" s="89" t="s">
        <v>88</v>
      </c>
      <c r="AR105" s="52"/>
      <c r="AS105" s="90">
        <f>ROUND(SUM(AS106:AS108),2)</f>
        <v>0</v>
      </c>
      <c r="AT105" s="91">
        <f t="shared" si="1"/>
        <v>0</v>
      </c>
      <c r="AU105" s="92">
        <f>ROUND(SUM(AU106:AU108),5)</f>
        <v>0</v>
      </c>
      <c r="AV105" s="91">
        <f>ROUND(AZ105*L29,2)</f>
        <v>0</v>
      </c>
      <c r="AW105" s="91">
        <f>ROUND(BA105*L30,2)</f>
        <v>0</v>
      </c>
      <c r="AX105" s="91">
        <f>ROUND(BB105*L29,2)</f>
        <v>0</v>
      </c>
      <c r="AY105" s="91">
        <f>ROUND(BC105*L30,2)</f>
        <v>0</v>
      </c>
      <c r="AZ105" s="91">
        <f>ROUND(SUM(AZ106:AZ108),2)</f>
        <v>0</v>
      </c>
      <c r="BA105" s="91">
        <f>ROUND(SUM(BA106:BA108),2)</f>
        <v>0</v>
      </c>
      <c r="BB105" s="91">
        <f>ROUND(SUM(BB106:BB108),2)</f>
        <v>0</v>
      </c>
      <c r="BC105" s="91">
        <f>ROUND(SUM(BC106:BC108),2)</f>
        <v>0</v>
      </c>
      <c r="BD105" s="93">
        <f>ROUND(SUM(BD106:BD108),2)</f>
        <v>0</v>
      </c>
      <c r="BS105" s="221" t="s">
        <v>75</v>
      </c>
      <c r="BT105" s="221" t="s">
        <v>93</v>
      </c>
      <c r="BV105" s="221" t="s">
        <v>78</v>
      </c>
      <c r="BW105" s="221" t="s">
        <v>128</v>
      </c>
      <c r="BX105" s="221" t="s">
        <v>120</v>
      </c>
      <c r="CL105" s="221" t="s">
        <v>1</v>
      </c>
    </row>
    <row r="106" spans="1:91" s="229" customFormat="1" ht="36" customHeight="1" x14ac:dyDescent="0.2">
      <c r="A106" s="94" t="s">
        <v>90</v>
      </c>
      <c r="B106" s="52"/>
      <c r="C106" s="226"/>
      <c r="D106" s="226"/>
      <c r="E106" s="226"/>
      <c r="F106" s="226"/>
      <c r="G106" s="263" t="s">
        <v>129</v>
      </c>
      <c r="H106" s="263"/>
      <c r="I106" s="263"/>
      <c r="J106" s="263"/>
      <c r="K106" s="263"/>
      <c r="L106" s="226"/>
      <c r="M106" s="263" t="s">
        <v>104</v>
      </c>
      <c r="N106" s="263"/>
      <c r="O106" s="263"/>
      <c r="P106" s="263"/>
      <c r="Q106" s="263"/>
      <c r="R106" s="263"/>
      <c r="S106" s="263"/>
      <c r="T106" s="263"/>
      <c r="U106" s="263"/>
      <c r="V106" s="263"/>
      <c r="W106" s="263"/>
      <c r="X106" s="263"/>
      <c r="Y106" s="263"/>
      <c r="Z106" s="263"/>
      <c r="AA106" s="263"/>
      <c r="AB106" s="263"/>
      <c r="AC106" s="263"/>
      <c r="AD106" s="263"/>
      <c r="AE106" s="263"/>
      <c r="AF106" s="263"/>
      <c r="AG106" s="272">
        <f>'SO 01.2.2.1 - Následná pé...'!J34</f>
        <v>0</v>
      </c>
      <c r="AH106" s="273"/>
      <c r="AI106" s="273"/>
      <c r="AJ106" s="273"/>
      <c r="AK106" s="273"/>
      <c r="AL106" s="273"/>
      <c r="AM106" s="273"/>
      <c r="AN106" s="272">
        <f t="shared" si="0"/>
        <v>0</v>
      </c>
      <c r="AO106" s="273"/>
      <c r="AP106" s="273"/>
      <c r="AQ106" s="89" t="s">
        <v>88</v>
      </c>
      <c r="AR106" s="52"/>
      <c r="AS106" s="90">
        <v>0</v>
      </c>
      <c r="AT106" s="91">
        <f t="shared" si="1"/>
        <v>0</v>
      </c>
      <c r="AU106" s="92">
        <f>'SO 01.2.2.1 - Následná pé...'!P128</f>
        <v>0</v>
      </c>
      <c r="AV106" s="91">
        <f>'SO 01.2.2.1 - Následná pé...'!J37</f>
        <v>0</v>
      </c>
      <c r="AW106" s="91">
        <f>'SO 01.2.2.1 - Následná pé...'!J38</f>
        <v>0</v>
      </c>
      <c r="AX106" s="91">
        <f>'SO 01.2.2.1 - Následná pé...'!J39</f>
        <v>0</v>
      </c>
      <c r="AY106" s="91">
        <f>'SO 01.2.2.1 - Následná pé...'!J40</f>
        <v>0</v>
      </c>
      <c r="AZ106" s="91">
        <f>'SO 01.2.2.1 - Následná pé...'!F37</f>
        <v>0</v>
      </c>
      <c r="BA106" s="91">
        <f>'SO 01.2.2.1 - Následná pé...'!F38</f>
        <v>0</v>
      </c>
      <c r="BB106" s="91">
        <f>'SO 01.2.2.1 - Následná pé...'!F39</f>
        <v>0</v>
      </c>
      <c r="BC106" s="91">
        <f>'SO 01.2.2.1 - Následná pé...'!F40</f>
        <v>0</v>
      </c>
      <c r="BD106" s="93">
        <f>'SO 01.2.2.1 - Následná pé...'!F41</f>
        <v>0</v>
      </c>
      <c r="BT106" s="221" t="s">
        <v>98</v>
      </c>
      <c r="BV106" s="221" t="s">
        <v>78</v>
      </c>
      <c r="BW106" s="221" t="s">
        <v>130</v>
      </c>
      <c r="BX106" s="221" t="s">
        <v>128</v>
      </c>
      <c r="CL106" s="221" t="s">
        <v>1</v>
      </c>
    </row>
    <row r="107" spans="1:91" s="229" customFormat="1" ht="36" customHeight="1" x14ac:dyDescent="0.2">
      <c r="A107" s="94" t="s">
        <v>90</v>
      </c>
      <c r="B107" s="52"/>
      <c r="C107" s="226"/>
      <c r="D107" s="226"/>
      <c r="E107" s="226"/>
      <c r="F107" s="226"/>
      <c r="G107" s="263" t="s">
        <v>131</v>
      </c>
      <c r="H107" s="263"/>
      <c r="I107" s="263"/>
      <c r="J107" s="263"/>
      <c r="K107" s="263"/>
      <c r="L107" s="226"/>
      <c r="M107" s="263" t="s">
        <v>107</v>
      </c>
      <c r="N107" s="263"/>
      <c r="O107" s="263"/>
      <c r="P107" s="263"/>
      <c r="Q107" s="263"/>
      <c r="R107" s="263"/>
      <c r="S107" s="263"/>
      <c r="T107" s="263"/>
      <c r="U107" s="263"/>
      <c r="V107" s="263"/>
      <c r="W107" s="263"/>
      <c r="X107" s="263"/>
      <c r="Y107" s="263"/>
      <c r="Z107" s="263"/>
      <c r="AA107" s="263"/>
      <c r="AB107" s="263"/>
      <c r="AC107" s="263"/>
      <c r="AD107" s="263"/>
      <c r="AE107" s="263"/>
      <c r="AF107" s="263"/>
      <c r="AG107" s="272">
        <f>'SO 01.2.2.2 - Následná pé...'!J34</f>
        <v>0</v>
      </c>
      <c r="AH107" s="273"/>
      <c r="AI107" s="273"/>
      <c r="AJ107" s="273"/>
      <c r="AK107" s="273"/>
      <c r="AL107" s="273"/>
      <c r="AM107" s="273"/>
      <c r="AN107" s="272">
        <f t="shared" si="0"/>
        <v>0</v>
      </c>
      <c r="AO107" s="273"/>
      <c r="AP107" s="273"/>
      <c r="AQ107" s="89" t="s">
        <v>88</v>
      </c>
      <c r="AR107" s="52"/>
      <c r="AS107" s="90">
        <v>0</v>
      </c>
      <c r="AT107" s="91">
        <f t="shared" si="1"/>
        <v>0</v>
      </c>
      <c r="AU107" s="92">
        <f>'SO 01.2.2.2 - Následná pé...'!P128</f>
        <v>0</v>
      </c>
      <c r="AV107" s="91">
        <f>'SO 01.2.2.2 - Následná pé...'!J37</f>
        <v>0</v>
      </c>
      <c r="AW107" s="91">
        <f>'SO 01.2.2.2 - Následná pé...'!J38</f>
        <v>0</v>
      </c>
      <c r="AX107" s="91">
        <f>'SO 01.2.2.2 - Následná pé...'!J39</f>
        <v>0</v>
      </c>
      <c r="AY107" s="91">
        <f>'SO 01.2.2.2 - Následná pé...'!J40</f>
        <v>0</v>
      </c>
      <c r="AZ107" s="91">
        <f>'SO 01.2.2.2 - Následná pé...'!F37</f>
        <v>0</v>
      </c>
      <c r="BA107" s="91">
        <f>'SO 01.2.2.2 - Následná pé...'!F38</f>
        <v>0</v>
      </c>
      <c r="BB107" s="91">
        <f>'SO 01.2.2.2 - Následná pé...'!F39</f>
        <v>0</v>
      </c>
      <c r="BC107" s="91">
        <f>'SO 01.2.2.2 - Následná pé...'!F40</f>
        <v>0</v>
      </c>
      <c r="BD107" s="93">
        <f>'SO 01.2.2.2 - Následná pé...'!F41</f>
        <v>0</v>
      </c>
      <c r="BT107" s="221" t="s">
        <v>98</v>
      </c>
      <c r="BV107" s="221" t="s">
        <v>78</v>
      </c>
      <c r="BW107" s="221" t="s">
        <v>132</v>
      </c>
      <c r="BX107" s="221" t="s">
        <v>128</v>
      </c>
      <c r="CL107" s="221" t="s">
        <v>1</v>
      </c>
    </row>
    <row r="108" spans="1:91" s="229" customFormat="1" ht="36" customHeight="1" x14ac:dyDescent="0.2">
      <c r="A108" s="94" t="s">
        <v>90</v>
      </c>
      <c r="B108" s="52"/>
      <c r="C108" s="226"/>
      <c r="D108" s="226"/>
      <c r="E108" s="226"/>
      <c r="F108" s="226"/>
      <c r="G108" s="263" t="s">
        <v>133</v>
      </c>
      <c r="H108" s="263"/>
      <c r="I108" s="263"/>
      <c r="J108" s="263"/>
      <c r="K108" s="263"/>
      <c r="L108" s="226"/>
      <c r="M108" s="263" t="s">
        <v>110</v>
      </c>
      <c r="N108" s="263"/>
      <c r="O108" s="263"/>
      <c r="P108" s="263"/>
      <c r="Q108" s="263"/>
      <c r="R108" s="263"/>
      <c r="S108" s="263"/>
      <c r="T108" s="263"/>
      <c r="U108" s="263"/>
      <c r="V108" s="263"/>
      <c r="W108" s="263"/>
      <c r="X108" s="263"/>
      <c r="Y108" s="263"/>
      <c r="Z108" s="263"/>
      <c r="AA108" s="263"/>
      <c r="AB108" s="263"/>
      <c r="AC108" s="263"/>
      <c r="AD108" s="263"/>
      <c r="AE108" s="263"/>
      <c r="AF108" s="263"/>
      <c r="AG108" s="272">
        <f>'SO 01.2.2.3 - Následná pé...'!J34</f>
        <v>0</v>
      </c>
      <c r="AH108" s="273"/>
      <c r="AI108" s="273"/>
      <c r="AJ108" s="273"/>
      <c r="AK108" s="273"/>
      <c r="AL108" s="273"/>
      <c r="AM108" s="273"/>
      <c r="AN108" s="272">
        <f t="shared" si="0"/>
        <v>0</v>
      </c>
      <c r="AO108" s="273"/>
      <c r="AP108" s="273"/>
      <c r="AQ108" s="89" t="s">
        <v>88</v>
      </c>
      <c r="AR108" s="52"/>
      <c r="AS108" s="90">
        <v>0</v>
      </c>
      <c r="AT108" s="91">
        <f t="shared" si="1"/>
        <v>0</v>
      </c>
      <c r="AU108" s="92">
        <f>'SO 01.2.2.3 - Následná pé...'!P128</f>
        <v>0</v>
      </c>
      <c r="AV108" s="91">
        <f>'SO 01.2.2.3 - Následná pé...'!J37</f>
        <v>0</v>
      </c>
      <c r="AW108" s="91">
        <f>'SO 01.2.2.3 - Následná pé...'!J38</f>
        <v>0</v>
      </c>
      <c r="AX108" s="91">
        <f>'SO 01.2.2.3 - Následná pé...'!J39</f>
        <v>0</v>
      </c>
      <c r="AY108" s="91">
        <f>'SO 01.2.2.3 - Následná pé...'!J40</f>
        <v>0</v>
      </c>
      <c r="AZ108" s="91">
        <f>'SO 01.2.2.3 - Následná pé...'!F37</f>
        <v>0</v>
      </c>
      <c r="BA108" s="91">
        <f>'SO 01.2.2.3 - Následná pé...'!F38</f>
        <v>0</v>
      </c>
      <c r="BB108" s="91">
        <f>'SO 01.2.2.3 - Následná pé...'!F39</f>
        <v>0</v>
      </c>
      <c r="BC108" s="91">
        <f>'SO 01.2.2.3 - Následná pé...'!F40</f>
        <v>0</v>
      </c>
      <c r="BD108" s="93">
        <f>'SO 01.2.2.3 - Následná pé...'!F41</f>
        <v>0</v>
      </c>
      <c r="BT108" s="221" t="s">
        <v>98</v>
      </c>
      <c r="BV108" s="221" t="s">
        <v>78</v>
      </c>
      <c r="BW108" s="221" t="s">
        <v>134</v>
      </c>
      <c r="BX108" s="221" t="s">
        <v>128</v>
      </c>
      <c r="CL108" s="221" t="s">
        <v>1</v>
      </c>
    </row>
    <row r="109" spans="1:91" s="7" customFormat="1" ht="24.6" customHeight="1" x14ac:dyDescent="0.2">
      <c r="B109" s="80"/>
      <c r="C109" s="81"/>
      <c r="D109" s="262" t="s">
        <v>135</v>
      </c>
      <c r="E109" s="262"/>
      <c r="F109" s="262"/>
      <c r="G109" s="262"/>
      <c r="H109" s="262"/>
      <c r="I109" s="227"/>
      <c r="J109" s="262" t="s">
        <v>136</v>
      </c>
      <c r="K109" s="262"/>
      <c r="L109" s="262"/>
      <c r="M109" s="262"/>
      <c r="N109" s="262"/>
      <c r="O109" s="262"/>
      <c r="P109" s="262"/>
      <c r="Q109" s="262"/>
      <c r="R109" s="262"/>
      <c r="S109" s="262"/>
      <c r="T109" s="262"/>
      <c r="U109" s="262"/>
      <c r="V109" s="262"/>
      <c r="W109" s="262"/>
      <c r="X109" s="262"/>
      <c r="Y109" s="262"/>
      <c r="Z109" s="262"/>
      <c r="AA109" s="262"/>
      <c r="AB109" s="262"/>
      <c r="AC109" s="262"/>
      <c r="AD109" s="262"/>
      <c r="AE109" s="262"/>
      <c r="AF109" s="262"/>
      <c r="AG109" s="275">
        <f>ROUND(AG110,2)</f>
        <v>0</v>
      </c>
      <c r="AH109" s="265"/>
      <c r="AI109" s="265"/>
      <c r="AJ109" s="265"/>
      <c r="AK109" s="265"/>
      <c r="AL109" s="265"/>
      <c r="AM109" s="265"/>
      <c r="AN109" s="264">
        <f t="shared" si="0"/>
        <v>0</v>
      </c>
      <c r="AO109" s="265"/>
      <c r="AP109" s="265"/>
      <c r="AQ109" s="83" t="s">
        <v>82</v>
      </c>
      <c r="AR109" s="80"/>
      <c r="AS109" s="84">
        <f>ROUND(AS110,2)</f>
        <v>0</v>
      </c>
      <c r="AT109" s="85">
        <f t="shared" si="1"/>
        <v>0</v>
      </c>
      <c r="AU109" s="86">
        <f>ROUND(AU110,5)</f>
        <v>0</v>
      </c>
      <c r="AV109" s="85">
        <f>ROUND(AZ109*L29,2)</f>
        <v>0</v>
      </c>
      <c r="AW109" s="85">
        <f>ROUND(BA109*L30,2)</f>
        <v>0</v>
      </c>
      <c r="AX109" s="85">
        <f>ROUND(BB109*L29,2)</f>
        <v>0</v>
      </c>
      <c r="AY109" s="85">
        <f>ROUND(BC109*L30,2)</f>
        <v>0</v>
      </c>
      <c r="AZ109" s="85">
        <f>ROUND(AZ110,2)</f>
        <v>0</v>
      </c>
      <c r="BA109" s="85">
        <f>ROUND(BA110,2)</f>
        <v>0</v>
      </c>
      <c r="BB109" s="85">
        <f>ROUND(BB110,2)</f>
        <v>0</v>
      </c>
      <c r="BC109" s="85">
        <f>ROUND(BC110,2)</f>
        <v>0</v>
      </c>
      <c r="BD109" s="87">
        <f>ROUND(BD110,2)</f>
        <v>0</v>
      </c>
      <c r="BS109" s="88" t="s">
        <v>75</v>
      </c>
      <c r="BT109" s="88" t="s">
        <v>83</v>
      </c>
      <c r="BU109" s="88" t="s">
        <v>77</v>
      </c>
      <c r="BV109" s="88" t="s">
        <v>78</v>
      </c>
      <c r="BW109" s="88" t="s">
        <v>137</v>
      </c>
      <c r="BX109" s="88" t="s">
        <v>4</v>
      </c>
      <c r="CL109" s="88" t="s">
        <v>1</v>
      </c>
      <c r="CM109" s="88" t="s">
        <v>85</v>
      </c>
    </row>
    <row r="110" spans="1:91" s="229" customFormat="1" ht="24" customHeight="1" x14ac:dyDescent="0.2">
      <c r="B110" s="52"/>
      <c r="C110" s="226"/>
      <c r="D110" s="226"/>
      <c r="E110" s="263" t="s">
        <v>138</v>
      </c>
      <c r="F110" s="263"/>
      <c r="G110" s="263"/>
      <c r="H110" s="263"/>
      <c r="I110" s="263"/>
      <c r="J110" s="226"/>
      <c r="K110" s="263" t="s">
        <v>139</v>
      </c>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74">
        <f>ROUND(AG111+AG116,2)</f>
        <v>0</v>
      </c>
      <c r="AH110" s="273"/>
      <c r="AI110" s="273"/>
      <c r="AJ110" s="273"/>
      <c r="AK110" s="273"/>
      <c r="AL110" s="273"/>
      <c r="AM110" s="273"/>
      <c r="AN110" s="272">
        <f t="shared" si="0"/>
        <v>0</v>
      </c>
      <c r="AO110" s="273"/>
      <c r="AP110" s="273"/>
      <c r="AQ110" s="89" t="s">
        <v>88</v>
      </c>
      <c r="AR110" s="52"/>
      <c r="AS110" s="90">
        <f>ROUND(AS111+AS116,2)</f>
        <v>0</v>
      </c>
      <c r="AT110" s="91">
        <f t="shared" si="1"/>
        <v>0</v>
      </c>
      <c r="AU110" s="92">
        <f>ROUND(AU111+AU116,5)</f>
        <v>0</v>
      </c>
      <c r="AV110" s="91">
        <f>ROUND(AZ110*L29,2)</f>
        <v>0</v>
      </c>
      <c r="AW110" s="91">
        <f>ROUND(BA110*L30,2)</f>
        <v>0</v>
      </c>
      <c r="AX110" s="91">
        <f>ROUND(BB110*L29,2)</f>
        <v>0</v>
      </c>
      <c r="AY110" s="91">
        <f>ROUND(BC110*L30,2)</f>
        <v>0</v>
      </c>
      <c r="AZ110" s="91">
        <f>ROUND(AZ111+AZ116,2)</f>
        <v>0</v>
      </c>
      <c r="BA110" s="91">
        <f>ROUND(BA111+BA116,2)</f>
        <v>0</v>
      </c>
      <c r="BB110" s="91">
        <f>ROUND(BB111+BB116,2)</f>
        <v>0</v>
      </c>
      <c r="BC110" s="91">
        <f>ROUND(BC111+BC116,2)</f>
        <v>0</v>
      </c>
      <c r="BD110" s="93">
        <f>ROUND(BD111+BD116,2)</f>
        <v>0</v>
      </c>
      <c r="BS110" s="221" t="s">
        <v>75</v>
      </c>
      <c r="BT110" s="221" t="s">
        <v>85</v>
      </c>
      <c r="BU110" s="221" t="s">
        <v>77</v>
      </c>
      <c r="BV110" s="221" t="s">
        <v>78</v>
      </c>
      <c r="BW110" s="221" t="s">
        <v>140</v>
      </c>
      <c r="BX110" s="221" t="s">
        <v>137</v>
      </c>
      <c r="CL110" s="221" t="s">
        <v>1</v>
      </c>
    </row>
    <row r="111" spans="1:91" s="229" customFormat="1" ht="24" customHeight="1" x14ac:dyDescent="0.2">
      <c r="B111" s="52"/>
      <c r="C111" s="226"/>
      <c r="D111" s="226"/>
      <c r="E111" s="226"/>
      <c r="F111" s="263" t="s">
        <v>144</v>
      </c>
      <c r="G111" s="263"/>
      <c r="H111" s="263"/>
      <c r="I111" s="263"/>
      <c r="J111" s="263"/>
      <c r="K111" s="226"/>
      <c r="L111" s="263" t="s">
        <v>145</v>
      </c>
      <c r="M111" s="263"/>
      <c r="N111" s="263"/>
      <c r="O111" s="263"/>
      <c r="P111" s="263"/>
      <c r="Q111" s="263"/>
      <c r="R111" s="263"/>
      <c r="S111" s="263"/>
      <c r="T111" s="263"/>
      <c r="U111" s="263"/>
      <c r="V111" s="263"/>
      <c r="W111" s="263"/>
      <c r="X111" s="263"/>
      <c r="Y111" s="263"/>
      <c r="Z111" s="263"/>
      <c r="AA111" s="263"/>
      <c r="AB111" s="263"/>
      <c r="AC111" s="263"/>
      <c r="AD111" s="263"/>
      <c r="AE111" s="263"/>
      <c r="AF111" s="263"/>
      <c r="AG111" s="274">
        <f>ROUND(SUM(AG112:AG115),2)</f>
        <v>0</v>
      </c>
      <c r="AH111" s="273"/>
      <c r="AI111" s="273"/>
      <c r="AJ111" s="273"/>
      <c r="AK111" s="273"/>
      <c r="AL111" s="273"/>
      <c r="AM111" s="273"/>
      <c r="AN111" s="272">
        <f t="shared" si="0"/>
        <v>0</v>
      </c>
      <c r="AO111" s="273"/>
      <c r="AP111" s="273"/>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21" t="s">
        <v>75</v>
      </c>
      <c r="BT111" s="221" t="s">
        <v>93</v>
      </c>
      <c r="BV111" s="221" t="s">
        <v>78</v>
      </c>
      <c r="BW111" s="221" t="s">
        <v>146</v>
      </c>
      <c r="BX111" s="221" t="s">
        <v>140</v>
      </c>
      <c r="CL111" s="221" t="s">
        <v>1</v>
      </c>
    </row>
    <row r="112" spans="1:91" s="229" customFormat="1" ht="36" customHeight="1" x14ac:dyDescent="0.2">
      <c r="A112" s="94" t="s">
        <v>90</v>
      </c>
      <c r="B112" s="52"/>
      <c r="C112" s="226"/>
      <c r="D112" s="226"/>
      <c r="E112" s="226"/>
      <c r="F112" s="226"/>
      <c r="G112" s="263" t="s">
        <v>147</v>
      </c>
      <c r="H112" s="263"/>
      <c r="I112" s="263"/>
      <c r="J112" s="263"/>
      <c r="K112" s="263"/>
      <c r="L112" s="226"/>
      <c r="M112" s="263" t="s">
        <v>101</v>
      </c>
      <c r="N112" s="263"/>
      <c r="O112" s="263"/>
      <c r="P112" s="263"/>
      <c r="Q112" s="263"/>
      <c r="R112" s="263"/>
      <c r="S112" s="263"/>
      <c r="T112" s="263"/>
      <c r="U112" s="263"/>
      <c r="V112" s="263"/>
      <c r="W112" s="263"/>
      <c r="X112" s="263"/>
      <c r="Y112" s="263"/>
      <c r="Z112" s="263"/>
      <c r="AA112" s="263"/>
      <c r="AB112" s="263"/>
      <c r="AC112" s="263"/>
      <c r="AD112" s="263"/>
      <c r="AE112" s="263"/>
      <c r="AF112" s="263"/>
      <c r="AG112" s="272">
        <f>'SO 02.1.2.a - Rekultivace...'!J34</f>
        <v>0</v>
      </c>
      <c r="AH112" s="273"/>
      <c r="AI112" s="273"/>
      <c r="AJ112" s="273"/>
      <c r="AK112" s="273"/>
      <c r="AL112" s="273"/>
      <c r="AM112" s="273"/>
      <c r="AN112" s="272">
        <f t="shared" si="0"/>
        <v>0</v>
      </c>
      <c r="AO112" s="273"/>
      <c r="AP112" s="273"/>
      <c r="AQ112" s="89" t="s">
        <v>88</v>
      </c>
      <c r="AR112" s="52"/>
      <c r="AS112" s="90">
        <v>0</v>
      </c>
      <c r="AT112" s="91">
        <f t="shared" si="1"/>
        <v>0</v>
      </c>
      <c r="AU112" s="92">
        <f>'SO 02.1.2.a - Rekultivace...'!P126</f>
        <v>0</v>
      </c>
      <c r="AV112" s="91">
        <f>'SO 02.1.2.a - Rekultivace...'!J37</f>
        <v>0</v>
      </c>
      <c r="AW112" s="91">
        <f>'SO 02.1.2.a - Rekultivace...'!J38</f>
        <v>0</v>
      </c>
      <c r="AX112" s="91">
        <f>'SO 02.1.2.a - Rekultivace...'!J39</f>
        <v>0</v>
      </c>
      <c r="AY112" s="91">
        <f>'SO 02.1.2.a - Rekultivace...'!J40</f>
        <v>0</v>
      </c>
      <c r="AZ112" s="91">
        <f>'SO 02.1.2.a - Rekultivace...'!F37</f>
        <v>0</v>
      </c>
      <c r="BA112" s="91">
        <f>'SO 02.1.2.a - Rekultivace...'!F38</f>
        <v>0</v>
      </c>
      <c r="BB112" s="91">
        <f>'SO 02.1.2.a - Rekultivace...'!F39</f>
        <v>0</v>
      </c>
      <c r="BC112" s="91">
        <f>'SO 02.1.2.a - Rekultivace...'!F40</f>
        <v>0</v>
      </c>
      <c r="BD112" s="93">
        <f>'SO 02.1.2.a - Rekultivace...'!F41</f>
        <v>0</v>
      </c>
      <c r="BT112" s="221" t="s">
        <v>98</v>
      </c>
      <c r="BV112" s="221" t="s">
        <v>78</v>
      </c>
      <c r="BW112" s="221" t="s">
        <v>148</v>
      </c>
      <c r="BX112" s="221" t="s">
        <v>146</v>
      </c>
      <c r="CL112" s="221" t="s">
        <v>1</v>
      </c>
    </row>
    <row r="113" spans="1:90" s="229" customFormat="1" ht="36" customHeight="1" x14ac:dyDescent="0.2">
      <c r="A113" s="94" t="s">
        <v>90</v>
      </c>
      <c r="B113" s="52"/>
      <c r="C113" s="226"/>
      <c r="D113" s="226"/>
      <c r="E113" s="226"/>
      <c r="F113" s="226"/>
      <c r="G113" s="263" t="s">
        <v>149</v>
      </c>
      <c r="H113" s="263"/>
      <c r="I113" s="263"/>
      <c r="J113" s="263"/>
      <c r="K113" s="263"/>
      <c r="L113" s="226"/>
      <c r="M113" s="263" t="s">
        <v>104</v>
      </c>
      <c r="N113" s="263"/>
      <c r="O113" s="263"/>
      <c r="P113" s="263"/>
      <c r="Q113" s="263"/>
      <c r="R113" s="263"/>
      <c r="S113" s="263"/>
      <c r="T113" s="263"/>
      <c r="U113" s="263"/>
      <c r="V113" s="263"/>
      <c r="W113" s="263"/>
      <c r="X113" s="263"/>
      <c r="Y113" s="263"/>
      <c r="Z113" s="263"/>
      <c r="AA113" s="263"/>
      <c r="AB113" s="263"/>
      <c r="AC113" s="263"/>
      <c r="AD113" s="263"/>
      <c r="AE113" s="263"/>
      <c r="AF113" s="263"/>
      <c r="AG113" s="272">
        <f>'SO 02.1.2.1 - Následná pé...'!J34</f>
        <v>0</v>
      </c>
      <c r="AH113" s="273"/>
      <c r="AI113" s="273"/>
      <c r="AJ113" s="273"/>
      <c r="AK113" s="273"/>
      <c r="AL113" s="273"/>
      <c r="AM113" s="273"/>
      <c r="AN113" s="272">
        <f t="shared" si="0"/>
        <v>0</v>
      </c>
      <c r="AO113" s="273"/>
      <c r="AP113" s="273"/>
      <c r="AQ113" s="89" t="s">
        <v>88</v>
      </c>
      <c r="AR113" s="52"/>
      <c r="AS113" s="90">
        <v>0</v>
      </c>
      <c r="AT113" s="91">
        <f t="shared" si="1"/>
        <v>0</v>
      </c>
      <c r="AU113" s="92">
        <f>'SO 02.1.2.1 - Následná pé...'!P128</f>
        <v>0</v>
      </c>
      <c r="AV113" s="91">
        <f>'SO 02.1.2.1 - Následná pé...'!J37</f>
        <v>0</v>
      </c>
      <c r="AW113" s="91">
        <f>'SO 02.1.2.1 - Následná pé...'!J38</f>
        <v>0</v>
      </c>
      <c r="AX113" s="91">
        <f>'SO 02.1.2.1 - Následná pé...'!J39</f>
        <v>0</v>
      </c>
      <c r="AY113" s="91">
        <f>'SO 02.1.2.1 - Následná pé...'!J40</f>
        <v>0</v>
      </c>
      <c r="AZ113" s="91">
        <f>'SO 02.1.2.1 - Následná pé...'!F37</f>
        <v>0</v>
      </c>
      <c r="BA113" s="91">
        <f>'SO 02.1.2.1 - Následná pé...'!F38</f>
        <v>0</v>
      </c>
      <c r="BB113" s="91">
        <f>'SO 02.1.2.1 - Následná pé...'!F39</f>
        <v>0</v>
      </c>
      <c r="BC113" s="91">
        <f>'SO 02.1.2.1 - Následná pé...'!F40</f>
        <v>0</v>
      </c>
      <c r="BD113" s="93">
        <f>'SO 02.1.2.1 - Následná pé...'!F41</f>
        <v>0</v>
      </c>
      <c r="BT113" s="221" t="s">
        <v>98</v>
      </c>
      <c r="BV113" s="221" t="s">
        <v>78</v>
      </c>
      <c r="BW113" s="221" t="s">
        <v>150</v>
      </c>
      <c r="BX113" s="221" t="s">
        <v>146</v>
      </c>
      <c r="CL113" s="221" t="s">
        <v>1</v>
      </c>
    </row>
    <row r="114" spans="1:90" s="229" customFormat="1" ht="36" customHeight="1" x14ac:dyDescent="0.2">
      <c r="A114" s="94" t="s">
        <v>90</v>
      </c>
      <c r="B114" s="52"/>
      <c r="C114" s="226"/>
      <c r="D114" s="226"/>
      <c r="E114" s="226"/>
      <c r="F114" s="226"/>
      <c r="G114" s="263" t="s">
        <v>151</v>
      </c>
      <c r="H114" s="263"/>
      <c r="I114" s="263"/>
      <c r="J114" s="263"/>
      <c r="K114" s="263"/>
      <c r="L114" s="226"/>
      <c r="M114" s="263" t="s">
        <v>107</v>
      </c>
      <c r="N114" s="263"/>
      <c r="O114" s="263"/>
      <c r="P114" s="263"/>
      <c r="Q114" s="263"/>
      <c r="R114" s="263"/>
      <c r="S114" s="263"/>
      <c r="T114" s="263"/>
      <c r="U114" s="263"/>
      <c r="V114" s="263"/>
      <c r="W114" s="263"/>
      <c r="X114" s="263"/>
      <c r="Y114" s="263"/>
      <c r="Z114" s="263"/>
      <c r="AA114" s="263"/>
      <c r="AB114" s="263"/>
      <c r="AC114" s="263"/>
      <c r="AD114" s="263"/>
      <c r="AE114" s="263"/>
      <c r="AF114" s="263"/>
      <c r="AG114" s="272">
        <f>'SO 02.1.2.2 - Následná pé...'!J34</f>
        <v>0</v>
      </c>
      <c r="AH114" s="273"/>
      <c r="AI114" s="273"/>
      <c r="AJ114" s="273"/>
      <c r="AK114" s="273"/>
      <c r="AL114" s="273"/>
      <c r="AM114" s="273"/>
      <c r="AN114" s="272">
        <f t="shared" si="0"/>
        <v>0</v>
      </c>
      <c r="AO114" s="273"/>
      <c r="AP114" s="273"/>
      <c r="AQ114" s="89" t="s">
        <v>88</v>
      </c>
      <c r="AR114" s="52"/>
      <c r="AS114" s="90">
        <v>0</v>
      </c>
      <c r="AT114" s="91">
        <f t="shared" si="1"/>
        <v>0</v>
      </c>
      <c r="AU114" s="92">
        <f>'SO 02.1.2.2 - Následná pé...'!P128</f>
        <v>0</v>
      </c>
      <c r="AV114" s="91">
        <f>'SO 02.1.2.2 - Následná pé...'!J37</f>
        <v>0</v>
      </c>
      <c r="AW114" s="91">
        <f>'SO 02.1.2.2 - Následná pé...'!J38</f>
        <v>0</v>
      </c>
      <c r="AX114" s="91">
        <f>'SO 02.1.2.2 - Následná pé...'!J39</f>
        <v>0</v>
      </c>
      <c r="AY114" s="91">
        <f>'SO 02.1.2.2 - Následná pé...'!J40</f>
        <v>0</v>
      </c>
      <c r="AZ114" s="91">
        <f>'SO 02.1.2.2 - Následná pé...'!F37</f>
        <v>0</v>
      </c>
      <c r="BA114" s="91">
        <f>'SO 02.1.2.2 - Následná pé...'!F38</f>
        <v>0</v>
      </c>
      <c r="BB114" s="91">
        <f>'SO 02.1.2.2 - Následná pé...'!F39</f>
        <v>0</v>
      </c>
      <c r="BC114" s="91">
        <f>'SO 02.1.2.2 - Následná pé...'!F40</f>
        <v>0</v>
      </c>
      <c r="BD114" s="93">
        <f>'SO 02.1.2.2 - Následná pé...'!F41</f>
        <v>0</v>
      </c>
      <c r="BT114" s="221" t="s">
        <v>98</v>
      </c>
      <c r="BV114" s="221" t="s">
        <v>78</v>
      </c>
      <c r="BW114" s="221" t="s">
        <v>152</v>
      </c>
      <c r="BX114" s="221" t="s">
        <v>146</v>
      </c>
      <c r="CL114" s="221" t="s">
        <v>1</v>
      </c>
    </row>
    <row r="115" spans="1:90" s="229" customFormat="1" ht="36" customHeight="1" x14ac:dyDescent="0.2">
      <c r="A115" s="94" t="s">
        <v>90</v>
      </c>
      <c r="B115" s="52"/>
      <c r="C115" s="226"/>
      <c r="D115" s="226"/>
      <c r="E115" s="226"/>
      <c r="F115" s="226"/>
      <c r="G115" s="263" t="s">
        <v>153</v>
      </c>
      <c r="H115" s="263"/>
      <c r="I115" s="263"/>
      <c r="J115" s="263"/>
      <c r="K115" s="263"/>
      <c r="L115" s="226"/>
      <c r="M115" s="263" t="s">
        <v>110</v>
      </c>
      <c r="N115" s="263"/>
      <c r="O115" s="263"/>
      <c r="P115" s="263"/>
      <c r="Q115" s="263"/>
      <c r="R115" s="263"/>
      <c r="S115" s="263"/>
      <c r="T115" s="263"/>
      <c r="U115" s="263"/>
      <c r="V115" s="263"/>
      <c r="W115" s="263"/>
      <c r="X115" s="263"/>
      <c r="Y115" s="263"/>
      <c r="Z115" s="263"/>
      <c r="AA115" s="263"/>
      <c r="AB115" s="263"/>
      <c r="AC115" s="263"/>
      <c r="AD115" s="263"/>
      <c r="AE115" s="263"/>
      <c r="AF115" s="263"/>
      <c r="AG115" s="272">
        <f>'SO 02.1.2.3 - Následná pé...'!J34</f>
        <v>0</v>
      </c>
      <c r="AH115" s="273"/>
      <c r="AI115" s="273"/>
      <c r="AJ115" s="273"/>
      <c r="AK115" s="273"/>
      <c r="AL115" s="273"/>
      <c r="AM115" s="273"/>
      <c r="AN115" s="272">
        <f t="shared" si="0"/>
        <v>0</v>
      </c>
      <c r="AO115" s="273"/>
      <c r="AP115" s="273"/>
      <c r="AQ115" s="89" t="s">
        <v>88</v>
      </c>
      <c r="AR115" s="52"/>
      <c r="AS115" s="90">
        <v>0</v>
      </c>
      <c r="AT115" s="91">
        <f t="shared" si="1"/>
        <v>0</v>
      </c>
      <c r="AU115" s="92">
        <f>'SO 02.1.2.3 - Následná pé...'!P128</f>
        <v>0</v>
      </c>
      <c r="AV115" s="91">
        <f>'SO 02.1.2.3 - Následná pé...'!J37</f>
        <v>0</v>
      </c>
      <c r="AW115" s="91">
        <f>'SO 02.1.2.3 - Následná pé...'!J38</f>
        <v>0</v>
      </c>
      <c r="AX115" s="91">
        <f>'SO 02.1.2.3 - Následná pé...'!J39</f>
        <v>0</v>
      </c>
      <c r="AY115" s="91">
        <f>'SO 02.1.2.3 - Následná pé...'!J40</f>
        <v>0</v>
      </c>
      <c r="AZ115" s="91">
        <f>'SO 02.1.2.3 - Následná pé...'!F37</f>
        <v>0</v>
      </c>
      <c r="BA115" s="91">
        <f>'SO 02.1.2.3 - Následná pé...'!F38</f>
        <v>0</v>
      </c>
      <c r="BB115" s="91">
        <f>'SO 02.1.2.3 - Následná pé...'!F39</f>
        <v>0</v>
      </c>
      <c r="BC115" s="91">
        <f>'SO 02.1.2.3 - Následná pé...'!F40</f>
        <v>0</v>
      </c>
      <c r="BD115" s="93">
        <f>'SO 02.1.2.3 - Následná pé...'!F41</f>
        <v>0</v>
      </c>
      <c r="BT115" s="221" t="s">
        <v>98</v>
      </c>
      <c r="BV115" s="221" t="s">
        <v>78</v>
      </c>
      <c r="BW115" s="221" t="s">
        <v>154</v>
      </c>
      <c r="BX115" s="221" t="s">
        <v>146</v>
      </c>
      <c r="CL115" s="221" t="s">
        <v>1</v>
      </c>
    </row>
    <row r="116" spans="1:90" s="229" customFormat="1" ht="24" customHeight="1" x14ac:dyDescent="0.2">
      <c r="B116" s="52"/>
      <c r="C116" s="226"/>
      <c r="D116" s="226"/>
      <c r="E116" s="226"/>
      <c r="F116" s="263" t="s">
        <v>166</v>
      </c>
      <c r="G116" s="263"/>
      <c r="H116" s="263"/>
      <c r="I116" s="263"/>
      <c r="J116" s="263"/>
      <c r="K116" s="226"/>
      <c r="L116" s="263" t="s">
        <v>167</v>
      </c>
      <c r="M116" s="263"/>
      <c r="N116" s="263"/>
      <c r="O116" s="263"/>
      <c r="P116" s="263"/>
      <c r="Q116" s="263"/>
      <c r="R116" s="263"/>
      <c r="S116" s="263"/>
      <c r="T116" s="263"/>
      <c r="U116" s="263"/>
      <c r="V116" s="263"/>
      <c r="W116" s="263"/>
      <c r="X116" s="263"/>
      <c r="Y116" s="263"/>
      <c r="Z116" s="263"/>
      <c r="AA116" s="263"/>
      <c r="AB116" s="263"/>
      <c r="AC116" s="263"/>
      <c r="AD116" s="263"/>
      <c r="AE116" s="263"/>
      <c r="AF116" s="263"/>
      <c r="AG116" s="274">
        <f>ROUND(SUM(AG117:AG119),2)</f>
        <v>0</v>
      </c>
      <c r="AH116" s="273"/>
      <c r="AI116" s="273"/>
      <c r="AJ116" s="273"/>
      <c r="AK116" s="273"/>
      <c r="AL116" s="273"/>
      <c r="AM116" s="273"/>
      <c r="AN116" s="272">
        <f t="shared" si="0"/>
        <v>0</v>
      </c>
      <c r="AO116" s="273"/>
      <c r="AP116" s="273"/>
      <c r="AQ116" s="89" t="s">
        <v>88</v>
      </c>
      <c r="AR116" s="52"/>
      <c r="AS116" s="90">
        <f>ROUND(SUM(AS117:AS119),2)</f>
        <v>0</v>
      </c>
      <c r="AT116" s="91">
        <f t="shared" si="1"/>
        <v>0</v>
      </c>
      <c r="AU116" s="92">
        <f>ROUND(SUM(AU117:AU119),5)</f>
        <v>0</v>
      </c>
      <c r="AV116" s="91">
        <f>ROUND(AZ116*L29,2)</f>
        <v>0</v>
      </c>
      <c r="AW116" s="91">
        <f>ROUND(BA116*L30,2)</f>
        <v>0</v>
      </c>
      <c r="AX116" s="91">
        <f>ROUND(BB116*L29,2)</f>
        <v>0</v>
      </c>
      <c r="AY116" s="91">
        <f>ROUND(BC116*L30,2)</f>
        <v>0</v>
      </c>
      <c r="AZ116" s="91">
        <f>ROUND(SUM(AZ117:AZ119),2)</f>
        <v>0</v>
      </c>
      <c r="BA116" s="91">
        <f>ROUND(SUM(BA117:BA119),2)</f>
        <v>0</v>
      </c>
      <c r="BB116" s="91">
        <f>ROUND(SUM(BB117:BB119),2)</f>
        <v>0</v>
      </c>
      <c r="BC116" s="91">
        <f>ROUND(SUM(BC117:BC119),2)</f>
        <v>0</v>
      </c>
      <c r="BD116" s="93">
        <f>ROUND(SUM(BD117:BD119),2)</f>
        <v>0</v>
      </c>
      <c r="BS116" s="221" t="s">
        <v>75</v>
      </c>
      <c r="BT116" s="221" t="s">
        <v>93</v>
      </c>
      <c r="BV116" s="221" t="s">
        <v>78</v>
      </c>
      <c r="BW116" s="221" t="s">
        <v>168</v>
      </c>
      <c r="BX116" s="221" t="s">
        <v>140</v>
      </c>
      <c r="CL116" s="221" t="s">
        <v>1</v>
      </c>
    </row>
    <row r="117" spans="1:90" s="229" customFormat="1" ht="36" customHeight="1" x14ac:dyDescent="0.2">
      <c r="A117" s="94" t="s">
        <v>90</v>
      </c>
      <c r="B117" s="52"/>
      <c r="C117" s="226"/>
      <c r="D117" s="226"/>
      <c r="E117" s="226"/>
      <c r="F117" s="226"/>
      <c r="G117" s="263" t="s">
        <v>169</v>
      </c>
      <c r="H117" s="263"/>
      <c r="I117" s="263"/>
      <c r="J117" s="263"/>
      <c r="K117" s="263"/>
      <c r="L117" s="226"/>
      <c r="M117" s="263" t="s">
        <v>104</v>
      </c>
      <c r="N117" s="263"/>
      <c r="O117" s="263"/>
      <c r="P117" s="263"/>
      <c r="Q117" s="263"/>
      <c r="R117" s="263"/>
      <c r="S117" s="263"/>
      <c r="T117" s="263"/>
      <c r="U117" s="263"/>
      <c r="V117" s="263"/>
      <c r="W117" s="263"/>
      <c r="X117" s="263"/>
      <c r="Y117" s="263"/>
      <c r="Z117" s="263"/>
      <c r="AA117" s="263"/>
      <c r="AB117" s="263"/>
      <c r="AC117" s="263"/>
      <c r="AD117" s="263"/>
      <c r="AE117" s="263"/>
      <c r="AF117" s="263"/>
      <c r="AG117" s="272">
        <f>'SO 02.1.6.1 - Následná pé...'!J34</f>
        <v>0</v>
      </c>
      <c r="AH117" s="273"/>
      <c r="AI117" s="273"/>
      <c r="AJ117" s="273"/>
      <c r="AK117" s="273"/>
      <c r="AL117" s="273"/>
      <c r="AM117" s="273"/>
      <c r="AN117" s="272">
        <f t="shared" si="0"/>
        <v>0</v>
      </c>
      <c r="AO117" s="273"/>
      <c r="AP117" s="273"/>
      <c r="AQ117" s="89" t="s">
        <v>88</v>
      </c>
      <c r="AR117" s="52"/>
      <c r="AS117" s="90">
        <v>0</v>
      </c>
      <c r="AT117" s="91">
        <f t="shared" si="1"/>
        <v>0</v>
      </c>
      <c r="AU117" s="92">
        <f>'SO 02.1.6.1 - Následná pé...'!P128</f>
        <v>0</v>
      </c>
      <c r="AV117" s="91">
        <f>'SO 02.1.6.1 - Následná pé...'!J37</f>
        <v>0</v>
      </c>
      <c r="AW117" s="91">
        <f>'SO 02.1.6.1 - Následná pé...'!J38</f>
        <v>0</v>
      </c>
      <c r="AX117" s="91">
        <f>'SO 02.1.6.1 - Následná pé...'!J39</f>
        <v>0</v>
      </c>
      <c r="AY117" s="91">
        <f>'SO 02.1.6.1 - Následná pé...'!J40</f>
        <v>0</v>
      </c>
      <c r="AZ117" s="91">
        <f>'SO 02.1.6.1 - Následná pé...'!F37</f>
        <v>0</v>
      </c>
      <c r="BA117" s="91">
        <f>'SO 02.1.6.1 - Následná pé...'!F38</f>
        <v>0</v>
      </c>
      <c r="BB117" s="91">
        <f>'SO 02.1.6.1 - Následná pé...'!F39</f>
        <v>0</v>
      </c>
      <c r="BC117" s="91">
        <f>'SO 02.1.6.1 - Následná pé...'!F40</f>
        <v>0</v>
      </c>
      <c r="BD117" s="93">
        <f>'SO 02.1.6.1 - Následná pé...'!F41</f>
        <v>0</v>
      </c>
      <c r="BT117" s="221" t="s">
        <v>98</v>
      </c>
      <c r="BV117" s="221" t="s">
        <v>78</v>
      </c>
      <c r="BW117" s="221" t="s">
        <v>170</v>
      </c>
      <c r="BX117" s="221" t="s">
        <v>168</v>
      </c>
      <c r="CL117" s="221" t="s">
        <v>1</v>
      </c>
    </row>
    <row r="118" spans="1:90" s="229" customFormat="1" ht="36" customHeight="1" x14ac:dyDescent="0.2">
      <c r="A118" s="94" t="s">
        <v>90</v>
      </c>
      <c r="B118" s="52"/>
      <c r="C118" s="226"/>
      <c r="D118" s="226"/>
      <c r="E118" s="226"/>
      <c r="F118" s="226"/>
      <c r="G118" s="263" t="s">
        <v>171</v>
      </c>
      <c r="H118" s="263"/>
      <c r="I118" s="263"/>
      <c r="J118" s="263"/>
      <c r="K118" s="263"/>
      <c r="L118" s="226"/>
      <c r="M118" s="263" t="s">
        <v>107</v>
      </c>
      <c r="N118" s="263"/>
      <c r="O118" s="263"/>
      <c r="P118" s="263"/>
      <c r="Q118" s="263"/>
      <c r="R118" s="263"/>
      <c r="S118" s="263"/>
      <c r="T118" s="263"/>
      <c r="U118" s="263"/>
      <c r="V118" s="263"/>
      <c r="W118" s="263"/>
      <c r="X118" s="263"/>
      <c r="Y118" s="263"/>
      <c r="Z118" s="263"/>
      <c r="AA118" s="263"/>
      <c r="AB118" s="263"/>
      <c r="AC118" s="263"/>
      <c r="AD118" s="263"/>
      <c r="AE118" s="263"/>
      <c r="AF118" s="263"/>
      <c r="AG118" s="272">
        <f>'SO 02.1.6.2 - Následná pé...'!J34</f>
        <v>0</v>
      </c>
      <c r="AH118" s="273"/>
      <c r="AI118" s="273"/>
      <c r="AJ118" s="273"/>
      <c r="AK118" s="273"/>
      <c r="AL118" s="273"/>
      <c r="AM118" s="273"/>
      <c r="AN118" s="272">
        <f t="shared" si="0"/>
        <v>0</v>
      </c>
      <c r="AO118" s="273"/>
      <c r="AP118" s="273"/>
      <c r="AQ118" s="89" t="s">
        <v>88</v>
      </c>
      <c r="AR118" s="52"/>
      <c r="AS118" s="90">
        <v>0</v>
      </c>
      <c r="AT118" s="91">
        <f t="shared" si="1"/>
        <v>0</v>
      </c>
      <c r="AU118" s="92">
        <f>'SO 02.1.6.2 - Následná pé...'!P128</f>
        <v>0</v>
      </c>
      <c r="AV118" s="91">
        <f>'SO 02.1.6.2 - Následná pé...'!J37</f>
        <v>0</v>
      </c>
      <c r="AW118" s="91">
        <f>'SO 02.1.6.2 - Následná pé...'!J38</f>
        <v>0</v>
      </c>
      <c r="AX118" s="91">
        <f>'SO 02.1.6.2 - Následná pé...'!J39</f>
        <v>0</v>
      </c>
      <c r="AY118" s="91">
        <f>'SO 02.1.6.2 - Následná pé...'!J40</f>
        <v>0</v>
      </c>
      <c r="AZ118" s="91">
        <f>'SO 02.1.6.2 - Následná pé...'!F37</f>
        <v>0</v>
      </c>
      <c r="BA118" s="91">
        <f>'SO 02.1.6.2 - Následná pé...'!F38</f>
        <v>0</v>
      </c>
      <c r="BB118" s="91">
        <f>'SO 02.1.6.2 - Následná pé...'!F39</f>
        <v>0</v>
      </c>
      <c r="BC118" s="91">
        <f>'SO 02.1.6.2 - Následná pé...'!F40</f>
        <v>0</v>
      </c>
      <c r="BD118" s="93">
        <f>'SO 02.1.6.2 - Následná pé...'!F41</f>
        <v>0</v>
      </c>
      <c r="BT118" s="221" t="s">
        <v>98</v>
      </c>
      <c r="BV118" s="221" t="s">
        <v>78</v>
      </c>
      <c r="BW118" s="221" t="s">
        <v>172</v>
      </c>
      <c r="BX118" s="221" t="s">
        <v>168</v>
      </c>
      <c r="CL118" s="221" t="s">
        <v>1</v>
      </c>
    </row>
    <row r="119" spans="1:90" s="229" customFormat="1" ht="36" customHeight="1" x14ac:dyDescent="0.2">
      <c r="A119" s="94" t="s">
        <v>90</v>
      </c>
      <c r="B119" s="52"/>
      <c r="C119" s="226"/>
      <c r="D119" s="226"/>
      <c r="E119" s="226"/>
      <c r="F119" s="226"/>
      <c r="G119" s="263" t="s">
        <v>173</v>
      </c>
      <c r="H119" s="263"/>
      <c r="I119" s="263"/>
      <c r="J119" s="263"/>
      <c r="K119" s="263"/>
      <c r="L119" s="226"/>
      <c r="M119" s="263" t="s">
        <v>110</v>
      </c>
      <c r="N119" s="263"/>
      <c r="O119" s="263"/>
      <c r="P119" s="263"/>
      <c r="Q119" s="263"/>
      <c r="R119" s="263"/>
      <c r="S119" s="263"/>
      <c r="T119" s="263"/>
      <c r="U119" s="263"/>
      <c r="V119" s="263"/>
      <c r="W119" s="263"/>
      <c r="X119" s="263"/>
      <c r="Y119" s="263"/>
      <c r="Z119" s="263"/>
      <c r="AA119" s="263"/>
      <c r="AB119" s="263"/>
      <c r="AC119" s="263"/>
      <c r="AD119" s="263"/>
      <c r="AE119" s="263"/>
      <c r="AF119" s="263"/>
      <c r="AG119" s="272">
        <f>'SO 02.1.6.3 - Následná pé...'!J34</f>
        <v>0</v>
      </c>
      <c r="AH119" s="273"/>
      <c r="AI119" s="273"/>
      <c r="AJ119" s="273"/>
      <c r="AK119" s="273"/>
      <c r="AL119" s="273"/>
      <c r="AM119" s="273"/>
      <c r="AN119" s="272">
        <f t="shared" si="0"/>
        <v>0</v>
      </c>
      <c r="AO119" s="273"/>
      <c r="AP119" s="273"/>
      <c r="AQ119" s="89" t="s">
        <v>88</v>
      </c>
      <c r="AR119" s="52"/>
      <c r="AS119" s="90">
        <v>0</v>
      </c>
      <c r="AT119" s="91">
        <f t="shared" si="1"/>
        <v>0</v>
      </c>
      <c r="AU119" s="92">
        <f>'SO 02.1.6.3 - Následná pé...'!P128</f>
        <v>0</v>
      </c>
      <c r="AV119" s="91">
        <f>'SO 02.1.6.3 - Následná pé...'!J37</f>
        <v>0</v>
      </c>
      <c r="AW119" s="91">
        <f>'SO 02.1.6.3 - Následná pé...'!J38</f>
        <v>0</v>
      </c>
      <c r="AX119" s="91">
        <f>'SO 02.1.6.3 - Následná pé...'!J39</f>
        <v>0</v>
      </c>
      <c r="AY119" s="91">
        <f>'SO 02.1.6.3 - Následná pé...'!J40</f>
        <v>0</v>
      </c>
      <c r="AZ119" s="91">
        <f>'SO 02.1.6.3 - Následná pé...'!F37</f>
        <v>0</v>
      </c>
      <c r="BA119" s="91">
        <f>'SO 02.1.6.3 - Následná pé...'!F38</f>
        <v>0</v>
      </c>
      <c r="BB119" s="91">
        <f>'SO 02.1.6.3 - Následná pé...'!F39</f>
        <v>0</v>
      </c>
      <c r="BC119" s="91">
        <f>'SO 02.1.6.3 - Následná pé...'!F40</f>
        <v>0</v>
      </c>
      <c r="BD119" s="93">
        <f>'SO 02.1.6.3 - Následná pé...'!F41</f>
        <v>0</v>
      </c>
      <c r="BT119" s="221" t="s">
        <v>98</v>
      </c>
      <c r="BV119" s="221" t="s">
        <v>78</v>
      </c>
      <c r="BW119" s="221" t="s">
        <v>174</v>
      </c>
      <c r="BX119" s="221" t="s">
        <v>168</v>
      </c>
      <c r="CL119" s="221" t="s">
        <v>1</v>
      </c>
    </row>
    <row r="120" spans="1:90" s="2" customFormat="1" ht="6.95" customHeight="1" x14ac:dyDescent="0.2">
      <c r="A120" s="231"/>
      <c r="B120" s="48"/>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34"/>
      <c r="AS120" s="231"/>
      <c r="AT120" s="231"/>
      <c r="AU120" s="231"/>
      <c r="AV120" s="231"/>
      <c r="AW120" s="231"/>
      <c r="AX120" s="231"/>
      <c r="AY120" s="231"/>
      <c r="AZ120" s="231"/>
      <c r="BA120" s="231"/>
      <c r="BB120" s="231"/>
      <c r="BC120" s="231"/>
      <c r="BD120" s="231"/>
      <c r="BE120" s="231"/>
    </row>
  </sheetData>
  <sheetProtection password="F3DC" sheet="1" objects="1" scenarios="1"/>
  <mergeCells count="140">
    <mergeCell ref="F116:J116"/>
    <mergeCell ref="L116:AF116"/>
    <mergeCell ref="AG116:AM116"/>
    <mergeCell ref="AN116:AP116"/>
    <mergeCell ref="G115:K115"/>
    <mergeCell ref="M115:AF115"/>
    <mergeCell ref="AG115:AM115"/>
    <mergeCell ref="AN115:AP115"/>
    <mergeCell ref="G119:K119"/>
    <mergeCell ref="M119:AF119"/>
    <mergeCell ref="AG119:AM119"/>
    <mergeCell ref="AN119:AP119"/>
    <mergeCell ref="G117:K117"/>
    <mergeCell ref="M117:AF117"/>
    <mergeCell ref="AG117:AM117"/>
    <mergeCell ref="AN117:AP117"/>
    <mergeCell ref="G118:K118"/>
    <mergeCell ref="M118:AF118"/>
    <mergeCell ref="AG118:AM118"/>
    <mergeCell ref="AN118:AP118"/>
    <mergeCell ref="G113:K113"/>
    <mergeCell ref="M113:AF113"/>
    <mergeCell ref="AG113:AM113"/>
    <mergeCell ref="AN113:AP113"/>
    <mergeCell ref="G114:K114"/>
    <mergeCell ref="M114:AF114"/>
    <mergeCell ref="AG114:AM114"/>
    <mergeCell ref="AN114:AP114"/>
    <mergeCell ref="G112:K112"/>
    <mergeCell ref="M112:AF112"/>
    <mergeCell ref="AG112:AM112"/>
    <mergeCell ref="AN112:AP112"/>
    <mergeCell ref="F111:J111"/>
    <mergeCell ref="L111:AF111"/>
    <mergeCell ref="AG111:AM111"/>
    <mergeCell ref="AN111:AP111"/>
    <mergeCell ref="D109:H109"/>
    <mergeCell ref="J109:AF109"/>
    <mergeCell ref="AG109:AM109"/>
    <mergeCell ref="AN109:AP109"/>
    <mergeCell ref="E110:I110"/>
    <mergeCell ref="K110:AF110"/>
    <mergeCell ref="AG110:AM110"/>
    <mergeCell ref="AN110:AP110"/>
    <mergeCell ref="G107:K107"/>
    <mergeCell ref="M107:AF107"/>
    <mergeCell ref="AG107:AM107"/>
    <mergeCell ref="AN107:AP107"/>
    <mergeCell ref="G108:K108"/>
    <mergeCell ref="M108:AF108"/>
    <mergeCell ref="AG108:AM108"/>
    <mergeCell ref="AN108:AP108"/>
    <mergeCell ref="G106:K106"/>
    <mergeCell ref="M106:AF106"/>
    <mergeCell ref="AG106:AM106"/>
    <mergeCell ref="AN106:AP106"/>
    <mergeCell ref="G104:K104"/>
    <mergeCell ref="M104:AF104"/>
    <mergeCell ref="AG104:AM104"/>
    <mergeCell ref="AN104:AP104"/>
    <mergeCell ref="F105:J105"/>
    <mergeCell ref="L105:AF105"/>
    <mergeCell ref="AG105:AM105"/>
    <mergeCell ref="AN105:AP105"/>
    <mergeCell ref="F103:J103"/>
    <mergeCell ref="L103:AF103"/>
    <mergeCell ref="AG103:AM103"/>
    <mergeCell ref="AN103:AP103"/>
    <mergeCell ref="E102:I102"/>
    <mergeCell ref="K102:AF102"/>
    <mergeCell ref="AG102:AM102"/>
    <mergeCell ref="AN102:AP102"/>
    <mergeCell ref="G100:K100"/>
    <mergeCell ref="M100:AF100"/>
    <mergeCell ref="AG100:AM100"/>
    <mergeCell ref="AN100:AP100"/>
    <mergeCell ref="G101:K101"/>
    <mergeCell ref="M101:AF101"/>
    <mergeCell ref="AG101:AM101"/>
    <mergeCell ref="AN101:AP101"/>
    <mergeCell ref="G98:K98"/>
    <mergeCell ref="M98:AF98"/>
    <mergeCell ref="AG98:AM98"/>
    <mergeCell ref="AN98:AP98"/>
    <mergeCell ref="G99:K99"/>
    <mergeCell ref="M99:AF99"/>
    <mergeCell ref="AG99:AM99"/>
    <mergeCell ref="AN99:AP99"/>
    <mergeCell ref="F97:J97"/>
    <mergeCell ref="L97:AF97"/>
    <mergeCell ref="AG97:AM97"/>
    <mergeCell ref="AN97:AP97"/>
    <mergeCell ref="E96:I96"/>
    <mergeCell ref="K96:AF96"/>
    <mergeCell ref="AG96:AM96"/>
    <mergeCell ref="AN96:AP96"/>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L33:P33"/>
    <mergeCell ref="W33:AE33"/>
    <mergeCell ref="AK33:AO33"/>
    <mergeCell ref="X35:AB35"/>
    <mergeCell ref="AK35:AO35"/>
    <mergeCell ref="L85:AO85"/>
    <mergeCell ref="C85:K85"/>
    <mergeCell ref="AR2:BE2"/>
    <mergeCell ref="K5:AO5"/>
    <mergeCell ref="BE5:BE34"/>
    <mergeCell ref="K6:AO6"/>
    <mergeCell ref="E14:AJ14"/>
    <mergeCell ref="E23:AN23"/>
    <mergeCell ref="AK26:AO26"/>
    <mergeCell ref="L28:P28"/>
    <mergeCell ref="W28:AE28"/>
    <mergeCell ref="AK28:AO28"/>
    <mergeCell ref="D6:J6"/>
    <mergeCell ref="L31:P31"/>
    <mergeCell ref="W31:AE31"/>
    <mergeCell ref="AK31:AO31"/>
    <mergeCell ref="L32:P32"/>
    <mergeCell ref="W32:AE32"/>
    <mergeCell ref="AK32:AO32"/>
    <mergeCell ref="L29:P29"/>
    <mergeCell ref="W29:AE29"/>
    <mergeCell ref="AK29:AO29"/>
    <mergeCell ref="L30:P30"/>
    <mergeCell ref="W30:AE30"/>
    <mergeCell ref="AK30:AO30"/>
  </mergeCells>
  <hyperlinks>
    <hyperlink ref="A98" location="'SO 01.1.2.a - Rekultivace...'!C2" display="/"/>
    <hyperlink ref="A99" location="'SO 01.1.2.1 - Následná pé...'!C2" display="/"/>
    <hyperlink ref="A100" location="'SO 01.1.2.2 - Následná pé...'!C2" display="/"/>
    <hyperlink ref="A101" location="'SO 01.1.2.3 - Následná pé...'!C2" display="/"/>
    <hyperlink ref="A104" location="'SO 01.2.1.a - Rekultivace...'!C2" display="/"/>
    <hyperlink ref="A106" location="'SO 01.2.2.1 - Následná pé...'!C2" display="/"/>
    <hyperlink ref="A107" location="'SO 01.2.2.2 - Následná pé...'!C2" display="/"/>
    <hyperlink ref="A108" location="'SO 01.2.2.3 - Následná pé...'!C2" display="/"/>
    <hyperlink ref="A112" location="'SO 02.1.2.a - Rekultivace...'!C2" display="/"/>
    <hyperlink ref="A113" location="'SO 02.1.2.1 - Následná pé...'!C2" display="/"/>
    <hyperlink ref="A114" location="'SO 02.1.2.2 - Následná pé...'!C2" display="/"/>
    <hyperlink ref="A115" location="'SO 02.1.2.3 - Následná pé...'!C2" display="/"/>
    <hyperlink ref="A117" location="'SO 02.1.6.1 - Následná pé...'!C2" display="/"/>
    <hyperlink ref="A118" location="'SO 02.1.6.2 - Následná pé...'!C2" display="/"/>
    <hyperlink ref="A119" location="'SO 02.1.6.3 - Následná p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AN13:AN14 E14"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36"/>
  <sheetViews>
    <sheetView showGridLines="0" topLeftCell="A156" zoomScale="85" zoomScaleNormal="85" workbookViewId="0">
      <selection activeCell="E22" sqref="E22:H2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5.6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94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200</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202</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ROUND((SUM(BE136:BE635)),  2)</f>
        <v>0</v>
      </c>
      <c r="G37" s="33"/>
      <c r="H37" s="33"/>
      <c r="I37" s="113">
        <v>0.21</v>
      </c>
      <c r="J37" s="112">
        <f>ROUND(((SUM(BE136:BE635))*I37),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ROUND((SUM(BF136:BF635)),  2)</f>
        <v>0</v>
      </c>
      <c r="G38" s="33"/>
      <c r="H38" s="33"/>
      <c r="I38" s="113">
        <v>0.15</v>
      </c>
      <c r="J38" s="112">
        <f>ROUND(((SUM(BF136:BF635))*I38),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ROUND((SUM(BG136:BG635)),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ROUND((SUM(BH136:BH635)),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ROUND((SUM(BI136:BI635)),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200</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01.1.1 - Rozdělovací objekt</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J398</f>
        <v>0</v>
      </c>
      <c r="L103" s="137"/>
    </row>
    <row r="104" spans="1:47" s="10" customFormat="1" ht="19.899999999999999" customHeight="1" x14ac:dyDescent="0.2">
      <c r="B104" s="137"/>
      <c r="D104" s="138" t="s">
        <v>211</v>
      </c>
      <c r="E104" s="139"/>
      <c r="F104" s="139"/>
      <c r="G104" s="139"/>
      <c r="H104" s="139"/>
      <c r="I104" s="140"/>
      <c r="J104" s="141">
        <f>J406</f>
        <v>0</v>
      </c>
      <c r="L104" s="137"/>
    </row>
    <row r="105" spans="1:47" s="10" customFormat="1" ht="19.899999999999999" customHeight="1" x14ac:dyDescent="0.2">
      <c r="B105" s="137"/>
      <c r="D105" s="138" t="s">
        <v>212</v>
      </c>
      <c r="E105" s="139"/>
      <c r="F105" s="139"/>
      <c r="G105" s="139"/>
      <c r="H105" s="139"/>
      <c r="I105" s="140"/>
      <c r="J105" s="141">
        <f>J461</f>
        <v>0</v>
      </c>
      <c r="L105" s="137"/>
    </row>
    <row r="106" spans="1:47" s="10" customFormat="1" ht="19.899999999999999" customHeight="1" x14ac:dyDescent="0.2">
      <c r="B106" s="137"/>
      <c r="D106" s="138" t="s">
        <v>213</v>
      </c>
      <c r="E106" s="139"/>
      <c r="F106" s="139"/>
      <c r="G106" s="139"/>
      <c r="H106" s="139"/>
      <c r="I106" s="140"/>
      <c r="J106" s="141">
        <f>J499</f>
        <v>0</v>
      </c>
      <c r="L106" s="137"/>
    </row>
    <row r="107" spans="1:47" s="10" customFormat="1" ht="19.899999999999999" customHeight="1" x14ac:dyDescent="0.2">
      <c r="B107" s="137"/>
      <c r="D107" s="138" t="s">
        <v>214</v>
      </c>
      <c r="E107" s="139"/>
      <c r="F107" s="139"/>
      <c r="G107" s="139"/>
      <c r="H107" s="139"/>
      <c r="I107" s="140"/>
      <c r="J107" s="141">
        <f>J526</f>
        <v>0</v>
      </c>
      <c r="L107" s="137"/>
    </row>
    <row r="108" spans="1:47" s="10" customFormat="1" ht="19.899999999999999" customHeight="1" x14ac:dyDescent="0.2">
      <c r="B108" s="137"/>
      <c r="D108" s="138" t="s">
        <v>215</v>
      </c>
      <c r="E108" s="139"/>
      <c r="F108" s="139"/>
      <c r="G108" s="139"/>
      <c r="H108" s="139"/>
      <c r="I108" s="140"/>
      <c r="J108" s="141">
        <f>J602</f>
        <v>0</v>
      </c>
      <c r="L108" s="137"/>
    </row>
    <row r="109" spans="1:47" s="10" customFormat="1" ht="19.899999999999999" customHeight="1" x14ac:dyDescent="0.2">
      <c r="B109" s="137"/>
      <c r="D109" s="138" t="s">
        <v>216</v>
      </c>
      <c r="E109" s="139"/>
      <c r="F109" s="139"/>
      <c r="G109" s="139"/>
      <c r="H109" s="139"/>
      <c r="I109" s="140"/>
      <c r="J109" s="141">
        <f>J610</f>
        <v>0</v>
      </c>
      <c r="L109" s="137"/>
    </row>
    <row r="110" spans="1:47" s="9" customFormat="1" ht="24.95" customHeight="1" x14ac:dyDescent="0.2">
      <c r="B110" s="132"/>
      <c r="D110" s="133" t="s">
        <v>217</v>
      </c>
      <c r="E110" s="134"/>
      <c r="F110" s="134"/>
      <c r="G110" s="134"/>
      <c r="H110" s="134"/>
      <c r="I110" s="135"/>
      <c r="J110" s="136">
        <f>J614</f>
        <v>0</v>
      </c>
      <c r="L110" s="132"/>
    </row>
    <row r="111" spans="1:47" s="10" customFormat="1" ht="19.899999999999999" customHeight="1" x14ac:dyDescent="0.2">
      <c r="B111" s="137"/>
      <c r="D111" s="138" t="s">
        <v>218</v>
      </c>
      <c r="E111" s="139"/>
      <c r="F111" s="139"/>
      <c r="G111" s="139"/>
      <c r="H111" s="139"/>
      <c r="I111" s="140"/>
      <c r="J111" s="141">
        <f>J615</f>
        <v>0</v>
      </c>
      <c r="L111" s="137"/>
    </row>
    <row r="112" spans="1:47" s="10" customFormat="1" ht="19.899999999999999" customHeight="1" x14ac:dyDescent="0.2">
      <c r="B112" s="137"/>
      <c r="D112" s="138" t="s">
        <v>219</v>
      </c>
      <c r="E112" s="139"/>
      <c r="F112" s="139"/>
      <c r="G112" s="139"/>
      <c r="H112" s="139"/>
      <c r="I112" s="140"/>
      <c r="J112" s="141">
        <f>J629</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7" t="str">
        <f>E7</f>
        <v>Morava km 137,021 - revitalizace VH uzlu Nedakonice</v>
      </c>
      <c r="F122" s="308"/>
      <c r="G122" s="308"/>
      <c r="H122" s="308"/>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307" t="s">
        <v>198</v>
      </c>
      <c r="F124" s="281"/>
      <c r="G124" s="281"/>
      <c r="H124" s="281"/>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309" t="s">
        <v>200</v>
      </c>
      <c r="F126" s="310"/>
      <c r="G126" s="310"/>
      <c r="H126" s="310"/>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266" t="str">
        <f>E13</f>
        <v>SO 01.1.1 - Rozdělovací objekt</v>
      </c>
      <c r="F128" s="310"/>
      <c r="G128" s="310"/>
      <c r="H128" s="310"/>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P137+P614</f>
        <v>0</v>
      </c>
      <c r="Q136" s="67"/>
      <c r="R136" s="149">
        <f>R137+R614</f>
        <v>1197.0463990199999</v>
      </c>
      <c r="S136" s="67"/>
      <c r="T136" s="150">
        <f>T137+T614</f>
        <v>4.9000000000000004</v>
      </c>
      <c r="U136" s="33"/>
      <c r="V136" s="33"/>
      <c r="W136" s="33"/>
      <c r="X136" s="33"/>
      <c r="Y136" s="33"/>
      <c r="Z136" s="33"/>
      <c r="AA136" s="33"/>
      <c r="AB136" s="33"/>
      <c r="AC136" s="33"/>
      <c r="AD136" s="33"/>
      <c r="AE136" s="33"/>
      <c r="AT136" s="18" t="s">
        <v>75</v>
      </c>
      <c r="AU136" s="18" t="s">
        <v>207</v>
      </c>
      <c r="BK136" s="151">
        <f>BK137+BK614</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P138+P398+P406+P461+P499+P526+P602+P610</f>
        <v>0</v>
      </c>
      <c r="Q137" s="156"/>
      <c r="R137" s="157">
        <f>R138+R398+R406+R461+R499+R526+R602+R610</f>
        <v>1197.0368190199999</v>
      </c>
      <c r="S137" s="156"/>
      <c r="T137" s="158">
        <f>T138+T398+T406+T461+T499+T526+T602+T610</f>
        <v>4.9000000000000004</v>
      </c>
      <c r="AR137" s="153" t="s">
        <v>83</v>
      </c>
      <c r="AT137" s="159" t="s">
        <v>75</v>
      </c>
      <c r="AU137" s="159" t="s">
        <v>76</v>
      </c>
      <c r="AY137" s="153" t="s">
        <v>235</v>
      </c>
      <c r="BK137" s="160">
        <f>BK138+BK398+BK406+BK461+BK499+BK526+BK602+BK610</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SUM(P139:P397)</f>
        <v>0</v>
      </c>
      <c r="Q138" s="156"/>
      <c r="R138" s="157">
        <f>SUM(R139:R397)</f>
        <v>9.7812830000000002</v>
      </c>
      <c r="S138" s="156"/>
      <c r="T138" s="158">
        <f>SUM(T139:T397)</f>
        <v>0</v>
      </c>
      <c r="AR138" s="153" t="s">
        <v>83</v>
      </c>
      <c r="AT138" s="159" t="s">
        <v>75</v>
      </c>
      <c r="AU138" s="159" t="s">
        <v>83</v>
      </c>
      <c r="AY138" s="153" t="s">
        <v>235</v>
      </c>
      <c r="BK138" s="160">
        <f>SUM(BK139:BK397)</f>
        <v>0</v>
      </c>
    </row>
    <row r="139" spans="1:65" s="2" customFormat="1" ht="19.899999999999999" customHeight="1" x14ac:dyDescent="0.2">
      <c r="A139" s="33"/>
      <c r="B139" s="162"/>
      <c r="C139" s="163" t="s">
        <v>83</v>
      </c>
      <c r="D139" s="163" t="s">
        <v>237</v>
      </c>
      <c r="E139" s="164" t="s">
        <v>238</v>
      </c>
      <c r="F139" s="165" t="s">
        <v>239</v>
      </c>
      <c r="G139" s="240" t="s">
        <v>240</v>
      </c>
      <c r="H139" s="241">
        <v>720</v>
      </c>
      <c r="I139" s="167"/>
      <c r="J139" s="254">
        <f>ROUND(I139*H139,2)</f>
        <v>0</v>
      </c>
      <c r="K139" s="255" t="s">
        <v>241</v>
      </c>
      <c r="L139" s="34"/>
      <c r="M139" s="168" t="s">
        <v>1</v>
      </c>
      <c r="N139" s="169" t="s">
        <v>41</v>
      </c>
      <c r="O139" s="59"/>
      <c r="P139" s="170">
        <f>O139*H139</f>
        <v>0</v>
      </c>
      <c r="Q139" s="170">
        <v>3.0000000000000001E-5</v>
      </c>
      <c r="R139" s="170">
        <f>Q139*H139</f>
        <v>2.1600000000000001E-2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242</v>
      </c>
    </row>
    <row r="140" spans="1:65" s="2" customFormat="1" ht="19.5" x14ac:dyDescent="0.2">
      <c r="A140" s="33"/>
      <c r="B140" s="34"/>
      <c r="C140" s="33"/>
      <c r="D140" s="174" t="s">
        <v>243</v>
      </c>
      <c r="E140" s="33"/>
      <c r="F140" s="175"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33"/>
      <c r="D141" s="174" t="s">
        <v>245</v>
      </c>
      <c r="E141" s="33"/>
      <c r="F141" s="178"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248</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D144" s="174" t="s">
        <v>247</v>
      </c>
      <c r="E144" s="180" t="s">
        <v>1</v>
      </c>
      <c r="F144" s="181"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251</v>
      </c>
      <c r="G145" s="244"/>
      <c r="H145" s="245">
        <v>720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720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163" t="s">
        <v>85</v>
      </c>
      <c r="D147" s="163" t="s">
        <v>237</v>
      </c>
      <c r="E147" s="164" t="s">
        <v>253</v>
      </c>
      <c r="F147" s="165" t="s">
        <v>254</v>
      </c>
      <c r="G147" s="240" t="s">
        <v>255</v>
      </c>
      <c r="H147" s="241">
        <v>30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256</v>
      </c>
    </row>
    <row r="148" spans="1:65" s="2" customFormat="1" ht="19.5" x14ac:dyDescent="0.2">
      <c r="A148" s="33"/>
      <c r="B148" s="34"/>
      <c r="C148" s="33"/>
      <c r="D148" s="174" t="s">
        <v>243</v>
      </c>
      <c r="E148" s="33"/>
      <c r="F148" s="175"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33"/>
      <c r="D149" s="174" t="s">
        <v>245</v>
      </c>
      <c r="E149" s="33"/>
      <c r="F149" s="178"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248</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D151" s="174" t="s">
        <v>247</v>
      </c>
      <c r="E151" s="180" t="s">
        <v>1</v>
      </c>
      <c r="F151" s="181"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260</v>
      </c>
      <c r="G152" s="244"/>
      <c r="H152" s="245">
        <v>30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30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93</v>
      </c>
      <c r="D154" s="163" t="s">
        <v>237</v>
      </c>
      <c r="E154" s="164" t="s">
        <v>261</v>
      </c>
      <c r="F154" s="165" t="s">
        <v>262</v>
      </c>
      <c r="G154" s="240" t="s">
        <v>263</v>
      </c>
      <c r="H154" s="241">
        <v>400</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264</v>
      </c>
    </row>
    <row r="155" spans="1:65" s="2" customFormat="1" ht="19.5" x14ac:dyDescent="0.2">
      <c r="A155" s="33"/>
      <c r="B155" s="34"/>
      <c r="C155" s="33"/>
      <c r="D155" s="174" t="s">
        <v>243</v>
      </c>
      <c r="E155" s="33"/>
      <c r="F155" s="175" t="s">
        <v>265</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33"/>
      <c r="D156" s="174" t="s">
        <v>245</v>
      </c>
      <c r="E156" s="33"/>
      <c r="F156" s="178"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248</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D158" s="174" t="s">
        <v>247</v>
      </c>
      <c r="E158" s="180" t="s">
        <v>1</v>
      </c>
      <c r="F158" s="181" t="s">
        <v>267</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D159" s="174" t="s">
        <v>247</v>
      </c>
      <c r="E159" s="186" t="s">
        <v>1</v>
      </c>
      <c r="F159" s="187" t="s">
        <v>268</v>
      </c>
      <c r="G159" s="244"/>
      <c r="H159" s="245">
        <v>400</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D160" s="174" t="s">
        <v>247</v>
      </c>
      <c r="E160" s="192" t="s">
        <v>1</v>
      </c>
      <c r="F160" s="193" t="s">
        <v>252</v>
      </c>
      <c r="G160" s="246"/>
      <c r="H160" s="247">
        <v>400</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163" t="s">
        <v>98</v>
      </c>
      <c r="D161" s="163" t="s">
        <v>237</v>
      </c>
      <c r="E161" s="164" t="s">
        <v>269</v>
      </c>
      <c r="F161" s="165" t="s">
        <v>270</v>
      </c>
      <c r="G161" s="240" t="s">
        <v>271</v>
      </c>
      <c r="H161" s="241">
        <v>210</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272</v>
      </c>
    </row>
    <row r="162" spans="1:65" s="2" customFormat="1" ht="19.5" x14ac:dyDescent="0.2">
      <c r="A162" s="33"/>
      <c r="B162" s="34"/>
      <c r="C162" s="33"/>
      <c r="D162" s="174" t="s">
        <v>243</v>
      </c>
      <c r="E162" s="33"/>
      <c r="F162" s="175" t="s">
        <v>273</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39" x14ac:dyDescent="0.2">
      <c r="A163" s="33"/>
      <c r="B163" s="34"/>
      <c r="C163" s="33"/>
      <c r="D163" s="174" t="s">
        <v>245</v>
      </c>
      <c r="E163" s="33"/>
      <c r="F163" s="178" t="s">
        <v>274</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D164" s="174" t="s">
        <v>247</v>
      </c>
      <c r="E164" s="180" t="s">
        <v>1</v>
      </c>
      <c r="F164" s="181" t="s">
        <v>248</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D165" s="174" t="s">
        <v>247</v>
      </c>
      <c r="E165" s="180" t="s">
        <v>1</v>
      </c>
      <c r="F165" s="181" t="s">
        <v>275</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D166" s="174" t="s">
        <v>247</v>
      </c>
      <c r="E166" s="186" t="s">
        <v>1</v>
      </c>
      <c r="F166" s="187" t="s">
        <v>276</v>
      </c>
      <c r="G166" s="244"/>
      <c r="H166" s="245">
        <v>90</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D167" s="174" t="s">
        <v>247</v>
      </c>
      <c r="E167" s="180" t="s">
        <v>1</v>
      </c>
      <c r="F167" s="181" t="s">
        <v>277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278</v>
      </c>
      <c r="G168" s="244"/>
      <c r="H168" s="245">
        <v>12.6</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D169" s="174" t="s">
        <v>247</v>
      </c>
      <c r="E169" s="180" t="s">
        <v>1</v>
      </c>
      <c r="F169" s="181" t="s">
        <v>279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280</v>
      </c>
      <c r="G170" s="244"/>
      <c r="H170" s="245">
        <v>107.4</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210</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163" t="s">
        <v>281</v>
      </c>
      <c r="D172" s="163" t="s">
        <v>237</v>
      </c>
      <c r="E172" s="164" t="s">
        <v>282</v>
      </c>
      <c r="F172" s="165" t="s">
        <v>283</v>
      </c>
      <c r="G172" s="240" t="s">
        <v>271</v>
      </c>
      <c r="H172" s="241">
        <v>470</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284</v>
      </c>
    </row>
    <row r="173" spans="1:65" s="2" customFormat="1" ht="19.5" x14ac:dyDescent="0.2">
      <c r="A173" s="33"/>
      <c r="B173" s="34"/>
      <c r="C173" s="33"/>
      <c r="D173" s="174" t="s">
        <v>243</v>
      </c>
      <c r="E173" s="33"/>
      <c r="F173" s="175" t="s">
        <v>285</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39" x14ac:dyDescent="0.2">
      <c r="A174" s="33"/>
      <c r="B174" s="34"/>
      <c r="C174" s="33"/>
      <c r="D174" s="174" t="s">
        <v>245</v>
      </c>
      <c r="E174" s="33"/>
      <c r="F174" s="178" t="s">
        <v>274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D175" s="174" t="s">
        <v>247</v>
      </c>
      <c r="E175" s="180" t="s">
        <v>1</v>
      </c>
      <c r="F175" s="181" t="s">
        <v>248</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D176" s="174" t="s">
        <v>247</v>
      </c>
      <c r="E176" s="180" t="s">
        <v>1</v>
      </c>
      <c r="F176" s="181" t="s">
        <v>286</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287</v>
      </c>
      <c r="G177" s="244"/>
      <c r="H177" s="245">
        <v>470</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D178" s="174" t="s">
        <v>247</v>
      </c>
      <c r="E178" s="192" t="s">
        <v>1</v>
      </c>
      <c r="F178" s="193" t="s">
        <v>252</v>
      </c>
      <c r="G178" s="246"/>
      <c r="H178" s="247">
        <v>470</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163" t="s">
        <v>288</v>
      </c>
      <c r="D179" s="163" t="s">
        <v>237</v>
      </c>
      <c r="E179" s="164" t="s">
        <v>289</v>
      </c>
      <c r="F179" s="165" t="s">
        <v>290</v>
      </c>
      <c r="G179" s="240" t="s">
        <v>271</v>
      </c>
      <c r="H179" s="241">
        <v>572.54999999999995</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291</v>
      </c>
    </row>
    <row r="180" spans="1:65" s="2" customFormat="1" ht="29.25" x14ac:dyDescent="0.2">
      <c r="A180" s="33"/>
      <c r="B180" s="34"/>
      <c r="C180" s="33"/>
      <c r="D180" s="174" t="s">
        <v>243</v>
      </c>
      <c r="E180" s="33"/>
      <c r="F180" s="175" t="s">
        <v>292</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58.5" x14ac:dyDescent="0.2">
      <c r="A181" s="33"/>
      <c r="B181" s="34"/>
      <c r="C181" s="33"/>
      <c r="D181" s="174" t="s">
        <v>245</v>
      </c>
      <c r="E181" s="33"/>
      <c r="F181" s="178" t="s">
        <v>293</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D182" s="174" t="s">
        <v>247</v>
      </c>
      <c r="E182" s="180" t="s">
        <v>1</v>
      </c>
      <c r="F182" s="181" t="s">
        <v>248</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D183" s="174" t="s">
        <v>247</v>
      </c>
      <c r="E183" s="180" t="s">
        <v>1</v>
      </c>
      <c r="F183" s="181" t="s">
        <v>294</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D184" s="174" t="s">
        <v>247</v>
      </c>
      <c r="E184" s="180" t="s">
        <v>1</v>
      </c>
      <c r="F184" s="181" t="s">
        <v>295</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D185" s="174" t="s">
        <v>247</v>
      </c>
      <c r="E185" s="186" t="s">
        <v>1</v>
      </c>
      <c r="F185" s="187" t="s">
        <v>296</v>
      </c>
      <c r="G185" s="244"/>
      <c r="H185" s="245">
        <v>216.75</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D186" s="174" t="s">
        <v>247</v>
      </c>
      <c r="E186" s="180" t="s">
        <v>1</v>
      </c>
      <c r="F186" s="181" t="s">
        <v>297</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298</v>
      </c>
      <c r="G187" s="244"/>
      <c r="H187" s="245">
        <v>28.5</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D188" s="174" t="s">
        <v>247</v>
      </c>
      <c r="E188" s="180" t="s">
        <v>1</v>
      </c>
      <c r="F188" s="181" t="s">
        <v>299</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D189" s="174" t="s">
        <v>247</v>
      </c>
      <c r="E189" s="186" t="s">
        <v>1</v>
      </c>
      <c r="F189" s="187" t="s">
        <v>300</v>
      </c>
      <c r="G189" s="244"/>
      <c r="H189" s="245">
        <v>66.3</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3" customFormat="1" x14ac:dyDescent="0.2">
      <c r="B190" s="179"/>
      <c r="D190" s="174" t="s">
        <v>247</v>
      </c>
      <c r="E190" s="180" t="s">
        <v>1</v>
      </c>
      <c r="F190" s="181" t="s">
        <v>301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302</v>
      </c>
      <c r="G191" s="244"/>
      <c r="H191" s="245">
        <v>189</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D192" s="174" t="s">
        <v>247</v>
      </c>
      <c r="E192" s="180" t="s">
        <v>1</v>
      </c>
      <c r="F192" s="181" t="s">
        <v>303</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304</v>
      </c>
      <c r="G193" s="244"/>
      <c r="H193" s="245">
        <v>-90</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D194" s="174" t="s">
        <v>247</v>
      </c>
      <c r="E194" s="180" t="s">
        <v>1</v>
      </c>
      <c r="F194" s="181" t="s">
        <v>305</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306</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572.54999999999995</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307</v>
      </c>
      <c r="D197" s="163" t="s">
        <v>237</v>
      </c>
      <c r="E197" s="164" t="s">
        <v>308</v>
      </c>
      <c r="F197" s="165" t="s">
        <v>309</v>
      </c>
      <c r="G197" s="240" t="s">
        <v>271</v>
      </c>
      <c r="H197" s="241">
        <v>69.784000000000006</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310</v>
      </c>
    </row>
    <row r="198" spans="1:65" s="2" customFormat="1" ht="29.25" x14ac:dyDescent="0.2">
      <c r="A198" s="33"/>
      <c r="B198" s="34"/>
      <c r="C198" s="33"/>
      <c r="D198" s="174" t="s">
        <v>243</v>
      </c>
      <c r="E198" s="33"/>
      <c r="F198" s="175" t="s">
        <v>311</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48.75" x14ac:dyDescent="0.2">
      <c r="A199" s="33"/>
      <c r="B199" s="34"/>
      <c r="C199" s="33"/>
      <c r="D199" s="174" t="s">
        <v>245</v>
      </c>
      <c r="E199" s="33"/>
      <c r="F199" s="178" t="s">
        <v>312</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248</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313</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314</v>
      </c>
      <c r="G202" s="244"/>
      <c r="H202" s="245">
        <v>54.207999999999998</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D203" s="174" t="s">
        <v>247</v>
      </c>
      <c r="E203" s="186" t="s">
        <v>1</v>
      </c>
      <c r="F203" s="187" t="s">
        <v>315</v>
      </c>
      <c r="G203" s="244"/>
      <c r="H203" s="245">
        <v>15.576000000000001</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69.784000000000006</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163" t="s">
        <v>316</v>
      </c>
      <c r="D205" s="163" t="s">
        <v>237</v>
      </c>
      <c r="E205" s="164" t="s">
        <v>317</v>
      </c>
      <c r="F205" s="165" t="s">
        <v>318</v>
      </c>
      <c r="G205" s="240" t="s">
        <v>271</v>
      </c>
      <c r="H205" s="241">
        <v>64.2</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319</v>
      </c>
    </row>
    <row r="206" spans="1:65" s="2" customFormat="1" ht="29.25" x14ac:dyDescent="0.2">
      <c r="A206" s="33"/>
      <c r="B206" s="34"/>
      <c r="C206" s="33"/>
      <c r="D206" s="174" t="s">
        <v>243</v>
      </c>
      <c r="E206" s="33"/>
      <c r="F206" s="175" t="s">
        <v>320</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48.75" x14ac:dyDescent="0.2">
      <c r="A207" s="33"/>
      <c r="B207" s="34"/>
      <c r="C207" s="33"/>
      <c r="D207" s="174" t="s">
        <v>245</v>
      </c>
      <c r="E207" s="33"/>
      <c r="F207" s="178" t="s">
        <v>312</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248</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D209" s="174" t="s">
        <v>247</v>
      </c>
      <c r="E209" s="180" t="s">
        <v>1</v>
      </c>
      <c r="F209" s="181" t="s">
        <v>313</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321</v>
      </c>
      <c r="G210" s="244"/>
      <c r="H210" s="245">
        <v>64.2</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64.2</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4.45" customHeight="1" x14ac:dyDescent="0.2">
      <c r="A212" s="33"/>
      <c r="B212" s="162"/>
      <c r="C212" s="163" t="s">
        <v>322</v>
      </c>
      <c r="D212" s="163" t="s">
        <v>237</v>
      </c>
      <c r="E212" s="164" t="s">
        <v>323</v>
      </c>
      <c r="F212" s="165" t="s">
        <v>324</v>
      </c>
      <c r="G212" s="240" t="s">
        <v>263</v>
      </c>
      <c r="H212" s="241">
        <v>396</v>
      </c>
      <c r="I212" s="167"/>
      <c r="J212" s="254">
        <f>ROUND(I212*H212,2)</f>
        <v>0</v>
      </c>
      <c r="K212" s="255" t="s">
        <v>241</v>
      </c>
      <c r="L212" s="34"/>
      <c r="M212" s="168" t="s">
        <v>1</v>
      </c>
      <c r="N212" s="169" t="s">
        <v>41</v>
      </c>
      <c r="O212" s="59"/>
      <c r="P212" s="170">
        <f>O212*H212</f>
        <v>0</v>
      </c>
      <c r="Q212" s="170">
        <v>4.4400000000000004E-3</v>
      </c>
      <c r="R212" s="170">
        <f>Q212*H212</f>
        <v>1.7582400000000002</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325</v>
      </c>
    </row>
    <row r="213" spans="1:65" s="2" customFormat="1" ht="19.5" x14ac:dyDescent="0.2">
      <c r="A213" s="33"/>
      <c r="B213" s="34"/>
      <c r="C213" s="33"/>
      <c r="D213" s="174" t="s">
        <v>243</v>
      </c>
      <c r="E213" s="33"/>
      <c r="F213" s="175" t="s">
        <v>326</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78" x14ac:dyDescent="0.2">
      <c r="A214" s="33"/>
      <c r="B214" s="34"/>
      <c r="C214" s="33"/>
      <c r="D214" s="174" t="s">
        <v>245</v>
      </c>
      <c r="E214" s="33"/>
      <c r="F214" s="178" t="s">
        <v>327</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248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3" customFormat="1" x14ac:dyDescent="0.2">
      <c r="B216" s="179"/>
      <c r="D216" s="174" t="s">
        <v>247</v>
      </c>
      <c r="E216" s="180" t="s">
        <v>1</v>
      </c>
      <c r="F216" s="181" t="s">
        <v>328</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D217" s="174" t="s">
        <v>247</v>
      </c>
      <c r="E217" s="186" t="s">
        <v>1</v>
      </c>
      <c r="F217" s="187" t="s">
        <v>329</v>
      </c>
      <c r="G217" s="244"/>
      <c r="H217" s="245">
        <v>396</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D218" s="174" t="s">
        <v>247</v>
      </c>
      <c r="E218" s="192" t="s">
        <v>1</v>
      </c>
      <c r="F218" s="193" t="s">
        <v>252</v>
      </c>
      <c r="G218" s="246"/>
      <c r="H218" s="247">
        <v>396</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14.45" customHeight="1" x14ac:dyDescent="0.2">
      <c r="A219" s="33"/>
      <c r="B219" s="162"/>
      <c r="C219" s="163" t="s">
        <v>330</v>
      </c>
      <c r="D219" s="163" t="s">
        <v>237</v>
      </c>
      <c r="E219" s="164" t="s">
        <v>331</v>
      </c>
      <c r="F219" s="165" t="s">
        <v>332</v>
      </c>
      <c r="G219" s="240" t="s">
        <v>263</v>
      </c>
      <c r="H219" s="241">
        <v>396</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333</v>
      </c>
    </row>
    <row r="220" spans="1:65" s="2" customFormat="1" ht="29.25" x14ac:dyDescent="0.2">
      <c r="A220" s="33"/>
      <c r="B220" s="34"/>
      <c r="C220" s="33"/>
      <c r="D220" s="174" t="s">
        <v>243</v>
      </c>
      <c r="E220" s="33"/>
      <c r="F220" s="175" t="s">
        <v>334</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13" customFormat="1" x14ac:dyDescent="0.2">
      <c r="B221" s="179"/>
      <c r="D221" s="174" t="s">
        <v>247</v>
      </c>
      <c r="E221" s="180" t="s">
        <v>1</v>
      </c>
      <c r="F221" s="181" t="s">
        <v>335</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336</v>
      </c>
      <c r="G222" s="244"/>
      <c r="H222" s="245">
        <v>396</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396</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197" t="s">
        <v>337</v>
      </c>
      <c r="D224" s="197" t="s">
        <v>338</v>
      </c>
      <c r="E224" s="198" t="s">
        <v>339</v>
      </c>
      <c r="F224" s="199" t="s">
        <v>340</v>
      </c>
      <c r="G224" s="248" t="s">
        <v>341</v>
      </c>
      <c r="H224" s="249">
        <v>7.8209999999999997</v>
      </c>
      <c r="I224" s="200"/>
      <c r="J224" s="256">
        <f>ROUND(I224*H224,2)</f>
        <v>0</v>
      </c>
      <c r="K224" s="257" t="s">
        <v>241</v>
      </c>
      <c r="L224" s="201"/>
      <c r="M224" s="202" t="s">
        <v>1</v>
      </c>
      <c r="N224" s="203" t="s">
        <v>41</v>
      </c>
      <c r="O224" s="59"/>
      <c r="P224" s="170">
        <f>O224*H224</f>
        <v>0</v>
      </c>
      <c r="Q224" s="170">
        <v>1</v>
      </c>
      <c r="R224" s="170">
        <f>Q224*H224</f>
        <v>7.8209999999999997</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342</v>
      </c>
    </row>
    <row r="225" spans="1:65" s="2" customFormat="1" x14ac:dyDescent="0.2">
      <c r="A225" s="33"/>
      <c r="B225" s="34"/>
      <c r="C225" s="33"/>
      <c r="D225" s="174" t="s">
        <v>243</v>
      </c>
      <c r="E225" s="33"/>
      <c r="F225" s="175" t="s">
        <v>340</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D226" s="174" t="s">
        <v>247</v>
      </c>
      <c r="E226" s="180" t="s">
        <v>1</v>
      </c>
      <c r="F226" s="181" t="s">
        <v>343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D227" s="174" t="s">
        <v>247</v>
      </c>
      <c r="E227" s="180" t="s">
        <v>1</v>
      </c>
      <c r="F227" s="181" t="s">
        <v>344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345</v>
      </c>
      <c r="G228" s="244"/>
      <c r="H228" s="245">
        <v>7.8209999999999997</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D229" s="174" t="s">
        <v>247</v>
      </c>
      <c r="E229" s="192" t="s">
        <v>1</v>
      </c>
      <c r="F229" s="193" t="s">
        <v>252</v>
      </c>
      <c r="G229" s="246"/>
      <c r="H229" s="247">
        <v>7.8209999999999997</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163" t="s">
        <v>346</v>
      </c>
      <c r="D230" s="163" t="s">
        <v>237</v>
      </c>
      <c r="E230" s="164" t="s">
        <v>347</v>
      </c>
      <c r="F230" s="165" t="s">
        <v>348</v>
      </c>
      <c r="G230" s="240" t="s">
        <v>271</v>
      </c>
      <c r="H230" s="241">
        <v>64.2</v>
      </c>
      <c r="I230" s="167"/>
      <c r="J230" s="254">
        <f>ROUND(I230*H230,2)</f>
        <v>0</v>
      </c>
      <c r="K230" s="255" t="s">
        <v>241</v>
      </c>
      <c r="L230" s="34"/>
      <c r="M230" s="168" t="s">
        <v>1</v>
      </c>
      <c r="N230" s="169" t="s">
        <v>41</v>
      </c>
      <c r="O230" s="59"/>
      <c r="P230" s="170">
        <f>O230*H230</f>
        <v>0</v>
      </c>
      <c r="Q230" s="170">
        <v>2.7499999999999998E-3</v>
      </c>
      <c r="R230" s="170">
        <f>Q230*H230</f>
        <v>0.17654999999999998</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349</v>
      </c>
    </row>
    <row r="231" spans="1:65" s="2" customFormat="1" ht="19.5" x14ac:dyDescent="0.2">
      <c r="A231" s="33"/>
      <c r="B231" s="34"/>
      <c r="C231" s="33"/>
      <c r="D231" s="174" t="s">
        <v>243</v>
      </c>
      <c r="E231" s="33"/>
      <c r="F231" s="175" t="s">
        <v>350</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33"/>
      <c r="D232" s="174" t="s">
        <v>245</v>
      </c>
      <c r="E232" s="33"/>
      <c r="F232" s="178" t="s">
        <v>351</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D233" s="174" t="s">
        <v>247</v>
      </c>
      <c r="E233" s="180" t="s">
        <v>1</v>
      </c>
      <c r="F233" s="181" t="s">
        <v>248</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D234" s="174" t="s">
        <v>247</v>
      </c>
      <c r="E234" s="186" t="s">
        <v>1</v>
      </c>
      <c r="F234" s="187" t="s">
        <v>352</v>
      </c>
      <c r="G234" s="244"/>
      <c r="H234" s="245">
        <v>64.2</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D235" s="174" t="s">
        <v>247</v>
      </c>
      <c r="E235" s="192" t="s">
        <v>1</v>
      </c>
      <c r="F235" s="193" t="s">
        <v>252</v>
      </c>
      <c r="G235" s="246"/>
      <c r="H235" s="247">
        <v>64.2</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19.899999999999999" customHeight="1" x14ac:dyDescent="0.2">
      <c r="A236" s="33"/>
      <c r="B236" s="162"/>
      <c r="C236" s="163" t="s">
        <v>353</v>
      </c>
      <c r="D236" s="163" t="s">
        <v>237</v>
      </c>
      <c r="E236" s="164" t="s">
        <v>354</v>
      </c>
      <c r="F236" s="165" t="s">
        <v>355</v>
      </c>
      <c r="G236" s="240" t="s">
        <v>271</v>
      </c>
      <c r="H236" s="241">
        <v>64.2</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356</v>
      </c>
    </row>
    <row r="237" spans="1:65" s="2" customFormat="1" ht="29.25" x14ac:dyDescent="0.2">
      <c r="A237" s="33"/>
      <c r="B237" s="34"/>
      <c r="C237" s="33"/>
      <c r="D237" s="174" t="s">
        <v>243</v>
      </c>
      <c r="E237" s="33"/>
      <c r="F237" s="175" t="s">
        <v>357</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13" customFormat="1" x14ac:dyDescent="0.2">
      <c r="B238" s="179"/>
      <c r="D238" s="174" t="s">
        <v>247</v>
      </c>
      <c r="E238" s="180" t="s">
        <v>1</v>
      </c>
      <c r="F238" s="181" t="s">
        <v>248</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352</v>
      </c>
      <c r="G239" s="244"/>
      <c r="H239" s="245">
        <v>64.2</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64.2</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9.899999999999999" customHeight="1" x14ac:dyDescent="0.2">
      <c r="A241" s="33"/>
      <c r="B241" s="162"/>
      <c r="C241" s="163" t="s">
        <v>358</v>
      </c>
      <c r="D241" s="163" t="s">
        <v>237</v>
      </c>
      <c r="E241" s="164" t="s">
        <v>359</v>
      </c>
      <c r="F241" s="165" t="s">
        <v>360</v>
      </c>
      <c r="G241" s="240" t="s">
        <v>271</v>
      </c>
      <c r="H241" s="241">
        <v>64.2</v>
      </c>
      <c r="I241" s="167"/>
      <c r="J241" s="254">
        <f>ROUND(I241*H241,2)</f>
        <v>0</v>
      </c>
      <c r="K241" s="255" t="s">
        <v>241</v>
      </c>
      <c r="L241" s="34"/>
      <c r="M241" s="168" t="s">
        <v>1</v>
      </c>
      <c r="N241" s="169" t="s">
        <v>41</v>
      </c>
      <c r="O241" s="59"/>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98</v>
      </c>
      <c r="AT241" s="172" t="s">
        <v>237</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361</v>
      </c>
    </row>
    <row r="242" spans="1:65" s="2" customFormat="1" ht="19.5" x14ac:dyDescent="0.2">
      <c r="A242" s="33"/>
      <c r="B242" s="34"/>
      <c r="C242" s="33"/>
      <c r="D242" s="174" t="s">
        <v>243</v>
      </c>
      <c r="E242" s="33"/>
      <c r="F242" s="175" t="s">
        <v>362</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2" customFormat="1" ht="58.5" x14ac:dyDescent="0.2">
      <c r="A243" s="33"/>
      <c r="B243" s="34"/>
      <c r="C243" s="33"/>
      <c r="D243" s="174" t="s">
        <v>245</v>
      </c>
      <c r="E243" s="33"/>
      <c r="F243" s="178" t="s">
        <v>363</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245</v>
      </c>
      <c r="AU243" s="18" t="s">
        <v>85</v>
      </c>
    </row>
    <row r="244" spans="1:65" s="13" customFormat="1" x14ac:dyDescent="0.2">
      <c r="B244" s="179"/>
      <c r="D244" s="174" t="s">
        <v>247</v>
      </c>
      <c r="E244" s="180" t="s">
        <v>1</v>
      </c>
      <c r="F244" s="181" t="s">
        <v>248</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352</v>
      </c>
      <c r="G245" s="244"/>
      <c r="H245" s="245">
        <v>64.2</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64.2</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163" t="s">
        <v>8</v>
      </c>
      <c r="D247" s="163" t="s">
        <v>237</v>
      </c>
      <c r="E247" s="164" t="s">
        <v>364</v>
      </c>
      <c r="F247" s="165" t="s">
        <v>365</v>
      </c>
      <c r="G247" s="240" t="s">
        <v>271</v>
      </c>
      <c r="H247" s="241">
        <v>2096.5340000000001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366</v>
      </c>
    </row>
    <row r="248" spans="1:65" s="2" customFormat="1" ht="48.75" x14ac:dyDescent="0.2">
      <c r="A248" s="33"/>
      <c r="B248" s="34"/>
      <c r="C248" s="33"/>
      <c r="D248" s="174" t="s">
        <v>243</v>
      </c>
      <c r="E248" s="33"/>
      <c r="F248" s="175"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33"/>
      <c r="D249" s="174" t="s">
        <v>245</v>
      </c>
      <c r="E249" s="33"/>
      <c r="F249" s="178"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D250" s="174" t="s">
        <v>247</v>
      </c>
      <c r="E250" s="180" t="s">
        <v>1</v>
      </c>
      <c r="F250" s="181" t="s">
        <v>248</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D251" s="174" t="s">
        <v>247</v>
      </c>
      <c r="E251" s="180" t="s">
        <v>1</v>
      </c>
      <c r="F251" s="181" t="s">
        <v>369</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370</v>
      </c>
      <c r="G252" s="244"/>
      <c r="H252" s="245">
        <v>796.53399999999999</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D253" s="174" t="s">
        <v>247</v>
      </c>
      <c r="E253" s="180" t="s">
        <v>1</v>
      </c>
      <c r="F253" s="181" t="s">
        <v>371</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372</v>
      </c>
      <c r="G254" s="244"/>
      <c r="H254" s="245">
        <v>120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3" customFormat="1" x14ac:dyDescent="0.2">
      <c r="B255" s="179"/>
      <c r="D255" s="174" t="s">
        <v>247</v>
      </c>
      <c r="E255" s="180" t="s">
        <v>1</v>
      </c>
      <c r="F255" s="181" t="s">
        <v>373</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D256" s="174" t="s">
        <v>247</v>
      </c>
      <c r="E256" s="186" t="s">
        <v>1</v>
      </c>
      <c r="F256" s="187" t="s">
        <v>374</v>
      </c>
      <c r="G256" s="244"/>
      <c r="H256" s="245">
        <v>120</v>
      </c>
      <c r="I256" s="244"/>
      <c r="J256" s="244"/>
      <c r="K256" s="244"/>
      <c r="L256" s="185"/>
      <c r="M256" s="188"/>
      <c r="N256" s="189"/>
      <c r="O256" s="189"/>
      <c r="P256" s="189"/>
      <c r="Q256" s="189"/>
      <c r="R256" s="189"/>
      <c r="S256" s="189"/>
      <c r="T256" s="190"/>
      <c r="AT256" s="186" t="s">
        <v>247</v>
      </c>
      <c r="AU256" s="186" t="s">
        <v>85</v>
      </c>
      <c r="AV256" s="14" t="s">
        <v>85</v>
      </c>
      <c r="AW256" s="14" t="s">
        <v>33</v>
      </c>
      <c r="AX256" s="14" t="s">
        <v>76</v>
      </c>
      <c r="AY256" s="186" t="s">
        <v>235</v>
      </c>
    </row>
    <row r="257" spans="1:65" s="13" customFormat="1" x14ac:dyDescent="0.2">
      <c r="B257" s="179"/>
      <c r="D257" s="174" t="s">
        <v>247</v>
      </c>
      <c r="E257" s="180" t="s">
        <v>1</v>
      </c>
      <c r="F257" s="181" t="s">
        <v>375</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278</v>
      </c>
      <c r="G258" s="244"/>
      <c r="H258" s="245">
        <v>12.6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D259" s="174" t="s">
        <v>247</v>
      </c>
      <c r="E259" s="180" t="s">
        <v>1</v>
      </c>
      <c r="F259" s="181" t="s">
        <v>279</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280</v>
      </c>
      <c r="G260" s="244"/>
      <c r="H260" s="245">
        <v>107.4</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3" customFormat="1" x14ac:dyDescent="0.2">
      <c r="B261" s="179"/>
      <c r="D261" s="174" t="s">
        <v>247</v>
      </c>
      <c r="E261" s="180" t="s">
        <v>1</v>
      </c>
      <c r="F261" s="181" t="s">
        <v>376</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377</v>
      </c>
      <c r="G262" s="244"/>
      <c r="H262" s="245">
        <v>470</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D263" s="174" t="s">
        <v>247</v>
      </c>
      <c r="E263" s="186" t="s">
        <v>1</v>
      </c>
      <c r="F263" s="187" t="s">
        <v>378</v>
      </c>
      <c r="G263" s="244"/>
      <c r="H263" s="245">
        <v>470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2096.5340000000001</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30" customHeight="1" x14ac:dyDescent="0.2">
      <c r="A265" s="33"/>
      <c r="B265" s="162"/>
      <c r="C265" s="163" t="s">
        <v>379</v>
      </c>
      <c r="D265" s="163" t="s">
        <v>237</v>
      </c>
      <c r="E265" s="164" t="s">
        <v>380</v>
      </c>
      <c r="F265" s="165" t="s">
        <v>381</v>
      </c>
      <c r="G265" s="240" t="s">
        <v>271</v>
      </c>
      <c r="H265" s="241">
        <v>706.53399999999999</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382</v>
      </c>
    </row>
    <row r="266" spans="1:65" s="2" customFormat="1" ht="48.75" x14ac:dyDescent="0.2">
      <c r="A266" s="33"/>
      <c r="B266" s="34"/>
      <c r="C266" s="33"/>
      <c r="D266" s="174" t="s">
        <v>243</v>
      </c>
      <c r="E266" s="33"/>
      <c r="F266" s="175" t="s">
        <v>383</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78" x14ac:dyDescent="0.2">
      <c r="A267" s="33"/>
      <c r="B267" s="34"/>
      <c r="C267" s="33"/>
      <c r="D267" s="174" t="s">
        <v>245</v>
      </c>
      <c r="E267" s="33"/>
      <c r="F267" s="178" t="s">
        <v>368</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248</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D269" s="174" t="s">
        <v>247</v>
      </c>
      <c r="E269" s="180" t="s">
        <v>1</v>
      </c>
      <c r="F269" s="181" t="s">
        <v>384</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D270" s="174" t="s">
        <v>247</v>
      </c>
      <c r="E270" s="186" t="s">
        <v>1</v>
      </c>
      <c r="F270" s="187" t="s">
        <v>385</v>
      </c>
      <c r="G270" s="244"/>
      <c r="H270" s="245">
        <v>706.53399999999999</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D271" s="174" t="s">
        <v>247</v>
      </c>
      <c r="E271" s="192" t="s">
        <v>1</v>
      </c>
      <c r="F271" s="193" t="s">
        <v>252</v>
      </c>
      <c r="G271" s="246"/>
      <c r="H271" s="247">
        <v>706.53399999999999</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30" customHeight="1" x14ac:dyDescent="0.2">
      <c r="A272" s="33"/>
      <c r="B272" s="162"/>
      <c r="C272" s="163" t="s">
        <v>386</v>
      </c>
      <c r="D272" s="163" t="s">
        <v>237</v>
      </c>
      <c r="E272" s="164" t="s">
        <v>387</v>
      </c>
      <c r="F272" s="165" t="s">
        <v>388</v>
      </c>
      <c r="G272" s="240" t="s">
        <v>271</v>
      </c>
      <c r="H272" s="241">
        <v>10598.01</v>
      </c>
      <c r="I272" s="167"/>
      <c r="J272" s="254">
        <f>ROUND(I272*H272,2)</f>
        <v>0</v>
      </c>
      <c r="K272" s="255" t="s">
        <v>241</v>
      </c>
      <c r="L272" s="34"/>
      <c r="M272" s="168" t="s">
        <v>1</v>
      </c>
      <c r="N272" s="169" t="s">
        <v>41</v>
      </c>
      <c r="O272" s="59"/>
      <c r="P272" s="170">
        <f>O272*H272</f>
        <v>0</v>
      </c>
      <c r="Q272" s="170">
        <v>0</v>
      </c>
      <c r="R272" s="170">
        <f>Q272*H272</f>
        <v>0</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389</v>
      </c>
    </row>
    <row r="273" spans="1:65" s="2" customFormat="1" ht="48.75" x14ac:dyDescent="0.2">
      <c r="A273" s="33"/>
      <c r="B273" s="34"/>
      <c r="C273" s="33"/>
      <c r="D273" s="174" t="s">
        <v>243</v>
      </c>
      <c r="E273" s="33"/>
      <c r="F273" s="175" t="s">
        <v>390</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78" x14ac:dyDescent="0.2">
      <c r="A274" s="33"/>
      <c r="B274" s="34"/>
      <c r="C274" s="33"/>
      <c r="D274" s="174" t="s">
        <v>245</v>
      </c>
      <c r="E274" s="33"/>
      <c r="F274" s="178" t="s">
        <v>368</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D275" s="174" t="s">
        <v>247</v>
      </c>
      <c r="E275" s="180" t="s">
        <v>1</v>
      </c>
      <c r="F275" s="181" t="s">
        <v>248</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D276" s="174" t="s">
        <v>247</v>
      </c>
      <c r="E276" s="180" t="s">
        <v>1</v>
      </c>
      <c r="F276" s="181" t="s">
        <v>391</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392</v>
      </c>
      <c r="G277" s="244"/>
      <c r="H277" s="245">
        <v>10598.01</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5" customFormat="1" x14ac:dyDescent="0.2">
      <c r="B278" s="191"/>
      <c r="D278" s="174" t="s">
        <v>247</v>
      </c>
      <c r="E278" s="192" t="s">
        <v>1</v>
      </c>
      <c r="F278" s="193" t="s">
        <v>252</v>
      </c>
      <c r="G278" s="246"/>
      <c r="H278" s="247">
        <v>10598.01</v>
      </c>
      <c r="I278" s="246"/>
      <c r="J278" s="246"/>
      <c r="K278" s="246"/>
      <c r="L278" s="191"/>
      <c r="M278" s="194"/>
      <c r="N278" s="195"/>
      <c r="O278" s="195"/>
      <c r="P278" s="195"/>
      <c r="Q278" s="195"/>
      <c r="R278" s="195"/>
      <c r="S278" s="195"/>
      <c r="T278" s="196"/>
      <c r="AT278" s="192" t="s">
        <v>247</v>
      </c>
      <c r="AU278" s="192" t="s">
        <v>85</v>
      </c>
      <c r="AV278" s="15" t="s">
        <v>98</v>
      </c>
      <c r="AW278" s="15" t="s">
        <v>33</v>
      </c>
      <c r="AX278" s="15" t="s">
        <v>83</v>
      </c>
      <c r="AY278" s="192" t="s">
        <v>235</v>
      </c>
    </row>
    <row r="279" spans="1:65" s="2" customFormat="1" ht="19.899999999999999" customHeight="1" x14ac:dyDescent="0.2">
      <c r="A279" s="33"/>
      <c r="B279" s="162"/>
      <c r="C279" s="163" t="s">
        <v>393</v>
      </c>
      <c r="D279" s="163" t="s">
        <v>237</v>
      </c>
      <c r="E279" s="164" t="s">
        <v>394</v>
      </c>
      <c r="F279" s="165" t="s">
        <v>395</v>
      </c>
      <c r="G279" s="240" t="s">
        <v>271</v>
      </c>
      <c r="H279" s="241">
        <v>1296.5340000000001</v>
      </c>
      <c r="I279" s="167"/>
      <c r="J279" s="254">
        <f>ROUND(I279*H279,2)</f>
        <v>0</v>
      </c>
      <c r="K279" s="255" t="s">
        <v>241</v>
      </c>
      <c r="L279" s="34"/>
      <c r="M279" s="168" t="s">
        <v>1</v>
      </c>
      <c r="N279" s="169" t="s">
        <v>41</v>
      </c>
      <c r="O279" s="59"/>
      <c r="P279" s="170">
        <f>O279*H279</f>
        <v>0</v>
      </c>
      <c r="Q279" s="170">
        <v>0</v>
      </c>
      <c r="R279" s="170">
        <f>Q279*H279</f>
        <v>0</v>
      </c>
      <c r="S279" s="170">
        <v>0</v>
      </c>
      <c r="T279" s="171">
        <f>S279*H279</f>
        <v>0</v>
      </c>
      <c r="U279" s="33"/>
      <c r="V279" s="33"/>
      <c r="W279" s="33"/>
      <c r="X279" s="33"/>
      <c r="Y279" s="33"/>
      <c r="Z279" s="33"/>
      <c r="AA279" s="33"/>
      <c r="AB279" s="33"/>
      <c r="AC279" s="33"/>
      <c r="AD279" s="33"/>
      <c r="AE279" s="33"/>
      <c r="AR279" s="172" t="s">
        <v>98</v>
      </c>
      <c r="AT279" s="172" t="s">
        <v>237</v>
      </c>
      <c r="AU279" s="172" t="s">
        <v>85</v>
      </c>
      <c r="AY279" s="18" t="s">
        <v>235</v>
      </c>
      <c r="BE279" s="173">
        <f>IF(N279="základní",J279,0)</f>
        <v>0</v>
      </c>
      <c r="BF279" s="173">
        <f>IF(N279="snížená",J279,0)</f>
        <v>0</v>
      </c>
      <c r="BG279" s="173">
        <f>IF(N279="zákl. přenesená",J279,0)</f>
        <v>0</v>
      </c>
      <c r="BH279" s="173">
        <f>IF(N279="sníž. přenesená",J279,0)</f>
        <v>0</v>
      </c>
      <c r="BI279" s="173">
        <f>IF(N279="nulová",J279,0)</f>
        <v>0</v>
      </c>
      <c r="BJ279" s="18" t="s">
        <v>83</v>
      </c>
      <c r="BK279" s="173">
        <f>ROUND(I279*H279,2)</f>
        <v>0</v>
      </c>
      <c r="BL279" s="18" t="s">
        <v>98</v>
      </c>
      <c r="BM279" s="172" t="s">
        <v>396</v>
      </c>
    </row>
    <row r="280" spans="1:65" s="2" customFormat="1" ht="29.25" x14ac:dyDescent="0.2">
      <c r="A280" s="33"/>
      <c r="B280" s="34"/>
      <c r="C280" s="33"/>
      <c r="D280" s="174" t="s">
        <v>243</v>
      </c>
      <c r="E280" s="33"/>
      <c r="F280" s="175" t="s">
        <v>397</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243</v>
      </c>
      <c r="AU280" s="18" t="s">
        <v>85</v>
      </c>
    </row>
    <row r="281" spans="1:65" s="2" customFormat="1" ht="136.5" x14ac:dyDescent="0.2">
      <c r="A281" s="33"/>
      <c r="B281" s="34"/>
      <c r="C281" s="33"/>
      <c r="D281" s="174" t="s">
        <v>245</v>
      </c>
      <c r="E281" s="33"/>
      <c r="F281" s="178" t="s">
        <v>398</v>
      </c>
      <c r="G281" s="238"/>
      <c r="H281" s="238"/>
      <c r="I281" s="238"/>
      <c r="J281" s="238"/>
      <c r="K281" s="238"/>
      <c r="L281" s="34"/>
      <c r="M281" s="176"/>
      <c r="N281" s="177"/>
      <c r="O281" s="59"/>
      <c r="P281" s="59"/>
      <c r="Q281" s="59"/>
      <c r="R281" s="59"/>
      <c r="S281" s="59"/>
      <c r="T281" s="60"/>
      <c r="U281" s="33"/>
      <c r="V281" s="33"/>
      <c r="W281" s="33"/>
      <c r="X281" s="33"/>
      <c r="Y281" s="33"/>
      <c r="Z281" s="33"/>
      <c r="AA281" s="33"/>
      <c r="AB281" s="33"/>
      <c r="AC281" s="33"/>
      <c r="AD281" s="33"/>
      <c r="AE281" s="33"/>
      <c r="AT281" s="18" t="s">
        <v>245</v>
      </c>
      <c r="AU281" s="18" t="s">
        <v>85</v>
      </c>
    </row>
    <row r="282" spans="1:65" s="13" customFormat="1" x14ac:dyDescent="0.2">
      <c r="B282" s="179"/>
      <c r="D282" s="174" t="s">
        <v>247</v>
      </c>
      <c r="E282" s="180" t="s">
        <v>1</v>
      </c>
      <c r="F282" s="181" t="s">
        <v>248</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3" customFormat="1" x14ac:dyDescent="0.2">
      <c r="B283" s="179"/>
      <c r="D283" s="174" t="s">
        <v>247</v>
      </c>
      <c r="E283" s="180" t="s">
        <v>1</v>
      </c>
      <c r="F283" s="181" t="s">
        <v>399</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D284" s="174" t="s">
        <v>247</v>
      </c>
      <c r="E284" s="186" t="s">
        <v>1</v>
      </c>
      <c r="F284" s="187" t="s">
        <v>400</v>
      </c>
      <c r="G284" s="244"/>
      <c r="H284" s="245">
        <v>120</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3" customFormat="1" x14ac:dyDescent="0.2">
      <c r="B285" s="179"/>
      <c r="D285" s="174" t="s">
        <v>247</v>
      </c>
      <c r="E285" s="180" t="s">
        <v>1</v>
      </c>
      <c r="F285" s="181" t="s">
        <v>401</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385</v>
      </c>
      <c r="G286" s="244"/>
      <c r="H286" s="245">
        <v>706.53399999999999</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3" customFormat="1" x14ac:dyDescent="0.2">
      <c r="B287" s="179"/>
      <c r="D287" s="174" t="s">
        <v>247</v>
      </c>
      <c r="E287" s="180" t="s">
        <v>1</v>
      </c>
      <c r="F287" s="181" t="s">
        <v>402</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287</v>
      </c>
      <c r="G288" s="244"/>
      <c r="H288" s="245">
        <v>470</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1296.5340000000001</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163" t="s">
        <v>403</v>
      </c>
      <c r="D290" s="163" t="s">
        <v>237</v>
      </c>
      <c r="E290" s="164" t="s">
        <v>404</v>
      </c>
      <c r="F290" s="165" t="s">
        <v>405</v>
      </c>
      <c r="G290" s="240" t="s">
        <v>341</v>
      </c>
      <c r="H290" s="241">
        <v>54</v>
      </c>
      <c r="I290" s="167"/>
      <c r="J290" s="254">
        <f>ROUND(I290*H290,2)</f>
        <v>0</v>
      </c>
      <c r="K290" s="255" t="s">
        <v>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406</v>
      </c>
    </row>
    <row r="291" spans="1:65" s="2" customFormat="1" ht="19.5" x14ac:dyDescent="0.2">
      <c r="A291" s="33"/>
      <c r="B291" s="34"/>
      <c r="C291" s="33"/>
      <c r="D291" s="174" t="s">
        <v>243</v>
      </c>
      <c r="E291" s="33"/>
      <c r="F291" s="175" t="s">
        <v>407</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48.75" x14ac:dyDescent="0.2">
      <c r="A292" s="33"/>
      <c r="B292" s="34"/>
      <c r="C292" s="33"/>
      <c r="D292" s="174" t="s">
        <v>408</v>
      </c>
      <c r="E292" s="33"/>
      <c r="F292" s="178" t="s">
        <v>409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408</v>
      </c>
      <c r="AU292" s="18" t="s">
        <v>85</v>
      </c>
    </row>
    <row r="293" spans="1:65" s="13" customFormat="1" x14ac:dyDescent="0.2">
      <c r="B293" s="179"/>
      <c r="D293" s="174" t="s">
        <v>247</v>
      </c>
      <c r="E293" s="180" t="s">
        <v>1</v>
      </c>
      <c r="F293" s="181" t="s">
        <v>248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410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411</v>
      </c>
      <c r="G295" s="244"/>
      <c r="H295" s="245">
        <v>54</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54</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30" customHeight="1" x14ac:dyDescent="0.2">
      <c r="A297" s="33"/>
      <c r="B297" s="162"/>
      <c r="C297" s="163" t="s">
        <v>412</v>
      </c>
      <c r="D297" s="163" t="s">
        <v>237</v>
      </c>
      <c r="E297" s="164" t="s">
        <v>413</v>
      </c>
      <c r="F297" s="165" t="s">
        <v>414</v>
      </c>
      <c r="G297" s="240" t="s">
        <v>271</v>
      </c>
      <c r="H297" s="241">
        <v>120</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415</v>
      </c>
    </row>
    <row r="298" spans="1:65" s="2" customFormat="1" ht="48.75" x14ac:dyDescent="0.2">
      <c r="A298" s="33"/>
      <c r="B298" s="34"/>
      <c r="C298" s="33"/>
      <c r="D298" s="174" t="s">
        <v>243</v>
      </c>
      <c r="E298" s="33"/>
      <c r="F298" s="175" t="s">
        <v>416</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48.75" x14ac:dyDescent="0.2">
      <c r="A299" s="33"/>
      <c r="B299" s="34"/>
      <c r="C299" s="33"/>
      <c r="D299" s="174" t="s">
        <v>245</v>
      </c>
      <c r="E299" s="33"/>
      <c r="F299" s="178" t="s">
        <v>417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248</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418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400</v>
      </c>
      <c r="G302" s="244"/>
      <c r="H302" s="245">
        <v>120</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120</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7</v>
      </c>
      <c r="D304" s="163" t="s">
        <v>237</v>
      </c>
      <c r="E304" s="164" t="s">
        <v>419</v>
      </c>
      <c r="F304" s="165" t="s">
        <v>420</v>
      </c>
      <c r="G304" s="240" t="s">
        <v>263</v>
      </c>
      <c r="H304" s="241">
        <v>144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421</v>
      </c>
    </row>
    <row r="305" spans="1:65" s="2" customFormat="1" ht="19.5" x14ac:dyDescent="0.2">
      <c r="A305" s="33"/>
      <c r="B305" s="34"/>
      <c r="C305" s="33"/>
      <c r="D305" s="174" t="s">
        <v>243</v>
      </c>
      <c r="E305" s="33"/>
      <c r="F305" s="175" t="s">
        <v>422</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248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3" customFormat="1" x14ac:dyDescent="0.2">
      <c r="B307" s="179"/>
      <c r="D307" s="174" t="s">
        <v>247</v>
      </c>
      <c r="E307" s="180" t="s">
        <v>1</v>
      </c>
      <c r="F307" s="181" t="s">
        <v>423</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4" customFormat="1" x14ac:dyDescent="0.2">
      <c r="B308" s="185"/>
      <c r="D308" s="174" t="s">
        <v>247</v>
      </c>
      <c r="E308" s="186" t="s">
        <v>1</v>
      </c>
      <c r="F308" s="187" t="s">
        <v>424</v>
      </c>
      <c r="G308" s="244"/>
      <c r="H308" s="245">
        <v>144</v>
      </c>
      <c r="I308" s="244"/>
      <c r="J308" s="244"/>
      <c r="K308" s="244"/>
      <c r="L308" s="185"/>
      <c r="M308" s="188"/>
      <c r="N308" s="189"/>
      <c r="O308" s="189"/>
      <c r="P308" s="189"/>
      <c r="Q308" s="189"/>
      <c r="R308" s="189"/>
      <c r="S308" s="189"/>
      <c r="T308" s="190"/>
      <c r="AT308" s="186" t="s">
        <v>247</v>
      </c>
      <c r="AU308" s="186" t="s">
        <v>85</v>
      </c>
      <c r="AV308" s="14" t="s">
        <v>85</v>
      </c>
      <c r="AW308" s="14" t="s">
        <v>33</v>
      </c>
      <c r="AX308" s="14" t="s">
        <v>76</v>
      </c>
      <c r="AY308" s="186" t="s">
        <v>235</v>
      </c>
    </row>
    <row r="309" spans="1:65" s="15" customFormat="1" x14ac:dyDescent="0.2">
      <c r="B309" s="191"/>
      <c r="D309" s="174" t="s">
        <v>247</v>
      </c>
      <c r="E309" s="192" t="s">
        <v>1</v>
      </c>
      <c r="F309" s="193" t="s">
        <v>252</v>
      </c>
      <c r="G309" s="246"/>
      <c r="H309" s="247">
        <v>144</v>
      </c>
      <c r="I309" s="246"/>
      <c r="J309" s="246"/>
      <c r="K309" s="246"/>
      <c r="L309" s="191"/>
      <c r="M309" s="194"/>
      <c r="N309" s="195"/>
      <c r="O309" s="195"/>
      <c r="P309" s="195"/>
      <c r="Q309" s="195"/>
      <c r="R309" s="195"/>
      <c r="S309" s="195"/>
      <c r="T309" s="196"/>
      <c r="AT309" s="192" t="s">
        <v>247</v>
      </c>
      <c r="AU309" s="192" t="s">
        <v>85</v>
      </c>
      <c r="AV309" s="15" t="s">
        <v>98</v>
      </c>
      <c r="AW309" s="15" t="s">
        <v>33</v>
      </c>
      <c r="AX309" s="15" t="s">
        <v>83</v>
      </c>
      <c r="AY309" s="192" t="s">
        <v>235</v>
      </c>
    </row>
    <row r="310" spans="1:65" s="2" customFormat="1" ht="19.899999999999999" customHeight="1" x14ac:dyDescent="0.2">
      <c r="A310" s="33"/>
      <c r="B310" s="162"/>
      <c r="C310" s="163" t="s">
        <v>425</v>
      </c>
      <c r="D310" s="163" t="s">
        <v>237</v>
      </c>
      <c r="E310" s="164" t="s">
        <v>426</v>
      </c>
      <c r="F310" s="165" t="s">
        <v>427</v>
      </c>
      <c r="G310" s="240" t="s">
        <v>271</v>
      </c>
      <c r="H310" s="241">
        <v>470</v>
      </c>
      <c r="I310" s="167"/>
      <c r="J310" s="254">
        <f>ROUND(I310*H310,2)</f>
        <v>0</v>
      </c>
      <c r="K310" s="255" t="s">
        <v>241</v>
      </c>
      <c r="L310" s="34"/>
      <c r="M310" s="168" t="s">
        <v>1</v>
      </c>
      <c r="N310" s="169" t="s">
        <v>41</v>
      </c>
      <c r="O310" s="59"/>
      <c r="P310" s="170">
        <f>O310*H310</f>
        <v>0</v>
      </c>
      <c r="Q310" s="170">
        <v>0</v>
      </c>
      <c r="R310" s="170">
        <f>Q310*H310</f>
        <v>0</v>
      </c>
      <c r="S310" s="170">
        <v>0</v>
      </c>
      <c r="T310" s="171">
        <f>S310*H310</f>
        <v>0</v>
      </c>
      <c r="U310" s="33"/>
      <c r="V310" s="33"/>
      <c r="W310" s="33"/>
      <c r="X310" s="33"/>
      <c r="Y310" s="33"/>
      <c r="Z310" s="33"/>
      <c r="AA310" s="33"/>
      <c r="AB310" s="33"/>
      <c r="AC310" s="33"/>
      <c r="AD310" s="33"/>
      <c r="AE310" s="33"/>
      <c r="AR310" s="172" t="s">
        <v>98</v>
      </c>
      <c r="AT310" s="172" t="s">
        <v>237</v>
      </c>
      <c r="AU310" s="172" t="s">
        <v>85</v>
      </c>
      <c r="AY310" s="18" t="s">
        <v>235</v>
      </c>
      <c r="BE310" s="173">
        <f>IF(N310="základní",J310,0)</f>
        <v>0</v>
      </c>
      <c r="BF310" s="173">
        <f>IF(N310="snížená",J310,0)</f>
        <v>0</v>
      </c>
      <c r="BG310" s="173">
        <f>IF(N310="zákl. přenesená",J310,0)</f>
        <v>0</v>
      </c>
      <c r="BH310" s="173">
        <f>IF(N310="sníž. přenesená",J310,0)</f>
        <v>0</v>
      </c>
      <c r="BI310" s="173">
        <f>IF(N310="nulová",J310,0)</f>
        <v>0</v>
      </c>
      <c r="BJ310" s="18" t="s">
        <v>83</v>
      </c>
      <c r="BK310" s="173">
        <f>ROUND(I310*H310,2)</f>
        <v>0</v>
      </c>
      <c r="BL310" s="18" t="s">
        <v>98</v>
      </c>
      <c r="BM310" s="172" t="s">
        <v>428</v>
      </c>
    </row>
    <row r="311" spans="1:65" s="2" customFormat="1" ht="29.25" x14ac:dyDescent="0.2">
      <c r="A311" s="33"/>
      <c r="B311" s="34"/>
      <c r="C311" s="33"/>
      <c r="D311" s="174" t="s">
        <v>243</v>
      </c>
      <c r="E311" s="33"/>
      <c r="F311" s="175" t="s">
        <v>429</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243</v>
      </c>
      <c r="AU311" s="18" t="s">
        <v>85</v>
      </c>
    </row>
    <row r="312" spans="1:65" s="2" customFormat="1" ht="136.5" x14ac:dyDescent="0.2">
      <c r="A312" s="33"/>
      <c r="B312" s="34"/>
      <c r="C312" s="33"/>
      <c r="D312" s="174" t="s">
        <v>245</v>
      </c>
      <c r="E312" s="33"/>
      <c r="F312" s="178" t="s">
        <v>430</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245</v>
      </c>
      <c r="AU312" s="18" t="s">
        <v>85</v>
      </c>
    </row>
    <row r="313" spans="1:65" s="13" customFormat="1" x14ac:dyDescent="0.2">
      <c r="B313" s="179"/>
      <c r="D313" s="174" t="s">
        <v>247</v>
      </c>
      <c r="E313" s="180" t="s">
        <v>1</v>
      </c>
      <c r="F313" s="181" t="s">
        <v>248</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3" customFormat="1" x14ac:dyDescent="0.2">
      <c r="B314" s="179"/>
      <c r="D314" s="174" t="s">
        <v>247</v>
      </c>
      <c r="E314" s="180" t="s">
        <v>1</v>
      </c>
      <c r="F314" s="181" t="s">
        <v>431</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4" customFormat="1" x14ac:dyDescent="0.2">
      <c r="B315" s="185"/>
      <c r="D315" s="174" t="s">
        <v>247</v>
      </c>
      <c r="E315" s="186" t="s">
        <v>1</v>
      </c>
      <c r="F315" s="187" t="s">
        <v>287</v>
      </c>
      <c r="G315" s="244"/>
      <c r="H315" s="245">
        <v>470</v>
      </c>
      <c r="I315" s="244"/>
      <c r="J315" s="244"/>
      <c r="K315" s="244"/>
      <c r="L315" s="185"/>
      <c r="M315" s="188"/>
      <c r="N315" s="189"/>
      <c r="O315" s="189"/>
      <c r="P315" s="189"/>
      <c r="Q315" s="189"/>
      <c r="R315" s="189"/>
      <c r="S315" s="189"/>
      <c r="T315" s="190"/>
      <c r="AT315" s="186" t="s">
        <v>247</v>
      </c>
      <c r="AU315" s="186" t="s">
        <v>85</v>
      </c>
      <c r="AV315" s="14" t="s">
        <v>85</v>
      </c>
      <c r="AW315" s="14" t="s">
        <v>33</v>
      </c>
      <c r="AX315" s="14" t="s">
        <v>76</v>
      </c>
      <c r="AY315" s="186" t="s">
        <v>235</v>
      </c>
    </row>
    <row r="316" spans="1:65" s="15" customFormat="1" x14ac:dyDescent="0.2">
      <c r="B316" s="191"/>
      <c r="D316" s="174" t="s">
        <v>247</v>
      </c>
      <c r="E316" s="192" t="s">
        <v>1</v>
      </c>
      <c r="F316" s="193" t="s">
        <v>252</v>
      </c>
      <c r="G316" s="246"/>
      <c r="H316" s="247">
        <v>470</v>
      </c>
      <c r="I316" s="246"/>
      <c r="J316" s="246"/>
      <c r="K316" s="246"/>
      <c r="L316" s="191"/>
      <c r="M316" s="194"/>
      <c r="N316" s="195"/>
      <c r="O316" s="195"/>
      <c r="P316" s="195"/>
      <c r="Q316" s="195"/>
      <c r="R316" s="195"/>
      <c r="S316" s="195"/>
      <c r="T316" s="196"/>
      <c r="AT316" s="192" t="s">
        <v>247</v>
      </c>
      <c r="AU316" s="192" t="s">
        <v>85</v>
      </c>
      <c r="AV316" s="15" t="s">
        <v>98</v>
      </c>
      <c r="AW316" s="15" t="s">
        <v>33</v>
      </c>
      <c r="AX316" s="15" t="s">
        <v>83</v>
      </c>
      <c r="AY316" s="192" t="s">
        <v>235</v>
      </c>
    </row>
    <row r="317" spans="1:65" s="2" customFormat="1" ht="19.899999999999999" customHeight="1" x14ac:dyDescent="0.2">
      <c r="A317" s="33"/>
      <c r="B317" s="162"/>
      <c r="C317" s="163" t="s">
        <v>432</v>
      </c>
      <c r="D317" s="163" t="s">
        <v>237</v>
      </c>
      <c r="E317" s="164" t="s">
        <v>433</v>
      </c>
      <c r="F317" s="165" t="s">
        <v>434</v>
      </c>
      <c r="G317" s="240" t="s">
        <v>271</v>
      </c>
      <c r="H317" s="241">
        <v>1386.5340000000001</v>
      </c>
      <c r="I317" s="167"/>
      <c r="J317" s="254">
        <f>ROUND(I317*H317,2)</f>
        <v>0</v>
      </c>
      <c r="K317" s="255" t="s">
        <v>241</v>
      </c>
      <c r="L317" s="34"/>
      <c r="M317" s="168" t="s">
        <v>1</v>
      </c>
      <c r="N317" s="169" t="s">
        <v>41</v>
      </c>
      <c r="O317" s="59"/>
      <c r="P317" s="170">
        <f>O317*H317</f>
        <v>0</v>
      </c>
      <c r="Q317" s="170">
        <v>0</v>
      </c>
      <c r="R317" s="170">
        <f>Q317*H317</f>
        <v>0</v>
      </c>
      <c r="S317" s="170">
        <v>0</v>
      </c>
      <c r="T317" s="171">
        <f>S317*H317</f>
        <v>0</v>
      </c>
      <c r="U317" s="33"/>
      <c r="V317" s="33"/>
      <c r="W317" s="33"/>
      <c r="X317" s="33"/>
      <c r="Y317" s="33"/>
      <c r="Z317" s="33"/>
      <c r="AA317" s="33"/>
      <c r="AB317" s="33"/>
      <c r="AC317" s="33"/>
      <c r="AD317" s="33"/>
      <c r="AE317" s="33"/>
      <c r="AR317" s="172" t="s">
        <v>98</v>
      </c>
      <c r="AT317" s="172" t="s">
        <v>237</v>
      </c>
      <c r="AU317" s="172" t="s">
        <v>85</v>
      </c>
      <c r="AY317" s="18" t="s">
        <v>235</v>
      </c>
      <c r="BE317" s="173">
        <f>IF(N317="základní",J317,0)</f>
        <v>0</v>
      </c>
      <c r="BF317" s="173">
        <f>IF(N317="snížená",J317,0)</f>
        <v>0</v>
      </c>
      <c r="BG317" s="173">
        <f>IF(N317="zákl. přenesená",J317,0)</f>
        <v>0</v>
      </c>
      <c r="BH317" s="173">
        <f>IF(N317="sníž. přenesená",J317,0)</f>
        <v>0</v>
      </c>
      <c r="BI317" s="173">
        <f>IF(N317="nulová",J317,0)</f>
        <v>0</v>
      </c>
      <c r="BJ317" s="18" t="s">
        <v>83</v>
      </c>
      <c r="BK317" s="173">
        <f>ROUND(I317*H317,2)</f>
        <v>0</v>
      </c>
      <c r="BL317" s="18" t="s">
        <v>98</v>
      </c>
      <c r="BM317" s="172" t="s">
        <v>435</v>
      </c>
    </row>
    <row r="318" spans="1:65" s="2" customFormat="1" ht="29.25" x14ac:dyDescent="0.2">
      <c r="A318" s="33"/>
      <c r="B318" s="34"/>
      <c r="C318" s="33"/>
      <c r="D318" s="174" t="s">
        <v>243</v>
      </c>
      <c r="E318" s="33"/>
      <c r="F318" s="175" t="s">
        <v>436</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243</v>
      </c>
      <c r="AU318" s="18" t="s">
        <v>85</v>
      </c>
    </row>
    <row r="319" spans="1:65" s="2" customFormat="1" ht="136.5" x14ac:dyDescent="0.2">
      <c r="A319" s="33"/>
      <c r="B319" s="34"/>
      <c r="C319" s="33"/>
      <c r="D319" s="174" t="s">
        <v>245</v>
      </c>
      <c r="E319" s="33"/>
      <c r="F319" s="178" t="s">
        <v>437</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245</v>
      </c>
      <c r="AU319" s="18" t="s">
        <v>85</v>
      </c>
    </row>
    <row r="320" spans="1:65" s="13" customFormat="1" x14ac:dyDescent="0.2">
      <c r="B320" s="179"/>
      <c r="D320" s="174" t="s">
        <v>247</v>
      </c>
      <c r="E320" s="180" t="s">
        <v>1</v>
      </c>
      <c r="F320" s="181" t="s">
        <v>248</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D321" s="174" t="s">
        <v>247</v>
      </c>
      <c r="E321" s="180" t="s">
        <v>1</v>
      </c>
      <c r="F321" s="181" t="s">
        <v>438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370</v>
      </c>
      <c r="G322" s="244"/>
      <c r="H322" s="245">
        <v>796.53399999999999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4" customFormat="1" x14ac:dyDescent="0.2">
      <c r="B323" s="185"/>
      <c r="D323" s="174" t="s">
        <v>247</v>
      </c>
      <c r="E323" s="186" t="s">
        <v>1</v>
      </c>
      <c r="F323" s="187" t="s">
        <v>439</v>
      </c>
      <c r="G323" s="244"/>
      <c r="H323" s="245">
        <v>120</v>
      </c>
      <c r="I323" s="244"/>
      <c r="J323" s="244"/>
      <c r="K323" s="244"/>
      <c r="L323" s="185"/>
      <c r="M323" s="188"/>
      <c r="N323" s="189"/>
      <c r="O323" s="189"/>
      <c r="P323" s="189"/>
      <c r="Q323" s="189"/>
      <c r="R323" s="189"/>
      <c r="S323" s="189"/>
      <c r="T323" s="190"/>
      <c r="AT323" s="186" t="s">
        <v>247</v>
      </c>
      <c r="AU323" s="186" t="s">
        <v>85</v>
      </c>
      <c r="AV323" s="14" t="s">
        <v>85</v>
      </c>
      <c r="AW323" s="14" t="s">
        <v>33</v>
      </c>
      <c r="AX323" s="14" t="s">
        <v>76</v>
      </c>
      <c r="AY323" s="186" t="s">
        <v>235</v>
      </c>
    </row>
    <row r="324" spans="1:65" s="13" customFormat="1" x14ac:dyDescent="0.2">
      <c r="B324" s="179"/>
      <c r="D324" s="174" t="s">
        <v>247</v>
      </c>
      <c r="E324" s="180" t="s">
        <v>1</v>
      </c>
      <c r="F324" s="181" t="s">
        <v>440</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D325" s="174" t="s">
        <v>247</v>
      </c>
      <c r="E325" s="186" t="s">
        <v>1</v>
      </c>
      <c r="F325" s="187" t="s">
        <v>287</v>
      </c>
      <c r="G325" s="244"/>
      <c r="H325" s="245">
        <v>470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D326" s="174" t="s">
        <v>247</v>
      </c>
      <c r="E326" s="192" t="s">
        <v>1</v>
      </c>
      <c r="F326" s="193" t="s">
        <v>252</v>
      </c>
      <c r="G326" s="246"/>
      <c r="H326" s="247">
        <v>1386.5340000000001</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30" customHeight="1" x14ac:dyDescent="0.2">
      <c r="A327" s="33"/>
      <c r="B327" s="162"/>
      <c r="C327" s="163" t="s">
        <v>441</v>
      </c>
      <c r="D327" s="163" t="s">
        <v>237</v>
      </c>
      <c r="E327" s="164" t="s">
        <v>442</v>
      </c>
      <c r="F327" s="165" t="s">
        <v>443</v>
      </c>
      <c r="G327" s="240" t="s">
        <v>341</v>
      </c>
      <c r="H327" s="241">
        <v>1271.761</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444</v>
      </c>
    </row>
    <row r="328" spans="1:65" s="2" customFormat="1" ht="29.25" x14ac:dyDescent="0.2">
      <c r="A328" s="33"/>
      <c r="B328" s="34"/>
      <c r="C328" s="33"/>
      <c r="D328" s="174" t="s">
        <v>243</v>
      </c>
      <c r="E328" s="33"/>
      <c r="F328" s="175" t="s">
        <v>445</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13" customFormat="1" x14ac:dyDescent="0.2">
      <c r="B329" s="179"/>
      <c r="D329" s="174" t="s">
        <v>247</v>
      </c>
      <c r="E329" s="180" t="s">
        <v>1</v>
      </c>
      <c r="F329" s="181" t="s">
        <v>248</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3" customFormat="1" ht="22.5" x14ac:dyDescent="0.2">
      <c r="B330" s="179"/>
      <c r="D330" s="174" t="s">
        <v>247</v>
      </c>
      <c r="E330" s="180" t="s">
        <v>1</v>
      </c>
      <c r="F330" s="181" t="s">
        <v>446</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4" customFormat="1" x14ac:dyDescent="0.2">
      <c r="B331" s="185"/>
      <c r="D331" s="174" t="s">
        <v>247</v>
      </c>
      <c r="E331" s="186" t="s">
        <v>1</v>
      </c>
      <c r="F331" s="187" t="s">
        <v>447</v>
      </c>
      <c r="G331" s="244"/>
      <c r="H331" s="245">
        <v>1271.761</v>
      </c>
      <c r="I331" s="244"/>
      <c r="J331" s="244"/>
      <c r="K331" s="244"/>
      <c r="L331" s="185"/>
      <c r="M331" s="188"/>
      <c r="N331" s="189"/>
      <c r="O331" s="189"/>
      <c r="P331" s="189"/>
      <c r="Q331" s="189"/>
      <c r="R331" s="189"/>
      <c r="S331" s="189"/>
      <c r="T331" s="190"/>
      <c r="AT331" s="186" t="s">
        <v>247</v>
      </c>
      <c r="AU331" s="186" t="s">
        <v>85</v>
      </c>
      <c r="AV331" s="14" t="s">
        <v>85</v>
      </c>
      <c r="AW331" s="14" t="s">
        <v>33</v>
      </c>
      <c r="AX331" s="14" t="s">
        <v>76</v>
      </c>
      <c r="AY331" s="186" t="s">
        <v>235</v>
      </c>
    </row>
    <row r="332" spans="1:65" s="15" customFormat="1" x14ac:dyDescent="0.2">
      <c r="B332" s="191"/>
      <c r="D332" s="174" t="s">
        <v>247</v>
      </c>
      <c r="E332" s="192" t="s">
        <v>1</v>
      </c>
      <c r="F332" s="193" t="s">
        <v>252</v>
      </c>
      <c r="G332" s="246"/>
      <c r="H332" s="247">
        <v>1271.761</v>
      </c>
      <c r="I332" s="246"/>
      <c r="J332" s="246"/>
      <c r="K332" s="246"/>
      <c r="L332" s="191"/>
      <c r="M332" s="194"/>
      <c r="N332" s="195"/>
      <c r="O332" s="195"/>
      <c r="P332" s="195"/>
      <c r="Q332" s="195"/>
      <c r="R332" s="195"/>
      <c r="S332" s="195"/>
      <c r="T332" s="196"/>
      <c r="AT332" s="192" t="s">
        <v>247</v>
      </c>
      <c r="AU332" s="192" t="s">
        <v>85</v>
      </c>
      <c r="AV332" s="15" t="s">
        <v>98</v>
      </c>
      <c r="AW332" s="15" t="s">
        <v>33</v>
      </c>
      <c r="AX332" s="15" t="s">
        <v>83</v>
      </c>
      <c r="AY332" s="192" t="s">
        <v>235</v>
      </c>
    </row>
    <row r="333" spans="1:65" s="2" customFormat="1" ht="19.899999999999999" customHeight="1" x14ac:dyDescent="0.2">
      <c r="A333" s="33"/>
      <c r="B333" s="162"/>
      <c r="C333" s="163" t="s">
        <v>448</v>
      </c>
      <c r="D333" s="163" t="s">
        <v>237</v>
      </c>
      <c r="E333" s="164" t="s">
        <v>449</v>
      </c>
      <c r="F333" s="165" t="s">
        <v>450</v>
      </c>
      <c r="G333" s="240" t="s">
        <v>263</v>
      </c>
      <c r="H333" s="241">
        <v>54</v>
      </c>
      <c r="I333" s="167"/>
      <c r="J333" s="254">
        <f>ROUND(I333*H333,2)</f>
        <v>0</v>
      </c>
      <c r="K333" s="255" t="s">
        <v>241</v>
      </c>
      <c r="L333" s="34"/>
      <c r="M333" s="168" t="s">
        <v>1</v>
      </c>
      <c r="N333" s="169" t="s">
        <v>41</v>
      </c>
      <c r="O333" s="59"/>
      <c r="P333" s="170">
        <f>O333*H333</f>
        <v>0</v>
      </c>
      <c r="Q333" s="170">
        <v>0</v>
      </c>
      <c r="R333" s="170">
        <f>Q333*H333</f>
        <v>0</v>
      </c>
      <c r="S333" s="170">
        <v>0</v>
      </c>
      <c r="T333" s="171">
        <f>S333*H333</f>
        <v>0</v>
      </c>
      <c r="U333" s="33"/>
      <c r="V333" s="33"/>
      <c r="W333" s="33"/>
      <c r="X333" s="33"/>
      <c r="Y333" s="33"/>
      <c r="Z333" s="33"/>
      <c r="AA333" s="33"/>
      <c r="AB333" s="33"/>
      <c r="AC333" s="33"/>
      <c r="AD333" s="33"/>
      <c r="AE333" s="33"/>
      <c r="AR333" s="172" t="s">
        <v>98</v>
      </c>
      <c r="AT333" s="172" t="s">
        <v>237</v>
      </c>
      <c r="AU333" s="172" t="s">
        <v>85</v>
      </c>
      <c r="AY333" s="18" t="s">
        <v>235</v>
      </c>
      <c r="BE333" s="173">
        <f>IF(N333="základní",J333,0)</f>
        <v>0</v>
      </c>
      <c r="BF333" s="173">
        <f>IF(N333="snížená",J333,0)</f>
        <v>0</v>
      </c>
      <c r="BG333" s="173">
        <f>IF(N333="zákl. přenesená",J333,0)</f>
        <v>0</v>
      </c>
      <c r="BH333" s="173">
        <f>IF(N333="sníž. přenesená",J333,0)</f>
        <v>0</v>
      </c>
      <c r="BI333" s="173">
        <f>IF(N333="nulová",J333,0)</f>
        <v>0</v>
      </c>
      <c r="BJ333" s="18" t="s">
        <v>83</v>
      </c>
      <c r="BK333" s="173">
        <f>ROUND(I333*H333,2)</f>
        <v>0</v>
      </c>
      <c r="BL333" s="18" t="s">
        <v>98</v>
      </c>
      <c r="BM333" s="172" t="s">
        <v>451</v>
      </c>
    </row>
    <row r="334" spans="1:65" s="2" customFormat="1" ht="29.25" x14ac:dyDescent="0.2">
      <c r="A334" s="33"/>
      <c r="B334" s="34"/>
      <c r="C334" s="33"/>
      <c r="D334" s="174" t="s">
        <v>243</v>
      </c>
      <c r="E334" s="33"/>
      <c r="F334" s="175" t="s">
        <v>452</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243</v>
      </c>
      <c r="AU334" s="18" t="s">
        <v>85</v>
      </c>
    </row>
    <row r="335" spans="1:65" s="2" customFormat="1" ht="58.5" x14ac:dyDescent="0.2">
      <c r="A335" s="33"/>
      <c r="B335" s="34"/>
      <c r="C335" s="33"/>
      <c r="D335" s="174" t="s">
        <v>245</v>
      </c>
      <c r="E335" s="33"/>
      <c r="F335" s="178" t="s">
        <v>453</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245</v>
      </c>
      <c r="AU335" s="18" t="s">
        <v>85</v>
      </c>
    </row>
    <row r="336" spans="1:65" s="13" customFormat="1" x14ac:dyDescent="0.2">
      <c r="B336" s="179"/>
      <c r="D336" s="174" t="s">
        <v>247</v>
      </c>
      <c r="E336" s="180" t="s">
        <v>1</v>
      </c>
      <c r="F336" s="181" t="s">
        <v>248</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3" customFormat="1" x14ac:dyDescent="0.2">
      <c r="B337" s="179"/>
      <c r="D337" s="174" t="s">
        <v>247</v>
      </c>
      <c r="E337" s="180" t="s">
        <v>1</v>
      </c>
      <c r="F337" s="181" t="s">
        <v>454</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455</v>
      </c>
      <c r="G338" s="244"/>
      <c r="H338" s="245">
        <v>54</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54</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456</v>
      </c>
      <c r="D340" s="163" t="s">
        <v>237</v>
      </c>
      <c r="E340" s="164" t="s">
        <v>457</v>
      </c>
      <c r="F340" s="165" t="s">
        <v>458</v>
      </c>
      <c r="G340" s="240" t="s">
        <v>263</v>
      </c>
      <c r="H340" s="241">
        <v>1074</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459</v>
      </c>
    </row>
    <row r="341" spans="1:65" s="2" customFormat="1" ht="29.25" x14ac:dyDescent="0.2">
      <c r="A341" s="33"/>
      <c r="B341" s="34"/>
      <c r="C341" s="33"/>
      <c r="D341" s="174" t="s">
        <v>243</v>
      </c>
      <c r="E341" s="33"/>
      <c r="F341" s="175" t="s">
        <v>460</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33"/>
      <c r="D342" s="174" t="s">
        <v>245</v>
      </c>
      <c r="E342" s="33"/>
      <c r="F342" s="178" t="s">
        <v>453</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248</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D344" s="174" t="s">
        <v>247</v>
      </c>
      <c r="E344" s="180" t="s">
        <v>1</v>
      </c>
      <c r="F344" s="181" t="s">
        <v>461</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4" customFormat="1" x14ac:dyDescent="0.2">
      <c r="B345" s="185"/>
      <c r="D345" s="174" t="s">
        <v>247</v>
      </c>
      <c r="E345" s="186" t="s">
        <v>1</v>
      </c>
      <c r="F345" s="187" t="s">
        <v>462</v>
      </c>
      <c r="G345" s="244"/>
      <c r="H345" s="245">
        <v>1074</v>
      </c>
      <c r="I345" s="244"/>
      <c r="J345" s="244"/>
      <c r="K345" s="244"/>
      <c r="L345" s="185"/>
      <c r="M345" s="188"/>
      <c r="N345" s="189"/>
      <c r="O345" s="189"/>
      <c r="P345" s="189"/>
      <c r="Q345" s="189"/>
      <c r="R345" s="189"/>
      <c r="S345" s="189"/>
      <c r="T345" s="190"/>
      <c r="AT345" s="186" t="s">
        <v>247</v>
      </c>
      <c r="AU345" s="186" t="s">
        <v>85</v>
      </c>
      <c r="AV345" s="14" t="s">
        <v>85</v>
      </c>
      <c r="AW345" s="14" t="s">
        <v>33</v>
      </c>
      <c r="AX345" s="14" t="s">
        <v>76</v>
      </c>
      <c r="AY345" s="186" t="s">
        <v>235</v>
      </c>
    </row>
    <row r="346" spans="1:65" s="15" customFormat="1" x14ac:dyDescent="0.2">
      <c r="B346" s="191"/>
      <c r="D346" s="174" t="s">
        <v>247</v>
      </c>
      <c r="E346" s="192" t="s">
        <v>1</v>
      </c>
      <c r="F346" s="193" t="s">
        <v>252</v>
      </c>
      <c r="G346" s="246"/>
      <c r="H346" s="247">
        <v>1074</v>
      </c>
      <c r="I346" s="246"/>
      <c r="J346" s="246"/>
      <c r="K346" s="246"/>
      <c r="L346" s="191"/>
      <c r="M346" s="194"/>
      <c r="N346" s="195"/>
      <c r="O346" s="195"/>
      <c r="P346" s="195"/>
      <c r="Q346" s="195"/>
      <c r="R346" s="195"/>
      <c r="S346" s="195"/>
      <c r="T346" s="196"/>
      <c r="AT346" s="192" t="s">
        <v>247</v>
      </c>
      <c r="AU346" s="192" t="s">
        <v>85</v>
      </c>
      <c r="AV346" s="15" t="s">
        <v>98</v>
      </c>
      <c r="AW346" s="15" t="s">
        <v>33</v>
      </c>
      <c r="AX346" s="15" t="s">
        <v>83</v>
      </c>
      <c r="AY346" s="192" t="s">
        <v>235</v>
      </c>
    </row>
    <row r="347" spans="1:65" s="2" customFormat="1" ht="19.899999999999999" customHeight="1" x14ac:dyDescent="0.2">
      <c r="A347" s="33"/>
      <c r="B347" s="162"/>
      <c r="C347" s="163" t="s">
        <v>463</v>
      </c>
      <c r="D347" s="163" t="s">
        <v>237</v>
      </c>
      <c r="E347" s="164" t="s">
        <v>464</v>
      </c>
      <c r="F347" s="165" t="s">
        <v>465</v>
      </c>
      <c r="G347" s="240" t="s">
        <v>263</v>
      </c>
      <c r="H347" s="241">
        <v>54</v>
      </c>
      <c r="I347" s="167"/>
      <c r="J347" s="254">
        <f>ROUND(I347*H347,2)</f>
        <v>0</v>
      </c>
      <c r="K347" s="255" t="s">
        <v>241</v>
      </c>
      <c r="L347" s="34"/>
      <c r="M347" s="168" t="s">
        <v>1</v>
      </c>
      <c r="N347" s="169" t="s">
        <v>41</v>
      </c>
      <c r="O347" s="59"/>
      <c r="P347" s="170">
        <f>O347*H347</f>
        <v>0</v>
      </c>
      <c r="Q347" s="170">
        <v>0</v>
      </c>
      <c r="R347" s="170">
        <f>Q347*H347</f>
        <v>0</v>
      </c>
      <c r="S347" s="170">
        <v>0</v>
      </c>
      <c r="T347" s="171">
        <f>S347*H347</f>
        <v>0</v>
      </c>
      <c r="U347" s="33"/>
      <c r="V347" s="33"/>
      <c r="W347" s="33"/>
      <c r="X347" s="33"/>
      <c r="Y347" s="33"/>
      <c r="Z347" s="33"/>
      <c r="AA347" s="33"/>
      <c r="AB347" s="33"/>
      <c r="AC347" s="33"/>
      <c r="AD347" s="33"/>
      <c r="AE347" s="33"/>
      <c r="AR347" s="172" t="s">
        <v>98</v>
      </c>
      <c r="AT347" s="172" t="s">
        <v>237</v>
      </c>
      <c r="AU347" s="172" t="s">
        <v>85</v>
      </c>
      <c r="AY347" s="18" t="s">
        <v>235</v>
      </c>
      <c r="BE347" s="173">
        <f>IF(N347="základní",J347,0)</f>
        <v>0</v>
      </c>
      <c r="BF347" s="173">
        <f>IF(N347="snížená",J347,0)</f>
        <v>0</v>
      </c>
      <c r="BG347" s="173">
        <f>IF(N347="zákl. přenesená",J347,0)</f>
        <v>0</v>
      </c>
      <c r="BH347" s="173">
        <f>IF(N347="sníž. přenesená",J347,0)</f>
        <v>0</v>
      </c>
      <c r="BI347" s="173">
        <f>IF(N347="nulová",J347,0)</f>
        <v>0</v>
      </c>
      <c r="BJ347" s="18" t="s">
        <v>83</v>
      </c>
      <c r="BK347" s="173">
        <f>ROUND(I347*H347,2)</f>
        <v>0</v>
      </c>
      <c r="BL347" s="18" t="s">
        <v>98</v>
      </c>
      <c r="BM347" s="172" t="s">
        <v>466</v>
      </c>
    </row>
    <row r="348" spans="1:65" s="2" customFormat="1" ht="29.25" x14ac:dyDescent="0.2">
      <c r="A348" s="33"/>
      <c r="B348" s="34"/>
      <c r="C348" s="33"/>
      <c r="D348" s="174" t="s">
        <v>243</v>
      </c>
      <c r="E348" s="33"/>
      <c r="F348" s="175" t="s">
        <v>467</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243</v>
      </c>
      <c r="AU348" s="18" t="s">
        <v>85</v>
      </c>
    </row>
    <row r="349" spans="1:65" s="2" customFormat="1" ht="136.5" x14ac:dyDescent="0.2">
      <c r="A349" s="33"/>
      <c r="B349" s="34"/>
      <c r="C349" s="33"/>
      <c r="D349" s="174" t="s">
        <v>245</v>
      </c>
      <c r="E349" s="33"/>
      <c r="F349" s="178" t="s">
        <v>468</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245</v>
      </c>
      <c r="AU349" s="18" t="s">
        <v>85</v>
      </c>
    </row>
    <row r="350" spans="1:65" s="13" customFormat="1" x14ac:dyDescent="0.2">
      <c r="B350" s="179"/>
      <c r="D350" s="174" t="s">
        <v>247</v>
      </c>
      <c r="E350" s="180" t="s">
        <v>1</v>
      </c>
      <c r="F350" s="181" t="s">
        <v>248</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D351" s="174" t="s">
        <v>247</v>
      </c>
      <c r="E351" s="180" t="s">
        <v>1</v>
      </c>
      <c r="F351" s="181" t="s">
        <v>454</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455</v>
      </c>
      <c r="G352" s="244"/>
      <c r="H352" s="245">
        <v>54</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54</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163" t="s">
        <v>469</v>
      </c>
      <c r="D354" s="163" t="s">
        <v>237</v>
      </c>
      <c r="E354" s="164" t="s">
        <v>470</v>
      </c>
      <c r="F354" s="165" t="s">
        <v>471</v>
      </c>
      <c r="G354" s="240" t="s">
        <v>263</v>
      </c>
      <c r="H354" s="241">
        <v>72</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472</v>
      </c>
    </row>
    <row r="355" spans="1:65" s="2" customFormat="1" ht="29.25" x14ac:dyDescent="0.2">
      <c r="A355" s="33"/>
      <c r="B355" s="34"/>
      <c r="C355" s="33"/>
      <c r="D355" s="174" t="s">
        <v>243</v>
      </c>
      <c r="E355" s="33"/>
      <c r="F355" s="175" t="s">
        <v>473</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33"/>
      <c r="D356" s="174" t="s">
        <v>245</v>
      </c>
      <c r="E356" s="33"/>
      <c r="F356" s="178" t="s">
        <v>468</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D357" s="174" t="s">
        <v>247</v>
      </c>
      <c r="E357" s="180" t="s">
        <v>1</v>
      </c>
      <c r="F357" s="181" t="s">
        <v>248</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D358" s="174" t="s">
        <v>247</v>
      </c>
      <c r="E358" s="180" t="s">
        <v>1</v>
      </c>
      <c r="F358" s="181" t="s">
        <v>474</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D359" s="174" t="s">
        <v>247</v>
      </c>
      <c r="E359" s="186" t="s">
        <v>1</v>
      </c>
      <c r="F359" s="187" t="s">
        <v>475</v>
      </c>
      <c r="G359" s="244"/>
      <c r="H359" s="245">
        <v>72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5" customFormat="1" x14ac:dyDescent="0.2">
      <c r="B360" s="191"/>
      <c r="D360" s="174" t="s">
        <v>247</v>
      </c>
      <c r="E360" s="192" t="s">
        <v>1</v>
      </c>
      <c r="F360" s="193" t="s">
        <v>252</v>
      </c>
      <c r="G360" s="246"/>
      <c r="H360" s="247">
        <v>72</v>
      </c>
      <c r="I360" s="246"/>
      <c r="J360" s="246"/>
      <c r="K360" s="246"/>
      <c r="L360" s="191"/>
      <c r="M360" s="194"/>
      <c r="N360" s="195"/>
      <c r="O360" s="195"/>
      <c r="P360" s="195"/>
      <c r="Q360" s="195"/>
      <c r="R360" s="195"/>
      <c r="S360" s="195"/>
      <c r="T360" s="196"/>
      <c r="AT360" s="192" t="s">
        <v>247</v>
      </c>
      <c r="AU360" s="192" t="s">
        <v>85</v>
      </c>
      <c r="AV360" s="15" t="s">
        <v>98</v>
      </c>
      <c r="AW360" s="15" t="s">
        <v>33</v>
      </c>
      <c r="AX360" s="15" t="s">
        <v>83</v>
      </c>
      <c r="AY360" s="192" t="s">
        <v>235</v>
      </c>
    </row>
    <row r="361" spans="1:65" s="2" customFormat="1" ht="14.45" customHeight="1" x14ac:dyDescent="0.2">
      <c r="A361" s="33"/>
      <c r="B361" s="162"/>
      <c r="C361" s="197" t="s">
        <v>476</v>
      </c>
      <c r="D361" s="197" t="s">
        <v>338</v>
      </c>
      <c r="E361" s="198" t="s">
        <v>477</v>
      </c>
      <c r="F361" s="199" t="s">
        <v>478</v>
      </c>
      <c r="G361" s="248" t="s">
        <v>479</v>
      </c>
      <c r="H361" s="249">
        <v>3.8929999999999998</v>
      </c>
      <c r="I361" s="200"/>
      <c r="J361" s="256">
        <f>ROUND(I361*H361,2)</f>
        <v>0</v>
      </c>
      <c r="K361" s="257" t="s">
        <v>241</v>
      </c>
      <c r="L361" s="201"/>
      <c r="M361" s="202" t="s">
        <v>1</v>
      </c>
      <c r="N361" s="203" t="s">
        <v>41</v>
      </c>
      <c r="O361" s="59"/>
      <c r="P361" s="170">
        <f>O361*H361</f>
        <v>0</v>
      </c>
      <c r="Q361" s="170">
        <v>1E-3</v>
      </c>
      <c r="R361" s="170">
        <f>Q361*H361</f>
        <v>3.8929999999999998E-3</v>
      </c>
      <c r="S361" s="170">
        <v>0</v>
      </c>
      <c r="T361" s="171">
        <f>S361*H361</f>
        <v>0</v>
      </c>
      <c r="U361" s="33"/>
      <c r="V361" s="33"/>
      <c r="W361" s="33"/>
      <c r="X361" s="33"/>
      <c r="Y361" s="33"/>
      <c r="Z361" s="33"/>
      <c r="AA361" s="33"/>
      <c r="AB361" s="33"/>
      <c r="AC361" s="33"/>
      <c r="AD361" s="33"/>
      <c r="AE361" s="33"/>
      <c r="AR361" s="172" t="s">
        <v>316</v>
      </c>
      <c r="AT361" s="172" t="s">
        <v>338</v>
      </c>
      <c r="AU361" s="172" t="s">
        <v>85</v>
      </c>
      <c r="AY361" s="18" t="s">
        <v>235</v>
      </c>
      <c r="BE361" s="173">
        <f>IF(N361="základní",J361,0)</f>
        <v>0</v>
      </c>
      <c r="BF361" s="173">
        <f>IF(N361="snížená",J361,0)</f>
        <v>0</v>
      </c>
      <c r="BG361" s="173">
        <f>IF(N361="zákl. přenesená",J361,0)</f>
        <v>0</v>
      </c>
      <c r="BH361" s="173">
        <f>IF(N361="sníž. přenesená",J361,0)</f>
        <v>0</v>
      </c>
      <c r="BI361" s="173">
        <f>IF(N361="nulová",J361,0)</f>
        <v>0</v>
      </c>
      <c r="BJ361" s="18" t="s">
        <v>83</v>
      </c>
      <c r="BK361" s="173">
        <f>ROUND(I361*H361,2)</f>
        <v>0</v>
      </c>
      <c r="BL361" s="18" t="s">
        <v>98</v>
      </c>
      <c r="BM361" s="172" t="s">
        <v>480</v>
      </c>
    </row>
    <row r="362" spans="1:65" s="2" customFormat="1" x14ac:dyDescent="0.2">
      <c r="A362" s="33"/>
      <c r="B362" s="34"/>
      <c r="C362" s="33"/>
      <c r="D362" s="174" t="s">
        <v>243</v>
      </c>
      <c r="E362" s="33"/>
      <c r="F362" s="175" t="s">
        <v>478</v>
      </c>
      <c r="G362" s="238"/>
      <c r="H362" s="238"/>
      <c r="I362" s="238"/>
      <c r="J362" s="238"/>
      <c r="K362" s="238"/>
      <c r="L362" s="34"/>
      <c r="M362" s="176"/>
      <c r="N362" s="177"/>
      <c r="O362" s="59"/>
      <c r="P362" s="59"/>
      <c r="Q362" s="59"/>
      <c r="R362" s="59"/>
      <c r="S362" s="59"/>
      <c r="T362" s="60"/>
      <c r="U362" s="33"/>
      <c r="V362" s="33"/>
      <c r="W362" s="33"/>
      <c r="X362" s="33"/>
      <c r="Y362" s="33"/>
      <c r="Z362" s="33"/>
      <c r="AA362" s="33"/>
      <c r="AB362" s="33"/>
      <c r="AC362" s="33"/>
      <c r="AD362" s="33"/>
      <c r="AE362" s="33"/>
      <c r="AT362" s="18" t="s">
        <v>243</v>
      </c>
      <c r="AU362" s="18" t="s">
        <v>85</v>
      </c>
    </row>
    <row r="363" spans="1:65" s="13" customFormat="1" x14ac:dyDescent="0.2">
      <c r="B363" s="179"/>
      <c r="D363" s="174" t="s">
        <v>247</v>
      </c>
      <c r="E363" s="180" t="s">
        <v>1</v>
      </c>
      <c r="F363" s="181" t="s">
        <v>481</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D364" s="174" t="s">
        <v>247</v>
      </c>
      <c r="E364" s="186" t="s">
        <v>1</v>
      </c>
      <c r="F364" s="187" t="s">
        <v>482</v>
      </c>
      <c r="G364" s="244"/>
      <c r="H364" s="245">
        <v>3.8929999999999998</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5" customFormat="1" x14ac:dyDescent="0.2">
      <c r="B365" s="191"/>
      <c r="D365" s="174" t="s">
        <v>247</v>
      </c>
      <c r="E365" s="192" t="s">
        <v>1</v>
      </c>
      <c r="F365" s="193" t="s">
        <v>252</v>
      </c>
      <c r="G365" s="246"/>
      <c r="H365" s="247">
        <v>3.8929999999999998</v>
      </c>
      <c r="I365" s="246"/>
      <c r="J365" s="246"/>
      <c r="K365" s="246"/>
      <c r="L365" s="191"/>
      <c r="M365" s="194"/>
      <c r="N365" s="195"/>
      <c r="O365" s="195"/>
      <c r="P365" s="195"/>
      <c r="Q365" s="195"/>
      <c r="R365" s="195"/>
      <c r="S365" s="195"/>
      <c r="T365" s="196"/>
      <c r="AT365" s="192" t="s">
        <v>247</v>
      </c>
      <c r="AU365" s="192" t="s">
        <v>85</v>
      </c>
      <c r="AV365" s="15" t="s">
        <v>98</v>
      </c>
      <c r="AW365" s="15" t="s">
        <v>33</v>
      </c>
      <c r="AX365" s="15" t="s">
        <v>83</v>
      </c>
      <c r="AY365" s="192" t="s">
        <v>235</v>
      </c>
    </row>
    <row r="366" spans="1:65" s="2" customFormat="1" ht="19.899999999999999" customHeight="1" x14ac:dyDescent="0.2">
      <c r="A366" s="33"/>
      <c r="B366" s="162"/>
      <c r="C366" s="163" t="s">
        <v>260</v>
      </c>
      <c r="D366" s="163" t="s">
        <v>237</v>
      </c>
      <c r="E366" s="164" t="s">
        <v>483</v>
      </c>
      <c r="F366" s="165" t="s">
        <v>484</v>
      </c>
      <c r="G366" s="240" t="s">
        <v>263</v>
      </c>
      <c r="H366" s="241">
        <v>411.51</v>
      </c>
      <c r="I366" s="167"/>
      <c r="J366" s="254">
        <f>ROUND(I366*H366,2)</f>
        <v>0</v>
      </c>
      <c r="K366" s="255" t="s">
        <v>241</v>
      </c>
      <c r="L366" s="34"/>
      <c r="M366" s="168" t="s">
        <v>1</v>
      </c>
      <c r="N366" s="169" t="s">
        <v>41</v>
      </c>
      <c r="O366" s="59"/>
      <c r="P366" s="170">
        <f>O366*H366</f>
        <v>0</v>
      </c>
      <c r="Q366" s="170">
        <v>0</v>
      </c>
      <c r="R366" s="170">
        <f>Q366*H366</f>
        <v>0</v>
      </c>
      <c r="S366" s="170">
        <v>0</v>
      </c>
      <c r="T366" s="171">
        <f>S366*H366</f>
        <v>0</v>
      </c>
      <c r="U366" s="33"/>
      <c r="V366" s="33"/>
      <c r="W366" s="33"/>
      <c r="X366" s="33"/>
      <c r="Y366" s="33"/>
      <c r="Z366" s="33"/>
      <c r="AA366" s="33"/>
      <c r="AB366" s="33"/>
      <c r="AC366" s="33"/>
      <c r="AD366" s="33"/>
      <c r="AE366" s="33"/>
      <c r="AR366" s="172" t="s">
        <v>98</v>
      </c>
      <c r="AT366" s="172" t="s">
        <v>237</v>
      </c>
      <c r="AU366" s="172" t="s">
        <v>85</v>
      </c>
      <c r="AY366" s="18" t="s">
        <v>235</v>
      </c>
      <c r="BE366" s="173">
        <f>IF(N366="základní",J366,0)</f>
        <v>0</v>
      </c>
      <c r="BF366" s="173">
        <f>IF(N366="snížená",J366,0)</f>
        <v>0</v>
      </c>
      <c r="BG366" s="173">
        <f>IF(N366="zákl. přenesená",J366,0)</f>
        <v>0</v>
      </c>
      <c r="BH366" s="173">
        <f>IF(N366="sníž. přenesená",J366,0)</f>
        <v>0</v>
      </c>
      <c r="BI366" s="173">
        <f>IF(N366="nulová",J366,0)</f>
        <v>0</v>
      </c>
      <c r="BJ366" s="18" t="s">
        <v>83</v>
      </c>
      <c r="BK366" s="173">
        <f>ROUND(I366*H366,2)</f>
        <v>0</v>
      </c>
      <c r="BL366" s="18" t="s">
        <v>98</v>
      </c>
      <c r="BM366" s="172" t="s">
        <v>485</v>
      </c>
    </row>
    <row r="367" spans="1:65" s="2" customFormat="1" ht="19.5" x14ac:dyDescent="0.2">
      <c r="A367" s="33"/>
      <c r="B367" s="34"/>
      <c r="C367" s="33"/>
      <c r="D367" s="174" t="s">
        <v>243</v>
      </c>
      <c r="E367" s="33"/>
      <c r="F367" s="175" t="s">
        <v>486</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243</v>
      </c>
      <c r="AU367" s="18" t="s">
        <v>85</v>
      </c>
    </row>
    <row r="368" spans="1:65" s="2" customFormat="1" ht="136.5" x14ac:dyDescent="0.2">
      <c r="A368" s="33"/>
      <c r="B368" s="34"/>
      <c r="C368" s="33"/>
      <c r="D368" s="174" t="s">
        <v>245</v>
      </c>
      <c r="E368" s="33"/>
      <c r="F368" s="178" t="s">
        <v>487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245</v>
      </c>
      <c r="AU368" s="18" t="s">
        <v>85</v>
      </c>
    </row>
    <row r="369" spans="1:65" s="13" customFormat="1" x14ac:dyDescent="0.2">
      <c r="B369" s="179"/>
      <c r="D369" s="174" t="s">
        <v>247</v>
      </c>
      <c r="E369" s="180" t="s">
        <v>1</v>
      </c>
      <c r="F369" s="181" t="s">
        <v>248</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3" customFormat="1" x14ac:dyDescent="0.2">
      <c r="B370" s="179"/>
      <c r="D370" s="174" t="s">
        <v>247</v>
      </c>
      <c r="E370" s="180" t="s">
        <v>1</v>
      </c>
      <c r="F370" s="181" t="s">
        <v>488</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489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490</v>
      </c>
      <c r="G372" s="244"/>
      <c r="H372" s="245">
        <v>621.16999999999996</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3" customFormat="1" x14ac:dyDescent="0.2">
      <c r="B373" s="179"/>
      <c r="D373" s="174" t="s">
        <v>247</v>
      </c>
      <c r="E373" s="180" t="s">
        <v>1</v>
      </c>
      <c r="F373" s="181" t="s">
        <v>491</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492</v>
      </c>
      <c r="G374" s="244"/>
      <c r="H374" s="245">
        <v>-209.66</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5" customFormat="1" x14ac:dyDescent="0.2">
      <c r="B375" s="191"/>
      <c r="D375" s="174" t="s">
        <v>247</v>
      </c>
      <c r="E375" s="192" t="s">
        <v>1</v>
      </c>
      <c r="F375" s="193" t="s">
        <v>252</v>
      </c>
      <c r="G375" s="246"/>
      <c r="H375" s="247">
        <v>411.51</v>
      </c>
      <c r="I375" s="246"/>
      <c r="J375" s="246"/>
      <c r="K375" s="246"/>
      <c r="L375" s="191"/>
      <c r="M375" s="194"/>
      <c r="N375" s="195"/>
      <c r="O375" s="195"/>
      <c r="P375" s="195"/>
      <c r="Q375" s="195"/>
      <c r="R375" s="195"/>
      <c r="S375" s="195"/>
      <c r="T375" s="196"/>
      <c r="AT375" s="192" t="s">
        <v>247</v>
      </c>
      <c r="AU375" s="192" t="s">
        <v>85</v>
      </c>
      <c r="AV375" s="15" t="s">
        <v>98</v>
      </c>
      <c r="AW375" s="15" t="s">
        <v>33</v>
      </c>
      <c r="AX375" s="15" t="s">
        <v>83</v>
      </c>
      <c r="AY375" s="192" t="s">
        <v>235</v>
      </c>
    </row>
    <row r="376" spans="1:65" s="2" customFormat="1" ht="19.899999999999999" customHeight="1" x14ac:dyDescent="0.2">
      <c r="A376" s="33"/>
      <c r="B376" s="162"/>
      <c r="C376" s="163" t="s">
        <v>493</v>
      </c>
      <c r="D376" s="163" t="s">
        <v>237</v>
      </c>
      <c r="E376" s="164" t="s">
        <v>494</v>
      </c>
      <c r="F376" s="165" t="s">
        <v>495</v>
      </c>
      <c r="G376" s="240" t="s">
        <v>263</v>
      </c>
      <c r="H376" s="241">
        <v>209.66</v>
      </c>
      <c r="I376" s="167"/>
      <c r="J376" s="254">
        <f>ROUND(I376*H376,2)</f>
        <v>0</v>
      </c>
      <c r="K376" s="255" t="s">
        <v>241</v>
      </c>
      <c r="L376" s="34"/>
      <c r="M376" s="168" t="s">
        <v>1</v>
      </c>
      <c r="N376" s="169" t="s">
        <v>41</v>
      </c>
      <c r="O376" s="59"/>
      <c r="P376" s="170">
        <f>O376*H376</f>
        <v>0</v>
      </c>
      <c r="Q376" s="170">
        <v>0</v>
      </c>
      <c r="R376" s="170">
        <f>Q376*H376</f>
        <v>0</v>
      </c>
      <c r="S376" s="170">
        <v>0</v>
      </c>
      <c r="T376" s="171">
        <f>S376*H376</f>
        <v>0</v>
      </c>
      <c r="U376" s="33"/>
      <c r="V376" s="33"/>
      <c r="W376" s="33"/>
      <c r="X376" s="33"/>
      <c r="Y376" s="33"/>
      <c r="Z376" s="33"/>
      <c r="AA376" s="33"/>
      <c r="AB376" s="33"/>
      <c r="AC376" s="33"/>
      <c r="AD376" s="33"/>
      <c r="AE376" s="33"/>
      <c r="AR376" s="172" t="s">
        <v>98</v>
      </c>
      <c r="AT376" s="172" t="s">
        <v>237</v>
      </c>
      <c r="AU376" s="172" t="s">
        <v>85</v>
      </c>
      <c r="AY376" s="18" t="s">
        <v>235</v>
      </c>
      <c r="BE376" s="173">
        <f>IF(N376="základní",J376,0)</f>
        <v>0</v>
      </c>
      <c r="BF376" s="173">
        <f>IF(N376="snížená",J376,0)</f>
        <v>0</v>
      </c>
      <c r="BG376" s="173">
        <f>IF(N376="zákl. přenesená",J376,0)</f>
        <v>0</v>
      </c>
      <c r="BH376" s="173">
        <f>IF(N376="sníž. přenesená",J376,0)</f>
        <v>0</v>
      </c>
      <c r="BI376" s="173">
        <f>IF(N376="nulová",J376,0)</f>
        <v>0</v>
      </c>
      <c r="BJ376" s="18" t="s">
        <v>83</v>
      </c>
      <c r="BK376" s="173">
        <f>ROUND(I376*H376,2)</f>
        <v>0</v>
      </c>
      <c r="BL376" s="18" t="s">
        <v>98</v>
      </c>
      <c r="BM376" s="172" t="s">
        <v>496</v>
      </c>
    </row>
    <row r="377" spans="1:65" s="2" customFormat="1" ht="29.25" x14ac:dyDescent="0.2">
      <c r="A377" s="33"/>
      <c r="B377" s="34"/>
      <c r="C377" s="33"/>
      <c r="D377" s="174" t="s">
        <v>243</v>
      </c>
      <c r="E377" s="33"/>
      <c r="F377" s="175" t="s">
        <v>497</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243</v>
      </c>
      <c r="AU377" s="18" t="s">
        <v>85</v>
      </c>
    </row>
    <row r="378" spans="1:65" s="2" customFormat="1" ht="58.5" x14ac:dyDescent="0.2">
      <c r="A378" s="33"/>
      <c r="B378" s="34"/>
      <c r="C378" s="33"/>
      <c r="D378" s="174" t="s">
        <v>245</v>
      </c>
      <c r="E378" s="33"/>
      <c r="F378" s="178" t="s">
        <v>498</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245</v>
      </c>
      <c r="AU378" s="18" t="s">
        <v>85</v>
      </c>
    </row>
    <row r="379" spans="1:65" s="13" customFormat="1" x14ac:dyDescent="0.2">
      <c r="B379" s="179"/>
      <c r="D379" s="174" t="s">
        <v>247</v>
      </c>
      <c r="E379" s="180" t="s">
        <v>1</v>
      </c>
      <c r="F379" s="181" t="s">
        <v>248</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D380" s="174" t="s">
        <v>247</v>
      </c>
      <c r="E380" s="180" t="s">
        <v>1</v>
      </c>
      <c r="F380" s="181" t="s">
        <v>499</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3" customFormat="1" x14ac:dyDescent="0.2">
      <c r="B381" s="179"/>
      <c r="D381" s="174" t="s">
        <v>247</v>
      </c>
      <c r="E381" s="180" t="s">
        <v>1</v>
      </c>
      <c r="F381" s="181" t="s">
        <v>500</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D382" s="174" t="s">
        <v>247</v>
      </c>
      <c r="E382" s="186" t="s">
        <v>1</v>
      </c>
      <c r="F382" s="187" t="s">
        <v>501</v>
      </c>
      <c r="G382" s="244"/>
      <c r="H382" s="245">
        <v>209.66</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D383" s="174" t="s">
        <v>247</v>
      </c>
      <c r="E383" s="192" t="s">
        <v>1</v>
      </c>
      <c r="F383" s="193" t="s">
        <v>252</v>
      </c>
      <c r="G383" s="246"/>
      <c r="H383" s="247">
        <v>209.66</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163" t="s">
        <v>502</v>
      </c>
      <c r="D384" s="163" t="s">
        <v>237</v>
      </c>
      <c r="E384" s="164" t="s">
        <v>503</v>
      </c>
      <c r="F384" s="165" t="s">
        <v>504</v>
      </c>
      <c r="G384" s="240" t="s">
        <v>263</v>
      </c>
      <c r="H384" s="241">
        <v>144</v>
      </c>
      <c r="I384" s="167"/>
      <c r="J384" s="254">
        <f>ROUND(I384*H384,2)</f>
        <v>0</v>
      </c>
      <c r="K384" s="255" t="s">
        <v>241</v>
      </c>
      <c r="L384" s="34"/>
      <c r="M384" s="168" t="s">
        <v>1</v>
      </c>
      <c r="N384" s="169" t="s">
        <v>41</v>
      </c>
      <c r="O384" s="59"/>
      <c r="P384" s="170">
        <f>O384*H384</f>
        <v>0</v>
      </c>
      <c r="Q384" s="170">
        <v>0</v>
      </c>
      <c r="R384" s="170">
        <f>Q384*H384</f>
        <v>0</v>
      </c>
      <c r="S384" s="170">
        <v>0</v>
      </c>
      <c r="T384" s="171">
        <f>S384*H384</f>
        <v>0</v>
      </c>
      <c r="U384" s="33"/>
      <c r="V384" s="33"/>
      <c r="W384" s="33"/>
      <c r="X384" s="33"/>
      <c r="Y384" s="33"/>
      <c r="Z384" s="33"/>
      <c r="AA384" s="33"/>
      <c r="AB384" s="33"/>
      <c r="AC384" s="33"/>
      <c r="AD384" s="33"/>
      <c r="AE384" s="33"/>
      <c r="AR384" s="172" t="s">
        <v>98</v>
      </c>
      <c r="AT384" s="172" t="s">
        <v>237</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505</v>
      </c>
    </row>
    <row r="385" spans="1:65" s="2" customFormat="1" ht="29.25" x14ac:dyDescent="0.2">
      <c r="A385" s="33"/>
      <c r="B385" s="34"/>
      <c r="C385" s="33"/>
      <c r="D385" s="174" t="s">
        <v>243</v>
      </c>
      <c r="E385" s="33"/>
      <c r="F385" s="175" t="s">
        <v>506</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2" customFormat="1" ht="58.5" x14ac:dyDescent="0.2">
      <c r="A386" s="33"/>
      <c r="B386" s="34"/>
      <c r="C386" s="33"/>
      <c r="D386" s="174" t="s">
        <v>245</v>
      </c>
      <c r="E386" s="33"/>
      <c r="F386" s="178" t="s">
        <v>498</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245</v>
      </c>
      <c r="AU386" s="18" t="s">
        <v>85</v>
      </c>
    </row>
    <row r="387" spans="1:65" s="13" customFormat="1" x14ac:dyDescent="0.2">
      <c r="B387" s="179"/>
      <c r="D387" s="174" t="s">
        <v>247</v>
      </c>
      <c r="E387" s="180" t="s">
        <v>1</v>
      </c>
      <c r="F387" s="181" t="s">
        <v>248</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3" customFormat="1" x14ac:dyDescent="0.2">
      <c r="B388" s="179"/>
      <c r="D388" s="174" t="s">
        <v>247</v>
      </c>
      <c r="E388" s="180" t="s">
        <v>1</v>
      </c>
      <c r="F388" s="181" t="s">
        <v>507</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4" customFormat="1" x14ac:dyDescent="0.2">
      <c r="B389" s="185"/>
      <c r="D389" s="174" t="s">
        <v>247</v>
      </c>
      <c r="E389" s="186" t="s">
        <v>1</v>
      </c>
      <c r="F389" s="187" t="s">
        <v>508</v>
      </c>
      <c r="G389" s="244"/>
      <c r="H389" s="245">
        <v>144</v>
      </c>
      <c r="I389" s="244"/>
      <c r="J389" s="244"/>
      <c r="K389" s="244"/>
      <c r="L389" s="185"/>
      <c r="M389" s="188"/>
      <c r="N389" s="189"/>
      <c r="O389" s="189"/>
      <c r="P389" s="189"/>
      <c r="Q389" s="189"/>
      <c r="R389" s="189"/>
      <c r="S389" s="189"/>
      <c r="T389" s="190"/>
      <c r="AT389" s="186" t="s">
        <v>247</v>
      </c>
      <c r="AU389" s="186" t="s">
        <v>85</v>
      </c>
      <c r="AV389" s="14" t="s">
        <v>85</v>
      </c>
      <c r="AW389" s="14" t="s">
        <v>33</v>
      </c>
      <c r="AX389" s="14" t="s">
        <v>76</v>
      </c>
      <c r="AY389" s="186" t="s">
        <v>235</v>
      </c>
    </row>
    <row r="390" spans="1:65" s="15" customFormat="1" x14ac:dyDescent="0.2">
      <c r="B390" s="191"/>
      <c r="D390" s="174" t="s">
        <v>247</v>
      </c>
      <c r="E390" s="192" t="s">
        <v>1</v>
      </c>
      <c r="F390" s="193" t="s">
        <v>252</v>
      </c>
      <c r="G390" s="246"/>
      <c r="H390" s="247">
        <v>144</v>
      </c>
      <c r="I390" s="246"/>
      <c r="J390" s="246"/>
      <c r="K390" s="246"/>
      <c r="L390" s="191"/>
      <c r="M390" s="194"/>
      <c r="N390" s="195"/>
      <c r="O390" s="195"/>
      <c r="P390" s="195"/>
      <c r="Q390" s="195"/>
      <c r="R390" s="195"/>
      <c r="S390" s="195"/>
      <c r="T390" s="196"/>
      <c r="AT390" s="192" t="s">
        <v>247</v>
      </c>
      <c r="AU390" s="192" t="s">
        <v>85</v>
      </c>
      <c r="AV390" s="15" t="s">
        <v>98</v>
      </c>
      <c r="AW390" s="15" t="s">
        <v>33</v>
      </c>
      <c r="AX390" s="15" t="s">
        <v>83</v>
      </c>
      <c r="AY390" s="192" t="s">
        <v>235</v>
      </c>
    </row>
    <row r="391" spans="1:65" s="2" customFormat="1" ht="19.899999999999999" customHeight="1" x14ac:dyDescent="0.2">
      <c r="A391" s="33"/>
      <c r="B391" s="162"/>
      <c r="C391" s="163" t="s">
        <v>509</v>
      </c>
      <c r="D391" s="163" t="s">
        <v>237</v>
      </c>
      <c r="E391" s="164" t="s">
        <v>510</v>
      </c>
      <c r="F391" s="165" t="s">
        <v>511</v>
      </c>
      <c r="G391" s="240" t="s">
        <v>263</v>
      </c>
      <c r="H391" s="241">
        <v>72</v>
      </c>
      <c r="I391" s="167"/>
      <c r="J391" s="254">
        <f>ROUND(I391*H391,2)</f>
        <v>0</v>
      </c>
      <c r="K391" s="255" t="s">
        <v>241</v>
      </c>
      <c r="L391" s="34"/>
      <c r="M391" s="168" t="s">
        <v>1</v>
      </c>
      <c r="N391" s="169" t="s">
        <v>41</v>
      </c>
      <c r="O391" s="59"/>
      <c r="P391" s="170">
        <f>O391*H391</f>
        <v>0</v>
      </c>
      <c r="Q391" s="170">
        <v>0</v>
      </c>
      <c r="R391" s="170">
        <f>Q391*H391</f>
        <v>0</v>
      </c>
      <c r="S391" s="170">
        <v>0</v>
      </c>
      <c r="T391" s="171">
        <f>S391*H391</f>
        <v>0</v>
      </c>
      <c r="U391" s="33"/>
      <c r="V391" s="33"/>
      <c r="W391" s="33"/>
      <c r="X391" s="33"/>
      <c r="Y391" s="33"/>
      <c r="Z391" s="33"/>
      <c r="AA391" s="33"/>
      <c r="AB391" s="33"/>
      <c r="AC391" s="33"/>
      <c r="AD391" s="33"/>
      <c r="AE391" s="33"/>
      <c r="AR391" s="172" t="s">
        <v>98</v>
      </c>
      <c r="AT391" s="172" t="s">
        <v>237</v>
      </c>
      <c r="AU391" s="172" t="s">
        <v>85</v>
      </c>
      <c r="AY391" s="18" t="s">
        <v>235</v>
      </c>
      <c r="BE391" s="173">
        <f>IF(N391="základní",J391,0)</f>
        <v>0</v>
      </c>
      <c r="BF391" s="173">
        <f>IF(N391="snížená",J391,0)</f>
        <v>0</v>
      </c>
      <c r="BG391" s="173">
        <f>IF(N391="zákl. přenesená",J391,0)</f>
        <v>0</v>
      </c>
      <c r="BH391" s="173">
        <f>IF(N391="sníž. přenesená",J391,0)</f>
        <v>0</v>
      </c>
      <c r="BI391" s="173">
        <f>IF(N391="nulová",J391,0)</f>
        <v>0</v>
      </c>
      <c r="BJ391" s="18" t="s">
        <v>83</v>
      </c>
      <c r="BK391" s="173">
        <f>ROUND(I391*H391,2)</f>
        <v>0</v>
      </c>
      <c r="BL391" s="18" t="s">
        <v>98</v>
      </c>
      <c r="BM391" s="172" t="s">
        <v>512</v>
      </c>
    </row>
    <row r="392" spans="1:65" s="2" customFormat="1" ht="29.25" x14ac:dyDescent="0.2">
      <c r="A392" s="33"/>
      <c r="B392" s="34"/>
      <c r="C392" s="33"/>
      <c r="D392" s="174" t="s">
        <v>243</v>
      </c>
      <c r="E392" s="33"/>
      <c r="F392" s="175" t="s">
        <v>513</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243</v>
      </c>
      <c r="AU392" s="18" t="s">
        <v>85</v>
      </c>
    </row>
    <row r="393" spans="1:65" s="2" customFormat="1" ht="58.5" x14ac:dyDescent="0.2">
      <c r="A393" s="33"/>
      <c r="B393" s="34"/>
      <c r="C393" s="33"/>
      <c r="D393" s="174" t="s">
        <v>245</v>
      </c>
      <c r="E393" s="33"/>
      <c r="F393" s="178" t="s">
        <v>453</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245</v>
      </c>
      <c r="AU393" s="18" t="s">
        <v>85</v>
      </c>
    </row>
    <row r="394" spans="1:65" s="13" customFormat="1" x14ac:dyDescent="0.2">
      <c r="B394" s="179"/>
      <c r="D394" s="174" t="s">
        <v>247</v>
      </c>
      <c r="E394" s="180" t="s">
        <v>1</v>
      </c>
      <c r="F394" s="181" t="s">
        <v>248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3" customFormat="1" x14ac:dyDescent="0.2">
      <c r="B395" s="179"/>
      <c r="D395" s="174" t="s">
        <v>247</v>
      </c>
      <c r="E395" s="180" t="s">
        <v>1</v>
      </c>
      <c r="F395" s="181" t="s">
        <v>474</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4" customFormat="1" x14ac:dyDescent="0.2">
      <c r="B396" s="185"/>
      <c r="D396" s="174" t="s">
        <v>247</v>
      </c>
      <c r="E396" s="186" t="s">
        <v>1</v>
      </c>
      <c r="F396" s="187" t="s">
        <v>475</v>
      </c>
      <c r="G396" s="244"/>
      <c r="H396" s="245">
        <v>72</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D397" s="174" t="s">
        <v>247</v>
      </c>
      <c r="E397" s="192" t="s">
        <v>1</v>
      </c>
      <c r="F397" s="193" t="s">
        <v>252</v>
      </c>
      <c r="G397" s="246"/>
      <c r="H397" s="247">
        <v>72</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12" customFormat="1" ht="22.9" customHeight="1" x14ac:dyDescent="0.2">
      <c r="B398" s="152"/>
      <c r="D398" s="153" t="s">
        <v>75</v>
      </c>
      <c r="E398" s="161" t="s">
        <v>85</v>
      </c>
      <c r="F398" s="161" t="s">
        <v>514</v>
      </c>
      <c r="G398" s="239"/>
      <c r="H398" s="239"/>
      <c r="I398" s="239"/>
      <c r="J398" s="253">
        <f>BK398</f>
        <v>0</v>
      </c>
      <c r="K398" s="239"/>
      <c r="L398" s="152"/>
      <c r="M398" s="155"/>
      <c r="N398" s="156"/>
      <c r="O398" s="156"/>
      <c r="P398" s="157">
        <f>SUM(P399:P405)</f>
        <v>0</v>
      </c>
      <c r="Q398" s="156"/>
      <c r="R398" s="157">
        <f>SUM(R399:R405)</f>
        <v>349.92</v>
      </c>
      <c r="S398" s="156"/>
      <c r="T398" s="158">
        <f>SUM(T399:T405)</f>
        <v>0</v>
      </c>
      <c r="AR398" s="153" t="s">
        <v>83</v>
      </c>
      <c r="AT398" s="159" t="s">
        <v>75</v>
      </c>
      <c r="AU398" s="159" t="s">
        <v>83</v>
      </c>
      <c r="AY398" s="153" t="s">
        <v>235</v>
      </c>
      <c r="BK398" s="160">
        <f>SUM(BK399:BK405)</f>
        <v>0</v>
      </c>
    </row>
    <row r="399" spans="1:65" s="2" customFormat="1" ht="19.899999999999999" customHeight="1" x14ac:dyDescent="0.2">
      <c r="A399" s="33"/>
      <c r="B399" s="162"/>
      <c r="C399" s="163" t="s">
        <v>515</v>
      </c>
      <c r="D399" s="163" t="s">
        <v>237</v>
      </c>
      <c r="E399" s="164" t="s">
        <v>516</v>
      </c>
      <c r="F399" s="165" t="s">
        <v>517</v>
      </c>
      <c r="G399" s="240" t="s">
        <v>271</v>
      </c>
      <c r="H399" s="241">
        <v>162</v>
      </c>
      <c r="I399" s="167"/>
      <c r="J399" s="254">
        <f>ROUND(I399*H399,2)</f>
        <v>0</v>
      </c>
      <c r="K399" s="255" t="s">
        <v>241</v>
      </c>
      <c r="L399" s="34"/>
      <c r="M399" s="168" t="s">
        <v>1</v>
      </c>
      <c r="N399" s="169" t="s">
        <v>41</v>
      </c>
      <c r="O399" s="59"/>
      <c r="P399" s="170">
        <f>O399*H399</f>
        <v>0</v>
      </c>
      <c r="Q399" s="170">
        <v>2.16</v>
      </c>
      <c r="R399" s="170">
        <f>Q399*H399</f>
        <v>349.92</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518</v>
      </c>
    </row>
    <row r="400" spans="1:65" s="2" customFormat="1" ht="19.5" x14ac:dyDescent="0.2">
      <c r="A400" s="33"/>
      <c r="B400" s="34"/>
      <c r="C400" s="33"/>
      <c r="D400" s="174" t="s">
        <v>243</v>
      </c>
      <c r="E400" s="33"/>
      <c r="F400" s="175" t="s">
        <v>519</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39" x14ac:dyDescent="0.2">
      <c r="A401" s="33"/>
      <c r="B401" s="34"/>
      <c r="C401" s="33"/>
      <c r="D401" s="174" t="s">
        <v>245</v>
      </c>
      <c r="E401" s="33"/>
      <c r="F401" s="178" t="s">
        <v>520</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248</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521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306</v>
      </c>
      <c r="G404" s="244"/>
      <c r="H404" s="245">
        <v>162</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5" customFormat="1" x14ac:dyDescent="0.2">
      <c r="B405" s="191"/>
      <c r="D405" s="174" t="s">
        <v>247</v>
      </c>
      <c r="E405" s="192" t="s">
        <v>1</v>
      </c>
      <c r="F405" s="193" t="s">
        <v>252</v>
      </c>
      <c r="G405" s="246"/>
      <c r="H405" s="247">
        <v>162</v>
      </c>
      <c r="I405" s="246"/>
      <c r="J405" s="246"/>
      <c r="K405" s="246"/>
      <c r="L405" s="191"/>
      <c r="M405" s="194"/>
      <c r="N405" s="195"/>
      <c r="O405" s="195"/>
      <c r="P405" s="195"/>
      <c r="Q405" s="195"/>
      <c r="R405" s="195"/>
      <c r="S405" s="195"/>
      <c r="T405" s="196"/>
      <c r="AT405" s="192" t="s">
        <v>247</v>
      </c>
      <c r="AU405" s="192" t="s">
        <v>85</v>
      </c>
      <c r="AV405" s="15" t="s">
        <v>98</v>
      </c>
      <c r="AW405" s="15" t="s">
        <v>33</v>
      </c>
      <c r="AX405" s="15" t="s">
        <v>83</v>
      </c>
      <c r="AY405" s="192" t="s">
        <v>235</v>
      </c>
    </row>
    <row r="406" spans="1:65" s="12" customFormat="1" ht="22.9" customHeight="1" x14ac:dyDescent="0.2">
      <c r="B406" s="152"/>
      <c r="D406" s="153" t="s">
        <v>75</v>
      </c>
      <c r="E406" s="161" t="s">
        <v>93</v>
      </c>
      <c r="F406" s="161" t="s">
        <v>522</v>
      </c>
      <c r="G406" s="239"/>
      <c r="H406" s="239"/>
      <c r="I406" s="239"/>
      <c r="J406" s="253">
        <f>BK406</f>
        <v>0</v>
      </c>
      <c r="K406" s="239"/>
      <c r="L406" s="152"/>
      <c r="M406" s="155"/>
      <c r="N406" s="156"/>
      <c r="O406" s="156"/>
      <c r="P406" s="157">
        <f>SUM(P407:P460)</f>
        <v>0</v>
      </c>
      <c r="Q406" s="156"/>
      <c r="R406" s="157">
        <f>SUM(R407:R460)</f>
        <v>10.3886214</v>
      </c>
      <c r="S406" s="156"/>
      <c r="T406" s="158">
        <f>SUM(T407:T460)</f>
        <v>0</v>
      </c>
      <c r="AR406" s="153" t="s">
        <v>83</v>
      </c>
      <c r="AT406" s="159" t="s">
        <v>75</v>
      </c>
      <c r="AU406" s="159" t="s">
        <v>83</v>
      </c>
      <c r="AY406" s="153" t="s">
        <v>235</v>
      </c>
      <c r="BK406" s="160">
        <f>SUM(BK407:BK460)</f>
        <v>0</v>
      </c>
    </row>
    <row r="407" spans="1:65" s="2" customFormat="1" ht="19.899999999999999" customHeight="1" x14ac:dyDescent="0.2">
      <c r="A407" s="33"/>
      <c r="B407" s="162"/>
      <c r="C407" s="163" t="s">
        <v>523</v>
      </c>
      <c r="D407" s="163" t="s">
        <v>237</v>
      </c>
      <c r="E407" s="164" t="s">
        <v>524</v>
      </c>
      <c r="F407" s="165" t="s">
        <v>525</v>
      </c>
      <c r="G407" s="240" t="s">
        <v>341</v>
      </c>
      <c r="H407" s="241">
        <v>0.08</v>
      </c>
      <c r="I407" s="167"/>
      <c r="J407" s="254">
        <f>ROUND(I407*H407,2)</f>
        <v>0</v>
      </c>
      <c r="K407" s="255" t="s">
        <v>241</v>
      </c>
      <c r="L407" s="34"/>
      <c r="M407" s="168" t="s">
        <v>1</v>
      </c>
      <c r="N407" s="169" t="s">
        <v>41</v>
      </c>
      <c r="O407" s="59"/>
      <c r="P407" s="170">
        <f>O407*H407</f>
        <v>0</v>
      </c>
      <c r="Q407" s="170">
        <v>1.9539999999999998E-2</v>
      </c>
      <c r="R407" s="170">
        <f>Q407*H407</f>
        <v>1.5631999999999998E-3</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526</v>
      </c>
    </row>
    <row r="408" spans="1:65" s="2" customFormat="1" ht="29.25" x14ac:dyDescent="0.2">
      <c r="A408" s="33"/>
      <c r="B408" s="34"/>
      <c r="C408" s="33"/>
      <c r="D408" s="174" t="s">
        <v>243</v>
      </c>
      <c r="E408" s="33"/>
      <c r="F408" s="175" t="s">
        <v>527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68.25" x14ac:dyDescent="0.2">
      <c r="A409" s="33"/>
      <c r="B409" s="34"/>
      <c r="C409" s="33"/>
      <c r="D409" s="174" t="s">
        <v>245</v>
      </c>
      <c r="E409" s="33"/>
      <c r="F409" s="178" t="s">
        <v>528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D410" s="174" t="s">
        <v>247</v>
      </c>
      <c r="E410" s="180" t="s">
        <v>1</v>
      </c>
      <c r="F410" s="181" t="s">
        <v>248</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D411" s="174" t="s">
        <v>247</v>
      </c>
      <c r="E411" s="180" t="s">
        <v>1</v>
      </c>
      <c r="F411" s="181" t="s">
        <v>529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D412" s="174" t="s">
        <v>247</v>
      </c>
      <c r="E412" s="180" t="s">
        <v>1</v>
      </c>
      <c r="F412" s="181" t="s">
        <v>530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531</v>
      </c>
      <c r="G413" s="244"/>
      <c r="H413" s="245">
        <v>2.4E-2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3" customFormat="1" x14ac:dyDescent="0.2">
      <c r="B414" s="179"/>
      <c r="D414" s="174" t="s">
        <v>247</v>
      </c>
      <c r="E414" s="180" t="s">
        <v>1</v>
      </c>
      <c r="F414" s="181" t="s">
        <v>532</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4" customFormat="1" x14ac:dyDescent="0.2">
      <c r="B415" s="185"/>
      <c r="D415" s="174" t="s">
        <v>247</v>
      </c>
      <c r="E415" s="186" t="s">
        <v>1</v>
      </c>
      <c r="F415" s="187" t="s">
        <v>533</v>
      </c>
      <c r="G415" s="244"/>
      <c r="H415" s="245">
        <v>5.6000000000000001E-2</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D416" s="174" t="s">
        <v>247</v>
      </c>
      <c r="E416" s="192" t="s">
        <v>1</v>
      </c>
      <c r="F416" s="193" t="s">
        <v>252</v>
      </c>
      <c r="G416" s="246"/>
      <c r="H416" s="247">
        <v>0.08</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2" customFormat="1" ht="14.45" customHeight="1" x14ac:dyDescent="0.2">
      <c r="A417" s="33"/>
      <c r="B417" s="162"/>
      <c r="C417" s="197" t="s">
        <v>534</v>
      </c>
      <c r="D417" s="197" t="s">
        <v>338</v>
      </c>
      <c r="E417" s="198" t="s">
        <v>535</v>
      </c>
      <c r="F417" s="199" t="s">
        <v>536</v>
      </c>
      <c r="G417" s="248" t="s">
        <v>341</v>
      </c>
      <c r="H417" s="249">
        <v>5.6000000000000001E-2</v>
      </c>
      <c r="I417" s="200"/>
      <c r="J417" s="256">
        <f>ROUND(I417*H417,2)</f>
        <v>0</v>
      </c>
      <c r="K417" s="257" t="s">
        <v>241</v>
      </c>
      <c r="L417" s="201"/>
      <c r="M417" s="202" t="s">
        <v>1</v>
      </c>
      <c r="N417" s="203" t="s">
        <v>41</v>
      </c>
      <c r="O417" s="59"/>
      <c r="P417" s="170">
        <f>O417*H417</f>
        <v>0</v>
      </c>
      <c r="Q417" s="170">
        <v>1</v>
      </c>
      <c r="R417" s="170">
        <f>Q417*H417</f>
        <v>5.6000000000000001E-2</v>
      </c>
      <c r="S417" s="170">
        <v>0</v>
      </c>
      <c r="T417" s="171">
        <f>S417*H417</f>
        <v>0</v>
      </c>
      <c r="U417" s="33"/>
      <c r="V417" s="33"/>
      <c r="W417" s="33"/>
      <c r="X417" s="33"/>
      <c r="Y417" s="33"/>
      <c r="Z417" s="33"/>
      <c r="AA417" s="33"/>
      <c r="AB417" s="33"/>
      <c r="AC417" s="33"/>
      <c r="AD417" s="33"/>
      <c r="AE417" s="33"/>
      <c r="AR417" s="172" t="s">
        <v>316</v>
      </c>
      <c r="AT417" s="172" t="s">
        <v>338</v>
      </c>
      <c r="AU417" s="172" t="s">
        <v>85</v>
      </c>
      <c r="AY417" s="18" t="s">
        <v>235</v>
      </c>
      <c r="BE417" s="173">
        <f>IF(N417="základní",J417,0)</f>
        <v>0</v>
      </c>
      <c r="BF417" s="173">
        <f>IF(N417="snížená",J417,0)</f>
        <v>0</v>
      </c>
      <c r="BG417" s="173">
        <f>IF(N417="zákl. přenesená",J417,0)</f>
        <v>0</v>
      </c>
      <c r="BH417" s="173">
        <f>IF(N417="sníž. přenesená",J417,0)</f>
        <v>0</v>
      </c>
      <c r="BI417" s="173">
        <f>IF(N417="nulová",J417,0)</f>
        <v>0</v>
      </c>
      <c r="BJ417" s="18" t="s">
        <v>83</v>
      </c>
      <c r="BK417" s="173">
        <f>ROUND(I417*H417,2)</f>
        <v>0</v>
      </c>
      <c r="BL417" s="18" t="s">
        <v>98</v>
      </c>
      <c r="BM417" s="172" t="s">
        <v>537</v>
      </c>
    </row>
    <row r="418" spans="1:65" s="2" customFormat="1" x14ac:dyDescent="0.2">
      <c r="A418" s="33"/>
      <c r="B418" s="34"/>
      <c r="C418" s="33"/>
      <c r="D418" s="174" t="s">
        <v>243</v>
      </c>
      <c r="E418" s="33"/>
      <c r="F418" s="175" t="s">
        <v>536</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243</v>
      </c>
      <c r="AU418" s="18" t="s">
        <v>85</v>
      </c>
    </row>
    <row r="419" spans="1:65" s="13" customFormat="1" x14ac:dyDescent="0.2">
      <c r="B419" s="179"/>
      <c r="D419" s="174" t="s">
        <v>247</v>
      </c>
      <c r="E419" s="180" t="s">
        <v>1</v>
      </c>
      <c r="F419" s="181" t="s">
        <v>538</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D420" s="174" t="s">
        <v>247</v>
      </c>
      <c r="E420" s="180" t="s">
        <v>1</v>
      </c>
      <c r="F420" s="181" t="s">
        <v>532</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D421" s="174" t="s">
        <v>247</v>
      </c>
      <c r="E421" s="186" t="s">
        <v>1</v>
      </c>
      <c r="F421" s="187" t="s">
        <v>533</v>
      </c>
      <c r="G421" s="244"/>
      <c r="H421" s="245">
        <v>5.6000000000000001E-2</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5" customFormat="1" x14ac:dyDescent="0.2">
      <c r="B422" s="191"/>
      <c r="D422" s="174" t="s">
        <v>247</v>
      </c>
      <c r="E422" s="192" t="s">
        <v>1</v>
      </c>
      <c r="F422" s="193" t="s">
        <v>252</v>
      </c>
      <c r="G422" s="246"/>
      <c r="H422" s="247">
        <v>5.6000000000000001E-2</v>
      </c>
      <c r="I422" s="246"/>
      <c r="J422" s="246"/>
      <c r="K422" s="246"/>
      <c r="L422" s="191"/>
      <c r="M422" s="194"/>
      <c r="N422" s="195"/>
      <c r="O422" s="195"/>
      <c r="P422" s="195"/>
      <c r="Q422" s="195"/>
      <c r="R422" s="195"/>
      <c r="S422" s="195"/>
      <c r="T422" s="196"/>
      <c r="AT422" s="192" t="s">
        <v>247</v>
      </c>
      <c r="AU422" s="192" t="s">
        <v>85</v>
      </c>
      <c r="AV422" s="15" t="s">
        <v>98</v>
      </c>
      <c r="AW422" s="15" t="s">
        <v>33</v>
      </c>
      <c r="AX422" s="15" t="s">
        <v>83</v>
      </c>
      <c r="AY422" s="192" t="s">
        <v>235</v>
      </c>
    </row>
    <row r="423" spans="1:65" s="2" customFormat="1" ht="19.899999999999999" customHeight="1" x14ac:dyDescent="0.2">
      <c r="A423" s="33"/>
      <c r="B423" s="162"/>
      <c r="C423" s="197" t="s">
        <v>539</v>
      </c>
      <c r="D423" s="197" t="s">
        <v>338</v>
      </c>
      <c r="E423" s="198" t="s">
        <v>540</v>
      </c>
      <c r="F423" s="199" t="s">
        <v>541</v>
      </c>
      <c r="G423" s="248" t="s">
        <v>341</v>
      </c>
      <c r="H423" s="249">
        <v>5.6000000000000001E-2</v>
      </c>
      <c r="I423" s="200"/>
      <c r="J423" s="256">
        <f>ROUND(I423*H423,2)</f>
        <v>0</v>
      </c>
      <c r="K423" s="257" t="s">
        <v>241</v>
      </c>
      <c r="L423" s="201"/>
      <c r="M423" s="202" t="s">
        <v>1</v>
      </c>
      <c r="N423" s="203" t="s">
        <v>41</v>
      </c>
      <c r="O423" s="59"/>
      <c r="P423" s="170">
        <f>O423*H423</f>
        <v>0</v>
      </c>
      <c r="Q423" s="170">
        <v>1</v>
      </c>
      <c r="R423" s="170">
        <f>Q423*H423</f>
        <v>5.6000000000000001E-2</v>
      </c>
      <c r="S423" s="170">
        <v>0</v>
      </c>
      <c r="T423" s="171">
        <f>S423*H423</f>
        <v>0</v>
      </c>
      <c r="U423" s="33"/>
      <c r="V423" s="33"/>
      <c r="W423" s="33"/>
      <c r="X423" s="33"/>
      <c r="Y423" s="33"/>
      <c r="Z423" s="33"/>
      <c r="AA423" s="33"/>
      <c r="AB423" s="33"/>
      <c r="AC423" s="33"/>
      <c r="AD423" s="33"/>
      <c r="AE423" s="33"/>
      <c r="AR423" s="172" t="s">
        <v>316</v>
      </c>
      <c r="AT423" s="172" t="s">
        <v>338</v>
      </c>
      <c r="AU423" s="172" t="s">
        <v>85</v>
      </c>
      <c r="AY423" s="18" t="s">
        <v>235</v>
      </c>
      <c r="BE423" s="173">
        <f>IF(N423="základní",J423,0)</f>
        <v>0</v>
      </c>
      <c r="BF423" s="173">
        <f>IF(N423="snížená",J423,0)</f>
        <v>0</v>
      </c>
      <c r="BG423" s="173">
        <f>IF(N423="zákl. přenesená",J423,0)</f>
        <v>0</v>
      </c>
      <c r="BH423" s="173">
        <f>IF(N423="sníž. přenesená",J423,0)</f>
        <v>0</v>
      </c>
      <c r="BI423" s="173">
        <f>IF(N423="nulová",J423,0)</f>
        <v>0</v>
      </c>
      <c r="BJ423" s="18" t="s">
        <v>83</v>
      </c>
      <c r="BK423" s="173">
        <f>ROUND(I423*H423,2)</f>
        <v>0</v>
      </c>
      <c r="BL423" s="18" t="s">
        <v>98</v>
      </c>
      <c r="BM423" s="172" t="s">
        <v>542</v>
      </c>
    </row>
    <row r="424" spans="1:65" s="2" customFormat="1" x14ac:dyDescent="0.2">
      <c r="A424" s="33"/>
      <c r="B424" s="34"/>
      <c r="C424" s="33"/>
      <c r="D424" s="174" t="s">
        <v>243</v>
      </c>
      <c r="E424" s="33"/>
      <c r="F424" s="175" t="s">
        <v>541</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243</v>
      </c>
      <c r="AU424" s="18" t="s">
        <v>85</v>
      </c>
    </row>
    <row r="425" spans="1:65" s="13" customFormat="1" x14ac:dyDescent="0.2">
      <c r="B425" s="179"/>
      <c r="D425" s="174" t="s">
        <v>247</v>
      </c>
      <c r="E425" s="180" t="s">
        <v>1</v>
      </c>
      <c r="F425" s="181" t="s">
        <v>538</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3" customFormat="1" x14ac:dyDescent="0.2">
      <c r="B426" s="179"/>
      <c r="D426" s="174" t="s">
        <v>247</v>
      </c>
      <c r="E426" s="180" t="s">
        <v>1</v>
      </c>
      <c r="F426" s="181" t="s">
        <v>530</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D427" s="174" t="s">
        <v>247</v>
      </c>
      <c r="E427" s="186" t="s">
        <v>1</v>
      </c>
      <c r="F427" s="187" t="s">
        <v>533</v>
      </c>
      <c r="G427" s="244"/>
      <c r="H427" s="245">
        <v>5.6000000000000001E-2</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D428" s="174" t="s">
        <v>247</v>
      </c>
      <c r="E428" s="192" t="s">
        <v>1</v>
      </c>
      <c r="F428" s="193" t="s">
        <v>252</v>
      </c>
      <c r="G428" s="246"/>
      <c r="H428" s="247">
        <v>5.6000000000000001E-2</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9.899999999999999" customHeight="1" x14ac:dyDescent="0.2">
      <c r="A429" s="33"/>
      <c r="B429" s="162"/>
      <c r="C429" s="163" t="s">
        <v>543</v>
      </c>
      <c r="D429" s="163" t="s">
        <v>237</v>
      </c>
      <c r="E429" s="164" t="s">
        <v>544</v>
      </c>
      <c r="F429" s="165" t="s">
        <v>545</v>
      </c>
      <c r="G429" s="240" t="s">
        <v>263</v>
      </c>
      <c r="H429" s="241">
        <v>38</v>
      </c>
      <c r="I429" s="167"/>
      <c r="J429" s="254">
        <f>ROUND(I429*H429,2)</f>
        <v>0</v>
      </c>
      <c r="K429" s="255" t="s">
        <v>241</v>
      </c>
      <c r="L429" s="34"/>
      <c r="M429" s="168" t="s">
        <v>1</v>
      </c>
      <c r="N429" s="169" t="s">
        <v>41</v>
      </c>
      <c r="O429" s="59"/>
      <c r="P429" s="170">
        <f>O429*H429</f>
        <v>0</v>
      </c>
      <c r="Q429" s="170">
        <v>0</v>
      </c>
      <c r="R429" s="170">
        <f>Q429*H429</f>
        <v>0</v>
      </c>
      <c r="S429" s="170">
        <v>0</v>
      </c>
      <c r="T429" s="171">
        <f>S429*H429</f>
        <v>0</v>
      </c>
      <c r="U429" s="33"/>
      <c r="V429" s="33"/>
      <c r="W429" s="33"/>
      <c r="X429" s="33"/>
      <c r="Y429" s="33"/>
      <c r="Z429" s="33"/>
      <c r="AA429" s="33"/>
      <c r="AB429" s="33"/>
      <c r="AC429" s="33"/>
      <c r="AD429" s="33"/>
      <c r="AE429" s="33"/>
      <c r="AR429" s="172" t="s">
        <v>98</v>
      </c>
      <c r="AT429" s="172" t="s">
        <v>237</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546</v>
      </c>
    </row>
    <row r="430" spans="1:65" s="2" customFormat="1" ht="39" x14ac:dyDescent="0.2">
      <c r="A430" s="33"/>
      <c r="B430" s="34"/>
      <c r="C430" s="33"/>
      <c r="D430" s="174" t="s">
        <v>243</v>
      </c>
      <c r="E430" s="33"/>
      <c r="F430" s="175" t="s">
        <v>547</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2" customFormat="1" ht="146.25" x14ac:dyDescent="0.2">
      <c r="A431" s="33"/>
      <c r="B431" s="34"/>
      <c r="C431" s="33"/>
      <c r="D431" s="174" t="s">
        <v>245</v>
      </c>
      <c r="E431" s="33"/>
      <c r="F431" s="178" t="s">
        <v>548</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245</v>
      </c>
      <c r="AU431" s="18" t="s">
        <v>85</v>
      </c>
    </row>
    <row r="432" spans="1:65" s="13" customFormat="1" x14ac:dyDescent="0.2">
      <c r="B432" s="179"/>
      <c r="D432" s="174" t="s">
        <v>247</v>
      </c>
      <c r="E432" s="180" t="s">
        <v>1</v>
      </c>
      <c r="F432" s="181" t="s">
        <v>248</v>
      </c>
      <c r="G432" s="242"/>
      <c r="H432" s="243" t="s">
        <v>1</v>
      </c>
      <c r="I432" s="242"/>
      <c r="J432" s="242"/>
      <c r="K432" s="242"/>
      <c r="L432" s="179"/>
      <c r="M432" s="182"/>
      <c r="N432" s="183"/>
      <c r="O432" s="183"/>
      <c r="P432" s="183"/>
      <c r="Q432" s="183"/>
      <c r="R432" s="183"/>
      <c r="S432" s="183"/>
      <c r="T432" s="184"/>
      <c r="AT432" s="180" t="s">
        <v>247</v>
      </c>
      <c r="AU432" s="180" t="s">
        <v>85</v>
      </c>
      <c r="AV432" s="13" t="s">
        <v>83</v>
      </c>
      <c r="AW432" s="13" t="s">
        <v>33</v>
      </c>
      <c r="AX432" s="13" t="s">
        <v>76</v>
      </c>
      <c r="AY432" s="180" t="s">
        <v>235</v>
      </c>
    </row>
    <row r="433" spans="1:65" s="13" customFormat="1" x14ac:dyDescent="0.2">
      <c r="B433" s="179"/>
      <c r="D433" s="174" t="s">
        <v>247</v>
      </c>
      <c r="E433" s="180" t="s">
        <v>1</v>
      </c>
      <c r="F433" s="181" t="s">
        <v>549</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4" customFormat="1" x14ac:dyDescent="0.2">
      <c r="B434" s="185"/>
      <c r="D434" s="174" t="s">
        <v>247</v>
      </c>
      <c r="E434" s="186" t="s">
        <v>1</v>
      </c>
      <c r="F434" s="187" t="s">
        <v>550</v>
      </c>
      <c r="G434" s="244"/>
      <c r="H434" s="245">
        <v>38</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D435" s="174" t="s">
        <v>247</v>
      </c>
      <c r="E435" s="192" t="s">
        <v>1</v>
      </c>
      <c r="F435" s="193" t="s">
        <v>252</v>
      </c>
      <c r="G435" s="246"/>
      <c r="H435" s="247">
        <v>38</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9.899999999999999" customHeight="1" x14ac:dyDescent="0.2">
      <c r="A436" s="33"/>
      <c r="B436" s="162"/>
      <c r="C436" s="163" t="s">
        <v>551</v>
      </c>
      <c r="D436" s="163" t="s">
        <v>237</v>
      </c>
      <c r="E436" s="164" t="s">
        <v>552</v>
      </c>
      <c r="F436" s="165" t="s">
        <v>553</v>
      </c>
      <c r="G436" s="240" t="s">
        <v>271</v>
      </c>
      <c r="H436" s="241">
        <v>111.05</v>
      </c>
      <c r="I436" s="167"/>
      <c r="J436" s="254">
        <f>ROUND(I436*H436,2)</f>
        <v>0</v>
      </c>
      <c r="K436" s="255" t="s">
        <v>241</v>
      </c>
      <c r="L436" s="34"/>
      <c r="M436" s="168" t="s">
        <v>1</v>
      </c>
      <c r="N436" s="169" t="s">
        <v>41</v>
      </c>
      <c r="O436" s="59"/>
      <c r="P436" s="170">
        <f>O436*H436</f>
        <v>0</v>
      </c>
      <c r="Q436" s="170">
        <v>0</v>
      </c>
      <c r="R436" s="170">
        <f>Q436*H436</f>
        <v>0</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554</v>
      </c>
    </row>
    <row r="437" spans="1:65" s="2" customFormat="1" ht="48.75" x14ac:dyDescent="0.2">
      <c r="A437" s="33"/>
      <c r="B437" s="34"/>
      <c r="C437" s="33"/>
      <c r="D437" s="174" t="s">
        <v>243</v>
      </c>
      <c r="E437" s="33"/>
      <c r="F437" s="175" t="s">
        <v>555</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331.5" x14ac:dyDescent="0.2">
      <c r="A438" s="33"/>
      <c r="B438" s="34"/>
      <c r="C438" s="33"/>
      <c r="D438" s="174" t="s">
        <v>245</v>
      </c>
      <c r="E438" s="33"/>
      <c r="F438" s="178" t="s">
        <v>556</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D439" s="174" t="s">
        <v>247</v>
      </c>
      <c r="E439" s="180" t="s">
        <v>1</v>
      </c>
      <c r="F439" s="181" t="s">
        <v>248</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D440" s="174" t="s">
        <v>247</v>
      </c>
      <c r="E440" s="180" t="s">
        <v>1</v>
      </c>
      <c r="F440" s="181" t="s">
        <v>557</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558</v>
      </c>
      <c r="G441" s="244"/>
      <c r="H441" s="245">
        <v>111.05</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111.05</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9.899999999999999" customHeight="1" x14ac:dyDescent="0.2">
      <c r="A443" s="33"/>
      <c r="B443" s="162"/>
      <c r="C443" s="163" t="s">
        <v>559</v>
      </c>
      <c r="D443" s="163" t="s">
        <v>237</v>
      </c>
      <c r="E443" s="164" t="s">
        <v>560</v>
      </c>
      <c r="F443" s="165" t="s">
        <v>561</v>
      </c>
      <c r="G443" s="240" t="s">
        <v>263</v>
      </c>
      <c r="H443" s="241">
        <v>222.1</v>
      </c>
      <c r="I443" s="258"/>
      <c r="J443" s="254">
        <f>ROUND(I443*H443,2)</f>
        <v>0</v>
      </c>
      <c r="K443" s="255" t="s">
        <v>241</v>
      </c>
      <c r="L443" s="34"/>
      <c r="M443" s="168" t="s">
        <v>1</v>
      </c>
      <c r="N443" s="169" t="s">
        <v>41</v>
      </c>
      <c r="O443" s="59"/>
      <c r="P443" s="170">
        <f>O443*H443</f>
        <v>0</v>
      </c>
      <c r="Q443" s="170">
        <v>7.26E-3</v>
      </c>
      <c r="R443" s="170">
        <f>Q443*H443</f>
        <v>1.612446</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562</v>
      </c>
    </row>
    <row r="444" spans="1:65" s="2" customFormat="1" ht="48.75" x14ac:dyDescent="0.2">
      <c r="A444" s="33"/>
      <c r="B444" s="34"/>
      <c r="C444" s="33"/>
      <c r="D444" s="174" t="s">
        <v>243</v>
      </c>
      <c r="E444" s="33"/>
      <c r="F444" s="175" t="s">
        <v>563</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2" customFormat="1" ht="234" x14ac:dyDescent="0.2">
      <c r="A445" s="33"/>
      <c r="B445" s="34"/>
      <c r="C445" s="33"/>
      <c r="D445" s="174" t="s">
        <v>245</v>
      </c>
      <c r="E445" s="33"/>
      <c r="F445" s="178" t="s">
        <v>564</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245</v>
      </c>
      <c r="AU445" s="18" t="s">
        <v>85</v>
      </c>
    </row>
    <row r="446" spans="1:65" s="13" customFormat="1" x14ac:dyDescent="0.2">
      <c r="B446" s="179"/>
      <c r="D446" s="174" t="s">
        <v>247</v>
      </c>
      <c r="E446" s="180" t="s">
        <v>1</v>
      </c>
      <c r="F446" s="181" t="s">
        <v>248</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565</v>
      </c>
      <c r="G447" s="244"/>
      <c r="H447" s="245">
        <v>222.1</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222.1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163" t="s">
        <v>566</v>
      </c>
      <c r="D449" s="163" t="s">
        <v>237</v>
      </c>
      <c r="E449" s="164" t="s">
        <v>567</v>
      </c>
      <c r="F449" s="165" t="s">
        <v>568</v>
      </c>
      <c r="G449" s="240" t="s">
        <v>263</v>
      </c>
      <c r="H449" s="241">
        <v>222.1</v>
      </c>
      <c r="I449" s="167"/>
      <c r="J449" s="254">
        <f>ROUND(I449*H449,2)</f>
        <v>0</v>
      </c>
      <c r="K449" s="255" t="s">
        <v>241</v>
      </c>
      <c r="L449" s="34"/>
      <c r="M449" s="168" t="s">
        <v>1</v>
      </c>
      <c r="N449" s="169" t="s">
        <v>41</v>
      </c>
      <c r="O449" s="59"/>
      <c r="P449" s="170">
        <f>O449*H449</f>
        <v>0</v>
      </c>
      <c r="Q449" s="170">
        <v>8.5999999999999998E-4</v>
      </c>
      <c r="R449" s="170">
        <f>Q449*H449</f>
        <v>0.19100599999999998</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569</v>
      </c>
    </row>
    <row r="450" spans="1:65" s="2" customFormat="1" ht="48.75" x14ac:dyDescent="0.2">
      <c r="A450" s="33"/>
      <c r="B450" s="34"/>
      <c r="C450" s="33"/>
      <c r="D450" s="174" t="s">
        <v>243</v>
      </c>
      <c r="E450" s="33"/>
      <c r="F450" s="175" t="s">
        <v>570</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2" customFormat="1" ht="234" x14ac:dyDescent="0.2">
      <c r="A451" s="33"/>
      <c r="B451" s="34"/>
      <c r="C451" s="33"/>
      <c r="D451" s="174" t="s">
        <v>245</v>
      </c>
      <c r="E451" s="33"/>
      <c r="F451" s="178" t="s">
        <v>564</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245</v>
      </c>
      <c r="AU451" s="18" t="s">
        <v>85</v>
      </c>
    </row>
    <row r="452" spans="1:65" s="13" customFormat="1" x14ac:dyDescent="0.2">
      <c r="B452" s="179"/>
      <c r="D452" s="174" t="s">
        <v>247</v>
      </c>
      <c r="E452" s="180" t="s">
        <v>1</v>
      </c>
      <c r="F452" s="181" t="s">
        <v>571</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572</v>
      </c>
      <c r="G453" s="244"/>
      <c r="H453" s="245">
        <v>222.1</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222.1</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573</v>
      </c>
      <c r="D455" s="163" t="s">
        <v>237</v>
      </c>
      <c r="E455" s="164" t="s">
        <v>574</v>
      </c>
      <c r="F455" s="165" t="s">
        <v>575</v>
      </c>
      <c r="G455" s="240" t="s">
        <v>341</v>
      </c>
      <c r="H455" s="241">
        <v>8.02</v>
      </c>
      <c r="I455" s="167"/>
      <c r="J455" s="254">
        <f>ROUND(I455*H455,2)</f>
        <v>0</v>
      </c>
      <c r="K455" s="255" t="s">
        <v>241</v>
      </c>
      <c r="L455" s="34"/>
      <c r="M455" s="168" t="s">
        <v>1</v>
      </c>
      <c r="N455" s="169" t="s">
        <v>41</v>
      </c>
      <c r="O455" s="59"/>
      <c r="P455" s="170">
        <f>O455*H455</f>
        <v>0</v>
      </c>
      <c r="Q455" s="170">
        <v>1.0563100000000001</v>
      </c>
      <c r="R455" s="170">
        <f>Q455*H455</f>
        <v>8.4716062000000001</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576</v>
      </c>
    </row>
    <row r="456" spans="1:65" s="2" customFormat="1" ht="58.5" x14ac:dyDescent="0.2">
      <c r="A456" s="33"/>
      <c r="B456" s="34"/>
      <c r="C456" s="33"/>
      <c r="D456" s="174" t="s">
        <v>243</v>
      </c>
      <c r="E456" s="33"/>
      <c r="F456" s="175" t="s">
        <v>577</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117" x14ac:dyDescent="0.2">
      <c r="A457" s="33"/>
      <c r="B457" s="34"/>
      <c r="C457" s="33"/>
      <c r="D457" s="174" t="s">
        <v>245</v>
      </c>
      <c r="E457" s="33"/>
      <c r="F457" s="178" t="s">
        <v>578</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D458" s="174" t="s">
        <v>247</v>
      </c>
      <c r="E458" s="180" t="s">
        <v>1</v>
      </c>
      <c r="F458" s="181" t="s">
        <v>579</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D459" s="174" t="s">
        <v>247</v>
      </c>
      <c r="E459" s="186" t="s">
        <v>1</v>
      </c>
      <c r="F459" s="187" t="s">
        <v>580</v>
      </c>
      <c r="G459" s="244"/>
      <c r="H459" s="245">
        <v>8.02</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D460" s="174" t="s">
        <v>247</v>
      </c>
      <c r="E460" s="192" t="s">
        <v>1</v>
      </c>
      <c r="F460" s="193" t="s">
        <v>252</v>
      </c>
      <c r="G460" s="246"/>
      <c r="H460" s="247">
        <v>8.02</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12" customFormat="1" ht="22.9" customHeight="1" x14ac:dyDescent="0.2">
      <c r="B461" s="152"/>
      <c r="D461" s="153" t="s">
        <v>75</v>
      </c>
      <c r="E461" s="161" t="s">
        <v>98</v>
      </c>
      <c r="F461" s="161" t="s">
        <v>581</v>
      </c>
      <c r="G461" s="239"/>
      <c r="H461" s="239"/>
      <c r="I461" s="239"/>
      <c r="J461" s="253">
        <f>BK461</f>
        <v>0</v>
      </c>
      <c r="K461" s="239"/>
      <c r="L461" s="152"/>
      <c r="M461" s="155"/>
      <c r="N461" s="156"/>
      <c r="O461" s="156"/>
      <c r="P461" s="157">
        <f>SUM(P462:P498)</f>
        <v>0</v>
      </c>
      <c r="Q461" s="156"/>
      <c r="R461" s="157">
        <f>SUM(R462:R498)</f>
        <v>821.68406221999999</v>
      </c>
      <c r="S461" s="156"/>
      <c r="T461" s="158">
        <f>SUM(T462:T498)</f>
        <v>0</v>
      </c>
      <c r="AR461" s="153" t="s">
        <v>83</v>
      </c>
      <c r="AT461" s="159" t="s">
        <v>75</v>
      </c>
      <c r="AU461" s="159" t="s">
        <v>83</v>
      </c>
      <c r="AY461" s="153" t="s">
        <v>235</v>
      </c>
      <c r="BK461" s="160">
        <f>SUM(BK462:BK498)</f>
        <v>0</v>
      </c>
    </row>
    <row r="462" spans="1:65" s="2" customFormat="1" ht="30" customHeight="1" x14ac:dyDescent="0.2">
      <c r="A462" s="33"/>
      <c r="B462" s="162"/>
      <c r="C462" s="163" t="s">
        <v>582</v>
      </c>
      <c r="D462" s="163" t="s">
        <v>237</v>
      </c>
      <c r="E462" s="164" t="s">
        <v>583</v>
      </c>
      <c r="F462" s="165" t="s">
        <v>584</v>
      </c>
      <c r="G462" s="240" t="s">
        <v>263</v>
      </c>
      <c r="H462" s="241">
        <v>1282.8399999999999</v>
      </c>
      <c r="I462" s="167"/>
      <c r="J462" s="254">
        <f>ROUND(I462*H462,2)</f>
        <v>0</v>
      </c>
      <c r="K462" s="255" t="s">
        <v>241</v>
      </c>
      <c r="L462" s="34"/>
      <c r="M462" s="168" t="s">
        <v>1</v>
      </c>
      <c r="N462" s="169" t="s">
        <v>41</v>
      </c>
      <c r="O462" s="59"/>
      <c r="P462" s="170">
        <f>O462*H462</f>
        <v>0</v>
      </c>
      <c r="Q462" s="170">
        <v>0</v>
      </c>
      <c r="R462" s="170">
        <f>Q462*H462</f>
        <v>0</v>
      </c>
      <c r="S462" s="170">
        <v>0</v>
      </c>
      <c r="T462" s="171">
        <f>S462*H462</f>
        <v>0</v>
      </c>
      <c r="U462" s="33"/>
      <c r="V462" s="33"/>
      <c r="W462" s="33"/>
      <c r="X462" s="33"/>
      <c r="Y462" s="33"/>
      <c r="Z462" s="33"/>
      <c r="AA462" s="33"/>
      <c r="AB462" s="33"/>
      <c r="AC462" s="33"/>
      <c r="AD462" s="33"/>
      <c r="AE462" s="33"/>
      <c r="AR462" s="172" t="s">
        <v>98</v>
      </c>
      <c r="AT462" s="172" t="s">
        <v>237</v>
      </c>
      <c r="AU462" s="172" t="s">
        <v>85</v>
      </c>
      <c r="AY462" s="18" t="s">
        <v>235</v>
      </c>
      <c r="BE462" s="173">
        <f>IF(N462="základní",J462,0)</f>
        <v>0</v>
      </c>
      <c r="BF462" s="173">
        <f>IF(N462="snížená",J462,0)</f>
        <v>0</v>
      </c>
      <c r="BG462" s="173">
        <f>IF(N462="zákl. přenesená",J462,0)</f>
        <v>0</v>
      </c>
      <c r="BH462" s="173">
        <f>IF(N462="sníž. přenesená",J462,0)</f>
        <v>0</v>
      </c>
      <c r="BI462" s="173">
        <f>IF(N462="nulová",J462,0)</f>
        <v>0</v>
      </c>
      <c r="BJ462" s="18" t="s">
        <v>83</v>
      </c>
      <c r="BK462" s="173">
        <f>ROUND(I462*H462,2)</f>
        <v>0</v>
      </c>
      <c r="BL462" s="18" t="s">
        <v>98</v>
      </c>
      <c r="BM462" s="172" t="s">
        <v>585</v>
      </c>
    </row>
    <row r="463" spans="1:65" s="2" customFormat="1" ht="19.5" x14ac:dyDescent="0.2">
      <c r="A463" s="33"/>
      <c r="B463" s="34"/>
      <c r="C463" s="33"/>
      <c r="D463" s="174" t="s">
        <v>243</v>
      </c>
      <c r="E463" s="33"/>
      <c r="F463" s="175" t="s">
        <v>586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243</v>
      </c>
      <c r="AU463" s="18" t="s">
        <v>85</v>
      </c>
    </row>
    <row r="464" spans="1:65" s="2" customFormat="1" ht="68.25" x14ac:dyDescent="0.2">
      <c r="A464" s="33"/>
      <c r="B464" s="34"/>
      <c r="C464" s="33"/>
      <c r="D464" s="174" t="s">
        <v>245</v>
      </c>
      <c r="E464" s="33"/>
      <c r="F464" s="178" t="s">
        <v>587</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245</v>
      </c>
      <c r="AU464" s="18" t="s">
        <v>85</v>
      </c>
    </row>
    <row r="465" spans="1:65" s="13" customFormat="1" x14ac:dyDescent="0.2">
      <c r="B465" s="179"/>
      <c r="D465" s="174" t="s">
        <v>247</v>
      </c>
      <c r="E465" s="180" t="s">
        <v>1</v>
      </c>
      <c r="F465" s="181" t="s">
        <v>248</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3" customFormat="1" x14ac:dyDescent="0.2">
      <c r="B466" s="179"/>
      <c r="D466" s="174" t="s">
        <v>247</v>
      </c>
      <c r="E466" s="180" t="s">
        <v>1</v>
      </c>
      <c r="F466" s="181" t="s">
        <v>588</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589</v>
      </c>
      <c r="G467" s="244"/>
      <c r="H467" s="245">
        <v>1242.3399999999999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3" customFormat="1" x14ac:dyDescent="0.2">
      <c r="B468" s="179"/>
      <c r="D468" s="174" t="s">
        <v>247</v>
      </c>
      <c r="E468" s="180" t="s">
        <v>1</v>
      </c>
      <c r="F468" s="181" t="s">
        <v>590</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591</v>
      </c>
      <c r="G469" s="244"/>
      <c r="H469" s="245">
        <v>40.5</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1282.8399999999999</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592</v>
      </c>
      <c r="D471" s="163" t="s">
        <v>237</v>
      </c>
      <c r="E471" s="164" t="s">
        <v>593</v>
      </c>
      <c r="F471" s="165" t="s">
        <v>594</v>
      </c>
      <c r="G471" s="240" t="s">
        <v>271</v>
      </c>
      <c r="H471" s="241">
        <v>69.784000000000006</v>
      </c>
      <c r="I471" s="167"/>
      <c r="J471" s="254">
        <f>ROUND(I471*H471,2)</f>
        <v>0</v>
      </c>
      <c r="K471" s="255" t="s">
        <v>241</v>
      </c>
      <c r="L471" s="34"/>
      <c r="M471" s="168" t="s">
        <v>1</v>
      </c>
      <c r="N471" s="169" t="s">
        <v>41</v>
      </c>
      <c r="O471" s="59"/>
      <c r="P471" s="170">
        <f>O471*H471</f>
        <v>0</v>
      </c>
      <c r="Q471" s="170">
        <v>2.83331</v>
      </c>
      <c r="R471" s="170">
        <f>Q471*H471</f>
        <v>197.71970504000001</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595</v>
      </c>
    </row>
    <row r="472" spans="1:65" s="2" customFormat="1" ht="39" x14ac:dyDescent="0.2">
      <c r="A472" s="33"/>
      <c r="B472" s="34"/>
      <c r="C472" s="33"/>
      <c r="D472" s="174" t="s">
        <v>243</v>
      </c>
      <c r="E472" s="33"/>
      <c r="F472" s="175" t="s">
        <v>596</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29.25" x14ac:dyDescent="0.2">
      <c r="A473" s="33"/>
      <c r="B473" s="34"/>
      <c r="C473" s="33"/>
      <c r="D473" s="174" t="s">
        <v>245</v>
      </c>
      <c r="E473" s="33"/>
      <c r="F473" s="178" t="s">
        <v>597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248</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3" customFormat="1" x14ac:dyDescent="0.2">
      <c r="B475" s="179"/>
      <c r="D475" s="174" t="s">
        <v>247</v>
      </c>
      <c r="E475" s="180" t="s">
        <v>1</v>
      </c>
      <c r="F475" s="181" t="s">
        <v>598</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599</v>
      </c>
      <c r="G476" s="244"/>
      <c r="H476" s="245">
        <v>69.784000000000006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69.784000000000006</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600</v>
      </c>
      <c r="D478" s="163" t="s">
        <v>237</v>
      </c>
      <c r="E478" s="164" t="s">
        <v>601</v>
      </c>
      <c r="F478" s="165" t="s">
        <v>602</v>
      </c>
      <c r="G478" s="240" t="s">
        <v>271</v>
      </c>
      <c r="H478" s="241">
        <v>94.016999999999996</v>
      </c>
      <c r="I478" s="167"/>
      <c r="J478" s="254">
        <f>ROUND(I478*H478,2)</f>
        <v>0</v>
      </c>
      <c r="K478" s="255" t="s">
        <v>241</v>
      </c>
      <c r="L478" s="34"/>
      <c r="M478" s="168" t="s">
        <v>1</v>
      </c>
      <c r="N478" s="169" t="s">
        <v>41</v>
      </c>
      <c r="O478" s="59"/>
      <c r="P478" s="170">
        <f>O478*H478</f>
        <v>0</v>
      </c>
      <c r="Q478" s="170">
        <v>2.4340799999999998</v>
      </c>
      <c r="R478" s="170">
        <f>Q478*H478</f>
        <v>228.84489935999997</v>
      </c>
      <c r="S478" s="170">
        <v>0</v>
      </c>
      <c r="T478" s="171">
        <f>S478*H478</f>
        <v>0</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603</v>
      </c>
    </row>
    <row r="479" spans="1:65" s="2" customFormat="1" ht="29.25" x14ac:dyDescent="0.2">
      <c r="A479" s="33"/>
      <c r="B479" s="34"/>
      <c r="C479" s="33"/>
      <c r="D479" s="174" t="s">
        <v>243</v>
      </c>
      <c r="E479" s="33"/>
      <c r="F479" s="175" t="s">
        <v>604</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97.5" x14ac:dyDescent="0.2">
      <c r="A480" s="33"/>
      <c r="B480" s="34"/>
      <c r="C480" s="33"/>
      <c r="D480" s="174" t="s">
        <v>245</v>
      </c>
      <c r="E480" s="33"/>
      <c r="F480" s="178" t="s">
        <v>605</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248</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606</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607</v>
      </c>
      <c r="G483" s="244"/>
      <c r="H483" s="245">
        <v>94.016999999999996</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D484" s="174" t="s">
        <v>247</v>
      </c>
      <c r="E484" s="192" t="s">
        <v>1</v>
      </c>
      <c r="F484" s="193" t="s">
        <v>252</v>
      </c>
      <c r="G484" s="246"/>
      <c r="H484" s="247">
        <v>94.016999999999996</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2" customFormat="1" ht="19.899999999999999" customHeight="1" x14ac:dyDescent="0.2">
      <c r="A485" s="33"/>
      <c r="B485" s="162"/>
      <c r="C485" s="163" t="s">
        <v>608</v>
      </c>
      <c r="D485" s="163" t="s">
        <v>237</v>
      </c>
      <c r="E485" s="164" t="s">
        <v>609</v>
      </c>
      <c r="F485" s="165" t="s">
        <v>610</v>
      </c>
      <c r="G485" s="240" t="s">
        <v>271</v>
      </c>
      <c r="H485" s="241">
        <v>6.9779999999999998</v>
      </c>
      <c r="I485" s="167"/>
      <c r="J485" s="254">
        <f>ROUND(I485*H485,2)</f>
        <v>0</v>
      </c>
      <c r="K485" s="255" t="s">
        <v>241</v>
      </c>
      <c r="L485" s="34"/>
      <c r="M485" s="168" t="s">
        <v>1</v>
      </c>
      <c r="N485" s="169" t="s">
        <v>41</v>
      </c>
      <c r="O485" s="59"/>
      <c r="P485" s="170">
        <f>O485*H485</f>
        <v>0</v>
      </c>
      <c r="Q485" s="170">
        <v>2.4327899999999998</v>
      </c>
      <c r="R485" s="170">
        <f>Q485*H485</f>
        <v>16.976008619999998</v>
      </c>
      <c r="S485" s="170">
        <v>0</v>
      </c>
      <c r="T485" s="171">
        <f>S485*H485</f>
        <v>0</v>
      </c>
      <c r="U485" s="33"/>
      <c r="V485" s="33"/>
      <c r="W485" s="33"/>
      <c r="X485" s="33"/>
      <c r="Y485" s="33"/>
      <c r="Z485" s="33"/>
      <c r="AA485" s="33"/>
      <c r="AB485" s="33"/>
      <c r="AC485" s="33"/>
      <c r="AD485" s="33"/>
      <c r="AE485" s="33"/>
      <c r="AR485" s="172" t="s">
        <v>98</v>
      </c>
      <c r="AT485" s="172" t="s">
        <v>237</v>
      </c>
      <c r="AU485" s="172" t="s">
        <v>85</v>
      </c>
      <c r="AY485" s="18" t="s">
        <v>235</v>
      </c>
      <c r="BE485" s="173">
        <f>IF(N485="základní",J485,0)</f>
        <v>0</v>
      </c>
      <c r="BF485" s="173">
        <f>IF(N485="snížená",J485,0)</f>
        <v>0</v>
      </c>
      <c r="BG485" s="173">
        <f>IF(N485="zákl. přenesená",J485,0)</f>
        <v>0</v>
      </c>
      <c r="BH485" s="173">
        <f>IF(N485="sníž. přenesená",J485,0)</f>
        <v>0</v>
      </c>
      <c r="BI485" s="173">
        <f>IF(N485="nulová",J485,0)</f>
        <v>0</v>
      </c>
      <c r="BJ485" s="18" t="s">
        <v>83</v>
      </c>
      <c r="BK485" s="173">
        <f>ROUND(I485*H485,2)</f>
        <v>0</v>
      </c>
      <c r="BL485" s="18" t="s">
        <v>98</v>
      </c>
      <c r="BM485" s="172" t="s">
        <v>611</v>
      </c>
    </row>
    <row r="486" spans="1:65" s="2" customFormat="1" ht="19.5" x14ac:dyDescent="0.2">
      <c r="A486" s="33"/>
      <c r="B486" s="34"/>
      <c r="C486" s="33"/>
      <c r="D486" s="174" t="s">
        <v>243</v>
      </c>
      <c r="E486" s="33"/>
      <c r="F486" s="175" t="s">
        <v>612</v>
      </c>
      <c r="G486" s="238"/>
      <c r="H486" s="238"/>
      <c r="I486" s="238"/>
      <c r="J486" s="238"/>
      <c r="K486" s="238"/>
      <c r="L486" s="34"/>
      <c r="M486" s="176"/>
      <c r="N486" s="177"/>
      <c r="O486" s="59"/>
      <c r="P486" s="59"/>
      <c r="Q486" s="59"/>
      <c r="R486" s="59"/>
      <c r="S486" s="59"/>
      <c r="T486" s="60"/>
      <c r="U486" s="33"/>
      <c r="V486" s="33"/>
      <c r="W486" s="33"/>
      <c r="X486" s="33"/>
      <c r="Y486" s="33"/>
      <c r="Z486" s="33"/>
      <c r="AA486" s="33"/>
      <c r="AB486" s="33"/>
      <c r="AC486" s="33"/>
      <c r="AD486" s="33"/>
      <c r="AE486" s="33"/>
      <c r="AT486" s="18" t="s">
        <v>243</v>
      </c>
      <c r="AU486" s="18" t="s">
        <v>85</v>
      </c>
    </row>
    <row r="487" spans="1:65" s="2" customFormat="1" ht="87.75" x14ac:dyDescent="0.2">
      <c r="A487" s="33"/>
      <c r="B487" s="34"/>
      <c r="C487" s="33"/>
      <c r="D487" s="174" t="s">
        <v>245</v>
      </c>
      <c r="E487" s="33"/>
      <c r="F487" s="178" t="s">
        <v>613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245</v>
      </c>
      <c r="AU487" s="18" t="s">
        <v>85</v>
      </c>
    </row>
    <row r="488" spans="1:65" s="13" customFormat="1" x14ac:dyDescent="0.2">
      <c r="B488" s="179"/>
      <c r="D488" s="174" t="s">
        <v>247</v>
      </c>
      <c r="E488" s="180" t="s">
        <v>1</v>
      </c>
      <c r="F488" s="181" t="s">
        <v>248</v>
      </c>
      <c r="G488" s="242"/>
      <c r="H488" s="243" t="s">
        <v>1</v>
      </c>
      <c r="I488" s="242"/>
      <c r="J488" s="242"/>
      <c r="K488" s="242"/>
      <c r="L488" s="179"/>
      <c r="M488" s="182"/>
      <c r="N488" s="183"/>
      <c r="O488" s="183"/>
      <c r="P488" s="183"/>
      <c r="Q488" s="183"/>
      <c r="R488" s="183"/>
      <c r="S488" s="183"/>
      <c r="T488" s="184"/>
      <c r="AT488" s="180" t="s">
        <v>247</v>
      </c>
      <c r="AU488" s="180" t="s">
        <v>85</v>
      </c>
      <c r="AV488" s="13" t="s">
        <v>83</v>
      </c>
      <c r="AW488" s="13" t="s">
        <v>33</v>
      </c>
      <c r="AX488" s="13" t="s">
        <v>76</v>
      </c>
      <c r="AY488" s="180" t="s">
        <v>235</v>
      </c>
    </row>
    <row r="489" spans="1:65" s="13" customFormat="1" x14ac:dyDescent="0.2">
      <c r="B489" s="179"/>
      <c r="D489" s="174" t="s">
        <v>247</v>
      </c>
      <c r="E489" s="180" t="s">
        <v>1</v>
      </c>
      <c r="F489" s="181" t="s">
        <v>614</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4" customFormat="1" x14ac:dyDescent="0.2">
      <c r="B490" s="185"/>
      <c r="D490" s="174" t="s">
        <v>247</v>
      </c>
      <c r="E490" s="186" t="s">
        <v>1</v>
      </c>
      <c r="F490" s="187" t="s">
        <v>615</v>
      </c>
      <c r="G490" s="244"/>
      <c r="H490" s="245">
        <v>6.9779999999999998</v>
      </c>
      <c r="I490" s="244"/>
      <c r="J490" s="244"/>
      <c r="K490" s="244"/>
      <c r="L490" s="185"/>
      <c r="M490" s="188"/>
      <c r="N490" s="189"/>
      <c r="O490" s="189"/>
      <c r="P490" s="189"/>
      <c r="Q490" s="189"/>
      <c r="R490" s="189"/>
      <c r="S490" s="189"/>
      <c r="T490" s="190"/>
      <c r="AT490" s="186" t="s">
        <v>247</v>
      </c>
      <c r="AU490" s="186" t="s">
        <v>85</v>
      </c>
      <c r="AV490" s="14" t="s">
        <v>85</v>
      </c>
      <c r="AW490" s="14" t="s">
        <v>33</v>
      </c>
      <c r="AX490" s="14" t="s">
        <v>76</v>
      </c>
      <c r="AY490" s="186" t="s">
        <v>235</v>
      </c>
    </row>
    <row r="491" spans="1:65" s="15" customFormat="1" x14ac:dyDescent="0.2">
      <c r="B491" s="191"/>
      <c r="D491" s="174" t="s">
        <v>247</v>
      </c>
      <c r="E491" s="192" t="s">
        <v>1</v>
      </c>
      <c r="F491" s="193" t="s">
        <v>252</v>
      </c>
      <c r="G491" s="246"/>
      <c r="H491" s="247">
        <v>6.9779999999999998</v>
      </c>
      <c r="I491" s="246"/>
      <c r="J491" s="246"/>
      <c r="K491" s="246"/>
      <c r="L491" s="191"/>
      <c r="M491" s="194"/>
      <c r="N491" s="195"/>
      <c r="O491" s="195"/>
      <c r="P491" s="195"/>
      <c r="Q491" s="195"/>
      <c r="R491" s="195"/>
      <c r="S491" s="195"/>
      <c r="T491" s="196"/>
      <c r="AT491" s="192" t="s">
        <v>247</v>
      </c>
      <c r="AU491" s="192" t="s">
        <v>85</v>
      </c>
      <c r="AV491" s="15" t="s">
        <v>98</v>
      </c>
      <c r="AW491" s="15" t="s">
        <v>33</v>
      </c>
      <c r="AX491" s="15" t="s">
        <v>83</v>
      </c>
      <c r="AY491" s="192" t="s">
        <v>235</v>
      </c>
    </row>
    <row r="492" spans="1:65" s="2" customFormat="1" ht="19.899999999999999" customHeight="1" x14ac:dyDescent="0.2">
      <c r="A492" s="33"/>
      <c r="B492" s="162"/>
      <c r="C492" s="163" t="s">
        <v>616</v>
      </c>
      <c r="D492" s="163" t="s">
        <v>237</v>
      </c>
      <c r="E492" s="164" t="s">
        <v>617</v>
      </c>
      <c r="F492" s="165" t="s">
        <v>618</v>
      </c>
      <c r="G492" s="240" t="s">
        <v>263</v>
      </c>
      <c r="H492" s="241">
        <v>621.16999999999996</v>
      </c>
      <c r="I492" s="167"/>
      <c r="J492" s="254">
        <f>ROUND(I492*H492,2)</f>
        <v>0</v>
      </c>
      <c r="K492" s="255" t="s">
        <v>241</v>
      </c>
      <c r="L492" s="34"/>
      <c r="M492" s="168" t="s">
        <v>1</v>
      </c>
      <c r="N492" s="169" t="s">
        <v>41</v>
      </c>
      <c r="O492" s="59"/>
      <c r="P492" s="170">
        <f>O492*H492</f>
        <v>0</v>
      </c>
      <c r="Q492" s="170">
        <v>0.60875999999999997</v>
      </c>
      <c r="R492" s="170">
        <f>Q492*H492</f>
        <v>378.14344919999996</v>
      </c>
      <c r="S492" s="170">
        <v>0</v>
      </c>
      <c r="T492" s="171">
        <f>S492*H492</f>
        <v>0</v>
      </c>
      <c r="U492" s="33"/>
      <c r="V492" s="33"/>
      <c r="W492" s="33"/>
      <c r="X492" s="33"/>
      <c r="Y492" s="33"/>
      <c r="Z492" s="33"/>
      <c r="AA492" s="33"/>
      <c r="AB492" s="33"/>
      <c r="AC492" s="33"/>
      <c r="AD492" s="33"/>
      <c r="AE492" s="33"/>
      <c r="AR492" s="172" t="s">
        <v>98</v>
      </c>
      <c r="AT492" s="172" t="s">
        <v>237</v>
      </c>
      <c r="AU492" s="172" t="s">
        <v>85</v>
      </c>
      <c r="AY492" s="18" t="s">
        <v>235</v>
      </c>
      <c r="BE492" s="173">
        <f>IF(N492="základní",J492,0)</f>
        <v>0</v>
      </c>
      <c r="BF492" s="173">
        <f>IF(N492="snížená",J492,0)</f>
        <v>0</v>
      </c>
      <c r="BG492" s="173">
        <f>IF(N492="zákl. přenesená",J492,0)</f>
        <v>0</v>
      </c>
      <c r="BH492" s="173">
        <f>IF(N492="sníž. přenesená",J492,0)</f>
        <v>0</v>
      </c>
      <c r="BI492" s="173">
        <f>IF(N492="nulová",J492,0)</f>
        <v>0</v>
      </c>
      <c r="BJ492" s="18" t="s">
        <v>83</v>
      </c>
      <c r="BK492" s="173">
        <f>ROUND(I492*H492,2)</f>
        <v>0</v>
      </c>
      <c r="BL492" s="18" t="s">
        <v>98</v>
      </c>
      <c r="BM492" s="172" t="s">
        <v>619</v>
      </c>
    </row>
    <row r="493" spans="1:65" s="2" customFormat="1" ht="29.25" x14ac:dyDescent="0.2">
      <c r="A493" s="33"/>
      <c r="B493" s="34"/>
      <c r="C493" s="33"/>
      <c r="D493" s="174" t="s">
        <v>243</v>
      </c>
      <c r="E493" s="33"/>
      <c r="F493" s="175" t="s">
        <v>620</v>
      </c>
      <c r="G493" s="238"/>
      <c r="H493" s="238"/>
      <c r="I493" s="238"/>
      <c r="J493" s="238"/>
      <c r="K493" s="238"/>
      <c r="L493" s="34"/>
      <c r="M493" s="176"/>
      <c r="N493" s="177"/>
      <c r="O493" s="59"/>
      <c r="P493" s="59"/>
      <c r="Q493" s="59"/>
      <c r="R493" s="59"/>
      <c r="S493" s="59"/>
      <c r="T493" s="60"/>
      <c r="U493" s="33"/>
      <c r="V493" s="33"/>
      <c r="W493" s="33"/>
      <c r="X493" s="33"/>
      <c r="Y493" s="33"/>
      <c r="Z493" s="33"/>
      <c r="AA493" s="33"/>
      <c r="AB493" s="33"/>
      <c r="AC493" s="33"/>
      <c r="AD493" s="33"/>
      <c r="AE493" s="33"/>
      <c r="AT493" s="18" t="s">
        <v>243</v>
      </c>
      <c r="AU493" s="18" t="s">
        <v>85</v>
      </c>
    </row>
    <row r="494" spans="1:65" s="2" customFormat="1" ht="97.5" x14ac:dyDescent="0.2">
      <c r="A494" s="33"/>
      <c r="B494" s="34"/>
      <c r="C494" s="33"/>
      <c r="D494" s="174" t="s">
        <v>245</v>
      </c>
      <c r="E494" s="33"/>
      <c r="F494" s="178" t="s">
        <v>621</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245</v>
      </c>
      <c r="AU494" s="18" t="s">
        <v>85</v>
      </c>
    </row>
    <row r="495" spans="1:65" s="13" customFormat="1" x14ac:dyDescent="0.2">
      <c r="B495" s="179"/>
      <c r="D495" s="174" t="s">
        <v>247</v>
      </c>
      <c r="E495" s="180" t="s">
        <v>1</v>
      </c>
      <c r="F495" s="181" t="s">
        <v>248</v>
      </c>
      <c r="G495" s="242"/>
      <c r="H495" s="243" t="s">
        <v>1</v>
      </c>
      <c r="I495" s="242"/>
      <c r="J495" s="242"/>
      <c r="K495" s="242"/>
      <c r="L495" s="179"/>
      <c r="M495" s="182"/>
      <c r="N495" s="183"/>
      <c r="O495" s="183"/>
      <c r="P495" s="183"/>
      <c r="Q495" s="183"/>
      <c r="R495" s="183"/>
      <c r="S495" s="183"/>
      <c r="T495" s="184"/>
      <c r="AT495" s="180" t="s">
        <v>247</v>
      </c>
      <c r="AU495" s="180" t="s">
        <v>85</v>
      </c>
      <c r="AV495" s="13" t="s">
        <v>83</v>
      </c>
      <c r="AW495" s="13" t="s">
        <v>33</v>
      </c>
      <c r="AX495" s="13" t="s">
        <v>76</v>
      </c>
      <c r="AY495" s="180" t="s">
        <v>235</v>
      </c>
    </row>
    <row r="496" spans="1:65" s="13" customFormat="1" x14ac:dyDescent="0.2">
      <c r="B496" s="179"/>
      <c r="D496" s="174" t="s">
        <v>247</v>
      </c>
      <c r="E496" s="180" t="s">
        <v>1</v>
      </c>
      <c r="F496" s="181" t="s">
        <v>500</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D497" s="174" t="s">
        <v>247</v>
      </c>
      <c r="E497" s="186" t="s">
        <v>1</v>
      </c>
      <c r="F497" s="187" t="s">
        <v>622</v>
      </c>
      <c r="G497" s="244"/>
      <c r="H497" s="245">
        <v>621.16999999999996</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D498" s="174" t="s">
        <v>247</v>
      </c>
      <c r="E498" s="192" t="s">
        <v>1</v>
      </c>
      <c r="F498" s="193" t="s">
        <v>252</v>
      </c>
      <c r="G498" s="246"/>
      <c r="H498" s="247">
        <v>621.16999999999996</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12" customFormat="1" ht="22.9" customHeight="1" x14ac:dyDescent="0.2">
      <c r="B499" s="152"/>
      <c r="D499" s="153" t="s">
        <v>75</v>
      </c>
      <c r="E499" s="161" t="s">
        <v>316</v>
      </c>
      <c r="F499" s="161" t="s">
        <v>623</v>
      </c>
      <c r="G499" s="239"/>
      <c r="H499" s="239"/>
      <c r="I499" s="239"/>
      <c r="J499" s="253">
        <f>BK499</f>
        <v>0</v>
      </c>
      <c r="K499" s="239"/>
      <c r="L499" s="152"/>
      <c r="M499" s="155"/>
      <c r="N499" s="156"/>
      <c r="O499" s="156"/>
      <c r="P499" s="157">
        <f>SUM(P500:P525)</f>
        <v>0</v>
      </c>
      <c r="Q499" s="156"/>
      <c r="R499" s="157">
        <f>SUM(R500:R525)</f>
        <v>4.86266</v>
      </c>
      <c r="S499" s="156"/>
      <c r="T499" s="158">
        <f>SUM(T500:T525)</f>
        <v>4.9000000000000004</v>
      </c>
      <c r="AR499" s="153" t="s">
        <v>83</v>
      </c>
      <c r="AT499" s="159" t="s">
        <v>75</v>
      </c>
      <c r="AU499" s="159" t="s">
        <v>83</v>
      </c>
      <c r="AY499" s="153" t="s">
        <v>235</v>
      </c>
      <c r="BK499" s="160">
        <f>SUM(BK500:BK525)</f>
        <v>0</v>
      </c>
    </row>
    <row r="500" spans="1:65" s="2" customFormat="1" ht="30" customHeight="1" x14ac:dyDescent="0.2">
      <c r="A500" s="33"/>
      <c r="B500" s="162"/>
      <c r="C500" s="163" t="s">
        <v>624</v>
      </c>
      <c r="D500" s="163" t="s">
        <v>237</v>
      </c>
      <c r="E500" s="164" t="s">
        <v>625</v>
      </c>
      <c r="F500" s="165" t="s">
        <v>626</v>
      </c>
      <c r="G500" s="240" t="s">
        <v>627</v>
      </c>
      <c r="H500" s="241">
        <v>70</v>
      </c>
      <c r="I500" s="167"/>
      <c r="J500" s="254">
        <f>ROUND(I500*H500,2)</f>
        <v>0</v>
      </c>
      <c r="K500" s="255" t="s">
        <v>241</v>
      </c>
      <c r="L500" s="34"/>
      <c r="M500" s="168" t="s">
        <v>1</v>
      </c>
      <c r="N500" s="169" t="s">
        <v>41</v>
      </c>
      <c r="O500" s="59"/>
      <c r="P500" s="170">
        <f>O500*H500</f>
        <v>0</v>
      </c>
      <c r="Q500" s="170">
        <v>4.0000000000000003E-5</v>
      </c>
      <c r="R500" s="170">
        <f>Q500*H500</f>
        <v>2.8000000000000004E-3</v>
      </c>
      <c r="S500" s="170">
        <v>0</v>
      </c>
      <c r="T500" s="171">
        <f>S500*H500</f>
        <v>0</v>
      </c>
      <c r="U500" s="33"/>
      <c r="V500" s="33"/>
      <c r="W500" s="33"/>
      <c r="X500" s="33"/>
      <c r="Y500" s="33"/>
      <c r="Z500" s="33"/>
      <c r="AA500" s="33"/>
      <c r="AB500" s="33"/>
      <c r="AC500" s="33"/>
      <c r="AD500" s="33"/>
      <c r="AE500" s="33"/>
      <c r="AR500" s="172" t="s">
        <v>98</v>
      </c>
      <c r="AT500" s="172" t="s">
        <v>237</v>
      </c>
      <c r="AU500" s="172" t="s">
        <v>85</v>
      </c>
      <c r="AY500" s="18" t="s">
        <v>235</v>
      </c>
      <c r="BE500" s="173">
        <f>IF(N500="základní",J500,0)</f>
        <v>0</v>
      </c>
      <c r="BF500" s="173">
        <f>IF(N500="snížená",J500,0)</f>
        <v>0</v>
      </c>
      <c r="BG500" s="173">
        <f>IF(N500="zákl. přenesená",J500,0)</f>
        <v>0</v>
      </c>
      <c r="BH500" s="173">
        <f>IF(N500="sníž. přenesená",J500,0)</f>
        <v>0</v>
      </c>
      <c r="BI500" s="173">
        <f>IF(N500="nulová",J500,0)</f>
        <v>0</v>
      </c>
      <c r="BJ500" s="18" t="s">
        <v>83</v>
      </c>
      <c r="BK500" s="173">
        <f>ROUND(I500*H500,2)</f>
        <v>0</v>
      </c>
      <c r="BL500" s="18" t="s">
        <v>98</v>
      </c>
      <c r="BM500" s="172" t="s">
        <v>628</v>
      </c>
    </row>
    <row r="501" spans="1:65" s="2" customFormat="1" ht="29.25" x14ac:dyDescent="0.2">
      <c r="A501" s="33"/>
      <c r="B501" s="34"/>
      <c r="C501" s="33"/>
      <c r="D501" s="174" t="s">
        <v>243</v>
      </c>
      <c r="E501" s="33"/>
      <c r="F501" s="175" t="s">
        <v>629</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243</v>
      </c>
      <c r="AU501" s="18" t="s">
        <v>85</v>
      </c>
    </row>
    <row r="502" spans="1:65" s="2" customFormat="1" ht="107.25" x14ac:dyDescent="0.2">
      <c r="A502" s="33"/>
      <c r="B502" s="34"/>
      <c r="C502" s="33"/>
      <c r="D502" s="174" t="s">
        <v>245</v>
      </c>
      <c r="E502" s="33"/>
      <c r="F502" s="178" t="s">
        <v>630</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245</v>
      </c>
      <c r="AU502" s="18" t="s">
        <v>85</v>
      </c>
    </row>
    <row r="503" spans="1:65" s="13" customFormat="1" x14ac:dyDescent="0.2">
      <c r="B503" s="179"/>
      <c r="D503" s="174" t="s">
        <v>247</v>
      </c>
      <c r="E503" s="180" t="s">
        <v>1</v>
      </c>
      <c r="F503" s="181" t="s">
        <v>248</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3" customFormat="1" x14ac:dyDescent="0.2">
      <c r="B504" s="179"/>
      <c r="D504" s="174" t="s">
        <v>247</v>
      </c>
      <c r="E504" s="180" t="s">
        <v>1</v>
      </c>
      <c r="F504" s="181" t="s">
        <v>631</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4" customFormat="1" x14ac:dyDescent="0.2">
      <c r="B505" s="185"/>
      <c r="D505" s="174" t="s">
        <v>247</v>
      </c>
      <c r="E505" s="186" t="s">
        <v>1</v>
      </c>
      <c r="F505" s="187" t="s">
        <v>632</v>
      </c>
      <c r="G505" s="244"/>
      <c r="H505" s="245">
        <v>70</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1:65" s="15" customFormat="1" x14ac:dyDescent="0.2">
      <c r="B506" s="191"/>
      <c r="D506" s="174" t="s">
        <v>247</v>
      </c>
      <c r="E506" s="192" t="s">
        <v>1</v>
      </c>
      <c r="F506" s="193" t="s">
        <v>252</v>
      </c>
      <c r="G506" s="246"/>
      <c r="H506" s="247">
        <v>70</v>
      </c>
      <c r="I506" s="246"/>
      <c r="J506" s="246"/>
      <c r="K506" s="246"/>
      <c r="L506" s="191"/>
      <c r="M506" s="194"/>
      <c r="N506" s="195"/>
      <c r="O506" s="195"/>
      <c r="P506" s="195"/>
      <c r="Q506" s="195"/>
      <c r="R506" s="195"/>
      <c r="S506" s="195"/>
      <c r="T506" s="196"/>
      <c r="AT506" s="192" t="s">
        <v>247</v>
      </c>
      <c r="AU506" s="192" t="s">
        <v>85</v>
      </c>
      <c r="AV506" s="15" t="s">
        <v>98</v>
      </c>
      <c r="AW506" s="15" t="s">
        <v>33</v>
      </c>
      <c r="AX506" s="15" t="s">
        <v>83</v>
      </c>
      <c r="AY506" s="192" t="s">
        <v>235</v>
      </c>
    </row>
    <row r="507" spans="1:65" s="2" customFormat="1" ht="19.899999999999999" customHeight="1" x14ac:dyDescent="0.2">
      <c r="A507" s="33"/>
      <c r="B507" s="162"/>
      <c r="C507" s="197" t="s">
        <v>633</v>
      </c>
      <c r="D507" s="197" t="s">
        <v>338</v>
      </c>
      <c r="E507" s="198" t="s">
        <v>634</v>
      </c>
      <c r="F507" s="199" t="s">
        <v>635</v>
      </c>
      <c r="G507" s="248" t="s">
        <v>627</v>
      </c>
      <c r="H507" s="249">
        <v>70</v>
      </c>
      <c r="I507" s="200"/>
      <c r="J507" s="256">
        <f>ROUND(I507*H507,2)</f>
        <v>0</v>
      </c>
      <c r="K507" s="257" t="s">
        <v>241</v>
      </c>
      <c r="L507" s="201"/>
      <c r="M507" s="202" t="s">
        <v>1</v>
      </c>
      <c r="N507" s="203" t="s">
        <v>41</v>
      </c>
      <c r="O507" s="59"/>
      <c r="P507" s="170">
        <f>O507*H507</f>
        <v>0</v>
      </c>
      <c r="Q507" s="170">
        <v>6.9309999999999997E-2</v>
      </c>
      <c r="R507" s="170">
        <f>Q507*H507</f>
        <v>4.8517000000000001</v>
      </c>
      <c r="S507" s="170">
        <v>0</v>
      </c>
      <c r="T507" s="171">
        <f>S507*H507</f>
        <v>0</v>
      </c>
      <c r="U507" s="33"/>
      <c r="V507" s="33"/>
      <c r="W507" s="33"/>
      <c r="X507" s="33"/>
      <c r="Y507" s="33"/>
      <c r="Z507" s="33"/>
      <c r="AA507" s="33"/>
      <c r="AB507" s="33"/>
      <c r="AC507" s="33"/>
      <c r="AD507" s="33"/>
      <c r="AE507" s="33"/>
      <c r="AR507" s="172" t="s">
        <v>316</v>
      </c>
      <c r="AT507" s="172" t="s">
        <v>338</v>
      </c>
      <c r="AU507" s="172" t="s">
        <v>85</v>
      </c>
      <c r="AY507" s="18" t="s">
        <v>235</v>
      </c>
      <c r="BE507" s="173">
        <f>IF(N507="základní",J507,0)</f>
        <v>0</v>
      </c>
      <c r="BF507" s="173">
        <f>IF(N507="snížená",J507,0)</f>
        <v>0</v>
      </c>
      <c r="BG507" s="173">
        <f>IF(N507="zákl. přenesená",J507,0)</f>
        <v>0</v>
      </c>
      <c r="BH507" s="173">
        <f>IF(N507="sníž. přenesená",J507,0)</f>
        <v>0</v>
      </c>
      <c r="BI507" s="173">
        <f>IF(N507="nulová",J507,0)</f>
        <v>0</v>
      </c>
      <c r="BJ507" s="18" t="s">
        <v>83</v>
      </c>
      <c r="BK507" s="173">
        <f>ROUND(I507*H507,2)</f>
        <v>0</v>
      </c>
      <c r="BL507" s="18" t="s">
        <v>98</v>
      </c>
      <c r="BM507" s="172" t="s">
        <v>636</v>
      </c>
    </row>
    <row r="508" spans="1:65" s="2" customFormat="1" ht="19.5" x14ac:dyDescent="0.2">
      <c r="A508" s="33"/>
      <c r="B508" s="34"/>
      <c r="C508" s="33"/>
      <c r="D508" s="174" t="s">
        <v>243</v>
      </c>
      <c r="E508" s="33"/>
      <c r="F508" s="175" t="s">
        <v>635</v>
      </c>
      <c r="G508" s="238"/>
      <c r="H508" s="238"/>
      <c r="I508" s="238"/>
      <c r="J508" s="238"/>
      <c r="K508" s="238"/>
      <c r="L508" s="34"/>
      <c r="M508" s="176"/>
      <c r="N508" s="177"/>
      <c r="O508" s="59"/>
      <c r="P508" s="59"/>
      <c r="Q508" s="59"/>
      <c r="R508" s="59"/>
      <c r="S508" s="59"/>
      <c r="T508" s="60"/>
      <c r="U508" s="33"/>
      <c r="V508" s="33"/>
      <c r="W508" s="33"/>
      <c r="X508" s="33"/>
      <c r="Y508" s="33"/>
      <c r="Z508" s="33"/>
      <c r="AA508" s="33"/>
      <c r="AB508" s="33"/>
      <c r="AC508" s="33"/>
      <c r="AD508" s="33"/>
      <c r="AE508" s="33"/>
      <c r="AT508" s="18" t="s">
        <v>243</v>
      </c>
      <c r="AU508" s="18" t="s">
        <v>85</v>
      </c>
    </row>
    <row r="509" spans="1:65" s="13" customFormat="1" x14ac:dyDescent="0.2">
      <c r="B509" s="179"/>
      <c r="D509" s="174" t="s">
        <v>247</v>
      </c>
      <c r="E509" s="180" t="s">
        <v>1</v>
      </c>
      <c r="F509" s="181" t="s">
        <v>637</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1:65" s="14" customFormat="1" x14ac:dyDescent="0.2">
      <c r="B510" s="185"/>
      <c r="D510" s="174" t="s">
        <v>247</v>
      </c>
      <c r="E510" s="186" t="s">
        <v>1</v>
      </c>
      <c r="F510" s="187" t="s">
        <v>632</v>
      </c>
      <c r="G510" s="244"/>
      <c r="H510" s="245">
        <v>70</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1:65" s="15" customFormat="1" x14ac:dyDescent="0.2">
      <c r="B511" s="191"/>
      <c r="D511" s="174" t="s">
        <v>247</v>
      </c>
      <c r="E511" s="192" t="s">
        <v>1</v>
      </c>
      <c r="F511" s="193" t="s">
        <v>252</v>
      </c>
      <c r="G511" s="246"/>
      <c r="H511" s="247">
        <v>70</v>
      </c>
      <c r="I511" s="246"/>
      <c r="J511" s="246"/>
      <c r="K511" s="246"/>
      <c r="L511" s="191"/>
      <c r="M511" s="194"/>
      <c r="N511" s="195"/>
      <c r="O511" s="195"/>
      <c r="P511" s="195"/>
      <c r="Q511" s="195"/>
      <c r="R511" s="195"/>
      <c r="S511" s="195"/>
      <c r="T511" s="196"/>
      <c r="AT511" s="192" t="s">
        <v>247</v>
      </c>
      <c r="AU511" s="192" t="s">
        <v>85</v>
      </c>
      <c r="AV511" s="15" t="s">
        <v>98</v>
      </c>
      <c r="AW511" s="15" t="s">
        <v>33</v>
      </c>
      <c r="AX511" s="15" t="s">
        <v>83</v>
      </c>
      <c r="AY511" s="192" t="s">
        <v>235</v>
      </c>
    </row>
    <row r="512" spans="1:65" s="2" customFormat="1" ht="19.899999999999999" customHeight="1" x14ac:dyDescent="0.2">
      <c r="A512" s="33"/>
      <c r="B512" s="162"/>
      <c r="C512" s="163" t="s">
        <v>638</v>
      </c>
      <c r="D512" s="163" t="s">
        <v>237</v>
      </c>
      <c r="E512" s="164" t="s">
        <v>639</v>
      </c>
      <c r="F512" s="165" t="s">
        <v>640</v>
      </c>
      <c r="G512" s="240" t="s">
        <v>627</v>
      </c>
      <c r="H512" s="241">
        <v>70</v>
      </c>
      <c r="I512" s="167"/>
      <c r="J512" s="254">
        <f>ROUND(I512*H512,2)</f>
        <v>0</v>
      </c>
      <c r="K512" s="255" t="s">
        <v>241</v>
      </c>
      <c r="L512" s="34"/>
      <c r="M512" s="168" t="s">
        <v>1</v>
      </c>
      <c r="N512" s="169" t="s">
        <v>41</v>
      </c>
      <c r="O512" s="59"/>
      <c r="P512" s="170">
        <f>O512*H512</f>
        <v>0</v>
      </c>
      <c r="Q512" s="170">
        <v>0</v>
      </c>
      <c r="R512" s="170">
        <f>Q512*H512</f>
        <v>0</v>
      </c>
      <c r="S512" s="170">
        <v>7.0000000000000007E-2</v>
      </c>
      <c r="T512" s="171">
        <f>S512*H512</f>
        <v>4.9000000000000004</v>
      </c>
      <c r="U512" s="33"/>
      <c r="V512" s="33"/>
      <c r="W512" s="33"/>
      <c r="X512" s="33"/>
      <c r="Y512" s="33"/>
      <c r="Z512" s="33"/>
      <c r="AA512" s="33"/>
      <c r="AB512" s="33"/>
      <c r="AC512" s="33"/>
      <c r="AD512" s="33"/>
      <c r="AE512" s="33"/>
      <c r="AR512" s="172" t="s">
        <v>98</v>
      </c>
      <c r="AT512" s="172" t="s">
        <v>237</v>
      </c>
      <c r="AU512" s="172" t="s">
        <v>85</v>
      </c>
      <c r="AY512" s="18" t="s">
        <v>235</v>
      </c>
      <c r="BE512" s="173">
        <f>IF(N512="základní",J512,0)</f>
        <v>0</v>
      </c>
      <c r="BF512" s="173">
        <f>IF(N512="snížená",J512,0)</f>
        <v>0</v>
      </c>
      <c r="BG512" s="173">
        <f>IF(N512="zákl. přenesená",J512,0)</f>
        <v>0</v>
      </c>
      <c r="BH512" s="173">
        <f>IF(N512="sníž. přenesená",J512,0)</f>
        <v>0</v>
      </c>
      <c r="BI512" s="173">
        <f>IF(N512="nulová",J512,0)</f>
        <v>0</v>
      </c>
      <c r="BJ512" s="18" t="s">
        <v>83</v>
      </c>
      <c r="BK512" s="173">
        <f>ROUND(I512*H512,2)</f>
        <v>0</v>
      </c>
      <c r="BL512" s="18" t="s">
        <v>98</v>
      </c>
      <c r="BM512" s="172" t="s">
        <v>641</v>
      </c>
    </row>
    <row r="513" spans="1:65" s="2" customFormat="1" ht="19.5" x14ac:dyDescent="0.2">
      <c r="A513" s="33"/>
      <c r="B513" s="34"/>
      <c r="C513" s="33"/>
      <c r="D513" s="174" t="s">
        <v>243</v>
      </c>
      <c r="E513" s="33"/>
      <c r="F513" s="175" t="s">
        <v>642</v>
      </c>
      <c r="G513" s="238"/>
      <c r="H513" s="238"/>
      <c r="I513" s="238"/>
      <c r="J513" s="238"/>
      <c r="K513" s="238"/>
      <c r="L513" s="34"/>
      <c r="M513" s="176"/>
      <c r="N513" s="177"/>
      <c r="O513" s="59"/>
      <c r="P513" s="59"/>
      <c r="Q513" s="59"/>
      <c r="R513" s="59"/>
      <c r="S513" s="59"/>
      <c r="T513" s="60"/>
      <c r="U513" s="33"/>
      <c r="V513" s="33"/>
      <c r="W513" s="33"/>
      <c r="X513" s="33"/>
      <c r="Y513" s="33"/>
      <c r="Z513" s="33"/>
      <c r="AA513" s="33"/>
      <c r="AB513" s="33"/>
      <c r="AC513" s="33"/>
      <c r="AD513" s="33"/>
      <c r="AE513" s="33"/>
      <c r="AT513" s="18" t="s">
        <v>243</v>
      </c>
      <c r="AU513" s="18" t="s">
        <v>85</v>
      </c>
    </row>
    <row r="514" spans="1:65" s="2" customFormat="1" ht="39" x14ac:dyDescent="0.2">
      <c r="A514" s="33"/>
      <c r="B514" s="34"/>
      <c r="C514" s="33"/>
      <c r="D514" s="174" t="s">
        <v>245</v>
      </c>
      <c r="E514" s="33"/>
      <c r="F514" s="178" t="s">
        <v>643</v>
      </c>
      <c r="G514" s="238"/>
      <c r="H514" s="238"/>
      <c r="I514" s="238"/>
      <c r="J514" s="238"/>
      <c r="K514" s="238"/>
      <c r="L514" s="34"/>
      <c r="M514" s="176"/>
      <c r="N514" s="177"/>
      <c r="O514" s="59"/>
      <c r="P514" s="59"/>
      <c r="Q514" s="59"/>
      <c r="R514" s="59"/>
      <c r="S514" s="59"/>
      <c r="T514" s="60"/>
      <c r="U514" s="33"/>
      <c r="V514" s="33"/>
      <c r="W514" s="33"/>
      <c r="X514" s="33"/>
      <c r="Y514" s="33"/>
      <c r="Z514" s="33"/>
      <c r="AA514" s="33"/>
      <c r="AB514" s="33"/>
      <c r="AC514" s="33"/>
      <c r="AD514" s="33"/>
      <c r="AE514" s="33"/>
      <c r="AT514" s="18" t="s">
        <v>245</v>
      </c>
      <c r="AU514" s="18" t="s">
        <v>85</v>
      </c>
    </row>
    <row r="515" spans="1:65" s="13" customFormat="1" x14ac:dyDescent="0.2">
      <c r="B515" s="179"/>
      <c r="D515" s="174" t="s">
        <v>247</v>
      </c>
      <c r="E515" s="180" t="s">
        <v>1</v>
      </c>
      <c r="F515" s="181" t="s">
        <v>248</v>
      </c>
      <c r="G515" s="242"/>
      <c r="H515" s="243" t="s">
        <v>1</v>
      </c>
      <c r="I515" s="242"/>
      <c r="J515" s="242"/>
      <c r="K515" s="242"/>
      <c r="L515" s="179"/>
      <c r="M515" s="182"/>
      <c r="N515" s="183"/>
      <c r="O515" s="183"/>
      <c r="P515" s="183"/>
      <c r="Q515" s="183"/>
      <c r="R515" s="183"/>
      <c r="S515" s="183"/>
      <c r="T515" s="184"/>
      <c r="AT515" s="180" t="s">
        <v>247</v>
      </c>
      <c r="AU515" s="180" t="s">
        <v>85</v>
      </c>
      <c r="AV515" s="13" t="s">
        <v>83</v>
      </c>
      <c r="AW515" s="13" t="s">
        <v>33</v>
      </c>
      <c r="AX515" s="13" t="s">
        <v>76</v>
      </c>
      <c r="AY515" s="180" t="s">
        <v>235</v>
      </c>
    </row>
    <row r="516" spans="1:65" s="13" customFormat="1" x14ac:dyDescent="0.2">
      <c r="B516" s="179"/>
      <c r="D516" s="174" t="s">
        <v>247</v>
      </c>
      <c r="E516" s="180" t="s">
        <v>1</v>
      </c>
      <c r="F516" s="181" t="s">
        <v>644</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D517" s="174" t="s">
        <v>247</v>
      </c>
      <c r="E517" s="186" t="s">
        <v>1</v>
      </c>
      <c r="F517" s="187" t="s">
        <v>632</v>
      </c>
      <c r="G517" s="244"/>
      <c r="H517" s="245">
        <v>70</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70</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163" t="s">
        <v>645</v>
      </c>
      <c r="D519" s="163" t="s">
        <v>237</v>
      </c>
      <c r="E519" s="164" t="s">
        <v>646</v>
      </c>
      <c r="F519" s="165" t="s">
        <v>647</v>
      </c>
      <c r="G519" s="240" t="s">
        <v>648</v>
      </c>
      <c r="H519" s="241">
        <v>6</v>
      </c>
      <c r="I519" s="167"/>
      <c r="J519" s="254">
        <f>ROUND(I519*H519,2)</f>
        <v>0</v>
      </c>
      <c r="K519" s="255" t="s">
        <v>1</v>
      </c>
      <c r="L519" s="34"/>
      <c r="M519" s="168" t="s">
        <v>1</v>
      </c>
      <c r="N519" s="169" t="s">
        <v>41</v>
      </c>
      <c r="O519" s="59"/>
      <c r="P519" s="170">
        <f>O519*H519</f>
        <v>0</v>
      </c>
      <c r="Q519" s="170">
        <v>1.3600000000000001E-3</v>
      </c>
      <c r="R519" s="170">
        <f>Q519*H519</f>
        <v>8.1600000000000006E-3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649</v>
      </c>
    </row>
    <row r="520" spans="1:65" s="2" customFormat="1" ht="29.25" x14ac:dyDescent="0.2">
      <c r="A520" s="33"/>
      <c r="B520" s="34"/>
      <c r="C520" s="33"/>
      <c r="D520" s="174" t="s">
        <v>243</v>
      </c>
      <c r="E520" s="33"/>
      <c r="F520" s="175" t="s">
        <v>650</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9" x14ac:dyDescent="0.2">
      <c r="A521" s="33"/>
      <c r="B521" s="34"/>
      <c r="C521" s="33"/>
      <c r="D521" s="174" t="s">
        <v>245</v>
      </c>
      <c r="E521" s="33"/>
      <c r="F521" s="178" t="s">
        <v>651</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2" customFormat="1" ht="29.25" x14ac:dyDescent="0.2">
      <c r="A522" s="33"/>
      <c r="B522" s="34"/>
      <c r="C522" s="33"/>
      <c r="D522" s="174" t="s">
        <v>408</v>
      </c>
      <c r="E522" s="33"/>
      <c r="F522" s="178" t="s">
        <v>652</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408</v>
      </c>
      <c r="AU522" s="18" t="s">
        <v>85</v>
      </c>
    </row>
    <row r="523" spans="1:65" s="13" customFormat="1" x14ac:dyDescent="0.2">
      <c r="B523" s="179"/>
      <c r="D523" s="174" t="s">
        <v>247</v>
      </c>
      <c r="E523" s="180" t="s">
        <v>1</v>
      </c>
      <c r="F523" s="181" t="s">
        <v>248</v>
      </c>
      <c r="G523" s="242"/>
      <c r="H523" s="243" t="s">
        <v>1</v>
      </c>
      <c r="I523" s="242"/>
      <c r="J523" s="242"/>
      <c r="K523" s="242"/>
      <c r="L523" s="179"/>
      <c r="M523" s="182"/>
      <c r="N523" s="183"/>
      <c r="O523" s="183"/>
      <c r="P523" s="183"/>
      <c r="Q523" s="183"/>
      <c r="R523" s="183"/>
      <c r="S523" s="183"/>
      <c r="T523" s="184"/>
      <c r="AT523" s="180" t="s">
        <v>247</v>
      </c>
      <c r="AU523" s="180" t="s">
        <v>85</v>
      </c>
      <c r="AV523" s="13" t="s">
        <v>83</v>
      </c>
      <c r="AW523" s="13" t="s">
        <v>33</v>
      </c>
      <c r="AX523" s="13" t="s">
        <v>76</v>
      </c>
      <c r="AY523" s="180" t="s">
        <v>235</v>
      </c>
    </row>
    <row r="524" spans="1:65" s="14" customFormat="1" x14ac:dyDescent="0.2">
      <c r="B524" s="185"/>
      <c r="D524" s="174" t="s">
        <v>247</v>
      </c>
      <c r="E524" s="186" t="s">
        <v>1</v>
      </c>
      <c r="F524" s="187" t="s">
        <v>288</v>
      </c>
      <c r="G524" s="244"/>
      <c r="H524" s="245">
        <v>6</v>
      </c>
      <c r="I524" s="244"/>
      <c r="J524" s="244"/>
      <c r="K524" s="244"/>
      <c r="L524" s="185"/>
      <c r="M524" s="188"/>
      <c r="N524" s="189"/>
      <c r="O524" s="189"/>
      <c r="P524" s="189"/>
      <c r="Q524" s="189"/>
      <c r="R524" s="189"/>
      <c r="S524" s="189"/>
      <c r="T524" s="190"/>
      <c r="AT524" s="186" t="s">
        <v>247</v>
      </c>
      <c r="AU524" s="186" t="s">
        <v>85</v>
      </c>
      <c r="AV524" s="14" t="s">
        <v>85</v>
      </c>
      <c r="AW524" s="14" t="s">
        <v>33</v>
      </c>
      <c r="AX524" s="14" t="s">
        <v>76</v>
      </c>
      <c r="AY524" s="186" t="s">
        <v>235</v>
      </c>
    </row>
    <row r="525" spans="1:65" s="15" customFormat="1" x14ac:dyDescent="0.2">
      <c r="B525" s="191"/>
      <c r="D525" s="174" t="s">
        <v>247</v>
      </c>
      <c r="E525" s="192" t="s">
        <v>1</v>
      </c>
      <c r="F525" s="193" t="s">
        <v>252</v>
      </c>
      <c r="G525" s="246"/>
      <c r="H525" s="247">
        <v>6</v>
      </c>
      <c r="I525" s="246"/>
      <c r="J525" s="246"/>
      <c r="K525" s="246"/>
      <c r="L525" s="191"/>
      <c r="M525" s="194"/>
      <c r="N525" s="195"/>
      <c r="O525" s="195"/>
      <c r="P525" s="195"/>
      <c r="Q525" s="195"/>
      <c r="R525" s="195"/>
      <c r="S525" s="195"/>
      <c r="T525" s="196"/>
      <c r="AT525" s="192" t="s">
        <v>247</v>
      </c>
      <c r="AU525" s="192" t="s">
        <v>85</v>
      </c>
      <c r="AV525" s="15" t="s">
        <v>98</v>
      </c>
      <c r="AW525" s="15" t="s">
        <v>33</v>
      </c>
      <c r="AX525" s="15" t="s">
        <v>83</v>
      </c>
      <c r="AY525" s="192" t="s">
        <v>235</v>
      </c>
    </row>
    <row r="526" spans="1:65" s="12" customFormat="1" ht="22.9" customHeight="1" x14ac:dyDescent="0.2">
      <c r="B526" s="152"/>
      <c r="D526" s="153" t="s">
        <v>75</v>
      </c>
      <c r="E526" s="161" t="s">
        <v>322</v>
      </c>
      <c r="F526" s="161" t="s">
        <v>653</v>
      </c>
      <c r="G526" s="239"/>
      <c r="H526" s="239"/>
      <c r="I526" s="239"/>
      <c r="J526" s="253">
        <f>BK526</f>
        <v>0</v>
      </c>
      <c r="K526" s="239"/>
      <c r="L526" s="152"/>
      <c r="M526" s="155"/>
      <c r="N526" s="156"/>
      <c r="O526" s="156"/>
      <c r="P526" s="157">
        <f>SUM(P527:P601)</f>
        <v>0</v>
      </c>
      <c r="Q526" s="156"/>
      <c r="R526" s="157">
        <f>SUM(R527:R601)</f>
        <v>0.4001924</v>
      </c>
      <c r="S526" s="156"/>
      <c r="T526" s="158">
        <f>SUM(T527:T601)</f>
        <v>0</v>
      </c>
      <c r="AR526" s="153" t="s">
        <v>83</v>
      </c>
      <c r="AT526" s="159" t="s">
        <v>75</v>
      </c>
      <c r="AU526" s="159" t="s">
        <v>83</v>
      </c>
      <c r="AY526" s="153" t="s">
        <v>235</v>
      </c>
      <c r="BK526" s="160">
        <f>SUM(BK527:BK601)</f>
        <v>0</v>
      </c>
    </row>
    <row r="527" spans="1:65" s="2" customFormat="1" ht="19.899999999999999" customHeight="1" x14ac:dyDescent="0.2">
      <c r="A527" s="33"/>
      <c r="B527" s="162"/>
      <c r="C527" s="163" t="s">
        <v>654</v>
      </c>
      <c r="D527" s="163" t="s">
        <v>237</v>
      </c>
      <c r="E527" s="164" t="s">
        <v>655</v>
      </c>
      <c r="F527" s="165" t="s">
        <v>656</v>
      </c>
      <c r="G527" s="240" t="s">
        <v>627</v>
      </c>
      <c r="H527" s="241">
        <v>3.2</v>
      </c>
      <c r="I527" s="167"/>
      <c r="J527" s="254">
        <f>ROUND(I527*H527,2)</f>
        <v>0</v>
      </c>
      <c r="K527" s="255" t="s">
        <v>241</v>
      </c>
      <c r="L527" s="34"/>
      <c r="M527" s="168" t="s">
        <v>1</v>
      </c>
      <c r="N527" s="169" t="s">
        <v>41</v>
      </c>
      <c r="O527" s="59"/>
      <c r="P527" s="170">
        <f>O527*H527</f>
        <v>0</v>
      </c>
      <c r="Q527" s="170">
        <v>7.3999999999999999E-4</v>
      </c>
      <c r="R527" s="170">
        <f>Q527*H527</f>
        <v>2.3680000000000003E-3</v>
      </c>
      <c r="S527" s="170">
        <v>0</v>
      </c>
      <c r="T527" s="171">
        <f>S527*H527</f>
        <v>0</v>
      </c>
      <c r="U527" s="33"/>
      <c r="V527" s="33"/>
      <c r="W527" s="33"/>
      <c r="X527" s="33"/>
      <c r="Y527" s="33"/>
      <c r="Z527" s="33"/>
      <c r="AA527" s="33"/>
      <c r="AB527" s="33"/>
      <c r="AC527" s="33"/>
      <c r="AD527" s="33"/>
      <c r="AE527" s="33"/>
      <c r="AR527" s="172" t="s">
        <v>98</v>
      </c>
      <c r="AT527" s="172" t="s">
        <v>237</v>
      </c>
      <c r="AU527" s="172" t="s">
        <v>85</v>
      </c>
      <c r="AY527" s="18" t="s">
        <v>235</v>
      </c>
      <c r="BE527" s="173">
        <f>IF(N527="základní",J527,0)</f>
        <v>0</v>
      </c>
      <c r="BF527" s="173">
        <f>IF(N527="snížená",J527,0)</f>
        <v>0</v>
      </c>
      <c r="BG527" s="173">
        <f>IF(N527="zákl. přenesená",J527,0)</f>
        <v>0</v>
      </c>
      <c r="BH527" s="173">
        <f>IF(N527="sníž. přenesená",J527,0)</f>
        <v>0</v>
      </c>
      <c r="BI527" s="173">
        <f>IF(N527="nulová",J527,0)</f>
        <v>0</v>
      </c>
      <c r="BJ527" s="18" t="s">
        <v>83</v>
      </c>
      <c r="BK527" s="173">
        <f>ROUND(I527*H527,2)</f>
        <v>0</v>
      </c>
      <c r="BL527" s="18" t="s">
        <v>98</v>
      </c>
      <c r="BM527" s="172" t="s">
        <v>657</v>
      </c>
    </row>
    <row r="528" spans="1:65" s="2" customFormat="1" ht="19.5" x14ac:dyDescent="0.2">
      <c r="A528" s="33"/>
      <c r="B528" s="34"/>
      <c r="C528" s="33"/>
      <c r="D528" s="174" t="s">
        <v>243</v>
      </c>
      <c r="E528" s="33"/>
      <c r="F528" s="175" t="s">
        <v>658</v>
      </c>
      <c r="G528" s="238"/>
      <c r="H528" s="238"/>
      <c r="I528" s="238"/>
      <c r="J528" s="238"/>
      <c r="K528" s="238"/>
      <c r="L528" s="34"/>
      <c r="M528" s="176"/>
      <c r="N528" s="177"/>
      <c r="O528" s="59"/>
      <c r="P528" s="59"/>
      <c r="Q528" s="59"/>
      <c r="R528" s="59"/>
      <c r="S528" s="59"/>
      <c r="T528" s="60"/>
      <c r="U528" s="33"/>
      <c r="V528" s="33"/>
      <c r="W528" s="33"/>
      <c r="X528" s="33"/>
      <c r="Y528" s="33"/>
      <c r="Z528" s="33"/>
      <c r="AA528" s="33"/>
      <c r="AB528" s="33"/>
      <c r="AC528" s="33"/>
      <c r="AD528" s="33"/>
      <c r="AE528" s="33"/>
      <c r="AT528" s="18" t="s">
        <v>243</v>
      </c>
      <c r="AU528" s="18" t="s">
        <v>85</v>
      </c>
    </row>
    <row r="529" spans="1:65" s="2" customFormat="1" ht="107.25" x14ac:dyDescent="0.2">
      <c r="A529" s="33"/>
      <c r="B529" s="34"/>
      <c r="C529" s="33"/>
      <c r="D529" s="174" t="s">
        <v>245</v>
      </c>
      <c r="E529" s="33"/>
      <c r="F529" s="178" t="s">
        <v>659</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245</v>
      </c>
      <c r="AU529" s="18" t="s">
        <v>85</v>
      </c>
    </row>
    <row r="530" spans="1:65" s="13" customFormat="1" x14ac:dyDescent="0.2">
      <c r="B530" s="179"/>
      <c r="D530" s="174" t="s">
        <v>247</v>
      </c>
      <c r="E530" s="180" t="s">
        <v>1</v>
      </c>
      <c r="F530" s="181" t="s">
        <v>660</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4" customFormat="1" x14ac:dyDescent="0.2">
      <c r="B531" s="185"/>
      <c r="D531" s="174" t="s">
        <v>247</v>
      </c>
      <c r="E531" s="186" t="s">
        <v>1</v>
      </c>
      <c r="F531" s="187" t="s">
        <v>661</v>
      </c>
      <c r="G531" s="244"/>
      <c r="H531" s="245">
        <v>3.2</v>
      </c>
      <c r="I531" s="244"/>
      <c r="J531" s="244"/>
      <c r="K531" s="244"/>
      <c r="L531" s="185"/>
      <c r="M531" s="188"/>
      <c r="N531" s="189"/>
      <c r="O531" s="189"/>
      <c r="P531" s="189"/>
      <c r="Q531" s="189"/>
      <c r="R531" s="189"/>
      <c r="S531" s="189"/>
      <c r="T531" s="190"/>
      <c r="AT531" s="186" t="s">
        <v>247</v>
      </c>
      <c r="AU531" s="186" t="s">
        <v>85</v>
      </c>
      <c r="AV531" s="14" t="s">
        <v>85</v>
      </c>
      <c r="AW531" s="14" t="s">
        <v>33</v>
      </c>
      <c r="AX531" s="14" t="s">
        <v>76</v>
      </c>
      <c r="AY531" s="186" t="s">
        <v>235</v>
      </c>
    </row>
    <row r="532" spans="1:65" s="15" customFormat="1" x14ac:dyDescent="0.2">
      <c r="B532" s="191"/>
      <c r="D532" s="174" t="s">
        <v>247</v>
      </c>
      <c r="E532" s="192" t="s">
        <v>1</v>
      </c>
      <c r="F532" s="193" t="s">
        <v>252</v>
      </c>
      <c r="G532" s="246"/>
      <c r="H532" s="247">
        <v>3.2</v>
      </c>
      <c r="I532" s="246"/>
      <c r="J532" s="246"/>
      <c r="K532" s="246"/>
      <c r="L532" s="191"/>
      <c r="M532" s="194"/>
      <c r="N532" s="195"/>
      <c r="O532" s="195"/>
      <c r="P532" s="195"/>
      <c r="Q532" s="195"/>
      <c r="R532" s="195"/>
      <c r="S532" s="195"/>
      <c r="T532" s="196"/>
      <c r="AT532" s="192" t="s">
        <v>247</v>
      </c>
      <c r="AU532" s="192" t="s">
        <v>85</v>
      </c>
      <c r="AV532" s="15" t="s">
        <v>98</v>
      </c>
      <c r="AW532" s="15" t="s">
        <v>33</v>
      </c>
      <c r="AX532" s="15" t="s">
        <v>83</v>
      </c>
      <c r="AY532" s="192" t="s">
        <v>235</v>
      </c>
    </row>
    <row r="533" spans="1:65" s="2" customFormat="1" ht="19.899999999999999" customHeight="1" x14ac:dyDescent="0.2">
      <c r="A533" s="33"/>
      <c r="B533" s="162"/>
      <c r="C533" s="197" t="s">
        <v>662</v>
      </c>
      <c r="D533" s="197" t="s">
        <v>338</v>
      </c>
      <c r="E533" s="198" t="s">
        <v>663</v>
      </c>
      <c r="F533" s="199" t="s">
        <v>664</v>
      </c>
      <c r="G533" s="248" t="s">
        <v>627</v>
      </c>
      <c r="H533" s="249">
        <v>3.2</v>
      </c>
      <c r="I533" s="200"/>
      <c r="J533" s="256">
        <f>ROUND(I533*H533,2)</f>
        <v>0</v>
      </c>
      <c r="K533" s="257" t="s">
        <v>1</v>
      </c>
      <c r="L533" s="201"/>
      <c r="M533" s="202" t="s">
        <v>1</v>
      </c>
      <c r="N533" s="203" t="s">
        <v>41</v>
      </c>
      <c r="O533" s="59"/>
      <c r="P533" s="170">
        <f>O533*H533</f>
        <v>0</v>
      </c>
      <c r="Q533" s="170">
        <v>1.8929999999999999E-2</v>
      </c>
      <c r="R533" s="170">
        <f>Q533*H533</f>
        <v>6.0575999999999998E-2</v>
      </c>
      <c r="S533" s="170">
        <v>0</v>
      </c>
      <c r="T533" s="171">
        <f>S533*H533</f>
        <v>0</v>
      </c>
      <c r="U533" s="33"/>
      <c r="V533" s="33"/>
      <c r="W533" s="33"/>
      <c r="X533" s="33"/>
      <c r="Y533" s="33"/>
      <c r="Z533" s="33"/>
      <c r="AA533" s="33"/>
      <c r="AB533" s="33"/>
      <c r="AC533" s="33"/>
      <c r="AD533" s="33"/>
      <c r="AE533" s="33"/>
      <c r="AR533" s="172" t="s">
        <v>316</v>
      </c>
      <c r="AT533" s="172" t="s">
        <v>338</v>
      </c>
      <c r="AU533" s="172" t="s">
        <v>85</v>
      </c>
      <c r="AY533" s="18" t="s">
        <v>235</v>
      </c>
      <c r="BE533" s="173">
        <f>IF(N533="základní",J533,0)</f>
        <v>0</v>
      </c>
      <c r="BF533" s="173">
        <f>IF(N533="snížená",J533,0)</f>
        <v>0</v>
      </c>
      <c r="BG533" s="173">
        <f>IF(N533="zákl. přenesená",J533,0)</f>
        <v>0</v>
      </c>
      <c r="BH533" s="173">
        <f>IF(N533="sníž. přenesená",J533,0)</f>
        <v>0</v>
      </c>
      <c r="BI533" s="173">
        <f>IF(N533="nulová",J533,0)</f>
        <v>0</v>
      </c>
      <c r="BJ533" s="18" t="s">
        <v>83</v>
      </c>
      <c r="BK533" s="173">
        <f>ROUND(I533*H533,2)</f>
        <v>0</v>
      </c>
      <c r="BL533" s="18" t="s">
        <v>98</v>
      </c>
      <c r="BM533" s="172" t="s">
        <v>665</v>
      </c>
    </row>
    <row r="534" spans="1:65" s="2" customFormat="1" ht="19.5" x14ac:dyDescent="0.2">
      <c r="A534" s="33"/>
      <c r="B534" s="34"/>
      <c r="C534" s="33"/>
      <c r="D534" s="174" t="s">
        <v>243</v>
      </c>
      <c r="E534" s="33"/>
      <c r="F534" s="175" t="s">
        <v>664</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243</v>
      </c>
      <c r="AU534" s="18" t="s">
        <v>85</v>
      </c>
    </row>
    <row r="535" spans="1:65" s="13" customFormat="1" x14ac:dyDescent="0.2">
      <c r="B535" s="179"/>
      <c r="D535" s="174" t="s">
        <v>247</v>
      </c>
      <c r="E535" s="180" t="s">
        <v>1</v>
      </c>
      <c r="F535" s="181" t="s">
        <v>666</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D536" s="174" t="s">
        <v>247</v>
      </c>
      <c r="E536" s="186" t="s">
        <v>1</v>
      </c>
      <c r="F536" s="187" t="s">
        <v>661</v>
      </c>
      <c r="G536" s="244"/>
      <c r="H536" s="245">
        <v>3.2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D537" s="174" t="s">
        <v>247</v>
      </c>
      <c r="E537" s="192" t="s">
        <v>1</v>
      </c>
      <c r="F537" s="193" t="s">
        <v>252</v>
      </c>
      <c r="G537" s="246"/>
      <c r="H537" s="247">
        <v>3.2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4.45" customHeight="1" x14ac:dyDescent="0.2">
      <c r="A538" s="33"/>
      <c r="B538" s="162"/>
      <c r="C538" s="197" t="s">
        <v>667</v>
      </c>
      <c r="D538" s="197" t="s">
        <v>338</v>
      </c>
      <c r="E538" s="198" t="s">
        <v>668</v>
      </c>
      <c r="F538" s="199" t="s">
        <v>669</v>
      </c>
      <c r="G538" s="248" t="s">
        <v>670</v>
      </c>
      <c r="H538" s="249">
        <v>1</v>
      </c>
      <c r="I538" s="200"/>
      <c r="J538" s="256">
        <f>ROUND(I538*H538,2)</f>
        <v>0</v>
      </c>
      <c r="K538" s="257" t="s">
        <v>1</v>
      </c>
      <c r="L538" s="201"/>
      <c r="M538" s="202" t="s">
        <v>1</v>
      </c>
      <c r="N538" s="203"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316</v>
      </c>
      <c r="AT538" s="172" t="s">
        <v>338</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98</v>
      </c>
      <c r="BM538" s="172" t="s">
        <v>671</v>
      </c>
    </row>
    <row r="539" spans="1:65" s="2" customFormat="1" x14ac:dyDescent="0.2">
      <c r="A539" s="33"/>
      <c r="B539" s="34"/>
      <c r="C539" s="33"/>
      <c r="D539" s="174" t="s">
        <v>243</v>
      </c>
      <c r="E539" s="33"/>
      <c r="F539" s="175" t="s">
        <v>669</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29.25" x14ac:dyDescent="0.2">
      <c r="A540" s="33"/>
      <c r="B540" s="34"/>
      <c r="C540" s="33"/>
      <c r="D540" s="174" t="s">
        <v>408</v>
      </c>
      <c r="E540" s="33"/>
      <c r="F540" s="178" t="s">
        <v>672</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408</v>
      </c>
      <c r="AU540" s="18" t="s">
        <v>85</v>
      </c>
    </row>
    <row r="541" spans="1:65" s="13" customFormat="1" x14ac:dyDescent="0.2">
      <c r="B541" s="179"/>
      <c r="D541" s="174" t="s">
        <v>247</v>
      </c>
      <c r="E541" s="180" t="s">
        <v>1</v>
      </c>
      <c r="F541" s="181" t="s">
        <v>666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3" customFormat="1" x14ac:dyDescent="0.2">
      <c r="B542" s="179"/>
      <c r="D542" s="174" t="s">
        <v>247</v>
      </c>
      <c r="E542" s="180" t="s">
        <v>1</v>
      </c>
      <c r="F542" s="181" t="s">
        <v>673</v>
      </c>
      <c r="G542" s="242"/>
      <c r="H542" s="243" t="s">
        <v>1</v>
      </c>
      <c r="I542" s="242"/>
      <c r="J542" s="242"/>
      <c r="K542" s="242"/>
      <c r="L542" s="179"/>
      <c r="M542" s="182"/>
      <c r="N542" s="183"/>
      <c r="O542" s="183"/>
      <c r="P542" s="183"/>
      <c r="Q542" s="183"/>
      <c r="R542" s="183"/>
      <c r="S542" s="183"/>
      <c r="T542" s="184"/>
      <c r="AT542" s="180" t="s">
        <v>247</v>
      </c>
      <c r="AU542" s="180" t="s">
        <v>85</v>
      </c>
      <c r="AV542" s="13" t="s">
        <v>83</v>
      </c>
      <c r="AW542" s="13" t="s">
        <v>33</v>
      </c>
      <c r="AX542" s="13" t="s">
        <v>76</v>
      </c>
      <c r="AY542" s="180" t="s">
        <v>235</v>
      </c>
    </row>
    <row r="543" spans="1:65" s="13" customFormat="1" x14ac:dyDescent="0.2">
      <c r="B543" s="179"/>
      <c r="D543" s="174" t="s">
        <v>247</v>
      </c>
      <c r="E543" s="180" t="s">
        <v>1</v>
      </c>
      <c r="F543" s="181" t="s">
        <v>674</v>
      </c>
      <c r="G543" s="242"/>
      <c r="H543" s="243" t="s">
        <v>1</v>
      </c>
      <c r="I543" s="242"/>
      <c r="J543" s="242"/>
      <c r="K543" s="242"/>
      <c r="L543" s="179"/>
      <c r="M543" s="182"/>
      <c r="N543" s="183"/>
      <c r="O543" s="183"/>
      <c r="P543" s="183"/>
      <c r="Q543" s="183"/>
      <c r="R543" s="183"/>
      <c r="S543" s="183"/>
      <c r="T543" s="184"/>
      <c r="AT543" s="180" t="s">
        <v>247</v>
      </c>
      <c r="AU543" s="180" t="s">
        <v>85</v>
      </c>
      <c r="AV543" s="13" t="s">
        <v>83</v>
      </c>
      <c r="AW543" s="13" t="s">
        <v>33</v>
      </c>
      <c r="AX543" s="13" t="s">
        <v>76</v>
      </c>
      <c r="AY543" s="180" t="s">
        <v>235</v>
      </c>
    </row>
    <row r="544" spans="1:65" s="13" customFormat="1" x14ac:dyDescent="0.2">
      <c r="B544" s="179"/>
      <c r="D544" s="174" t="s">
        <v>247</v>
      </c>
      <c r="E544" s="180" t="s">
        <v>1</v>
      </c>
      <c r="F544" s="181" t="s">
        <v>675</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65" s="14" customFormat="1" x14ac:dyDescent="0.2">
      <c r="B545" s="185"/>
      <c r="D545" s="174" t="s">
        <v>247</v>
      </c>
      <c r="E545" s="186" t="s">
        <v>1</v>
      </c>
      <c r="F545" s="187" t="s">
        <v>83</v>
      </c>
      <c r="G545" s="244"/>
      <c r="H545" s="245">
        <v>1</v>
      </c>
      <c r="I545" s="244"/>
      <c r="J545" s="244"/>
      <c r="K545" s="244"/>
      <c r="L545" s="185"/>
      <c r="M545" s="188"/>
      <c r="N545" s="189"/>
      <c r="O545" s="189"/>
      <c r="P545" s="189"/>
      <c r="Q545" s="189"/>
      <c r="R545" s="189"/>
      <c r="S545" s="189"/>
      <c r="T545" s="190"/>
      <c r="AT545" s="186" t="s">
        <v>247</v>
      </c>
      <c r="AU545" s="186" t="s">
        <v>85</v>
      </c>
      <c r="AV545" s="14" t="s">
        <v>85</v>
      </c>
      <c r="AW545" s="14" t="s">
        <v>33</v>
      </c>
      <c r="AX545" s="14" t="s">
        <v>76</v>
      </c>
      <c r="AY545" s="186" t="s">
        <v>235</v>
      </c>
    </row>
    <row r="546" spans="1:65" s="15" customFormat="1" x14ac:dyDescent="0.2">
      <c r="B546" s="191"/>
      <c r="D546" s="174" t="s">
        <v>247</v>
      </c>
      <c r="E546" s="192" t="s">
        <v>1</v>
      </c>
      <c r="F546" s="193" t="s">
        <v>252</v>
      </c>
      <c r="G546" s="246"/>
      <c r="H546" s="247">
        <v>1</v>
      </c>
      <c r="I546" s="246"/>
      <c r="J546" s="246"/>
      <c r="K546" s="246"/>
      <c r="L546" s="191"/>
      <c r="M546" s="194"/>
      <c r="N546" s="195"/>
      <c r="O546" s="195"/>
      <c r="P546" s="195"/>
      <c r="Q546" s="195"/>
      <c r="R546" s="195"/>
      <c r="S546" s="195"/>
      <c r="T546" s="196"/>
      <c r="AT546" s="192" t="s">
        <v>247</v>
      </c>
      <c r="AU546" s="192" t="s">
        <v>85</v>
      </c>
      <c r="AV546" s="15" t="s">
        <v>98</v>
      </c>
      <c r="AW546" s="15" t="s">
        <v>33</v>
      </c>
      <c r="AX546" s="15" t="s">
        <v>83</v>
      </c>
      <c r="AY546" s="192" t="s">
        <v>235</v>
      </c>
    </row>
    <row r="547" spans="1:65" s="2" customFormat="1" ht="19.899999999999999" customHeight="1" x14ac:dyDescent="0.2">
      <c r="A547" s="33"/>
      <c r="B547" s="162"/>
      <c r="C547" s="163" t="s">
        <v>676</v>
      </c>
      <c r="D547" s="163" t="s">
        <v>237</v>
      </c>
      <c r="E547" s="164" t="s">
        <v>677</v>
      </c>
      <c r="F547" s="165" t="s">
        <v>678</v>
      </c>
      <c r="G547" s="240" t="s">
        <v>627</v>
      </c>
      <c r="H547" s="241">
        <v>7</v>
      </c>
      <c r="I547" s="167"/>
      <c r="J547" s="254">
        <f>ROUND(I547*H547,2)</f>
        <v>0</v>
      </c>
      <c r="K547" s="255" t="s">
        <v>241</v>
      </c>
      <c r="L547" s="34"/>
      <c r="M547" s="168" t="s">
        <v>1</v>
      </c>
      <c r="N547" s="169" t="s">
        <v>41</v>
      </c>
      <c r="O547" s="59"/>
      <c r="P547" s="170">
        <f>O547*H547</f>
        <v>0</v>
      </c>
      <c r="Q547" s="170">
        <v>1.8000000000000001E-4</v>
      </c>
      <c r="R547" s="170">
        <f>Q547*H547</f>
        <v>1.2600000000000001E-3</v>
      </c>
      <c r="S547" s="170">
        <v>0</v>
      </c>
      <c r="T547" s="171">
        <f>S547*H547</f>
        <v>0</v>
      </c>
      <c r="U547" s="33"/>
      <c r="V547" s="33"/>
      <c r="W547" s="33"/>
      <c r="X547" s="33"/>
      <c r="Y547" s="33"/>
      <c r="Z547" s="33"/>
      <c r="AA547" s="33"/>
      <c r="AB547" s="33"/>
      <c r="AC547" s="33"/>
      <c r="AD547" s="33"/>
      <c r="AE547" s="33"/>
      <c r="AR547" s="172" t="s">
        <v>98</v>
      </c>
      <c r="AT547" s="172" t="s">
        <v>237</v>
      </c>
      <c r="AU547" s="172" t="s">
        <v>85</v>
      </c>
      <c r="AY547" s="18" t="s">
        <v>235</v>
      </c>
      <c r="BE547" s="173">
        <f>IF(N547="základní",J547,0)</f>
        <v>0</v>
      </c>
      <c r="BF547" s="173">
        <f>IF(N547="snížená",J547,0)</f>
        <v>0</v>
      </c>
      <c r="BG547" s="173">
        <f>IF(N547="zákl. přenesená",J547,0)</f>
        <v>0</v>
      </c>
      <c r="BH547" s="173">
        <f>IF(N547="sníž. přenesená",J547,0)</f>
        <v>0</v>
      </c>
      <c r="BI547" s="173">
        <f>IF(N547="nulová",J547,0)</f>
        <v>0</v>
      </c>
      <c r="BJ547" s="18" t="s">
        <v>83</v>
      </c>
      <c r="BK547" s="173">
        <f>ROUND(I547*H547,2)</f>
        <v>0</v>
      </c>
      <c r="BL547" s="18" t="s">
        <v>98</v>
      </c>
      <c r="BM547" s="172" t="s">
        <v>679</v>
      </c>
    </row>
    <row r="548" spans="1:65" s="2" customFormat="1" ht="19.5" x14ac:dyDescent="0.2">
      <c r="A548" s="33"/>
      <c r="B548" s="34"/>
      <c r="C548" s="33"/>
      <c r="D548" s="174" t="s">
        <v>243</v>
      </c>
      <c r="E548" s="33"/>
      <c r="F548" s="175" t="s">
        <v>680</v>
      </c>
      <c r="G548" s="238"/>
      <c r="H548" s="238"/>
      <c r="I548" s="238"/>
      <c r="J548" s="238"/>
      <c r="K548" s="238"/>
      <c r="L548" s="34"/>
      <c r="M548" s="176"/>
      <c r="N548" s="177"/>
      <c r="O548" s="59"/>
      <c r="P548" s="59"/>
      <c r="Q548" s="59"/>
      <c r="R548" s="59"/>
      <c r="S548" s="59"/>
      <c r="T548" s="60"/>
      <c r="U548" s="33"/>
      <c r="V548" s="33"/>
      <c r="W548" s="33"/>
      <c r="X548" s="33"/>
      <c r="Y548" s="33"/>
      <c r="Z548" s="33"/>
      <c r="AA548" s="33"/>
      <c r="AB548" s="33"/>
      <c r="AC548" s="33"/>
      <c r="AD548" s="33"/>
      <c r="AE548" s="33"/>
      <c r="AT548" s="18" t="s">
        <v>243</v>
      </c>
      <c r="AU548" s="18" t="s">
        <v>85</v>
      </c>
    </row>
    <row r="549" spans="1:65" s="2" customFormat="1" ht="380.25" x14ac:dyDescent="0.2">
      <c r="A549" s="33"/>
      <c r="B549" s="34"/>
      <c r="C549" s="33"/>
      <c r="D549" s="174" t="s">
        <v>245</v>
      </c>
      <c r="E549" s="33"/>
      <c r="F549" s="178" t="s">
        <v>681</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245</v>
      </c>
      <c r="AU549" s="18" t="s">
        <v>85</v>
      </c>
    </row>
    <row r="550" spans="1:65" s="13" customFormat="1" x14ac:dyDescent="0.2">
      <c r="B550" s="179"/>
      <c r="D550" s="174" t="s">
        <v>247</v>
      </c>
      <c r="E550" s="180" t="s">
        <v>1</v>
      </c>
      <c r="F550" s="181" t="s">
        <v>248</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3" customFormat="1" x14ac:dyDescent="0.2">
      <c r="B551" s="179"/>
      <c r="D551" s="174" t="s">
        <v>247</v>
      </c>
      <c r="E551" s="180" t="s">
        <v>1</v>
      </c>
      <c r="F551" s="181" t="s">
        <v>682</v>
      </c>
      <c r="G551" s="242"/>
      <c r="H551" s="243" t="s">
        <v>1</v>
      </c>
      <c r="I551" s="242"/>
      <c r="J551" s="242"/>
      <c r="K551" s="242"/>
      <c r="L551" s="179"/>
      <c r="M551" s="182"/>
      <c r="N551" s="183"/>
      <c r="O551" s="183"/>
      <c r="P551" s="183"/>
      <c r="Q551" s="183"/>
      <c r="R551" s="183"/>
      <c r="S551" s="183"/>
      <c r="T551" s="184"/>
      <c r="AT551" s="180" t="s">
        <v>247</v>
      </c>
      <c r="AU551" s="180" t="s">
        <v>85</v>
      </c>
      <c r="AV551" s="13" t="s">
        <v>83</v>
      </c>
      <c r="AW551" s="13" t="s">
        <v>33</v>
      </c>
      <c r="AX551" s="13" t="s">
        <v>76</v>
      </c>
      <c r="AY551" s="180" t="s">
        <v>235</v>
      </c>
    </row>
    <row r="552" spans="1:65" s="14" customFormat="1" x14ac:dyDescent="0.2">
      <c r="B552" s="185"/>
      <c r="D552" s="174" t="s">
        <v>247</v>
      </c>
      <c r="E552" s="186" t="s">
        <v>1</v>
      </c>
      <c r="F552" s="187" t="s">
        <v>683</v>
      </c>
      <c r="G552" s="244"/>
      <c r="H552" s="245">
        <v>7</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5" customFormat="1" x14ac:dyDescent="0.2">
      <c r="B553" s="191"/>
      <c r="D553" s="174" t="s">
        <v>247</v>
      </c>
      <c r="E553" s="192" t="s">
        <v>1</v>
      </c>
      <c r="F553" s="193" t="s">
        <v>252</v>
      </c>
      <c r="G553" s="246"/>
      <c r="H553" s="247">
        <v>7</v>
      </c>
      <c r="I553" s="246"/>
      <c r="J553" s="246"/>
      <c r="K553" s="246"/>
      <c r="L553" s="191"/>
      <c r="M553" s="194"/>
      <c r="N553" s="195"/>
      <c r="O553" s="195"/>
      <c r="P553" s="195"/>
      <c r="Q553" s="195"/>
      <c r="R553" s="195"/>
      <c r="S553" s="195"/>
      <c r="T553" s="196"/>
      <c r="AT553" s="192" t="s">
        <v>247</v>
      </c>
      <c r="AU553" s="192" t="s">
        <v>85</v>
      </c>
      <c r="AV553" s="15" t="s">
        <v>98</v>
      </c>
      <c r="AW553" s="15" t="s">
        <v>33</v>
      </c>
      <c r="AX553" s="15" t="s">
        <v>83</v>
      </c>
      <c r="AY553" s="192" t="s">
        <v>235</v>
      </c>
    </row>
    <row r="554" spans="1:65" s="2" customFormat="1" ht="14.45" customHeight="1" x14ac:dyDescent="0.2">
      <c r="A554" s="33"/>
      <c r="B554" s="162"/>
      <c r="C554" s="163" t="s">
        <v>684</v>
      </c>
      <c r="D554" s="163" t="s">
        <v>237</v>
      </c>
      <c r="E554" s="164" t="s">
        <v>685</v>
      </c>
      <c r="F554" s="165" t="s">
        <v>686</v>
      </c>
      <c r="G554" s="240" t="s">
        <v>263</v>
      </c>
      <c r="H554" s="241">
        <v>1.472</v>
      </c>
      <c r="I554" s="167"/>
      <c r="J554" s="254">
        <f>ROUND(I554*H554,2)</f>
        <v>0</v>
      </c>
      <c r="K554" s="255" t="s">
        <v>241</v>
      </c>
      <c r="L554" s="34"/>
      <c r="M554" s="168" t="s">
        <v>1</v>
      </c>
      <c r="N554" s="169" t="s">
        <v>41</v>
      </c>
      <c r="O554" s="59"/>
      <c r="P554" s="170">
        <f>O554*H554</f>
        <v>0</v>
      </c>
      <c r="Q554" s="170">
        <v>5.3449999999999998E-2</v>
      </c>
      <c r="R554" s="170">
        <f>Q554*H554</f>
        <v>7.8678399999999996E-2</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687</v>
      </c>
    </row>
    <row r="555" spans="1:65" s="2" customFormat="1" ht="29.25" x14ac:dyDescent="0.2">
      <c r="A555" s="33"/>
      <c r="B555" s="34"/>
      <c r="C555" s="33"/>
      <c r="D555" s="174" t="s">
        <v>243</v>
      </c>
      <c r="E555" s="33"/>
      <c r="F555" s="175" t="s">
        <v>688</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87.75" x14ac:dyDescent="0.2">
      <c r="A556" s="33"/>
      <c r="B556" s="34"/>
      <c r="C556" s="33"/>
      <c r="D556" s="174" t="s">
        <v>245</v>
      </c>
      <c r="E556" s="33"/>
      <c r="F556" s="178" t="s">
        <v>689</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D557" s="174" t="s">
        <v>247</v>
      </c>
      <c r="E557" s="180" t="s">
        <v>1</v>
      </c>
      <c r="F557" s="181" t="s">
        <v>248</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4" customFormat="1" x14ac:dyDescent="0.2">
      <c r="B558" s="185"/>
      <c r="D558" s="174" t="s">
        <v>247</v>
      </c>
      <c r="E558" s="186" t="s">
        <v>1</v>
      </c>
      <c r="F558" s="187" t="s">
        <v>690</v>
      </c>
      <c r="G558" s="244"/>
      <c r="H558" s="245">
        <v>1.472</v>
      </c>
      <c r="I558" s="244"/>
      <c r="J558" s="244"/>
      <c r="K558" s="244"/>
      <c r="L558" s="185"/>
      <c r="M558" s="188"/>
      <c r="N558" s="189"/>
      <c r="O558" s="189"/>
      <c r="P558" s="189"/>
      <c r="Q558" s="189"/>
      <c r="R558" s="189"/>
      <c r="S558" s="189"/>
      <c r="T558" s="190"/>
      <c r="AT558" s="186" t="s">
        <v>247</v>
      </c>
      <c r="AU558" s="186" t="s">
        <v>85</v>
      </c>
      <c r="AV558" s="14" t="s">
        <v>85</v>
      </c>
      <c r="AW558" s="14" t="s">
        <v>33</v>
      </c>
      <c r="AX558" s="14" t="s">
        <v>76</v>
      </c>
      <c r="AY558" s="186" t="s">
        <v>235</v>
      </c>
    </row>
    <row r="559" spans="1:65" s="15" customFormat="1" x14ac:dyDescent="0.2">
      <c r="B559" s="191"/>
      <c r="D559" s="174" t="s">
        <v>247</v>
      </c>
      <c r="E559" s="192" t="s">
        <v>1</v>
      </c>
      <c r="F559" s="193" t="s">
        <v>252</v>
      </c>
      <c r="G559" s="246"/>
      <c r="H559" s="247">
        <v>1.472</v>
      </c>
      <c r="I559" s="246"/>
      <c r="J559" s="246"/>
      <c r="K559" s="246"/>
      <c r="L559" s="191"/>
      <c r="M559" s="194"/>
      <c r="N559" s="195"/>
      <c r="O559" s="195"/>
      <c r="P559" s="195"/>
      <c r="Q559" s="195"/>
      <c r="R559" s="195"/>
      <c r="S559" s="195"/>
      <c r="T559" s="196"/>
      <c r="AT559" s="192" t="s">
        <v>247</v>
      </c>
      <c r="AU559" s="192" t="s">
        <v>85</v>
      </c>
      <c r="AV559" s="15" t="s">
        <v>98</v>
      </c>
      <c r="AW559" s="15" t="s">
        <v>33</v>
      </c>
      <c r="AX559" s="15" t="s">
        <v>83</v>
      </c>
      <c r="AY559" s="192" t="s">
        <v>235</v>
      </c>
    </row>
    <row r="560" spans="1:65" s="2" customFormat="1" ht="30" customHeight="1" x14ac:dyDescent="0.2">
      <c r="A560" s="33"/>
      <c r="B560" s="162"/>
      <c r="C560" s="163" t="s">
        <v>691</v>
      </c>
      <c r="D560" s="163" t="s">
        <v>237</v>
      </c>
      <c r="E560" s="164" t="s">
        <v>692</v>
      </c>
      <c r="F560" s="165" t="s">
        <v>693</v>
      </c>
      <c r="G560" s="240" t="s">
        <v>263</v>
      </c>
      <c r="H560" s="241">
        <v>3.5</v>
      </c>
      <c r="I560" s="167"/>
      <c r="J560" s="254">
        <f>ROUND(I560*H560,2)</f>
        <v>0</v>
      </c>
      <c r="K560" s="255" t="s">
        <v>241</v>
      </c>
      <c r="L560" s="34"/>
      <c r="M560" s="168" t="s">
        <v>1</v>
      </c>
      <c r="N560" s="169" t="s">
        <v>41</v>
      </c>
      <c r="O560" s="59"/>
      <c r="P560" s="170">
        <f>O560*H560</f>
        <v>0</v>
      </c>
      <c r="Q560" s="170">
        <v>6.3000000000000003E-4</v>
      </c>
      <c r="R560" s="170">
        <f>Q560*H560</f>
        <v>2.2049999999999999E-3</v>
      </c>
      <c r="S560" s="170">
        <v>0</v>
      </c>
      <c r="T560" s="171">
        <f>S560*H560</f>
        <v>0</v>
      </c>
      <c r="U560" s="33"/>
      <c r="V560" s="33"/>
      <c r="W560" s="33"/>
      <c r="X560" s="33"/>
      <c r="Y560" s="33"/>
      <c r="Z560" s="33"/>
      <c r="AA560" s="33"/>
      <c r="AB560" s="33"/>
      <c r="AC560" s="33"/>
      <c r="AD560" s="33"/>
      <c r="AE560" s="33"/>
      <c r="AR560" s="172" t="s">
        <v>98</v>
      </c>
      <c r="AT560" s="172" t="s">
        <v>237</v>
      </c>
      <c r="AU560" s="172" t="s">
        <v>85</v>
      </c>
      <c r="AY560" s="18" t="s">
        <v>235</v>
      </c>
      <c r="BE560" s="173">
        <f>IF(N560="základní",J560,0)</f>
        <v>0</v>
      </c>
      <c r="BF560" s="173">
        <f>IF(N560="snížená",J560,0)</f>
        <v>0</v>
      </c>
      <c r="BG560" s="173">
        <f>IF(N560="zákl. přenesená",J560,0)</f>
        <v>0</v>
      </c>
      <c r="BH560" s="173">
        <f>IF(N560="sníž. přenesená",J560,0)</f>
        <v>0</v>
      </c>
      <c r="BI560" s="173">
        <f>IF(N560="nulová",J560,0)</f>
        <v>0</v>
      </c>
      <c r="BJ560" s="18" t="s">
        <v>83</v>
      </c>
      <c r="BK560" s="173">
        <f>ROUND(I560*H560,2)</f>
        <v>0</v>
      </c>
      <c r="BL560" s="18" t="s">
        <v>98</v>
      </c>
      <c r="BM560" s="172" t="s">
        <v>694</v>
      </c>
    </row>
    <row r="561" spans="1:65" s="2" customFormat="1" ht="29.25" x14ac:dyDescent="0.2">
      <c r="A561" s="33"/>
      <c r="B561" s="34"/>
      <c r="C561" s="33"/>
      <c r="D561" s="174" t="s">
        <v>243</v>
      </c>
      <c r="E561" s="33"/>
      <c r="F561" s="175" t="s">
        <v>695</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243</v>
      </c>
      <c r="AU561" s="18" t="s">
        <v>85</v>
      </c>
    </row>
    <row r="562" spans="1:65" s="13" customFormat="1" x14ac:dyDescent="0.2">
      <c r="B562" s="179"/>
      <c r="D562" s="174" t="s">
        <v>247</v>
      </c>
      <c r="E562" s="180" t="s">
        <v>1</v>
      </c>
      <c r="F562" s="181" t="s">
        <v>248</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D563" s="174" t="s">
        <v>247</v>
      </c>
      <c r="E563" s="180" t="s">
        <v>1</v>
      </c>
      <c r="F563" s="181" t="s">
        <v>682</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D564" s="174" t="s">
        <v>247</v>
      </c>
      <c r="E564" s="186" t="s">
        <v>1</v>
      </c>
      <c r="F564" s="187" t="s">
        <v>696</v>
      </c>
      <c r="G564" s="244"/>
      <c r="H564" s="245">
        <v>3.5</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D565" s="174" t="s">
        <v>247</v>
      </c>
      <c r="E565" s="192" t="s">
        <v>1</v>
      </c>
      <c r="F565" s="193" t="s">
        <v>252</v>
      </c>
      <c r="G565" s="246"/>
      <c r="H565" s="247">
        <v>3.5</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9.899999999999999" customHeight="1" x14ac:dyDescent="0.2">
      <c r="A566" s="33"/>
      <c r="B566" s="162"/>
      <c r="C566" s="163" t="s">
        <v>697</v>
      </c>
      <c r="D566" s="163" t="s">
        <v>237</v>
      </c>
      <c r="E566" s="164" t="s">
        <v>698</v>
      </c>
      <c r="F566" s="165" t="s">
        <v>699</v>
      </c>
      <c r="G566" s="240" t="s">
        <v>627</v>
      </c>
      <c r="H566" s="241">
        <v>3.5</v>
      </c>
      <c r="I566" s="167"/>
      <c r="J566" s="254">
        <f>ROUND(I566*H566,2)</f>
        <v>0</v>
      </c>
      <c r="K566" s="255" t="s">
        <v>241</v>
      </c>
      <c r="L566" s="34"/>
      <c r="M566" s="168" t="s">
        <v>1</v>
      </c>
      <c r="N566" s="169" t="s">
        <v>41</v>
      </c>
      <c r="O566" s="59"/>
      <c r="P566" s="170">
        <f>O566*H566</f>
        <v>0</v>
      </c>
      <c r="Q566" s="170">
        <v>5.3899999999999998E-3</v>
      </c>
      <c r="R566" s="170">
        <f>Q566*H566</f>
        <v>1.8865E-2</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700</v>
      </c>
    </row>
    <row r="567" spans="1:65" s="2" customFormat="1" ht="29.25" x14ac:dyDescent="0.2">
      <c r="A567" s="33"/>
      <c r="B567" s="34"/>
      <c r="C567" s="33"/>
      <c r="D567" s="174" t="s">
        <v>243</v>
      </c>
      <c r="E567" s="33"/>
      <c r="F567" s="175" t="s">
        <v>701</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2" customFormat="1" ht="117" x14ac:dyDescent="0.2">
      <c r="A568" s="33"/>
      <c r="B568" s="34"/>
      <c r="C568" s="33"/>
      <c r="D568" s="174" t="s">
        <v>245</v>
      </c>
      <c r="E568" s="33"/>
      <c r="F568" s="178" t="s">
        <v>702</v>
      </c>
      <c r="G568" s="238"/>
      <c r="H568" s="238"/>
      <c r="I568" s="238"/>
      <c r="J568" s="238"/>
      <c r="K568" s="238"/>
      <c r="L568" s="34"/>
      <c r="M568" s="176"/>
      <c r="N568" s="177"/>
      <c r="O568" s="59"/>
      <c r="P568" s="59"/>
      <c r="Q568" s="59"/>
      <c r="R568" s="59"/>
      <c r="S568" s="59"/>
      <c r="T568" s="60"/>
      <c r="U568" s="33"/>
      <c r="V568" s="33"/>
      <c r="W568" s="33"/>
      <c r="X568" s="33"/>
      <c r="Y568" s="33"/>
      <c r="Z568" s="33"/>
      <c r="AA568" s="33"/>
      <c r="AB568" s="33"/>
      <c r="AC568" s="33"/>
      <c r="AD568" s="33"/>
      <c r="AE568" s="33"/>
      <c r="AT568" s="18" t="s">
        <v>245</v>
      </c>
      <c r="AU568" s="18" t="s">
        <v>85</v>
      </c>
    </row>
    <row r="569" spans="1:65" s="13" customFormat="1" x14ac:dyDescent="0.2">
      <c r="B569" s="179"/>
      <c r="D569" s="174" t="s">
        <v>247</v>
      </c>
      <c r="E569" s="180" t="s">
        <v>1</v>
      </c>
      <c r="F569" s="181" t="s">
        <v>248</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703</v>
      </c>
      <c r="G570" s="244"/>
      <c r="H570" s="245">
        <v>3.5</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3.5</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163" t="s">
        <v>704</v>
      </c>
      <c r="D572" s="163" t="s">
        <v>237</v>
      </c>
      <c r="E572" s="164" t="s">
        <v>705</v>
      </c>
      <c r="F572" s="165" t="s">
        <v>706</v>
      </c>
      <c r="G572" s="240" t="s">
        <v>627</v>
      </c>
      <c r="H572" s="241">
        <v>38</v>
      </c>
      <c r="I572" s="167"/>
      <c r="J572" s="254">
        <f>ROUND(I572*H572,2)</f>
        <v>0</v>
      </c>
      <c r="K572" s="255" t="s">
        <v>241</v>
      </c>
      <c r="L572" s="34"/>
      <c r="M572" s="168" t="s">
        <v>1</v>
      </c>
      <c r="N572" s="169" t="s">
        <v>41</v>
      </c>
      <c r="O572" s="59"/>
      <c r="P572" s="170">
        <f>O572*H572</f>
        <v>0</v>
      </c>
      <c r="Q572" s="170">
        <v>6.0000000000000001E-3</v>
      </c>
      <c r="R572" s="170">
        <f>Q572*H572</f>
        <v>0.22800000000000001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707</v>
      </c>
    </row>
    <row r="573" spans="1:65" s="2" customFormat="1" ht="48.75" x14ac:dyDescent="0.2">
      <c r="A573" s="33"/>
      <c r="B573" s="34"/>
      <c r="C573" s="33"/>
      <c r="D573" s="174" t="s">
        <v>243</v>
      </c>
      <c r="E573" s="33"/>
      <c r="F573" s="175" t="s">
        <v>708</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13" customFormat="1" x14ac:dyDescent="0.2">
      <c r="B574" s="179"/>
      <c r="D574" s="174" t="s">
        <v>247</v>
      </c>
      <c r="E574" s="180" t="s">
        <v>1</v>
      </c>
      <c r="F574" s="181" t="s">
        <v>248</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3" customFormat="1" x14ac:dyDescent="0.2">
      <c r="B575" s="179"/>
      <c r="D575" s="174" t="s">
        <v>247</v>
      </c>
      <c r="E575" s="180" t="s">
        <v>1</v>
      </c>
      <c r="F575" s="181" t="s">
        <v>549</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4" customFormat="1" x14ac:dyDescent="0.2">
      <c r="B576" s="185"/>
      <c r="D576" s="174" t="s">
        <v>247</v>
      </c>
      <c r="E576" s="186" t="s">
        <v>1</v>
      </c>
      <c r="F576" s="187" t="s">
        <v>543</v>
      </c>
      <c r="G576" s="244"/>
      <c r="H576" s="245">
        <v>38</v>
      </c>
      <c r="I576" s="244"/>
      <c r="J576" s="244"/>
      <c r="K576" s="244"/>
      <c r="L576" s="185"/>
      <c r="M576" s="188"/>
      <c r="N576" s="189"/>
      <c r="O576" s="189"/>
      <c r="P576" s="189"/>
      <c r="Q576" s="189"/>
      <c r="R576" s="189"/>
      <c r="S576" s="189"/>
      <c r="T576" s="190"/>
      <c r="AT576" s="186" t="s">
        <v>247</v>
      </c>
      <c r="AU576" s="186" t="s">
        <v>85</v>
      </c>
      <c r="AV576" s="14" t="s">
        <v>85</v>
      </c>
      <c r="AW576" s="14" t="s">
        <v>33</v>
      </c>
      <c r="AX576" s="14" t="s">
        <v>76</v>
      </c>
      <c r="AY576" s="186" t="s">
        <v>235</v>
      </c>
    </row>
    <row r="577" spans="1:65" s="15" customFormat="1" x14ac:dyDescent="0.2">
      <c r="B577" s="191"/>
      <c r="D577" s="174" t="s">
        <v>247</v>
      </c>
      <c r="E577" s="192" t="s">
        <v>1</v>
      </c>
      <c r="F577" s="193" t="s">
        <v>252</v>
      </c>
      <c r="G577" s="246"/>
      <c r="H577" s="247">
        <v>38</v>
      </c>
      <c r="I577" s="246"/>
      <c r="J577" s="246"/>
      <c r="K577" s="246"/>
      <c r="L577" s="191"/>
      <c r="M577" s="194"/>
      <c r="N577" s="195"/>
      <c r="O577" s="195"/>
      <c r="P577" s="195"/>
      <c r="Q577" s="195"/>
      <c r="R577" s="195"/>
      <c r="S577" s="195"/>
      <c r="T577" s="196"/>
      <c r="AT577" s="192" t="s">
        <v>247</v>
      </c>
      <c r="AU577" s="192" t="s">
        <v>85</v>
      </c>
      <c r="AV577" s="15" t="s">
        <v>98</v>
      </c>
      <c r="AW577" s="15" t="s">
        <v>33</v>
      </c>
      <c r="AX577" s="15" t="s">
        <v>83</v>
      </c>
      <c r="AY577" s="192" t="s">
        <v>235</v>
      </c>
    </row>
    <row r="578" spans="1:65" s="2" customFormat="1" ht="14.45" customHeight="1" x14ac:dyDescent="0.2">
      <c r="A578" s="33"/>
      <c r="B578" s="162"/>
      <c r="C578" s="163" t="s">
        <v>709</v>
      </c>
      <c r="D578" s="163" t="s">
        <v>237</v>
      </c>
      <c r="E578" s="164" t="s">
        <v>710</v>
      </c>
      <c r="F578" s="165" t="s">
        <v>711</v>
      </c>
      <c r="G578" s="240" t="s">
        <v>648</v>
      </c>
      <c r="H578" s="241">
        <v>21</v>
      </c>
      <c r="I578" s="167"/>
      <c r="J578" s="254">
        <f>ROUND(I578*H578,2)</f>
        <v>0</v>
      </c>
      <c r="K578" s="255" t="s">
        <v>241</v>
      </c>
      <c r="L578" s="34"/>
      <c r="M578" s="168" t="s">
        <v>1</v>
      </c>
      <c r="N578" s="169" t="s">
        <v>41</v>
      </c>
      <c r="O578" s="59"/>
      <c r="P578" s="170">
        <f>O578*H578</f>
        <v>0</v>
      </c>
      <c r="Q578" s="170">
        <v>8.0000000000000007E-5</v>
      </c>
      <c r="R578" s="170">
        <f>Q578*H578</f>
        <v>1.6800000000000001E-3</v>
      </c>
      <c r="S578" s="170">
        <v>0</v>
      </c>
      <c r="T578" s="171">
        <f>S578*H578</f>
        <v>0</v>
      </c>
      <c r="U578" s="33"/>
      <c r="V578" s="33"/>
      <c r="W578" s="33"/>
      <c r="X578" s="33"/>
      <c r="Y578" s="33"/>
      <c r="Z578" s="33"/>
      <c r="AA578" s="33"/>
      <c r="AB578" s="33"/>
      <c r="AC578" s="33"/>
      <c r="AD578" s="33"/>
      <c r="AE578" s="33"/>
      <c r="AR578" s="172" t="s">
        <v>98</v>
      </c>
      <c r="AT578" s="172" t="s">
        <v>237</v>
      </c>
      <c r="AU578" s="172" t="s">
        <v>85</v>
      </c>
      <c r="AY578" s="18" t="s">
        <v>235</v>
      </c>
      <c r="BE578" s="173">
        <f>IF(N578="základní",J578,0)</f>
        <v>0</v>
      </c>
      <c r="BF578" s="173">
        <f>IF(N578="snížená",J578,0)</f>
        <v>0</v>
      </c>
      <c r="BG578" s="173">
        <f>IF(N578="zákl. přenesená",J578,0)</f>
        <v>0</v>
      </c>
      <c r="BH578" s="173">
        <f>IF(N578="sníž. přenesená",J578,0)</f>
        <v>0</v>
      </c>
      <c r="BI578" s="173">
        <f>IF(N578="nulová",J578,0)</f>
        <v>0</v>
      </c>
      <c r="BJ578" s="18" t="s">
        <v>83</v>
      </c>
      <c r="BK578" s="173">
        <f>ROUND(I578*H578,2)</f>
        <v>0</v>
      </c>
      <c r="BL578" s="18" t="s">
        <v>98</v>
      </c>
      <c r="BM578" s="172" t="s">
        <v>712</v>
      </c>
    </row>
    <row r="579" spans="1:65" s="2" customFormat="1" ht="39" x14ac:dyDescent="0.2">
      <c r="A579" s="33"/>
      <c r="B579" s="34"/>
      <c r="C579" s="33"/>
      <c r="D579" s="174" t="s">
        <v>243</v>
      </c>
      <c r="E579" s="33"/>
      <c r="F579" s="175" t="s">
        <v>713</v>
      </c>
      <c r="G579" s="238"/>
      <c r="H579" s="238"/>
      <c r="I579" s="238"/>
      <c r="J579" s="238"/>
      <c r="K579" s="238"/>
      <c r="L579" s="34"/>
      <c r="M579" s="176"/>
      <c r="N579" s="177"/>
      <c r="O579" s="59"/>
      <c r="P579" s="59"/>
      <c r="Q579" s="59"/>
      <c r="R579" s="59"/>
      <c r="S579" s="59"/>
      <c r="T579" s="60"/>
      <c r="U579" s="33"/>
      <c r="V579" s="33"/>
      <c r="W579" s="33"/>
      <c r="X579" s="33"/>
      <c r="Y579" s="33"/>
      <c r="Z579" s="33"/>
      <c r="AA579" s="33"/>
      <c r="AB579" s="33"/>
      <c r="AC579" s="33"/>
      <c r="AD579" s="33"/>
      <c r="AE579" s="33"/>
      <c r="AT579" s="18" t="s">
        <v>243</v>
      </c>
      <c r="AU579" s="18" t="s">
        <v>85</v>
      </c>
    </row>
    <row r="580" spans="1:65" s="2" customFormat="1" ht="87.75" x14ac:dyDescent="0.2">
      <c r="A580" s="33"/>
      <c r="B580" s="34"/>
      <c r="C580" s="33"/>
      <c r="D580" s="174" t="s">
        <v>245</v>
      </c>
      <c r="E580" s="33"/>
      <c r="F580" s="178" t="s">
        <v>714</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245</v>
      </c>
      <c r="AU580" s="18" t="s">
        <v>85</v>
      </c>
    </row>
    <row r="581" spans="1:65" s="13" customFormat="1" x14ac:dyDescent="0.2">
      <c r="B581" s="179"/>
      <c r="D581" s="174" t="s">
        <v>247</v>
      </c>
      <c r="E581" s="180" t="s">
        <v>1</v>
      </c>
      <c r="F581" s="181" t="s">
        <v>248</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3" customFormat="1" x14ac:dyDescent="0.2">
      <c r="B582" s="179"/>
      <c r="D582" s="174" t="s">
        <v>247</v>
      </c>
      <c r="E582" s="180" t="s">
        <v>1</v>
      </c>
      <c r="F582" s="181" t="s">
        <v>715</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4" customFormat="1" x14ac:dyDescent="0.2">
      <c r="B583" s="185"/>
      <c r="D583" s="174" t="s">
        <v>247</v>
      </c>
      <c r="E583" s="186" t="s">
        <v>1</v>
      </c>
      <c r="F583" s="187" t="s">
        <v>716</v>
      </c>
      <c r="G583" s="244"/>
      <c r="H583" s="245">
        <v>21</v>
      </c>
      <c r="I583" s="244"/>
      <c r="J583" s="244"/>
      <c r="K583" s="244"/>
      <c r="L583" s="185"/>
      <c r="M583" s="188"/>
      <c r="N583" s="189"/>
      <c r="O583" s="189"/>
      <c r="P583" s="189"/>
      <c r="Q583" s="189"/>
      <c r="R583" s="189"/>
      <c r="S583" s="189"/>
      <c r="T583" s="190"/>
      <c r="AT583" s="186" t="s">
        <v>247</v>
      </c>
      <c r="AU583" s="186" t="s">
        <v>85</v>
      </c>
      <c r="AV583" s="14" t="s">
        <v>85</v>
      </c>
      <c r="AW583" s="14" t="s">
        <v>33</v>
      </c>
      <c r="AX583" s="14" t="s">
        <v>76</v>
      </c>
      <c r="AY583" s="186" t="s">
        <v>235</v>
      </c>
    </row>
    <row r="584" spans="1:65" s="15" customFormat="1" x14ac:dyDescent="0.2">
      <c r="B584" s="191"/>
      <c r="D584" s="174" t="s">
        <v>247</v>
      </c>
      <c r="E584" s="192" t="s">
        <v>1</v>
      </c>
      <c r="F584" s="193" t="s">
        <v>252</v>
      </c>
      <c r="G584" s="246"/>
      <c r="H584" s="247">
        <v>21</v>
      </c>
      <c r="I584" s="246"/>
      <c r="J584" s="246"/>
      <c r="K584" s="246"/>
      <c r="L584" s="191"/>
      <c r="M584" s="194"/>
      <c r="N584" s="195"/>
      <c r="O584" s="195"/>
      <c r="P584" s="195"/>
      <c r="Q584" s="195"/>
      <c r="R584" s="195"/>
      <c r="S584" s="195"/>
      <c r="T584" s="196"/>
      <c r="AT584" s="192" t="s">
        <v>247</v>
      </c>
      <c r="AU584" s="192" t="s">
        <v>85</v>
      </c>
      <c r="AV584" s="15" t="s">
        <v>98</v>
      </c>
      <c r="AW584" s="15" t="s">
        <v>33</v>
      </c>
      <c r="AX584" s="15" t="s">
        <v>83</v>
      </c>
      <c r="AY584" s="192" t="s">
        <v>235</v>
      </c>
    </row>
    <row r="585" spans="1:65" s="2" customFormat="1" ht="14.45" customHeight="1" x14ac:dyDescent="0.2">
      <c r="A585" s="33"/>
      <c r="B585" s="162"/>
      <c r="C585" s="197" t="s">
        <v>717</v>
      </c>
      <c r="D585" s="197" t="s">
        <v>338</v>
      </c>
      <c r="E585" s="198" t="s">
        <v>718</v>
      </c>
      <c r="F585" s="199" t="s">
        <v>719</v>
      </c>
      <c r="G585" s="248" t="s">
        <v>648</v>
      </c>
      <c r="H585" s="249">
        <v>21</v>
      </c>
      <c r="I585" s="200"/>
      <c r="J585" s="256">
        <f>ROUND(I585*H585,2)</f>
        <v>0</v>
      </c>
      <c r="K585" s="257" t="s">
        <v>1</v>
      </c>
      <c r="L585" s="201"/>
      <c r="M585" s="202" t="s">
        <v>1</v>
      </c>
      <c r="N585" s="203" t="s">
        <v>41</v>
      </c>
      <c r="O585" s="59"/>
      <c r="P585" s="170">
        <f>O585*H585</f>
        <v>0</v>
      </c>
      <c r="Q585" s="170">
        <v>0</v>
      </c>
      <c r="R585" s="170">
        <f>Q585*H585</f>
        <v>0</v>
      </c>
      <c r="S585" s="170">
        <v>0</v>
      </c>
      <c r="T585" s="171">
        <f>S585*H585</f>
        <v>0</v>
      </c>
      <c r="U585" s="33"/>
      <c r="V585" s="33"/>
      <c r="W585" s="33"/>
      <c r="X585" s="33"/>
      <c r="Y585" s="33"/>
      <c r="Z585" s="33"/>
      <c r="AA585" s="33"/>
      <c r="AB585" s="33"/>
      <c r="AC585" s="33"/>
      <c r="AD585" s="33"/>
      <c r="AE585" s="33"/>
      <c r="AR585" s="172" t="s">
        <v>316</v>
      </c>
      <c r="AT585" s="172" t="s">
        <v>338</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720</v>
      </c>
    </row>
    <row r="586" spans="1:65" s="2" customFormat="1" x14ac:dyDescent="0.2">
      <c r="A586" s="33"/>
      <c r="B586" s="34"/>
      <c r="C586" s="33"/>
      <c r="D586" s="174" t="s">
        <v>243</v>
      </c>
      <c r="E586" s="33"/>
      <c r="F586" s="175" t="s">
        <v>721</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13" customFormat="1" x14ac:dyDescent="0.2">
      <c r="B587" s="179"/>
      <c r="D587" s="174" t="s">
        <v>247</v>
      </c>
      <c r="E587" s="180" t="s">
        <v>1</v>
      </c>
      <c r="F587" s="181" t="s">
        <v>722</v>
      </c>
      <c r="G587" s="242"/>
      <c r="H587" s="243" t="s">
        <v>1</v>
      </c>
      <c r="I587" s="242"/>
      <c r="J587" s="242"/>
      <c r="K587" s="242"/>
      <c r="L587" s="179"/>
      <c r="M587" s="182"/>
      <c r="N587" s="183"/>
      <c r="O587" s="183"/>
      <c r="P587" s="183"/>
      <c r="Q587" s="183"/>
      <c r="R587" s="183"/>
      <c r="S587" s="183"/>
      <c r="T587" s="184"/>
      <c r="AT587" s="180" t="s">
        <v>247</v>
      </c>
      <c r="AU587" s="180" t="s">
        <v>85</v>
      </c>
      <c r="AV587" s="13" t="s">
        <v>83</v>
      </c>
      <c r="AW587" s="13" t="s">
        <v>33</v>
      </c>
      <c r="AX587" s="13" t="s">
        <v>76</v>
      </c>
      <c r="AY587" s="180" t="s">
        <v>235</v>
      </c>
    </row>
    <row r="588" spans="1:65" s="14" customFormat="1" x14ac:dyDescent="0.2">
      <c r="B588" s="185"/>
      <c r="D588" s="174" t="s">
        <v>247</v>
      </c>
      <c r="E588" s="186" t="s">
        <v>1</v>
      </c>
      <c r="F588" s="187" t="s">
        <v>7</v>
      </c>
      <c r="G588" s="244"/>
      <c r="H588" s="245">
        <v>21</v>
      </c>
      <c r="I588" s="244"/>
      <c r="J588" s="244"/>
      <c r="K588" s="244"/>
      <c r="L588" s="185"/>
      <c r="M588" s="188"/>
      <c r="N588" s="189"/>
      <c r="O588" s="189"/>
      <c r="P588" s="189"/>
      <c r="Q588" s="189"/>
      <c r="R588" s="189"/>
      <c r="S588" s="189"/>
      <c r="T588" s="190"/>
      <c r="AT588" s="186" t="s">
        <v>247</v>
      </c>
      <c r="AU588" s="186" t="s">
        <v>85</v>
      </c>
      <c r="AV588" s="14" t="s">
        <v>85</v>
      </c>
      <c r="AW588" s="14" t="s">
        <v>33</v>
      </c>
      <c r="AX588" s="14" t="s">
        <v>76</v>
      </c>
      <c r="AY588" s="186" t="s">
        <v>235</v>
      </c>
    </row>
    <row r="589" spans="1:65" s="15" customFormat="1" x14ac:dyDescent="0.2">
      <c r="B589" s="191"/>
      <c r="D589" s="174" t="s">
        <v>247</v>
      </c>
      <c r="E589" s="192" t="s">
        <v>1</v>
      </c>
      <c r="F589" s="193" t="s">
        <v>252</v>
      </c>
      <c r="G589" s="246"/>
      <c r="H589" s="247">
        <v>21</v>
      </c>
      <c r="I589" s="246"/>
      <c r="J589" s="246"/>
      <c r="K589" s="246"/>
      <c r="L589" s="191"/>
      <c r="M589" s="194"/>
      <c r="N589" s="195"/>
      <c r="O589" s="195"/>
      <c r="P589" s="195"/>
      <c r="Q589" s="195"/>
      <c r="R589" s="195"/>
      <c r="S589" s="195"/>
      <c r="T589" s="196"/>
      <c r="AT589" s="192" t="s">
        <v>247</v>
      </c>
      <c r="AU589" s="192" t="s">
        <v>85</v>
      </c>
      <c r="AV589" s="15" t="s">
        <v>98</v>
      </c>
      <c r="AW589" s="15" t="s">
        <v>33</v>
      </c>
      <c r="AX589" s="15" t="s">
        <v>83</v>
      </c>
      <c r="AY589" s="192" t="s">
        <v>235</v>
      </c>
    </row>
    <row r="590" spans="1:65" s="2" customFormat="1" ht="19.899999999999999" customHeight="1" x14ac:dyDescent="0.2">
      <c r="A590" s="33"/>
      <c r="B590" s="162"/>
      <c r="C590" s="163" t="s">
        <v>723</v>
      </c>
      <c r="D590" s="163" t="s">
        <v>237</v>
      </c>
      <c r="E590" s="164" t="s">
        <v>724</v>
      </c>
      <c r="F590" s="165" t="s">
        <v>725</v>
      </c>
      <c r="G590" s="240" t="s">
        <v>648</v>
      </c>
      <c r="H590" s="241">
        <v>16</v>
      </c>
      <c r="I590" s="167"/>
      <c r="J590" s="254">
        <f>ROUND(I590*H590,2)</f>
        <v>0</v>
      </c>
      <c r="K590" s="255" t="s">
        <v>241</v>
      </c>
      <c r="L590" s="34"/>
      <c r="M590" s="168" t="s">
        <v>1</v>
      </c>
      <c r="N590" s="169" t="s">
        <v>41</v>
      </c>
      <c r="O590" s="59"/>
      <c r="P590" s="170">
        <f>O590*H590</f>
        <v>0</v>
      </c>
      <c r="Q590" s="170">
        <v>2.0000000000000002E-5</v>
      </c>
      <c r="R590" s="170">
        <f>Q590*H590</f>
        <v>3.2000000000000003E-4</v>
      </c>
      <c r="S590" s="170">
        <v>0</v>
      </c>
      <c r="T590" s="171">
        <f>S590*H590</f>
        <v>0</v>
      </c>
      <c r="U590" s="33"/>
      <c r="V590" s="33"/>
      <c r="W590" s="33"/>
      <c r="X590" s="33"/>
      <c r="Y590" s="33"/>
      <c r="Z590" s="33"/>
      <c r="AA590" s="33"/>
      <c r="AB590" s="33"/>
      <c r="AC590" s="33"/>
      <c r="AD590" s="33"/>
      <c r="AE590" s="33"/>
      <c r="AR590" s="172" t="s">
        <v>98</v>
      </c>
      <c r="AT590" s="172" t="s">
        <v>237</v>
      </c>
      <c r="AU590" s="172" t="s">
        <v>85</v>
      </c>
      <c r="AY590" s="18" t="s">
        <v>235</v>
      </c>
      <c r="BE590" s="173">
        <f>IF(N590="základní",J590,0)</f>
        <v>0</v>
      </c>
      <c r="BF590" s="173">
        <f>IF(N590="snížená",J590,0)</f>
        <v>0</v>
      </c>
      <c r="BG590" s="173">
        <f>IF(N590="zákl. přenesená",J590,0)</f>
        <v>0</v>
      </c>
      <c r="BH590" s="173">
        <f>IF(N590="sníž. přenesená",J590,0)</f>
        <v>0</v>
      </c>
      <c r="BI590" s="173">
        <f>IF(N590="nulová",J590,0)</f>
        <v>0</v>
      </c>
      <c r="BJ590" s="18" t="s">
        <v>83</v>
      </c>
      <c r="BK590" s="173">
        <f>ROUND(I590*H590,2)</f>
        <v>0</v>
      </c>
      <c r="BL590" s="18" t="s">
        <v>98</v>
      </c>
      <c r="BM590" s="172" t="s">
        <v>726</v>
      </c>
    </row>
    <row r="591" spans="1:65" s="2" customFormat="1" ht="29.25" x14ac:dyDescent="0.2">
      <c r="A591" s="33"/>
      <c r="B591" s="34"/>
      <c r="C591" s="33"/>
      <c r="D591" s="174" t="s">
        <v>243</v>
      </c>
      <c r="E591" s="33"/>
      <c r="F591" s="175" t="s">
        <v>727</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243</v>
      </c>
      <c r="AU591" s="18" t="s">
        <v>85</v>
      </c>
    </row>
    <row r="592" spans="1:65" s="2" customFormat="1" ht="117" x14ac:dyDescent="0.2">
      <c r="A592" s="33"/>
      <c r="B592" s="34"/>
      <c r="C592" s="33"/>
      <c r="D592" s="174" t="s">
        <v>245</v>
      </c>
      <c r="E592" s="33"/>
      <c r="F592" s="178" t="s">
        <v>728</v>
      </c>
      <c r="G592" s="238"/>
      <c r="H592" s="238"/>
      <c r="I592" s="238"/>
      <c r="J592" s="238"/>
      <c r="K592" s="238"/>
      <c r="L592" s="34"/>
      <c r="M592" s="176"/>
      <c r="N592" s="177"/>
      <c r="O592" s="59"/>
      <c r="P592" s="59"/>
      <c r="Q592" s="59"/>
      <c r="R592" s="59"/>
      <c r="S592" s="59"/>
      <c r="T592" s="60"/>
      <c r="U592" s="33"/>
      <c r="V592" s="33"/>
      <c r="W592" s="33"/>
      <c r="X592" s="33"/>
      <c r="Y592" s="33"/>
      <c r="Z592" s="33"/>
      <c r="AA592" s="33"/>
      <c r="AB592" s="33"/>
      <c r="AC592" s="33"/>
      <c r="AD592" s="33"/>
      <c r="AE592" s="33"/>
      <c r="AT592" s="18" t="s">
        <v>245</v>
      </c>
      <c r="AU592" s="18" t="s">
        <v>85</v>
      </c>
    </row>
    <row r="593" spans="1:65" s="13" customFormat="1" x14ac:dyDescent="0.2">
      <c r="B593" s="179"/>
      <c r="D593" s="174" t="s">
        <v>247</v>
      </c>
      <c r="E593" s="180" t="s">
        <v>1</v>
      </c>
      <c r="F593" s="181" t="s">
        <v>660</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729</v>
      </c>
      <c r="G594" s="244"/>
      <c r="H594" s="245">
        <v>16</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D595" s="174" t="s">
        <v>247</v>
      </c>
      <c r="E595" s="192" t="s">
        <v>1</v>
      </c>
      <c r="F595" s="193" t="s">
        <v>252</v>
      </c>
      <c r="G595" s="246"/>
      <c r="H595" s="247">
        <v>16</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2" customFormat="1" ht="19.899999999999999" customHeight="1" x14ac:dyDescent="0.2">
      <c r="A596" s="33"/>
      <c r="B596" s="162"/>
      <c r="C596" s="163" t="s">
        <v>730</v>
      </c>
      <c r="D596" s="163" t="s">
        <v>237</v>
      </c>
      <c r="E596" s="164" t="s">
        <v>731</v>
      </c>
      <c r="F596" s="165" t="s">
        <v>732</v>
      </c>
      <c r="G596" s="240" t="s">
        <v>648</v>
      </c>
      <c r="H596" s="241">
        <v>16</v>
      </c>
      <c r="I596" s="167"/>
      <c r="J596" s="254">
        <f>ROUND(I596*H596,2)</f>
        <v>0</v>
      </c>
      <c r="K596" s="255" t="s">
        <v>241</v>
      </c>
      <c r="L596" s="34"/>
      <c r="M596" s="168" t="s">
        <v>1</v>
      </c>
      <c r="N596" s="169" t="s">
        <v>41</v>
      </c>
      <c r="O596" s="59"/>
      <c r="P596" s="170">
        <f>O596*H596</f>
        <v>0</v>
      </c>
      <c r="Q596" s="170">
        <v>3.8999999999999999E-4</v>
      </c>
      <c r="R596" s="170">
        <f>Q596*H596</f>
        <v>6.2399999999999999E-3</v>
      </c>
      <c r="S596" s="170">
        <v>0</v>
      </c>
      <c r="T596" s="171">
        <f>S596*H596</f>
        <v>0</v>
      </c>
      <c r="U596" s="33"/>
      <c r="V596" s="33"/>
      <c r="W596" s="33"/>
      <c r="X596" s="33"/>
      <c r="Y596" s="33"/>
      <c r="Z596" s="33"/>
      <c r="AA596" s="33"/>
      <c r="AB596" s="33"/>
      <c r="AC596" s="33"/>
      <c r="AD596" s="33"/>
      <c r="AE596" s="33"/>
      <c r="AR596" s="172" t="s">
        <v>98</v>
      </c>
      <c r="AT596" s="172" t="s">
        <v>237</v>
      </c>
      <c r="AU596" s="172" t="s">
        <v>85</v>
      </c>
      <c r="AY596" s="18" t="s">
        <v>235</v>
      </c>
      <c r="BE596" s="173">
        <f>IF(N596="základní",J596,0)</f>
        <v>0</v>
      </c>
      <c r="BF596" s="173">
        <f>IF(N596="snížená",J596,0)</f>
        <v>0</v>
      </c>
      <c r="BG596" s="173">
        <f>IF(N596="zákl. přenesená",J596,0)</f>
        <v>0</v>
      </c>
      <c r="BH596" s="173">
        <f>IF(N596="sníž. přenesená",J596,0)</f>
        <v>0</v>
      </c>
      <c r="BI596" s="173">
        <f>IF(N596="nulová",J596,0)</f>
        <v>0</v>
      </c>
      <c r="BJ596" s="18" t="s">
        <v>83</v>
      </c>
      <c r="BK596" s="173">
        <f>ROUND(I596*H596,2)</f>
        <v>0</v>
      </c>
      <c r="BL596" s="18" t="s">
        <v>98</v>
      </c>
      <c r="BM596" s="172" t="s">
        <v>733</v>
      </c>
    </row>
    <row r="597" spans="1:65" s="2" customFormat="1" ht="19.5" x14ac:dyDescent="0.2">
      <c r="A597" s="33"/>
      <c r="B597" s="34"/>
      <c r="C597" s="33"/>
      <c r="D597" s="174" t="s">
        <v>243</v>
      </c>
      <c r="E597" s="33"/>
      <c r="F597" s="175" t="s">
        <v>734</v>
      </c>
      <c r="G597" s="238"/>
      <c r="H597" s="238"/>
      <c r="I597" s="238"/>
      <c r="J597" s="238"/>
      <c r="K597" s="238"/>
      <c r="L597" s="34"/>
      <c r="M597" s="176"/>
      <c r="N597" s="177"/>
      <c r="O597" s="59"/>
      <c r="P597" s="59"/>
      <c r="Q597" s="59"/>
      <c r="R597" s="59"/>
      <c r="S597" s="59"/>
      <c r="T597" s="60"/>
      <c r="U597" s="33"/>
      <c r="V597" s="33"/>
      <c r="W597" s="33"/>
      <c r="X597" s="33"/>
      <c r="Y597" s="33"/>
      <c r="Z597" s="33"/>
      <c r="AA597" s="33"/>
      <c r="AB597" s="33"/>
      <c r="AC597" s="33"/>
      <c r="AD597" s="33"/>
      <c r="AE597" s="33"/>
      <c r="AT597" s="18" t="s">
        <v>243</v>
      </c>
      <c r="AU597" s="18" t="s">
        <v>85</v>
      </c>
    </row>
    <row r="598" spans="1:65" s="2" customFormat="1" ht="117" x14ac:dyDescent="0.2">
      <c r="A598" s="33"/>
      <c r="B598" s="34"/>
      <c r="C598" s="33"/>
      <c r="D598" s="174" t="s">
        <v>245</v>
      </c>
      <c r="E598" s="33"/>
      <c r="F598" s="178" t="s">
        <v>728</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245</v>
      </c>
      <c r="AU598" s="18" t="s">
        <v>85</v>
      </c>
    </row>
    <row r="599" spans="1:65" s="13" customFormat="1" x14ac:dyDescent="0.2">
      <c r="B599" s="179"/>
      <c r="D599" s="174" t="s">
        <v>247</v>
      </c>
      <c r="E599" s="180" t="s">
        <v>1</v>
      </c>
      <c r="F599" s="181" t="s">
        <v>735</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4" customFormat="1" x14ac:dyDescent="0.2">
      <c r="B600" s="185"/>
      <c r="D600" s="174" t="s">
        <v>247</v>
      </c>
      <c r="E600" s="186" t="s">
        <v>1</v>
      </c>
      <c r="F600" s="187" t="s">
        <v>729</v>
      </c>
      <c r="G600" s="244"/>
      <c r="H600" s="245">
        <v>16</v>
      </c>
      <c r="I600" s="244"/>
      <c r="J600" s="244"/>
      <c r="K600" s="244"/>
      <c r="L600" s="185"/>
      <c r="M600" s="188"/>
      <c r="N600" s="189"/>
      <c r="O600" s="189"/>
      <c r="P600" s="189"/>
      <c r="Q600" s="189"/>
      <c r="R600" s="189"/>
      <c r="S600" s="189"/>
      <c r="T600" s="190"/>
      <c r="AT600" s="186" t="s">
        <v>247</v>
      </c>
      <c r="AU600" s="186" t="s">
        <v>85</v>
      </c>
      <c r="AV600" s="14" t="s">
        <v>85</v>
      </c>
      <c r="AW600" s="14" t="s">
        <v>33</v>
      </c>
      <c r="AX600" s="14" t="s">
        <v>76</v>
      </c>
      <c r="AY600" s="186" t="s">
        <v>235</v>
      </c>
    </row>
    <row r="601" spans="1:65" s="15" customFormat="1" x14ac:dyDescent="0.2">
      <c r="B601" s="191"/>
      <c r="D601" s="174" t="s">
        <v>247</v>
      </c>
      <c r="E601" s="192" t="s">
        <v>1</v>
      </c>
      <c r="F601" s="193" t="s">
        <v>252</v>
      </c>
      <c r="G601" s="246"/>
      <c r="H601" s="247">
        <v>16</v>
      </c>
      <c r="I601" s="246"/>
      <c r="J601" s="246"/>
      <c r="K601" s="246"/>
      <c r="L601" s="191"/>
      <c r="M601" s="194"/>
      <c r="N601" s="195"/>
      <c r="O601" s="195"/>
      <c r="P601" s="195"/>
      <c r="Q601" s="195"/>
      <c r="R601" s="195"/>
      <c r="S601" s="195"/>
      <c r="T601" s="196"/>
      <c r="AT601" s="192" t="s">
        <v>247</v>
      </c>
      <c r="AU601" s="192" t="s">
        <v>85</v>
      </c>
      <c r="AV601" s="15" t="s">
        <v>98</v>
      </c>
      <c r="AW601" s="15" t="s">
        <v>33</v>
      </c>
      <c r="AX601" s="15" t="s">
        <v>83</v>
      </c>
      <c r="AY601" s="192" t="s">
        <v>235</v>
      </c>
    </row>
    <row r="602" spans="1:65" s="12" customFormat="1" ht="22.9" customHeight="1" x14ac:dyDescent="0.2">
      <c r="B602" s="152"/>
      <c r="D602" s="153" t="s">
        <v>75</v>
      </c>
      <c r="E602" s="161" t="s">
        <v>736</v>
      </c>
      <c r="F602" s="161" t="s">
        <v>737</v>
      </c>
      <c r="G602" s="239"/>
      <c r="H602" s="239"/>
      <c r="I602" s="239"/>
      <c r="J602" s="253">
        <f>BK602</f>
        <v>0</v>
      </c>
      <c r="K602" s="239"/>
      <c r="L602" s="152"/>
      <c r="M602" s="155"/>
      <c r="N602" s="156"/>
      <c r="O602" s="156"/>
      <c r="P602" s="157">
        <f>SUM(P603:P609)</f>
        <v>0</v>
      </c>
      <c r="Q602" s="156"/>
      <c r="R602" s="157">
        <f>SUM(R603:R609)</f>
        <v>0</v>
      </c>
      <c r="S602" s="156"/>
      <c r="T602" s="158">
        <f>SUM(T603:T609)</f>
        <v>0</v>
      </c>
      <c r="AR602" s="153" t="s">
        <v>83</v>
      </c>
      <c r="AT602" s="159" t="s">
        <v>75</v>
      </c>
      <c r="AU602" s="159" t="s">
        <v>83</v>
      </c>
      <c r="AY602" s="153" t="s">
        <v>235</v>
      </c>
      <c r="BK602" s="160">
        <f>SUM(BK603:BK609)</f>
        <v>0</v>
      </c>
    </row>
    <row r="603" spans="1:65" s="2" customFormat="1" ht="19.899999999999999" customHeight="1" x14ac:dyDescent="0.2">
      <c r="A603" s="33"/>
      <c r="B603" s="162"/>
      <c r="C603" s="163" t="s">
        <v>738</v>
      </c>
      <c r="D603" s="163" t="s">
        <v>237</v>
      </c>
      <c r="E603" s="164" t="s">
        <v>739</v>
      </c>
      <c r="F603" s="165" t="s">
        <v>740</v>
      </c>
      <c r="G603" s="240" t="s">
        <v>341</v>
      </c>
      <c r="H603" s="241">
        <v>4.9000000000000004</v>
      </c>
      <c r="I603" s="167"/>
      <c r="J603" s="254">
        <f>ROUND(I603*H603,2)</f>
        <v>0</v>
      </c>
      <c r="K603" s="255" t="s">
        <v>241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741</v>
      </c>
    </row>
    <row r="604" spans="1:65" s="2" customFormat="1" ht="19.5" x14ac:dyDescent="0.2">
      <c r="A604" s="33"/>
      <c r="B604" s="34"/>
      <c r="C604" s="33"/>
      <c r="D604" s="174" t="s">
        <v>243</v>
      </c>
      <c r="E604" s="33"/>
      <c r="F604" s="175" t="s">
        <v>742</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2" customFormat="1" ht="78" x14ac:dyDescent="0.2">
      <c r="A605" s="33"/>
      <c r="B605" s="34"/>
      <c r="C605" s="33"/>
      <c r="D605" s="174" t="s">
        <v>245</v>
      </c>
      <c r="E605" s="33"/>
      <c r="F605" s="178" t="s">
        <v>743</v>
      </c>
      <c r="G605" s="238"/>
      <c r="H605" s="238"/>
      <c r="I605" s="238"/>
      <c r="J605" s="238"/>
      <c r="K605" s="238"/>
      <c r="L605" s="34"/>
      <c r="M605" s="176"/>
      <c r="N605" s="177"/>
      <c r="O605" s="59"/>
      <c r="P605" s="59"/>
      <c r="Q605" s="59"/>
      <c r="R605" s="59"/>
      <c r="S605" s="59"/>
      <c r="T605" s="60"/>
      <c r="U605" s="33"/>
      <c r="V605" s="33"/>
      <c r="W605" s="33"/>
      <c r="X605" s="33"/>
      <c r="Y605" s="33"/>
      <c r="Z605" s="33"/>
      <c r="AA605" s="33"/>
      <c r="AB605" s="33"/>
      <c r="AC605" s="33"/>
      <c r="AD605" s="33"/>
      <c r="AE605" s="33"/>
      <c r="AT605" s="18" t="s">
        <v>245</v>
      </c>
      <c r="AU605" s="18" t="s">
        <v>85</v>
      </c>
    </row>
    <row r="606" spans="1:65" s="13" customFormat="1" x14ac:dyDescent="0.2">
      <c r="B606" s="179"/>
      <c r="D606" s="174" t="s">
        <v>247</v>
      </c>
      <c r="E606" s="180" t="s">
        <v>1</v>
      </c>
      <c r="F606" s="181" t="s">
        <v>248</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3" customFormat="1" x14ac:dyDescent="0.2">
      <c r="B607" s="179"/>
      <c r="D607" s="174" t="s">
        <v>247</v>
      </c>
      <c r="E607" s="180" t="s">
        <v>1</v>
      </c>
      <c r="F607" s="181" t="s">
        <v>744</v>
      </c>
      <c r="G607" s="242"/>
      <c r="H607" s="243" t="s">
        <v>1</v>
      </c>
      <c r="I607" s="242"/>
      <c r="J607" s="242"/>
      <c r="K607" s="242"/>
      <c r="L607" s="179"/>
      <c r="M607" s="182"/>
      <c r="N607" s="183"/>
      <c r="O607" s="183"/>
      <c r="P607" s="183"/>
      <c r="Q607" s="183"/>
      <c r="R607" s="183"/>
      <c r="S607" s="183"/>
      <c r="T607" s="184"/>
      <c r="AT607" s="180" t="s">
        <v>247</v>
      </c>
      <c r="AU607" s="180" t="s">
        <v>85</v>
      </c>
      <c r="AV607" s="13" t="s">
        <v>83</v>
      </c>
      <c r="AW607" s="13" t="s">
        <v>33</v>
      </c>
      <c r="AX607" s="13" t="s">
        <v>76</v>
      </c>
      <c r="AY607" s="180" t="s">
        <v>235</v>
      </c>
    </row>
    <row r="608" spans="1:65" s="14" customFormat="1" x14ac:dyDescent="0.2">
      <c r="B608" s="185"/>
      <c r="D608" s="174" t="s">
        <v>247</v>
      </c>
      <c r="E608" s="186" t="s">
        <v>1</v>
      </c>
      <c r="F608" s="187" t="s">
        <v>745</v>
      </c>
      <c r="G608" s="244"/>
      <c r="H608" s="245">
        <v>4.9000000000000004</v>
      </c>
      <c r="I608" s="244"/>
      <c r="J608" s="244"/>
      <c r="K608" s="244"/>
      <c r="L608" s="185"/>
      <c r="M608" s="188"/>
      <c r="N608" s="189"/>
      <c r="O608" s="189"/>
      <c r="P608" s="189"/>
      <c r="Q608" s="189"/>
      <c r="R608" s="189"/>
      <c r="S608" s="189"/>
      <c r="T608" s="190"/>
      <c r="AT608" s="186" t="s">
        <v>247</v>
      </c>
      <c r="AU608" s="186" t="s">
        <v>85</v>
      </c>
      <c r="AV608" s="14" t="s">
        <v>85</v>
      </c>
      <c r="AW608" s="14" t="s">
        <v>33</v>
      </c>
      <c r="AX608" s="14" t="s">
        <v>76</v>
      </c>
      <c r="AY608" s="186" t="s">
        <v>235</v>
      </c>
    </row>
    <row r="609" spans="1:65" s="15" customFormat="1" x14ac:dyDescent="0.2">
      <c r="B609" s="191"/>
      <c r="D609" s="174" t="s">
        <v>247</v>
      </c>
      <c r="E609" s="192" t="s">
        <v>1</v>
      </c>
      <c r="F609" s="193" t="s">
        <v>252</v>
      </c>
      <c r="G609" s="246"/>
      <c r="H609" s="247">
        <v>4.9000000000000004</v>
      </c>
      <c r="I609" s="246"/>
      <c r="J609" s="246"/>
      <c r="K609" s="246"/>
      <c r="L609" s="191"/>
      <c r="M609" s="194"/>
      <c r="N609" s="195"/>
      <c r="O609" s="195"/>
      <c r="P609" s="195"/>
      <c r="Q609" s="195"/>
      <c r="R609" s="195"/>
      <c r="S609" s="195"/>
      <c r="T609" s="196"/>
      <c r="AT609" s="192" t="s">
        <v>247</v>
      </c>
      <c r="AU609" s="192" t="s">
        <v>85</v>
      </c>
      <c r="AV609" s="15" t="s">
        <v>98</v>
      </c>
      <c r="AW609" s="15" t="s">
        <v>33</v>
      </c>
      <c r="AX609" s="15" t="s">
        <v>83</v>
      </c>
      <c r="AY609" s="192" t="s">
        <v>235</v>
      </c>
    </row>
    <row r="610" spans="1:65" s="12" customFormat="1" ht="22.9" customHeight="1" x14ac:dyDescent="0.2">
      <c r="B610" s="152"/>
      <c r="D610" s="153" t="s">
        <v>75</v>
      </c>
      <c r="E610" s="161" t="s">
        <v>746</v>
      </c>
      <c r="F610" s="161" t="s">
        <v>747</v>
      </c>
      <c r="G610" s="239"/>
      <c r="H610" s="239"/>
      <c r="I610" s="239"/>
      <c r="J610" s="253">
        <f>BK610</f>
        <v>0</v>
      </c>
      <c r="K610" s="239"/>
      <c r="L610" s="152"/>
      <c r="M610" s="155"/>
      <c r="N610" s="156"/>
      <c r="O610" s="156"/>
      <c r="P610" s="157">
        <f>SUM(P611:P613)</f>
        <v>0</v>
      </c>
      <c r="Q610" s="156"/>
      <c r="R610" s="157">
        <f>SUM(R611:R613)</f>
        <v>0</v>
      </c>
      <c r="S610" s="156"/>
      <c r="T610" s="158">
        <f>SUM(T611:T613)</f>
        <v>0</v>
      </c>
      <c r="AR610" s="153" t="s">
        <v>83</v>
      </c>
      <c r="AT610" s="159" t="s">
        <v>75</v>
      </c>
      <c r="AU610" s="159" t="s">
        <v>83</v>
      </c>
      <c r="AY610" s="153" t="s">
        <v>235</v>
      </c>
      <c r="BK610" s="160">
        <f>SUM(BK611:BK613)</f>
        <v>0</v>
      </c>
    </row>
    <row r="611" spans="1:65" s="2" customFormat="1" ht="14.45" customHeight="1" x14ac:dyDescent="0.2">
      <c r="A611" s="33"/>
      <c r="B611" s="162"/>
      <c r="C611" s="163" t="s">
        <v>748</v>
      </c>
      <c r="D611" s="163" t="s">
        <v>237</v>
      </c>
      <c r="E611" s="164" t="s">
        <v>749</v>
      </c>
      <c r="F611" s="165" t="s">
        <v>750</v>
      </c>
      <c r="G611" s="240" t="s">
        <v>341</v>
      </c>
      <c r="H611" s="241">
        <v>1197.037</v>
      </c>
      <c r="I611" s="167"/>
      <c r="J611" s="254">
        <f>ROUND(I611*H611,2)</f>
        <v>0</v>
      </c>
      <c r="K611" s="255" t="s">
        <v>241</v>
      </c>
      <c r="L611" s="34"/>
      <c r="M611" s="168" t="s">
        <v>1</v>
      </c>
      <c r="N611" s="169" t="s">
        <v>41</v>
      </c>
      <c r="O611" s="59"/>
      <c r="P611" s="170">
        <f>O611*H611</f>
        <v>0</v>
      </c>
      <c r="Q611" s="170">
        <v>0</v>
      </c>
      <c r="R611" s="170">
        <f>Q611*H611</f>
        <v>0</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751</v>
      </c>
    </row>
    <row r="612" spans="1:65" s="2" customFormat="1" ht="19.5" x14ac:dyDescent="0.2">
      <c r="A612" s="33"/>
      <c r="B612" s="34"/>
      <c r="C612" s="33"/>
      <c r="D612" s="174" t="s">
        <v>243</v>
      </c>
      <c r="E612" s="33"/>
      <c r="F612" s="175" t="s">
        <v>752</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29.25" x14ac:dyDescent="0.2">
      <c r="A613" s="33"/>
      <c r="B613" s="34"/>
      <c r="C613" s="33"/>
      <c r="D613" s="174" t="s">
        <v>245</v>
      </c>
      <c r="E613" s="33"/>
      <c r="F613" s="178" t="s">
        <v>753</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2" customFormat="1" ht="25.9" customHeight="1" x14ac:dyDescent="0.2">
      <c r="B614" s="152"/>
      <c r="D614" s="153" t="s">
        <v>75</v>
      </c>
      <c r="E614" s="154" t="s">
        <v>754</v>
      </c>
      <c r="F614" s="154" t="s">
        <v>755</v>
      </c>
      <c r="G614" s="239"/>
      <c r="H614" s="239"/>
      <c r="I614" s="239"/>
      <c r="J614" s="252">
        <f>BK614</f>
        <v>0</v>
      </c>
      <c r="K614" s="239"/>
      <c r="L614" s="152"/>
      <c r="M614" s="155"/>
      <c r="N614" s="156"/>
      <c r="O614" s="156"/>
      <c r="P614" s="157">
        <f>P615+P629</f>
        <v>0</v>
      </c>
      <c r="Q614" s="156"/>
      <c r="R614" s="157">
        <f>R615+R629</f>
        <v>9.58E-3</v>
      </c>
      <c r="S614" s="156"/>
      <c r="T614" s="158">
        <f>T615+T629</f>
        <v>0</v>
      </c>
      <c r="AR614" s="153" t="s">
        <v>85</v>
      </c>
      <c r="AT614" s="159" t="s">
        <v>75</v>
      </c>
      <c r="AU614" s="159" t="s">
        <v>76</v>
      </c>
      <c r="AY614" s="153" t="s">
        <v>235</v>
      </c>
      <c r="BK614" s="160">
        <f>BK615+BK629</f>
        <v>0</v>
      </c>
    </row>
    <row r="615" spans="1:65" s="12" customFormat="1" ht="22.9" customHeight="1" x14ac:dyDescent="0.2">
      <c r="B615" s="152"/>
      <c r="D615" s="153" t="s">
        <v>75</v>
      </c>
      <c r="E615" s="161" t="s">
        <v>756</v>
      </c>
      <c r="F615" s="161" t="s">
        <v>757</v>
      </c>
      <c r="G615" s="239"/>
      <c r="H615" s="239"/>
      <c r="I615" s="239"/>
      <c r="J615" s="253">
        <f>BK615</f>
        <v>0</v>
      </c>
      <c r="K615" s="239"/>
      <c r="L615" s="152"/>
      <c r="M615" s="155"/>
      <c r="N615" s="156"/>
      <c r="O615" s="156"/>
      <c r="P615" s="157">
        <f>SUM(P616:P628)</f>
        <v>0</v>
      </c>
      <c r="Q615" s="156"/>
      <c r="R615" s="157">
        <f>SUM(R616:R628)</f>
        <v>3.5000000000000001E-3</v>
      </c>
      <c r="S615" s="156"/>
      <c r="T615" s="158">
        <f>SUM(T616:T628)</f>
        <v>0</v>
      </c>
      <c r="AR615" s="153" t="s">
        <v>85</v>
      </c>
      <c r="AT615" s="159" t="s">
        <v>75</v>
      </c>
      <c r="AU615" s="159" t="s">
        <v>83</v>
      </c>
      <c r="AY615" s="153" t="s">
        <v>235</v>
      </c>
      <c r="BK615" s="160">
        <f>SUM(BK616:BK628)</f>
        <v>0</v>
      </c>
    </row>
    <row r="616" spans="1:65" s="2" customFormat="1" ht="19.899999999999999" customHeight="1" x14ac:dyDescent="0.2">
      <c r="A616" s="33"/>
      <c r="B616" s="162"/>
      <c r="C616" s="163" t="s">
        <v>758</v>
      </c>
      <c r="D616" s="163" t="s">
        <v>237</v>
      </c>
      <c r="E616" s="164" t="s">
        <v>759</v>
      </c>
      <c r="F616" s="165" t="s">
        <v>760</v>
      </c>
      <c r="G616" s="240" t="s">
        <v>479</v>
      </c>
      <c r="H616" s="241">
        <v>50</v>
      </c>
      <c r="I616" s="167"/>
      <c r="J616" s="254">
        <f>ROUND(I616*H616,2)</f>
        <v>0</v>
      </c>
      <c r="K616" s="255" t="s">
        <v>241</v>
      </c>
      <c r="L616" s="34"/>
      <c r="M616" s="168" t="s">
        <v>1</v>
      </c>
      <c r="N616" s="169" t="s">
        <v>41</v>
      </c>
      <c r="O616" s="59"/>
      <c r="P616" s="170">
        <f>O616*H616</f>
        <v>0</v>
      </c>
      <c r="Q616" s="170">
        <v>5.0000000000000002E-5</v>
      </c>
      <c r="R616" s="170">
        <f>Q616*H616</f>
        <v>2.5000000000000001E-3</v>
      </c>
      <c r="S616" s="170">
        <v>0</v>
      </c>
      <c r="T616" s="171">
        <f>S616*H616</f>
        <v>0</v>
      </c>
      <c r="U616" s="33"/>
      <c r="V616" s="33"/>
      <c r="W616" s="33"/>
      <c r="X616" s="33"/>
      <c r="Y616" s="33"/>
      <c r="Z616" s="33"/>
      <c r="AA616" s="33"/>
      <c r="AB616" s="33"/>
      <c r="AC616" s="33"/>
      <c r="AD616" s="33"/>
      <c r="AE616" s="33"/>
      <c r="AR616" s="172" t="s">
        <v>379</v>
      </c>
      <c r="AT616" s="172" t="s">
        <v>237</v>
      </c>
      <c r="AU616" s="172" t="s">
        <v>85</v>
      </c>
      <c r="AY616" s="18" t="s">
        <v>235</v>
      </c>
      <c r="BE616" s="173">
        <f>IF(N616="základní",J616,0)</f>
        <v>0</v>
      </c>
      <c r="BF616" s="173">
        <f>IF(N616="snížená",J616,0)</f>
        <v>0</v>
      </c>
      <c r="BG616" s="173">
        <f>IF(N616="zákl. přenesená",J616,0)</f>
        <v>0</v>
      </c>
      <c r="BH616" s="173">
        <f>IF(N616="sníž. přenesená",J616,0)</f>
        <v>0</v>
      </c>
      <c r="BI616" s="173">
        <f>IF(N616="nulová",J616,0)</f>
        <v>0</v>
      </c>
      <c r="BJ616" s="18" t="s">
        <v>83</v>
      </c>
      <c r="BK616" s="173">
        <f>ROUND(I616*H616,2)</f>
        <v>0</v>
      </c>
      <c r="BL616" s="18" t="s">
        <v>379</v>
      </c>
      <c r="BM616" s="172" t="s">
        <v>761</v>
      </c>
    </row>
    <row r="617" spans="1:65" s="2" customFormat="1" ht="19.5" x14ac:dyDescent="0.2">
      <c r="A617" s="33"/>
      <c r="B617" s="34"/>
      <c r="C617" s="33"/>
      <c r="D617" s="174" t="s">
        <v>243</v>
      </c>
      <c r="E617" s="33"/>
      <c r="F617" s="175" t="s">
        <v>762</v>
      </c>
      <c r="G617" s="238"/>
      <c r="H617" s="238"/>
      <c r="I617" s="238"/>
      <c r="J617" s="238"/>
      <c r="K617" s="238"/>
      <c r="L617" s="34"/>
      <c r="M617" s="176"/>
      <c r="N617" s="177"/>
      <c r="O617" s="59"/>
      <c r="P617" s="59"/>
      <c r="Q617" s="59"/>
      <c r="R617" s="59"/>
      <c r="S617" s="59"/>
      <c r="T617" s="60"/>
      <c r="U617" s="33"/>
      <c r="V617" s="33"/>
      <c r="W617" s="33"/>
      <c r="X617" s="33"/>
      <c r="Y617" s="33"/>
      <c r="Z617" s="33"/>
      <c r="AA617" s="33"/>
      <c r="AB617" s="33"/>
      <c r="AC617" s="33"/>
      <c r="AD617" s="33"/>
      <c r="AE617" s="33"/>
      <c r="AT617" s="18" t="s">
        <v>243</v>
      </c>
      <c r="AU617" s="18" t="s">
        <v>85</v>
      </c>
    </row>
    <row r="618" spans="1:65" s="2" customFormat="1" ht="29.25" x14ac:dyDescent="0.2">
      <c r="A618" s="33"/>
      <c r="B618" s="34"/>
      <c r="C618" s="33"/>
      <c r="D618" s="174" t="s">
        <v>245</v>
      </c>
      <c r="E618" s="33"/>
      <c r="F618" s="178" t="s">
        <v>763</v>
      </c>
      <c r="G618" s="238"/>
      <c r="H618" s="238"/>
      <c r="I618" s="238"/>
      <c r="J618" s="238"/>
      <c r="K618" s="238"/>
      <c r="L618" s="34"/>
      <c r="M618" s="176"/>
      <c r="N618" s="177"/>
      <c r="O618" s="59"/>
      <c r="P618" s="59"/>
      <c r="Q618" s="59"/>
      <c r="R618" s="59"/>
      <c r="S618" s="59"/>
      <c r="T618" s="60"/>
      <c r="U618" s="33"/>
      <c r="V618" s="33"/>
      <c r="W618" s="33"/>
      <c r="X618" s="33"/>
      <c r="Y618" s="33"/>
      <c r="Z618" s="33"/>
      <c r="AA618" s="33"/>
      <c r="AB618" s="33"/>
      <c r="AC618" s="33"/>
      <c r="AD618" s="33"/>
      <c r="AE618" s="33"/>
      <c r="AT618" s="18" t="s">
        <v>245</v>
      </c>
      <c r="AU618" s="18" t="s">
        <v>85</v>
      </c>
    </row>
    <row r="619" spans="1:65" s="13" customFormat="1" x14ac:dyDescent="0.2">
      <c r="B619" s="179"/>
      <c r="D619" s="174" t="s">
        <v>247</v>
      </c>
      <c r="E619" s="180" t="s">
        <v>1</v>
      </c>
      <c r="F619" s="181" t="s">
        <v>764</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3" customFormat="1" x14ac:dyDescent="0.2">
      <c r="B620" s="179"/>
      <c r="D620" s="174" t="s">
        <v>247</v>
      </c>
      <c r="E620" s="180" t="s">
        <v>1</v>
      </c>
      <c r="F620" s="181" t="s">
        <v>765</v>
      </c>
      <c r="G620" s="242"/>
      <c r="H620" s="243" t="s">
        <v>1</v>
      </c>
      <c r="I620" s="242"/>
      <c r="J620" s="242"/>
      <c r="K620" s="242"/>
      <c r="L620" s="179"/>
      <c r="M620" s="182"/>
      <c r="N620" s="183"/>
      <c r="O620" s="183"/>
      <c r="P620" s="183"/>
      <c r="Q620" s="183"/>
      <c r="R620" s="183"/>
      <c r="S620" s="183"/>
      <c r="T620" s="184"/>
      <c r="AT620" s="180" t="s">
        <v>247</v>
      </c>
      <c r="AU620" s="180" t="s">
        <v>85</v>
      </c>
      <c r="AV620" s="13" t="s">
        <v>83</v>
      </c>
      <c r="AW620" s="13" t="s">
        <v>33</v>
      </c>
      <c r="AX620" s="13" t="s">
        <v>76</v>
      </c>
      <c r="AY620" s="180" t="s">
        <v>235</v>
      </c>
    </row>
    <row r="621" spans="1:65" s="14" customFormat="1" x14ac:dyDescent="0.2">
      <c r="B621" s="185"/>
      <c r="D621" s="174" t="s">
        <v>247</v>
      </c>
      <c r="E621" s="186" t="s">
        <v>1</v>
      </c>
      <c r="F621" s="187" t="s">
        <v>638</v>
      </c>
      <c r="G621" s="244"/>
      <c r="H621" s="245">
        <v>50</v>
      </c>
      <c r="I621" s="244"/>
      <c r="J621" s="244"/>
      <c r="K621" s="244"/>
      <c r="L621" s="185"/>
      <c r="M621" s="188"/>
      <c r="N621" s="189"/>
      <c r="O621" s="189"/>
      <c r="P621" s="189"/>
      <c r="Q621" s="189"/>
      <c r="R621" s="189"/>
      <c r="S621" s="189"/>
      <c r="T621" s="190"/>
      <c r="AT621" s="186" t="s">
        <v>247</v>
      </c>
      <c r="AU621" s="186" t="s">
        <v>85</v>
      </c>
      <c r="AV621" s="14" t="s">
        <v>85</v>
      </c>
      <c r="AW621" s="14" t="s">
        <v>33</v>
      </c>
      <c r="AX621" s="14" t="s">
        <v>76</v>
      </c>
      <c r="AY621" s="186" t="s">
        <v>235</v>
      </c>
    </row>
    <row r="622" spans="1:65" s="15" customFormat="1" x14ac:dyDescent="0.2">
      <c r="B622" s="191"/>
      <c r="D622" s="174" t="s">
        <v>247</v>
      </c>
      <c r="E622" s="192" t="s">
        <v>1</v>
      </c>
      <c r="F622" s="193" t="s">
        <v>252</v>
      </c>
      <c r="G622" s="246"/>
      <c r="H622" s="247">
        <v>50</v>
      </c>
      <c r="I622" s="246"/>
      <c r="J622" s="246"/>
      <c r="K622" s="246"/>
      <c r="L622" s="191"/>
      <c r="M622" s="194"/>
      <c r="N622" s="195"/>
      <c r="O622" s="195"/>
      <c r="P622" s="195"/>
      <c r="Q622" s="195"/>
      <c r="R622" s="195"/>
      <c r="S622" s="195"/>
      <c r="T622" s="196"/>
      <c r="AT622" s="192" t="s">
        <v>247</v>
      </c>
      <c r="AU622" s="192" t="s">
        <v>85</v>
      </c>
      <c r="AV622" s="15" t="s">
        <v>98</v>
      </c>
      <c r="AW622" s="15" t="s">
        <v>33</v>
      </c>
      <c r="AX622" s="15" t="s">
        <v>83</v>
      </c>
      <c r="AY622" s="192" t="s">
        <v>235</v>
      </c>
    </row>
    <row r="623" spans="1:65" s="2" customFormat="1" ht="19.899999999999999" customHeight="1" x14ac:dyDescent="0.2">
      <c r="A623" s="33"/>
      <c r="B623" s="162"/>
      <c r="C623" s="197" t="s">
        <v>766</v>
      </c>
      <c r="D623" s="197" t="s">
        <v>338</v>
      </c>
      <c r="E623" s="198" t="s">
        <v>767</v>
      </c>
      <c r="F623" s="199" t="s">
        <v>768</v>
      </c>
      <c r="G623" s="248" t="s">
        <v>648</v>
      </c>
      <c r="H623" s="249">
        <v>1</v>
      </c>
      <c r="I623" s="200"/>
      <c r="J623" s="256">
        <f>ROUND(I623*H623,2)</f>
        <v>0</v>
      </c>
      <c r="K623" s="257" t="s">
        <v>1</v>
      </c>
      <c r="L623" s="201"/>
      <c r="M623" s="202" t="s">
        <v>1</v>
      </c>
      <c r="N623" s="203" t="s">
        <v>41</v>
      </c>
      <c r="O623" s="59"/>
      <c r="P623" s="170">
        <f>O623*H623</f>
        <v>0</v>
      </c>
      <c r="Q623" s="170">
        <v>1E-3</v>
      </c>
      <c r="R623" s="170">
        <f>Q623*H623</f>
        <v>1E-3</v>
      </c>
      <c r="S623" s="170">
        <v>0</v>
      </c>
      <c r="T623" s="171">
        <f>S623*H623</f>
        <v>0</v>
      </c>
      <c r="U623" s="33"/>
      <c r="V623" s="33"/>
      <c r="W623" s="33"/>
      <c r="X623" s="33"/>
      <c r="Y623" s="33"/>
      <c r="Z623" s="33"/>
      <c r="AA623" s="33"/>
      <c r="AB623" s="33"/>
      <c r="AC623" s="33"/>
      <c r="AD623" s="33"/>
      <c r="AE623" s="33"/>
      <c r="AR623" s="172" t="s">
        <v>502</v>
      </c>
      <c r="AT623" s="172" t="s">
        <v>338</v>
      </c>
      <c r="AU623" s="172" t="s">
        <v>85</v>
      </c>
      <c r="AY623" s="18" t="s">
        <v>235</v>
      </c>
      <c r="BE623" s="173">
        <f>IF(N623="základní",J623,0)</f>
        <v>0</v>
      </c>
      <c r="BF623" s="173">
        <f>IF(N623="snížená",J623,0)</f>
        <v>0</v>
      </c>
      <c r="BG623" s="173">
        <f>IF(N623="zákl. přenesená",J623,0)</f>
        <v>0</v>
      </c>
      <c r="BH623" s="173">
        <f>IF(N623="sníž. přenesená",J623,0)</f>
        <v>0</v>
      </c>
      <c r="BI623" s="173">
        <f>IF(N623="nulová",J623,0)</f>
        <v>0</v>
      </c>
      <c r="BJ623" s="18" t="s">
        <v>83</v>
      </c>
      <c r="BK623" s="173">
        <f>ROUND(I623*H623,2)</f>
        <v>0</v>
      </c>
      <c r="BL623" s="18" t="s">
        <v>379</v>
      </c>
      <c r="BM623" s="172" t="s">
        <v>769</v>
      </c>
    </row>
    <row r="624" spans="1:65" s="2" customFormat="1" ht="19.5" x14ac:dyDescent="0.2">
      <c r="A624" s="33"/>
      <c r="B624" s="34"/>
      <c r="C624" s="33"/>
      <c r="D624" s="174" t="s">
        <v>243</v>
      </c>
      <c r="E624" s="33"/>
      <c r="F624" s="175" t="s">
        <v>768</v>
      </c>
      <c r="G624" s="238"/>
      <c r="H624" s="238"/>
      <c r="I624" s="238"/>
      <c r="J624" s="238"/>
      <c r="K624" s="238"/>
      <c r="L624" s="34"/>
      <c r="M624" s="176"/>
      <c r="N624" s="177"/>
      <c r="O624" s="59"/>
      <c r="P624" s="59"/>
      <c r="Q624" s="59"/>
      <c r="R624" s="59"/>
      <c r="S624" s="59"/>
      <c r="T624" s="60"/>
      <c r="U624" s="33"/>
      <c r="V624" s="33"/>
      <c r="W624" s="33"/>
      <c r="X624" s="33"/>
      <c r="Y624" s="33"/>
      <c r="Z624" s="33"/>
      <c r="AA624" s="33"/>
      <c r="AB624" s="33"/>
      <c r="AC624" s="33"/>
      <c r="AD624" s="33"/>
      <c r="AE624" s="33"/>
      <c r="AT624" s="18" t="s">
        <v>243</v>
      </c>
      <c r="AU624" s="18" t="s">
        <v>85</v>
      </c>
    </row>
    <row r="625" spans="1:65" s="2" customFormat="1" ht="48.75" x14ac:dyDescent="0.2">
      <c r="A625" s="33"/>
      <c r="B625" s="34"/>
      <c r="C625" s="33"/>
      <c r="D625" s="174" t="s">
        <v>408</v>
      </c>
      <c r="E625" s="33"/>
      <c r="F625" s="178" t="s">
        <v>770</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408</v>
      </c>
      <c r="AU625" s="18" t="s">
        <v>85</v>
      </c>
    </row>
    <row r="626" spans="1:65" s="13" customFormat="1" x14ac:dyDescent="0.2">
      <c r="B626" s="179"/>
      <c r="D626" s="174" t="s">
        <v>247</v>
      </c>
      <c r="E626" s="180" t="s">
        <v>1</v>
      </c>
      <c r="F626" s="181" t="s">
        <v>771</v>
      </c>
      <c r="G626" s="242"/>
      <c r="H626" s="243" t="s">
        <v>1</v>
      </c>
      <c r="I626" s="242"/>
      <c r="J626" s="242"/>
      <c r="K626" s="242"/>
      <c r="L626" s="179"/>
      <c r="M626" s="182"/>
      <c r="N626" s="183"/>
      <c r="O626" s="183"/>
      <c r="P626" s="183"/>
      <c r="Q626" s="183"/>
      <c r="R626" s="183"/>
      <c r="S626" s="183"/>
      <c r="T626" s="184"/>
      <c r="AT626" s="180" t="s">
        <v>247</v>
      </c>
      <c r="AU626" s="180" t="s">
        <v>85</v>
      </c>
      <c r="AV626" s="13" t="s">
        <v>83</v>
      </c>
      <c r="AW626" s="13" t="s">
        <v>33</v>
      </c>
      <c r="AX626" s="13" t="s">
        <v>76</v>
      </c>
      <c r="AY626" s="180" t="s">
        <v>235</v>
      </c>
    </row>
    <row r="627" spans="1:65" s="14" customFormat="1" x14ac:dyDescent="0.2">
      <c r="B627" s="185"/>
      <c r="D627" s="174" t="s">
        <v>247</v>
      </c>
      <c r="E627" s="186" t="s">
        <v>1</v>
      </c>
      <c r="F627" s="187" t="s">
        <v>83</v>
      </c>
      <c r="G627" s="244"/>
      <c r="H627" s="245">
        <v>1</v>
      </c>
      <c r="I627" s="244"/>
      <c r="J627" s="244"/>
      <c r="K627" s="244"/>
      <c r="L627" s="185"/>
      <c r="M627" s="188"/>
      <c r="N627" s="189"/>
      <c r="O627" s="189"/>
      <c r="P627" s="189"/>
      <c r="Q627" s="189"/>
      <c r="R627" s="189"/>
      <c r="S627" s="189"/>
      <c r="T627" s="190"/>
      <c r="AT627" s="186" t="s">
        <v>247</v>
      </c>
      <c r="AU627" s="186" t="s">
        <v>85</v>
      </c>
      <c r="AV627" s="14" t="s">
        <v>85</v>
      </c>
      <c r="AW627" s="14" t="s">
        <v>33</v>
      </c>
      <c r="AX627" s="14" t="s">
        <v>76</v>
      </c>
      <c r="AY627" s="186" t="s">
        <v>235</v>
      </c>
    </row>
    <row r="628" spans="1:65" s="15" customFormat="1" x14ac:dyDescent="0.2">
      <c r="B628" s="191"/>
      <c r="D628" s="174" t="s">
        <v>247</v>
      </c>
      <c r="E628" s="192" t="s">
        <v>1</v>
      </c>
      <c r="F628" s="193" t="s">
        <v>252</v>
      </c>
      <c r="G628" s="246"/>
      <c r="H628" s="247">
        <v>1</v>
      </c>
      <c r="I628" s="246"/>
      <c r="J628" s="246"/>
      <c r="K628" s="246"/>
      <c r="L628" s="191"/>
      <c r="M628" s="194"/>
      <c r="N628" s="195"/>
      <c r="O628" s="195"/>
      <c r="P628" s="195"/>
      <c r="Q628" s="195"/>
      <c r="R628" s="195"/>
      <c r="S628" s="195"/>
      <c r="T628" s="196"/>
      <c r="AT628" s="192" t="s">
        <v>247</v>
      </c>
      <c r="AU628" s="192" t="s">
        <v>85</v>
      </c>
      <c r="AV628" s="15" t="s">
        <v>98</v>
      </c>
      <c r="AW628" s="15" t="s">
        <v>33</v>
      </c>
      <c r="AX628" s="15" t="s">
        <v>83</v>
      </c>
      <c r="AY628" s="192" t="s">
        <v>235</v>
      </c>
    </row>
    <row r="629" spans="1:65" s="12" customFormat="1" ht="22.9" customHeight="1" x14ac:dyDescent="0.2">
      <c r="B629" s="152"/>
      <c r="D629" s="153" t="s">
        <v>75</v>
      </c>
      <c r="E629" s="161" t="s">
        <v>772</v>
      </c>
      <c r="F629" s="161" t="s">
        <v>773</v>
      </c>
      <c r="G629" s="239"/>
      <c r="H629" s="239"/>
      <c r="I629" s="239"/>
      <c r="J629" s="253">
        <f>BK629</f>
        <v>0</v>
      </c>
      <c r="K629" s="239"/>
      <c r="L629" s="152"/>
      <c r="M629" s="155"/>
      <c r="N629" s="156"/>
      <c r="O629" s="156"/>
      <c r="P629" s="157">
        <f>SUM(P630:P635)</f>
        <v>0</v>
      </c>
      <c r="Q629" s="156"/>
      <c r="R629" s="157">
        <f>SUM(R630:R635)</f>
        <v>6.0800000000000003E-3</v>
      </c>
      <c r="S629" s="156"/>
      <c r="T629" s="158">
        <f>SUM(T630:T635)</f>
        <v>0</v>
      </c>
      <c r="AR629" s="153" t="s">
        <v>85</v>
      </c>
      <c r="AT629" s="159" t="s">
        <v>75</v>
      </c>
      <c r="AU629" s="159" t="s">
        <v>83</v>
      </c>
      <c r="AY629" s="153" t="s">
        <v>235</v>
      </c>
      <c r="BK629" s="160">
        <f>SUM(BK630:BK635)</f>
        <v>0</v>
      </c>
    </row>
    <row r="630" spans="1:65" s="2" customFormat="1" ht="19.899999999999999" customHeight="1" x14ac:dyDescent="0.2">
      <c r="A630" s="33"/>
      <c r="B630" s="162"/>
      <c r="C630" s="163" t="s">
        <v>774</v>
      </c>
      <c r="D630" s="163" t="s">
        <v>237</v>
      </c>
      <c r="E630" s="164" t="s">
        <v>775</v>
      </c>
      <c r="F630" s="165" t="s">
        <v>776</v>
      </c>
      <c r="G630" s="240" t="s">
        <v>263</v>
      </c>
      <c r="H630" s="241">
        <v>38</v>
      </c>
      <c r="I630" s="167"/>
      <c r="J630" s="254">
        <f>ROUND(I630*H630,2)</f>
        <v>0</v>
      </c>
      <c r="K630" s="255" t="s">
        <v>241</v>
      </c>
      <c r="L630" s="34"/>
      <c r="M630" s="168" t="s">
        <v>1</v>
      </c>
      <c r="N630" s="169" t="s">
        <v>41</v>
      </c>
      <c r="O630" s="59"/>
      <c r="P630" s="170">
        <f>O630*H630</f>
        <v>0</v>
      </c>
      <c r="Q630" s="170">
        <v>1.6000000000000001E-4</v>
      </c>
      <c r="R630" s="170">
        <f>Q630*H630</f>
        <v>6.0800000000000003E-3</v>
      </c>
      <c r="S630" s="170">
        <v>0</v>
      </c>
      <c r="T630" s="171">
        <f>S630*H630</f>
        <v>0</v>
      </c>
      <c r="U630" s="33"/>
      <c r="V630" s="33"/>
      <c r="W630" s="33"/>
      <c r="X630" s="33"/>
      <c r="Y630" s="33"/>
      <c r="Z630" s="33"/>
      <c r="AA630" s="33"/>
      <c r="AB630" s="33"/>
      <c r="AC630" s="33"/>
      <c r="AD630" s="33"/>
      <c r="AE630" s="33"/>
      <c r="AR630" s="172" t="s">
        <v>379</v>
      </c>
      <c r="AT630" s="172" t="s">
        <v>237</v>
      </c>
      <c r="AU630" s="172" t="s">
        <v>85</v>
      </c>
      <c r="AY630" s="18" t="s">
        <v>235</v>
      </c>
      <c r="BE630" s="173">
        <f>IF(N630="základní",J630,0)</f>
        <v>0</v>
      </c>
      <c r="BF630" s="173">
        <f>IF(N630="snížená",J630,0)</f>
        <v>0</v>
      </c>
      <c r="BG630" s="173">
        <f>IF(N630="zákl. přenesená",J630,0)</f>
        <v>0</v>
      </c>
      <c r="BH630" s="173">
        <f>IF(N630="sníž. přenesená",J630,0)</f>
        <v>0</v>
      </c>
      <c r="BI630" s="173">
        <f>IF(N630="nulová",J630,0)</f>
        <v>0</v>
      </c>
      <c r="BJ630" s="18" t="s">
        <v>83</v>
      </c>
      <c r="BK630" s="173">
        <f>ROUND(I630*H630,2)</f>
        <v>0</v>
      </c>
      <c r="BL630" s="18" t="s">
        <v>379</v>
      </c>
      <c r="BM630" s="172" t="s">
        <v>777</v>
      </c>
    </row>
    <row r="631" spans="1:65" s="2" customFormat="1" x14ac:dyDescent="0.2">
      <c r="A631" s="33"/>
      <c r="B631" s="34"/>
      <c r="C631" s="33"/>
      <c r="D631" s="174" t="s">
        <v>243</v>
      </c>
      <c r="E631" s="33"/>
      <c r="F631" s="175" t="s">
        <v>778</v>
      </c>
      <c r="G631" s="238"/>
      <c r="H631" s="238"/>
      <c r="I631" s="238"/>
      <c r="J631" s="238"/>
      <c r="K631" s="238"/>
      <c r="L631" s="34"/>
      <c r="M631" s="176"/>
      <c r="N631" s="177"/>
      <c r="O631" s="59"/>
      <c r="P631" s="59"/>
      <c r="Q631" s="59"/>
      <c r="R631" s="59"/>
      <c r="S631" s="59"/>
      <c r="T631" s="60"/>
      <c r="U631" s="33"/>
      <c r="V631" s="33"/>
      <c r="W631" s="33"/>
      <c r="X631" s="33"/>
      <c r="Y631" s="33"/>
      <c r="Z631" s="33"/>
      <c r="AA631" s="33"/>
      <c r="AB631" s="33"/>
      <c r="AC631" s="33"/>
      <c r="AD631" s="33"/>
      <c r="AE631" s="33"/>
      <c r="AT631" s="18" t="s">
        <v>243</v>
      </c>
      <c r="AU631" s="18" t="s">
        <v>85</v>
      </c>
    </row>
    <row r="632" spans="1:65" s="13" customFormat="1" x14ac:dyDescent="0.2">
      <c r="B632" s="179"/>
      <c r="D632" s="174" t="s">
        <v>247</v>
      </c>
      <c r="E632" s="180" t="s">
        <v>1</v>
      </c>
      <c r="F632" s="181" t="s">
        <v>248</v>
      </c>
      <c r="G632" s="242"/>
      <c r="H632" s="243" t="s">
        <v>1</v>
      </c>
      <c r="I632" s="242"/>
      <c r="J632" s="242"/>
      <c r="K632" s="242"/>
      <c r="L632" s="179"/>
      <c r="M632" s="182"/>
      <c r="N632" s="183"/>
      <c r="O632" s="183"/>
      <c r="P632" s="183"/>
      <c r="Q632" s="183"/>
      <c r="R632" s="183"/>
      <c r="S632" s="183"/>
      <c r="T632" s="184"/>
      <c r="AT632" s="180" t="s">
        <v>247</v>
      </c>
      <c r="AU632" s="180" t="s">
        <v>85</v>
      </c>
      <c r="AV632" s="13" t="s">
        <v>83</v>
      </c>
      <c r="AW632" s="13" t="s">
        <v>33</v>
      </c>
      <c r="AX632" s="13" t="s">
        <v>76</v>
      </c>
      <c r="AY632" s="180" t="s">
        <v>235</v>
      </c>
    </row>
    <row r="633" spans="1:65" s="13" customFormat="1" x14ac:dyDescent="0.2">
      <c r="B633" s="179"/>
      <c r="D633" s="174" t="s">
        <v>247</v>
      </c>
      <c r="E633" s="180" t="s">
        <v>1</v>
      </c>
      <c r="F633" s="181" t="s">
        <v>779</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D634" s="174" t="s">
        <v>247</v>
      </c>
      <c r="E634" s="186" t="s">
        <v>1</v>
      </c>
      <c r="F634" s="187" t="s">
        <v>550</v>
      </c>
      <c r="G634" s="244"/>
      <c r="H634" s="245">
        <v>38</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5" customFormat="1" x14ac:dyDescent="0.2">
      <c r="B635" s="191"/>
      <c r="D635" s="174" t="s">
        <v>247</v>
      </c>
      <c r="E635" s="192" t="s">
        <v>1</v>
      </c>
      <c r="F635" s="193" t="s">
        <v>252</v>
      </c>
      <c r="G635" s="246"/>
      <c r="H635" s="247">
        <v>38</v>
      </c>
      <c r="I635" s="246"/>
      <c r="J635" s="246"/>
      <c r="K635" s="246"/>
      <c r="L635" s="191"/>
      <c r="M635" s="204"/>
      <c r="N635" s="205"/>
      <c r="O635" s="205"/>
      <c r="P635" s="205"/>
      <c r="Q635" s="205"/>
      <c r="R635" s="205"/>
      <c r="S635" s="205"/>
      <c r="T635" s="206"/>
      <c r="AT635" s="192" t="s">
        <v>247</v>
      </c>
      <c r="AU635" s="192" t="s">
        <v>85</v>
      </c>
      <c r="AV635" s="15" t="s">
        <v>98</v>
      </c>
      <c r="AW635" s="15" t="s">
        <v>33</v>
      </c>
      <c r="AX635" s="15" t="s">
        <v>83</v>
      </c>
      <c r="AY635" s="192" t="s">
        <v>235</v>
      </c>
    </row>
    <row r="636" spans="1:65" s="2" customFormat="1" ht="6.95" customHeight="1" x14ac:dyDescent="0.2">
      <c r="A636" s="33"/>
      <c r="B636" s="48"/>
      <c r="C636" s="49"/>
      <c r="D636" s="49"/>
      <c r="E636" s="49"/>
      <c r="F636" s="49"/>
      <c r="G636" s="250"/>
      <c r="H636" s="250"/>
      <c r="I636" s="250"/>
      <c r="J636" s="250"/>
      <c r="K636" s="250"/>
      <c r="L636" s="34"/>
      <c r="M636" s="33"/>
      <c r="O636" s="33"/>
      <c r="P636" s="33"/>
      <c r="Q636" s="33"/>
      <c r="R636" s="33"/>
      <c r="S636" s="33"/>
      <c r="T636" s="33"/>
      <c r="U636" s="33"/>
      <c r="V636" s="33"/>
      <c r="W636" s="33"/>
      <c r="X636" s="33"/>
      <c r="Y636" s="33"/>
      <c r="Z636" s="33"/>
      <c r="AA636" s="33"/>
      <c r="AB636" s="33"/>
      <c r="AC636" s="33"/>
      <c r="AD636" s="33"/>
      <c r="AE636" s="33"/>
    </row>
  </sheetData>
  <sheetProtection password="F3DC" sheet="1" objects="1" scenarios="1"/>
  <autoFilter ref="C135:K635"/>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8"/>
  <sheetViews>
    <sheetView showGridLines="0" topLeftCell="A114" workbookViewId="0">
      <selection activeCell="J133" sqref="J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97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200</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780</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ROUND((SUM(BE128:BE497)),  2)</f>
        <v>0</v>
      </c>
      <c r="G37" s="33"/>
      <c r="H37" s="33"/>
      <c r="I37" s="113">
        <v>0.21</v>
      </c>
      <c r="J37" s="112">
        <f>ROUND(((SUM(BE128:BE497))*I37),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ROUND((SUM(BF128:BF497)),  2)</f>
        <v>0</v>
      </c>
      <c r="G38" s="33"/>
      <c r="H38" s="33"/>
      <c r="I38" s="113">
        <v>0.15</v>
      </c>
      <c r="J38" s="112">
        <f>ROUND(((SUM(BF128:BF497))*I38),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ROUND((SUM(BG128:BG497)),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ROUND((SUM(BH128:BH497)),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ROUND((SUM(BI128:BI497)),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200</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01.1.2 - Zemní koryto - odlehčení Dlouhé řeky</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J482</f>
        <v>0</v>
      </c>
      <c r="L103" s="137"/>
    </row>
    <row r="104" spans="1:47" s="10" customFormat="1" ht="19.899999999999999" customHeight="1" x14ac:dyDescent="0.2">
      <c r="B104" s="137"/>
      <c r="D104" s="138" t="s">
        <v>216</v>
      </c>
      <c r="E104" s="139"/>
      <c r="F104" s="139"/>
      <c r="G104" s="139"/>
      <c r="H104" s="139"/>
      <c r="I104" s="140"/>
      <c r="J104" s="141">
        <f>J494</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198</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200</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01.1.2 - Zemní koryto - odlehčení Dlouhé řeky</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3.198099</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P130+P482+P494</f>
        <v>0</v>
      </c>
      <c r="Q129" s="156"/>
      <c r="R129" s="157">
        <f>R130+R482+R494</f>
        <v>3.198099</v>
      </c>
      <c r="S129" s="156"/>
      <c r="T129" s="158">
        <f>T130+T482+T494</f>
        <v>0</v>
      </c>
      <c r="AR129" s="153" t="s">
        <v>83</v>
      </c>
      <c r="AT129" s="159" t="s">
        <v>75</v>
      </c>
      <c r="AU129" s="159" t="s">
        <v>76</v>
      </c>
      <c r="AY129" s="153" t="s">
        <v>235</v>
      </c>
      <c r="BK129" s="160">
        <f>BK130+BK482+BK494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SUM(P131:P481)</f>
        <v>0</v>
      </c>
      <c r="Q130" s="156"/>
      <c r="R130" s="157">
        <f>SUM(R131:R481)</f>
        <v>2.9920490000000002</v>
      </c>
      <c r="S130" s="156"/>
      <c r="T130" s="158">
        <f>SUM(T131:T481)</f>
        <v>0</v>
      </c>
      <c r="AR130" s="153" t="s">
        <v>83</v>
      </c>
      <c r="AT130" s="159" t="s">
        <v>75</v>
      </c>
      <c r="AU130" s="159" t="s">
        <v>83</v>
      </c>
      <c r="AY130" s="153" t="s">
        <v>235</v>
      </c>
      <c r="BK130" s="160">
        <f>SUM(BK131:BK481)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783</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786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787</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789</v>
      </c>
      <c r="F138" s="165" t="s">
        <v>790</v>
      </c>
      <c r="G138" s="240" t="s">
        <v>263</v>
      </c>
      <c r="H138" s="241">
        <v>2490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791</v>
      </c>
    </row>
    <row r="139" spans="1:65" s="2" customFormat="1" ht="19.5" x14ac:dyDescent="0.2">
      <c r="A139" s="33"/>
      <c r="B139" s="34"/>
      <c r="C139" s="33"/>
      <c r="D139" s="174" t="s">
        <v>243</v>
      </c>
      <c r="E139" s="33"/>
      <c r="F139" s="175" t="s">
        <v>792</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87.75" x14ac:dyDescent="0.2">
      <c r="A140" s="33"/>
      <c r="B140" s="34"/>
      <c r="C140" s="33"/>
      <c r="D140" s="174" t="s">
        <v>245</v>
      </c>
      <c r="E140" s="33"/>
      <c r="F140" s="178" t="s">
        <v>266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786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267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793</v>
      </c>
      <c r="G143" s="244"/>
      <c r="H143" s="245">
        <v>2490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2490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30" customHeight="1" x14ac:dyDescent="0.2">
      <c r="A145" s="33"/>
      <c r="B145" s="162"/>
      <c r="C145" s="163" t="s">
        <v>93</v>
      </c>
      <c r="D145" s="163" t="s">
        <v>237</v>
      </c>
      <c r="E145" s="164" t="s">
        <v>282</v>
      </c>
      <c r="F145" s="165" t="s">
        <v>283</v>
      </c>
      <c r="G145" s="240" t="s">
        <v>271</v>
      </c>
      <c r="H145" s="241">
        <v>747</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794</v>
      </c>
    </row>
    <row r="146" spans="1:65" s="2" customFormat="1" ht="19.5" x14ac:dyDescent="0.2">
      <c r="A146" s="33"/>
      <c r="B146" s="34"/>
      <c r="C146" s="33"/>
      <c r="D146" s="174" t="s">
        <v>243</v>
      </c>
      <c r="E146" s="33"/>
      <c r="F146" s="175" t="s">
        <v>285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39" x14ac:dyDescent="0.2">
      <c r="A147" s="33"/>
      <c r="B147" s="34"/>
      <c r="C147" s="33"/>
      <c r="D147" s="174" t="s">
        <v>245</v>
      </c>
      <c r="E147" s="33"/>
      <c r="F147" s="178" t="s">
        <v>274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786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795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796</v>
      </c>
      <c r="G150" s="244"/>
      <c r="H150" s="245">
        <v>210.2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3" customFormat="1" x14ac:dyDescent="0.2">
      <c r="B151" s="179"/>
      <c r="D151" s="174" t="s">
        <v>247</v>
      </c>
      <c r="E151" s="180" t="s">
        <v>1</v>
      </c>
      <c r="F151" s="181" t="s">
        <v>279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797</v>
      </c>
      <c r="G152" s="244"/>
      <c r="H152" s="245">
        <v>536.79999999999995</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747</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30" customHeight="1" x14ac:dyDescent="0.2">
      <c r="A154" s="33"/>
      <c r="B154" s="162"/>
      <c r="C154" s="163" t="s">
        <v>98</v>
      </c>
      <c r="D154" s="163" t="s">
        <v>237</v>
      </c>
      <c r="E154" s="164" t="s">
        <v>798</v>
      </c>
      <c r="F154" s="165" t="s">
        <v>799</v>
      </c>
      <c r="G154" s="240" t="s">
        <v>271</v>
      </c>
      <c r="H154" s="241">
        <v>828</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800</v>
      </c>
    </row>
    <row r="155" spans="1:65" s="2" customFormat="1" ht="19.5" x14ac:dyDescent="0.2">
      <c r="A155" s="33"/>
      <c r="B155" s="34"/>
      <c r="C155" s="33"/>
      <c r="D155" s="174" t="s">
        <v>243</v>
      </c>
      <c r="E155" s="33"/>
      <c r="F155" s="175" t="s">
        <v>801</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282.75" x14ac:dyDescent="0.2">
      <c r="A156" s="33"/>
      <c r="B156" s="34"/>
      <c r="C156" s="33"/>
      <c r="D156" s="174" t="s">
        <v>245</v>
      </c>
      <c r="E156" s="33"/>
      <c r="F156" s="178" t="s">
        <v>802</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786</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D158" s="174" t="s">
        <v>247</v>
      </c>
      <c r="E158" s="180" t="s">
        <v>1</v>
      </c>
      <c r="F158" s="181" t="s">
        <v>803</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D159" s="174" t="s">
        <v>247</v>
      </c>
      <c r="E159" s="186" t="s">
        <v>1</v>
      </c>
      <c r="F159" s="187" t="s">
        <v>804</v>
      </c>
      <c r="G159" s="244"/>
      <c r="H159" s="245">
        <v>828</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D160" s="174" t="s">
        <v>247</v>
      </c>
      <c r="E160" s="192" t="s">
        <v>1</v>
      </c>
      <c r="F160" s="193" t="s">
        <v>252</v>
      </c>
      <c r="G160" s="246"/>
      <c r="H160" s="247">
        <v>828</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163" t="s">
        <v>281</v>
      </c>
      <c r="D161" s="163" t="s">
        <v>237</v>
      </c>
      <c r="E161" s="164" t="s">
        <v>364</v>
      </c>
      <c r="F161" s="165" t="s">
        <v>365</v>
      </c>
      <c r="G161" s="240" t="s">
        <v>271</v>
      </c>
      <c r="H161" s="241">
        <v>1465.2</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805</v>
      </c>
    </row>
    <row r="162" spans="1:65" s="2" customFormat="1" ht="48.75" x14ac:dyDescent="0.2">
      <c r="A162" s="33"/>
      <c r="B162" s="34"/>
      <c r="C162" s="33"/>
      <c r="D162" s="174" t="s">
        <v>243</v>
      </c>
      <c r="E162" s="33"/>
      <c r="F162" s="175" t="s">
        <v>367</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78" x14ac:dyDescent="0.2">
      <c r="A163" s="33"/>
      <c r="B163" s="34"/>
      <c r="C163" s="33"/>
      <c r="D163" s="174" t="s">
        <v>245</v>
      </c>
      <c r="E163" s="33"/>
      <c r="F163" s="178" t="s">
        <v>368</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D164" s="174" t="s">
        <v>247</v>
      </c>
      <c r="E164" s="180" t="s">
        <v>1</v>
      </c>
      <c r="F164" s="181" t="s">
        <v>786</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D165" s="174" t="s">
        <v>247</v>
      </c>
      <c r="E165" s="180" t="s">
        <v>1</v>
      </c>
      <c r="F165" s="181" t="s">
        <v>371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D166" s="174" t="s">
        <v>247</v>
      </c>
      <c r="E166" s="186" t="s">
        <v>1</v>
      </c>
      <c r="F166" s="187" t="s">
        <v>806</v>
      </c>
      <c r="G166" s="244"/>
      <c r="H166" s="245">
        <v>747</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D167" s="174" t="s">
        <v>247</v>
      </c>
      <c r="E167" s="180" t="s">
        <v>1</v>
      </c>
      <c r="F167" s="181" t="s">
        <v>807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808</v>
      </c>
      <c r="G168" s="244"/>
      <c r="H168" s="245">
        <v>508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D169" s="174" t="s">
        <v>247</v>
      </c>
      <c r="E169" s="180" t="s">
        <v>1</v>
      </c>
      <c r="F169" s="181" t="s">
        <v>809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796</v>
      </c>
      <c r="G170" s="244"/>
      <c r="H170" s="245">
        <v>210.2</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1465.2</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163" t="s">
        <v>288</v>
      </c>
      <c r="D172" s="163" t="s">
        <v>237</v>
      </c>
      <c r="E172" s="164" t="s">
        <v>810</v>
      </c>
      <c r="F172" s="165" t="s">
        <v>811</v>
      </c>
      <c r="G172" s="240" t="s">
        <v>271</v>
      </c>
      <c r="H172" s="241">
        <v>536.79999999999995</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812</v>
      </c>
    </row>
    <row r="173" spans="1:65" s="2" customFormat="1" ht="48.75" x14ac:dyDescent="0.2">
      <c r="A173" s="33"/>
      <c r="B173" s="34"/>
      <c r="C173" s="33"/>
      <c r="D173" s="174" t="s">
        <v>243</v>
      </c>
      <c r="E173" s="33"/>
      <c r="F173" s="175" t="s">
        <v>813</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78" x14ac:dyDescent="0.2">
      <c r="A174" s="33"/>
      <c r="B174" s="34"/>
      <c r="C174" s="33"/>
      <c r="D174" s="174" t="s">
        <v>245</v>
      </c>
      <c r="E174" s="33"/>
      <c r="F174" s="178" t="s">
        <v>368</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D175" s="174" t="s">
        <v>247</v>
      </c>
      <c r="E175" s="180" t="s">
        <v>1</v>
      </c>
      <c r="F175" s="181" t="s">
        <v>786</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D176" s="174" t="s">
        <v>247</v>
      </c>
      <c r="E176" s="180" t="s">
        <v>1</v>
      </c>
      <c r="F176" s="181" t="s">
        <v>814</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797</v>
      </c>
      <c r="G177" s="244"/>
      <c r="H177" s="245">
        <v>536.79999999999995</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D178" s="174" t="s">
        <v>247</v>
      </c>
      <c r="E178" s="192" t="s">
        <v>1</v>
      </c>
      <c r="F178" s="193" t="s">
        <v>252</v>
      </c>
      <c r="G178" s="246"/>
      <c r="H178" s="247">
        <v>536.79999999999995</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163" t="s">
        <v>307</v>
      </c>
      <c r="D179" s="163" t="s">
        <v>237</v>
      </c>
      <c r="E179" s="164" t="s">
        <v>380</v>
      </c>
      <c r="F179" s="165" t="s">
        <v>381</v>
      </c>
      <c r="G179" s="240" t="s">
        <v>271</v>
      </c>
      <c r="H179" s="241">
        <v>828</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815</v>
      </c>
    </row>
    <row r="180" spans="1:65" s="2" customFormat="1" ht="48.75" x14ac:dyDescent="0.2">
      <c r="A180" s="33"/>
      <c r="B180" s="34"/>
      <c r="C180" s="33"/>
      <c r="D180" s="174" t="s">
        <v>243</v>
      </c>
      <c r="E180" s="33"/>
      <c r="F180" s="175" t="s">
        <v>383</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78" x14ac:dyDescent="0.2">
      <c r="A181" s="33"/>
      <c r="B181" s="34"/>
      <c r="C181" s="33"/>
      <c r="D181" s="174" t="s">
        <v>245</v>
      </c>
      <c r="E181" s="33"/>
      <c r="F181" s="178" t="s">
        <v>368</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D182" s="174" t="s">
        <v>247</v>
      </c>
      <c r="E182" s="180" t="s">
        <v>1</v>
      </c>
      <c r="F182" s="181" t="s">
        <v>786</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D183" s="174" t="s">
        <v>247</v>
      </c>
      <c r="E183" s="180" t="s">
        <v>1</v>
      </c>
      <c r="F183" s="181" t="s">
        <v>816</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804</v>
      </c>
      <c r="G184" s="244"/>
      <c r="H184" s="245">
        <v>828</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828</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316</v>
      </c>
      <c r="D186" s="163" t="s">
        <v>237</v>
      </c>
      <c r="E186" s="164" t="s">
        <v>387</v>
      </c>
      <c r="F186" s="165" t="s">
        <v>388</v>
      </c>
      <c r="G186" s="240" t="s">
        <v>271</v>
      </c>
      <c r="H186" s="241">
        <v>12420</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817</v>
      </c>
    </row>
    <row r="187" spans="1:65" s="2" customFormat="1" ht="48.75" x14ac:dyDescent="0.2">
      <c r="A187" s="33"/>
      <c r="B187" s="34"/>
      <c r="C187" s="33"/>
      <c r="D187" s="174" t="s">
        <v>243</v>
      </c>
      <c r="E187" s="33"/>
      <c r="F187" s="175" t="s">
        <v>390</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368</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786</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391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818</v>
      </c>
      <c r="G191" s="244"/>
      <c r="H191" s="245">
        <v>12420</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12420</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19.899999999999999" customHeight="1" x14ac:dyDescent="0.2">
      <c r="A193" s="33"/>
      <c r="B193" s="162"/>
      <c r="C193" s="163" t="s">
        <v>322</v>
      </c>
      <c r="D193" s="163" t="s">
        <v>237</v>
      </c>
      <c r="E193" s="164" t="s">
        <v>394</v>
      </c>
      <c r="F193" s="165" t="s">
        <v>395</v>
      </c>
      <c r="G193" s="240" t="s">
        <v>271</v>
      </c>
      <c r="H193" s="241">
        <v>508</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819</v>
      </c>
    </row>
    <row r="194" spans="1:65" s="2" customFormat="1" ht="29.25" x14ac:dyDescent="0.2">
      <c r="A194" s="33"/>
      <c r="B194" s="34"/>
      <c r="C194" s="33"/>
      <c r="D194" s="174" t="s">
        <v>243</v>
      </c>
      <c r="E194" s="33"/>
      <c r="F194" s="175" t="s">
        <v>397</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136.5" x14ac:dyDescent="0.2">
      <c r="A195" s="33"/>
      <c r="B195" s="34"/>
      <c r="C195" s="33"/>
      <c r="D195" s="174" t="s">
        <v>245</v>
      </c>
      <c r="E195" s="33"/>
      <c r="F195" s="178" t="s">
        <v>398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786</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820</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808</v>
      </c>
      <c r="G198" s="244"/>
      <c r="H198" s="245">
        <v>508</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508</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330</v>
      </c>
      <c r="D200" s="163" t="s">
        <v>237</v>
      </c>
      <c r="E200" s="164" t="s">
        <v>404</v>
      </c>
      <c r="F200" s="165" t="s">
        <v>405</v>
      </c>
      <c r="G200" s="240" t="s">
        <v>341</v>
      </c>
      <c r="H200" s="241">
        <v>914.4</v>
      </c>
      <c r="I200" s="167"/>
      <c r="J200" s="254">
        <f>ROUND(I200*H200,2)</f>
        <v>0</v>
      </c>
      <c r="K200" s="255" t="s">
        <v>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821</v>
      </c>
    </row>
    <row r="201" spans="1:65" s="2" customFormat="1" ht="19.5" x14ac:dyDescent="0.2">
      <c r="A201" s="33"/>
      <c r="B201" s="34"/>
      <c r="C201" s="33"/>
      <c r="D201" s="174" t="s">
        <v>243</v>
      </c>
      <c r="E201" s="33"/>
      <c r="F201" s="175" t="s">
        <v>407</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48.75" x14ac:dyDescent="0.2">
      <c r="A202" s="33"/>
      <c r="B202" s="34"/>
      <c r="C202" s="33"/>
      <c r="D202" s="174" t="s">
        <v>408</v>
      </c>
      <c r="E202" s="33"/>
      <c r="F202" s="178" t="s">
        <v>409</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408</v>
      </c>
      <c r="AU202" s="18" t="s">
        <v>85</v>
      </c>
    </row>
    <row r="203" spans="1:65" s="13" customFormat="1" x14ac:dyDescent="0.2">
      <c r="B203" s="179"/>
      <c r="D203" s="174" t="s">
        <v>247</v>
      </c>
      <c r="E203" s="180" t="s">
        <v>1</v>
      </c>
      <c r="F203" s="181" t="s">
        <v>786</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822</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823</v>
      </c>
      <c r="G205" s="244"/>
      <c r="H205" s="245">
        <v>914.4</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914.4</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426</v>
      </c>
      <c r="F207" s="165" t="s">
        <v>427</v>
      </c>
      <c r="G207" s="240" t="s">
        <v>271</v>
      </c>
      <c r="H207" s="241">
        <v>508</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824</v>
      </c>
    </row>
    <row r="208" spans="1:65" s="2" customFormat="1" ht="29.25" x14ac:dyDescent="0.2">
      <c r="A208" s="33"/>
      <c r="B208" s="34"/>
      <c r="C208" s="33"/>
      <c r="D208" s="174" t="s">
        <v>243</v>
      </c>
      <c r="E208" s="33"/>
      <c r="F208" s="175" t="s">
        <v>429</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786</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825</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808</v>
      </c>
      <c r="G212" s="244"/>
      <c r="H212" s="245">
        <v>508</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508</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19.899999999999999" customHeight="1" x14ac:dyDescent="0.2">
      <c r="A214" s="33"/>
      <c r="B214" s="162"/>
      <c r="C214" s="163" t="s">
        <v>346</v>
      </c>
      <c r="D214" s="163" t="s">
        <v>237</v>
      </c>
      <c r="E214" s="164" t="s">
        <v>433</v>
      </c>
      <c r="F214" s="165" t="s">
        <v>434</v>
      </c>
      <c r="G214" s="240" t="s">
        <v>271</v>
      </c>
      <c r="H214" s="241">
        <v>747</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826</v>
      </c>
    </row>
    <row r="215" spans="1:65" s="2" customFormat="1" ht="29.25" x14ac:dyDescent="0.2">
      <c r="A215" s="33"/>
      <c r="B215" s="34"/>
      <c r="C215" s="33"/>
      <c r="D215" s="174" t="s">
        <v>243</v>
      </c>
      <c r="E215" s="33"/>
      <c r="F215" s="175" t="s">
        <v>436</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2" customFormat="1" ht="136.5" x14ac:dyDescent="0.2">
      <c r="A216" s="33"/>
      <c r="B216" s="34"/>
      <c r="C216" s="33"/>
      <c r="D216" s="174" t="s">
        <v>245</v>
      </c>
      <c r="E216" s="33"/>
      <c r="F216" s="178" t="s">
        <v>437</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245</v>
      </c>
      <c r="AU216" s="18" t="s">
        <v>85</v>
      </c>
    </row>
    <row r="217" spans="1:65" s="13" customFormat="1" x14ac:dyDescent="0.2">
      <c r="B217" s="179"/>
      <c r="D217" s="174" t="s">
        <v>247</v>
      </c>
      <c r="E217" s="180" t="s">
        <v>1</v>
      </c>
      <c r="F217" s="181" t="s">
        <v>786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3" customFormat="1" x14ac:dyDescent="0.2">
      <c r="B218" s="179"/>
      <c r="D218" s="174" t="s">
        <v>247</v>
      </c>
      <c r="E218" s="180" t="s">
        <v>1</v>
      </c>
      <c r="F218" s="181" t="s">
        <v>438</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827</v>
      </c>
      <c r="G219" s="244"/>
      <c r="H219" s="245">
        <v>747</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747</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30" customHeight="1" x14ac:dyDescent="0.2">
      <c r="A221" s="33"/>
      <c r="B221" s="162"/>
      <c r="C221" s="163" t="s">
        <v>353</v>
      </c>
      <c r="D221" s="163" t="s">
        <v>237</v>
      </c>
      <c r="E221" s="164" t="s">
        <v>442</v>
      </c>
      <c r="F221" s="165" t="s">
        <v>443</v>
      </c>
      <c r="G221" s="240" t="s">
        <v>341</v>
      </c>
      <c r="H221" s="241">
        <v>1490.4</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828</v>
      </c>
    </row>
    <row r="222" spans="1:65" s="2" customFormat="1" ht="29.25" x14ac:dyDescent="0.2">
      <c r="A222" s="33"/>
      <c r="B222" s="34"/>
      <c r="C222" s="33"/>
      <c r="D222" s="174" t="s">
        <v>243</v>
      </c>
      <c r="E222" s="33"/>
      <c r="F222" s="175" t="s">
        <v>445</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13" customFormat="1" x14ac:dyDescent="0.2">
      <c r="B223" s="179"/>
      <c r="D223" s="174" t="s">
        <v>247</v>
      </c>
      <c r="E223" s="180" t="s">
        <v>1</v>
      </c>
      <c r="F223" s="181" t="s">
        <v>786</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ht="22.5" x14ac:dyDescent="0.2">
      <c r="B224" s="179"/>
      <c r="D224" s="174" t="s">
        <v>247</v>
      </c>
      <c r="E224" s="180" t="s">
        <v>1</v>
      </c>
      <c r="F224" s="181" t="s">
        <v>446</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829</v>
      </c>
      <c r="G225" s="244"/>
      <c r="H225" s="245">
        <v>1490.4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1490.4</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5368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832</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786</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834</v>
      </c>
      <c r="G232" s="244"/>
      <c r="H232" s="245">
        <v>5368</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1:65" s="15" customFormat="1" x14ac:dyDescent="0.2">
      <c r="B233" s="191"/>
      <c r="D233" s="174" t="s">
        <v>247</v>
      </c>
      <c r="E233" s="192" t="s">
        <v>1</v>
      </c>
      <c r="F233" s="193" t="s">
        <v>252</v>
      </c>
      <c r="G233" s="246"/>
      <c r="H233" s="247">
        <v>5368</v>
      </c>
      <c r="I233" s="246"/>
      <c r="J233" s="246"/>
      <c r="K233" s="246"/>
      <c r="L233" s="191"/>
      <c r="M233" s="194"/>
      <c r="N233" s="195"/>
      <c r="O233" s="195"/>
      <c r="P233" s="195"/>
      <c r="Q233" s="195"/>
      <c r="R233" s="195"/>
      <c r="S233" s="195"/>
      <c r="T233" s="196"/>
      <c r="AT233" s="192" t="s">
        <v>247</v>
      </c>
      <c r="AU233" s="192" t="s">
        <v>85</v>
      </c>
      <c r="AV233" s="15" t="s">
        <v>98</v>
      </c>
      <c r="AW233" s="15" t="s">
        <v>33</v>
      </c>
      <c r="AX233" s="15" t="s">
        <v>83</v>
      </c>
      <c r="AY233" s="192" t="s">
        <v>235</v>
      </c>
    </row>
    <row r="234" spans="1:65" s="2" customFormat="1" ht="19.899999999999999" customHeight="1" x14ac:dyDescent="0.2">
      <c r="A234" s="33"/>
      <c r="B234" s="162"/>
      <c r="C234" s="163" t="s">
        <v>8</v>
      </c>
      <c r="D234" s="163" t="s">
        <v>237</v>
      </c>
      <c r="E234" s="164" t="s">
        <v>835</v>
      </c>
      <c r="F234" s="165" t="s">
        <v>836</v>
      </c>
      <c r="G234" s="240" t="s">
        <v>263</v>
      </c>
      <c r="H234" s="241">
        <v>3897</v>
      </c>
      <c r="I234" s="167"/>
      <c r="J234" s="254">
        <f>ROUND(I234*H234,2)</f>
        <v>0</v>
      </c>
      <c r="K234" s="255" t="s">
        <v>241</v>
      </c>
      <c r="L234" s="34"/>
      <c r="M234" s="168" t="s">
        <v>1</v>
      </c>
      <c r="N234" s="169" t="s">
        <v>41</v>
      </c>
      <c r="O234" s="59"/>
      <c r="P234" s="170">
        <f>O234*H234</f>
        <v>0</v>
      </c>
      <c r="Q234" s="170">
        <v>0</v>
      </c>
      <c r="R234" s="170">
        <f>Q234*H234</f>
        <v>0</v>
      </c>
      <c r="S234" s="170">
        <v>0</v>
      </c>
      <c r="T234" s="171">
        <f>S234*H234</f>
        <v>0</v>
      </c>
      <c r="U234" s="33"/>
      <c r="V234" s="33"/>
      <c r="W234" s="33"/>
      <c r="X234" s="33"/>
      <c r="Y234" s="33"/>
      <c r="Z234" s="33"/>
      <c r="AA234" s="33"/>
      <c r="AB234" s="33"/>
      <c r="AC234" s="33"/>
      <c r="AD234" s="33"/>
      <c r="AE234" s="33"/>
      <c r="AR234" s="172" t="s">
        <v>98</v>
      </c>
      <c r="AT234" s="172" t="s">
        <v>237</v>
      </c>
      <c r="AU234" s="172" t="s">
        <v>85</v>
      </c>
      <c r="AY234" s="18" t="s">
        <v>235</v>
      </c>
      <c r="BE234" s="173">
        <f>IF(N234="základní",J234,0)</f>
        <v>0</v>
      </c>
      <c r="BF234" s="173">
        <f>IF(N234="snížená",J234,0)</f>
        <v>0</v>
      </c>
      <c r="BG234" s="173">
        <f>IF(N234="zákl. přenesená",J234,0)</f>
        <v>0</v>
      </c>
      <c r="BH234" s="173">
        <f>IF(N234="sníž. přenesená",J234,0)</f>
        <v>0</v>
      </c>
      <c r="BI234" s="173">
        <f>IF(N234="nulová",J234,0)</f>
        <v>0</v>
      </c>
      <c r="BJ234" s="18" t="s">
        <v>83</v>
      </c>
      <c r="BK234" s="173">
        <f>ROUND(I234*H234,2)</f>
        <v>0</v>
      </c>
      <c r="BL234" s="18" t="s">
        <v>98</v>
      </c>
      <c r="BM234" s="172" t="s">
        <v>837</v>
      </c>
    </row>
    <row r="235" spans="1:65" s="2" customFormat="1" ht="29.25" x14ac:dyDescent="0.2">
      <c r="A235" s="33"/>
      <c r="B235" s="34"/>
      <c r="C235" s="33"/>
      <c r="D235" s="174" t="s">
        <v>243</v>
      </c>
      <c r="E235" s="33"/>
      <c r="F235" s="175" t="s">
        <v>838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243</v>
      </c>
      <c r="AU235" s="18" t="s">
        <v>85</v>
      </c>
    </row>
    <row r="236" spans="1:65" s="2" customFormat="1" ht="136.5" x14ac:dyDescent="0.2">
      <c r="A236" s="33"/>
      <c r="B236" s="34"/>
      <c r="C236" s="33"/>
      <c r="D236" s="174" t="s">
        <v>245</v>
      </c>
      <c r="E236" s="33"/>
      <c r="F236" s="178" t="s">
        <v>468</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245</v>
      </c>
      <c r="AU236" s="18" t="s">
        <v>85</v>
      </c>
    </row>
    <row r="237" spans="1:65" s="13" customFormat="1" x14ac:dyDescent="0.2">
      <c r="B237" s="179"/>
      <c r="D237" s="174" t="s">
        <v>247</v>
      </c>
      <c r="E237" s="180" t="s">
        <v>1</v>
      </c>
      <c r="F237" s="181" t="s">
        <v>839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3" customFormat="1" x14ac:dyDescent="0.2">
      <c r="B238" s="179"/>
      <c r="D238" s="174" t="s">
        <v>247</v>
      </c>
      <c r="E238" s="180" t="s">
        <v>1</v>
      </c>
      <c r="F238" s="181" t="s">
        <v>840</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841</v>
      </c>
      <c r="G239" s="244"/>
      <c r="H239" s="245">
        <v>3897</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3897</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697</v>
      </c>
      <c r="D241" s="197" t="s">
        <v>338</v>
      </c>
      <c r="E241" s="198" t="s">
        <v>842</v>
      </c>
      <c r="F241" s="199" t="s">
        <v>843</v>
      </c>
      <c r="G241" s="248" t="s">
        <v>479</v>
      </c>
      <c r="H241" s="249">
        <v>120.417</v>
      </c>
      <c r="I241" s="200"/>
      <c r="J241" s="256">
        <f>ROUND(I241*H241,2)</f>
        <v>0</v>
      </c>
      <c r="K241" s="257" t="s">
        <v>1</v>
      </c>
      <c r="L241" s="201"/>
      <c r="M241" s="202" t="s">
        <v>1</v>
      </c>
      <c r="N241" s="203" t="s">
        <v>41</v>
      </c>
      <c r="O241" s="59"/>
      <c r="P241" s="170">
        <f>O241*H241</f>
        <v>0</v>
      </c>
      <c r="Q241" s="170">
        <v>1E-3</v>
      </c>
      <c r="R241" s="170">
        <f>Q241*H241</f>
        <v>0.12041700000000001</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844</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845</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846</v>
      </c>
      <c r="G244" s="244"/>
      <c r="H244" s="245">
        <v>120.417</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120.417</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379</v>
      </c>
      <c r="D246" s="163" t="s">
        <v>237</v>
      </c>
      <c r="E246" s="164" t="s">
        <v>847</v>
      </c>
      <c r="F246" s="165" t="s">
        <v>848</v>
      </c>
      <c r="G246" s="240" t="s">
        <v>263</v>
      </c>
      <c r="H246" s="241">
        <v>2102</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849</v>
      </c>
    </row>
    <row r="247" spans="1:65" s="2" customFormat="1" ht="29.25" x14ac:dyDescent="0.2">
      <c r="A247" s="33"/>
      <c r="B247" s="34"/>
      <c r="C247" s="33"/>
      <c r="D247" s="174" t="s">
        <v>243</v>
      </c>
      <c r="E247" s="33"/>
      <c r="F247" s="175" t="s">
        <v>850</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468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786</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788</v>
      </c>
      <c r="G250" s="244"/>
      <c r="H250" s="245">
        <v>2102</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5" customFormat="1" x14ac:dyDescent="0.2">
      <c r="B251" s="191"/>
      <c r="D251" s="174" t="s">
        <v>247</v>
      </c>
      <c r="E251" s="192" t="s">
        <v>1</v>
      </c>
      <c r="F251" s="193" t="s">
        <v>252</v>
      </c>
      <c r="G251" s="246"/>
      <c r="H251" s="247">
        <v>2102</v>
      </c>
      <c r="I251" s="246"/>
      <c r="J251" s="246"/>
      <c r="K251" s="246"/>
      <c r="L251" s="191"/>
      <c r="M251" s="194"/>
      <c r="N251" s="195"/>
      <c r="O251" s="195"/>
      <c r="P251" s="195"/>
      <c r="Q251" s="195"/>
      <c r="R251" s="195"/>
      <c r="S251" s="195"/>
      <c r="T251" s="196"/>
      <c r="AT251" s="192" t="s">
        <v>247</v>
      </c>
      <c r="AU251" s="192" t="s">
        <v>85</v>
      </c>
      <c r="AV251" s="15" t="s">
        <v>98</v>
      </c>
      <c r="AW251" s="15" t="s">
        <v>33</v>
      </c>
      <c r="AX251" s="15" t="s">
        <v>83</v>
      </c>
      <c r="AY251" s="192" t="s">
        <v>235</v>
      </c>
    </row>
    <row r="252" spans="1:65" s="2" customFormat="1" ht="14.45" customHeight="1" x14ac:dyDescent="0.2">
      <c r="A252" s="33"/>
      <c r="B252" s="162"/>
      <c r="C252" s="197" t="s">
        <v>386</v>
      </c>
      <c r="D252" s="197" t="s">
        <v>338</v>
      </c>
      <c r="E252" s="198" t="s">
        <v>477</v>
      </c>
      <c r="F252" s="199" t="s">
        <v>478</v>
      </c>
      <c r="G252" s="248" t="s">
        <v>479</v>
      </c>
      <c r="H252" s="249">
        <v>64.951999999999998</v>
      </c>
      <c r="I252" s="200"/>
      <c r="J252" s="256">
        <f>ROUND(I252*H252,2)</f>
        <v>0</v>
      </c>
      <c r="K252" s="257" t="s">
        <v>241</v>
      </c>
      <c r="L252" s="201"/>
      <c r="M252" s="202" t="s">
        <v>1</v>
      </c>
      <c r="N252" s="203" t="s">
        <v>41</v>
      </c>
      <c r="O252" s="59"/>
      <c r="P252" s="170">
        <f>O252*H252</f>
        <v>0</v>
      </c>
      <c r="Q252" s="170">
        <v>1E-3</v>
      </c>
      <c r="R252" s="170">
        <f>Q252*H252</f>
        <v>6.4951999999999996E-2</v>
      </c>
      <c r="S252" s="170">
        <v>0</v>
      </c>
      <c r="T252" s="171">
        <f>S252*H252</f>
        <v>0</v>
      </c>
      <c r="U252" s="33"/>
      <c r="V252" s="33"/>
      <c r="W252" s="33"/>
      <c r="X252" s="33"/>
      <c r="Y252" s="33"/>
      <c r="Z252" s="33"/>
      <c r="AA252" s="33"/>
      <c r="AB252" s="33"/>
      <c r="AC252" s="33"/>
      <c r="AD252" s="33"/>
      <c r="AE252" s="33"/>
      <c r="AR252" s="172" t="s">
        <v>316</v>
      </c>
      <c r="AT252" s="172" t="s">
        <v>338</v>
      </c>
      <c r="AU252" s="172" t="s">
        <v>85</v>
      </c>
      <c r="AY252" s="18" t="s">
        <v>235</v>
      </c>
      <c r="BE252" s="173">
        <f>IF(N252="základní",J252,0)</f>
        <v>0</v>
      </c>
      <c r="BF252" s="173">
        <f>IF(N252="snížená",J252,0)</f>
        <v>0</v>
      </c>
      <c r="BG252" s="173">
        <f>IF(N252="zákl. přenesená",J252,0)</f>
        <v>0</v>
      </c>
      <c r="BH252" s="173">
        <f>IF(N252="sníž. přenesená",J252,0)</f>
        <v>0</v>
      </c>
      <c r="BI252" s="173">
        <f>IF(N252="nulová",J252,0)</f>
        <v>0</v>
      </c>
      <c r="BJ252" s="18" t="s">
        <v>83</v>
      </c>
      <c r="BK252" s="173">
        <f>ROUND(I252*H252,2)</f>
        <v>0</v>
      </c>
      <c r="BL252" s="18" t="s">
        <v>98</v>
      </c>
      <c r="BM252" s="172" t="s">
        <v>851</v>
      </c>
    </row>
    <row r="253" spans="1:65" s="2" customFormat="1" x14ac:dyDescent="0.2">
      <c r="A253" s="33"/>
      <c r="B253" s="34"/>
      <c r="C253" s="33"/>
      <c r="D253" s="174" t="s">
        <v>243</v>
      </c>
      <c r="E253" s="33"/>
      <c r="F253" s="175" t="s">
        <v>478</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243</v>
      </c>
      <c r="AU253" s="18" t="s">
        <v>85</v>
      </c>
    </row>
    <row r="254" spans="1:65" s="13" customFormat="1" x14ac:dyDescent="0.2">
      <c r="B254" s="179"/>
      <c r="D254" s="174" t="s">
        <v>247</v>
      </c>
      <c r="E254" s="180" t="s">
        <v>1</v>
      </c>
      <c r="F254" s="181" t="s">
        <v>852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853</v>
      </c>
      <c r="G255" s="244"/>
      <c r="H255" s="245">
        <v>64.951999999999998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64.951999999999998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393</v>
      </c>
      <c r="D257" s="163" t="s">
        <v>237</v>
      </c>
      <c r="E257" s="164" t="s">
        <v>854</v>
      </c>
      <c r="F257" s="165" t="s">
        <v>855</v>
      </c>
      <c r="G257" s="240" t="s">
        <v>263</v>
      </c>
      <c r="H257" s="241">
        <v>504</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856</v>
      </c>
    </row>
    <row r="258" spans="1:65" s="2" customFormat="1" ht="19.5" x14ac:dyDescent="0.2">
      <c r="A258" s="33"/>
      <c r="B258" s="34"/>
      <c r="C258" s="33"/>
      <c r="D258" s="174" t="s">
        <v>243</v>
      </c>
      <c r="E258" s="33"/>
      <c r="F258" s="175" t="s">
        <v>857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36.5" x14ac:dyDescent="0.2">
      <c r="A259" s="33"/>
      <c r="B259" s="34"/>
      <c r="C259" s="33"/>
      <c r="D259" s="174" t="s">
        <v>245</v>
      </c>
      <c r="E259" s="33"/>
      <c r="F259" s="178" t="s">
        <v>487</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786</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858</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859</v>
      </c>
      <c r="G262" s="244"/>
      <c r="H262" s="245">
        <v>504</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5" customFormat="1" x14ac:dyDescent="0.2">
      <c r="B263" s="191"/>
      <c r="D263" s="174" t="s">
        <v>247</v>
      </c>
      <c r="E263" s="192" t="s">
        <v>1</v>
      </c>
      <c r="F263" s="193" t="s">
        <v>252</v>
      </c>
      <c r="G263" s="246"/>
      <c r="H263" s="247">
        <v>504</v>
      </c>
      <c r="I263" s="246"/>
      <c r="J263" s="246"/>
      <c r="K263" s="246"/>
      <c r="L263" s="191"/>
      <c r="M263" s="194"/>
      <c r="N263" s="195"/>
      <c r="O263" s="195"/>
      <c r="P263" s="195"/>
      <c r="Q263" s="195"/>
      <c r="R263" s="195"/>
      <c r="S263" s="195"/>
      <c r="T263" s="196"/>
      <c r="AT263" s="192" t="s">
        <v>247</v>
      </c>
      <c r="AU263" s="192" t="s">
        <v>85</v>
      </c>
      <c r="AV263" s="15" t="s">
        <v>98</v>
      </c>
      <c r="AW263" s="15" t="s">
        <v>33</v>
      </c>
      <c r="AX263" s="15" t="s">
        <v>83</v>
      </c>
      <c r="AY263" s="192" t="s">
        <v>235</v>
      </c>
    </row>
    <row r="264" spans="1:65" s="2" customFormat="1" ht="19.899999999999999" customHeight="1" x14ac:dyDescent="0.2">
      <c r="A264" s="33"/>
      <c r="B264" s="162"/>
      <c r="C264" s="163" t="s">
        <v>403</v>
      </c>
      <c r="D264" s="163" t="s">
        <v>237</v>
      </c>
      <c r="E264" s="164" t="s">
        <v>494</v>
      </c>
      <c r="F264" s="165" t="s">
        <v>495</v>
      </c>
      <c r="G264" s="240" t="s">
        <v>263</v>
      </c>
      <c r="H264" s="241">
        <v>1165</v>
      </c>
      <c r="I264" s="167"/>
      <c r="J264" s="254">
        <f>ROUND(I264*H264,2)</f>
        <v>0</v>
      </c>
      <c r="K264" s="255" t="s">
        <v>241</v>
      </c>
      <c r="L264" s="34"/>
      <c r="M264" s="168" t="s">
        <v>1</v>
      </c>
      <c r="N264" s="169" t="s">
        <v>41</v>
      </c>
      <c r="O264" s="59"/>
      <c r="P264" s="170">
        <f>O264*H264</f>
        <v>0</v>
      </c>
      <c r="Q264" s="170">
        <v>0</v>
      </c>
      <c r="R264" s="170">
        <f>Q264*H264</f>
        <v>0</v>
      </c>
      <c r="S264" s="170">
        <v>0</v>
      </c>
      <c r="T264" s="171">
        <f>S264*H264</f>
        <v>0</v>
      </c>
      <c r="U264" s="33"/>
      <c r="V264" s="33"/>
      <c r="W264" s="33"/>
      <c r="X264" s="33"/>
      <c r="Y264" s="33"/>
      <c r="Z264" s="33"/>
      <c r="AA264" s="33"/>
      <c r="AB264" s="33"/>
      <c r="AC264" s="33"/>
      <c r="AD264" s="33"/>
      <c r="AE264" s="33"/>
      <c r="AR264" s="172" t="s">
        <v>98</v>
      </c>
      <c r="AT264" s="172" t="s">
        <v>237</v>
      </c>
      <c r="AU264" s="172" t="s">
        <v>85</v>
      </c>
      <c r="AY264" s="18" t="s">
        <v>235</v>
      </c>
      <c r="BE264" s="173">
        <f>IF(N264="základní",J264,0)</f>
        <v>0</v>
      </c>
      <c r="BF264" s="173">
        <f>IF(N264="snížená",J264,0)</f>
        <v>0</v>
      </c>
      <c r="BG264" s="173">
        <f>IF(N264="zákl. přenesená",J264,0)</f>
        <v>0</v>
      </c>
      <c r="BH264" s="173">
        <f>IF(N264="sníž. přenesená",J264,0)</f>
        <v>0</v>
      </c>
      <c r="BI264" s="173">
        <f>IF(N264="nulová",J264,0)</f>
        <v>0</v>
      </c>
      <c r="BJ264" s="18" t="s">
        <v>83</v>
      </c>
      <c r="BK264" s="173">
        <f>ROUND(I264*H264,2)</f>
        <v>0</v>
      </c>
      <c r="BL264" s="18" t="s">
        <v>98</v>
      </c>
      <c r="BM264" s="172" t="s">
        <v>860</v>
      </c>
    </row>
    <row r="265" spans="1:65" s="2" customFormat="1" ht="29.25" x14ac:dyDescent="0.2">
      <c r="A265" s="33"/>
      <c r="B265" s="34"/>
      <c r="C265" s="33"/>
      <c r="D265" s="174" t="s">
        <v>243</v>
      </c>
      <c r="E265" s="33"/>
      <c r="F265" s="175" t="s">
        <v>497</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243</v>
      </c>
      <c r="AU265" s="18" t="s">
        <v>85</v>
      </c>
    </row>
    <row r="266" spans="1:65" s="2" customFormat="1" ht="58.5" x14ac:dyDescent="0.2">
      <c r="A266" s="33"/>
      <c r="B266" s="34"/>
      <c r="C266" s="33"/>
      <c r="D266" s="174" t="s">
        <v>245</v>
      </c>
      <c r="E266" s="33"/>
      <c r="F266" s="178" t="s">
        <v>498</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245</v>
      </c>
      <c r="AU266" s="18" t="s">
        <v>85</v>
      </c>
    </row>
    <row r="267" spans="1:65" s="13" customFormat="1" x14ac:dyDescent="0.2">
      <c r="B267" s="179"/>
      <c r="D267" s="174" t="s">
        <v>247</v>
      </c>
      <c r="E267" s="180" t="s">
        <v>1</v>
      </c>
      <c r="F267" s="181" t="s">
        <v>786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3" customFormat="1" x14ac:dyDescent="0.2">
      <c r="B268" s="179"/>
      <c r="D268" s="174" t="s">
        <v>247</v>
      </c>
      <c r="E268" s="180" t="s">
        <v>1</v>
      </c>
      <c r="F268" s="181" t="s">
        <v>499</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861</v>
      </c>
      <c r="G269" s="244"/>
      <c r="H269" s="245">
        <v>1165</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1165</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4.45" customHeight="1" x14ac:dyDescent="0.2">
      <c r="A271" s="33"/>
      <c r="B271" s="162"/>
      <c r="C271" s="163" t="s">
        <v>412</v>
      </c>
      <c r="D271" s="163" t="s">
        <v>237</v>
      </c>
      <c r="E271" s="164" t="s">
        <v>503</v>
      </c>
      <c r="F271" s="165" t="s">
        <v>504</v>
      </c>
      <c r="G271" s="240" t="s">
        <v>263</v>
      </c>
      <c r="H271" s="241">
        <v>937</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862</v>
      </c>
    </row>
    <row r="272" spans="1:65" s="2" customFormat="1" ht="29.25" x14ac:dyDescent="0.2">
      <c r="A272" s="33"/>
      <c r="B272" s="34"/>
      <c r="C272" s="33"/>
      <c r="D272" s="174" t="s">
        <v>243</v>
      </c>
      <c r="E272" s="33"/>
      <c r="F272" s="175" t="s">
        <v>506</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58.5" x14ac:dyDescent="0.2">
      <c r="A273" s="33"/>
      <c r="B273" s="34"/>
      <c r="C273" s="33"/>
      <c r="D273" s="174" t="s">
        <v>245</v>
      </c>
      <c r="E273" s="33"/>
      <c r="F273" s="178" t="s">
        <v>498</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786</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863</v>
      </c>
      <c r="G275" s="244"/>
      <c r="H275" s="245">
        <v>937</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937</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7</v>
      </c>
      <c r="D277" s="163" t="s">
        <v>237</v>
      </c>
      <c r="E277" s="164" t="s">
        <v>864</v>
      </c>
      <c r="F277" s="165" t="s">
        <v>865</v>
      </c>
      <c r="G277" s="240" t="s">
        <v>263</v>
      </c>
      <c r="H277" s="241">
        <v>2102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866</v>
      </c>
    </row>
    <row r="278" spans="1:65" s="2" customFormat="1" ht="29.25" x14ac:dyDescent="0.2">
      <c r="A278" s="33"/>
      <c r="B278" s="34"/>
      <c r="C278" s="33"/>
      <c r="D278" s="174" t="s">
        <v>243</v>
      </c>
      <c r="E278" s="33"/>
      <c r="F278" s="175" t="s">
        <v>867</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58.5" x14ac:dyDescent="0.2">
      <c r="A279" s="33"/>
      <c r="B279" s="34"/>
      <c r="C279" s="33"/>
      <c r="D279" s="174" t="s">
        <v>245</v>
      </c>
      <c r="E279" s="33"/>
      <c r="F279" s="178" t="s">
        <v>453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786</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4" customFormat="1" x14ac:dyDescent="0.2">
      <c r="B281" s="185"/>
      <c r="D281" s="174" t="s">
        <v>247</v>
      </c>
      <c r="E281" s="186" t="s">
        <v>1</v>
      </c>
      <c r="F281" s="187" t="s">
        <v>788</v>
      </c>
      <c r="G281" s="244"/>
      <c r="H281" s="245">
        <v>2102</v>
      </c>
      <c r="I281" s="244"/>
      <c r="J281" s="244"/>
      <c r="K281" s="244"/>
      <c r="L281" s="185"/>
      <c r="M281" s="188"/>
      <c r="N281" s="189"/>
      <c r="O281" s="189"/>
      <c r="P281" s="189"/>
      <c r="Q281" s="189"/>
      <c r="R281" s="189"/>
      <c r="S281" s="189"/>
      <c r="T281" s="190"/>
      <c r="AT281" s="186" t="s">
        <v>247</v>
      </c>
      <c r="AU281" s="186" t="s">
        <v>85</v>
      </c>
      <c r="AV281" s="14" t="s">
        <v>85</v>
      </c>
      <c r="AW281" s="14" t="s">
        <v>33</v>
      </c>
      <c r="AX281" s="14" t="s">
        <v>76</v>
      </c>
      <c r="AY281" s="186" t="s">
        <v>235</v>
      </c>
    </row>
    <row r="282" spans="1:65" s="15" customFormat="1" x14ac:dyDescent="0.2">
      <c r="B282" s="191"/>
      <c r="D282" s="174" t="s">
        <v>247</v>
      </c>
      <c r="E282" s="192" t="s">
        <v>1</v>
      </c>
      <c r="F282" s="193" t="s">
        <v>252</v>
      </c>
      <c r="G282" s="246"/>
      <c r="H282" s="247">
        <v>2102</v>
      </c>
      <c r="I282" s="246"/>
      <c r="J282" s="246"/>
      <c r="K282" s="246"/>
      <c r="L282" s="191"/>
      <c r="M282" s="194"/>
      <c r="N282" s="195"/>
      <c r="O282" s="195"/>
      <c r="P282" s="195"/>
      <c r="Q282" s="195"/>
      <c r="R282" s="195"/>
      <c r="S282" s="195"/>
      <c r="T282" s="196"/>
      <c r="AT282" s="192" t="s">
        <v>247</v>
      </c>
      <c r="AU282" s="192" t="s">
        <v>85</v>
      </c>
      <c r="AV282" s="15" t="s">
        <v>98</v>
      </c>
      <c r="AW282" s="15" t="s">
        <v>33</v>
      </c>
      <c r="AX282" s="15" t="s">
        <v>83</v>
      </c>
      <c r="AY282" s="192" t="s">
        <v>235</v>
      </c>
    </row>
    <row r="283" spans="1:65" s="2" customFormat="1" ht="19.899999999999999" customHeight="1" x14ac:dyDescent="0.2">
      <c r="A283" s="33"/>
      <c r="B283" s="162"/>
      <c r="C283" s="163" t="s">
        <v>425</v>
      </c>
      <c r="D283" s="163" t="s">
        <v>237</v>
      </c>
      <c r="E283" s="164" t="s">
        <v>868</v>
      </c>
      <c r="F283" s="165" t="s">
        <v>869</v>
      </c>
      <c r="G283" s="240" t="s">
        <v>648</v>
      </c>
      <c r="H283" s="241">
        <v>42</v>
      </c>
      <c r="I283" s="167"/>
      <c r="J283" s="254">
        <f>ROUND(I283*H283,2)</f>
        <v>0</v>
      </c>
      <c r="K283" s="255" t="s">
        <v>241</v>
      </c>
      <c r="L283" s="34"/>
      <c r="M283" s="168" t="s">
        <v>1</v>
      </c>
      <c r="N283" s="169" t="s">
        <v>41</v>
      </c>
      <c r="O283" s="59"/>
      <c r="P283" s="170">
        <f>O283*H283</f>
        <v>0</v>
      </c>
      <c r="Q283" s="170">
        <v>0</v>
      </c>
      <c r="R283" s="170">
        <f>Q283*H283</f>
        <v>0</v>
      </c>
      <c r="S283" s="170">
        <v>0</v>
      </c>
      <c r="T283" s="171">
        <f>S283*H283</f>
        <v>0</v>
      </c>
      <c r="U283" s="33"/>
      <c r="V283" s="33"/>
      <c r="W283" s="33"/>
      <c r="X283" s="33"/>
      <c r="Y283" s="33"/>
      <c r="Z283" s="33"/>
      <c r="AA283" s="33"/>
      <c r="AB283" s="33"/>
      <c r="AC283" s="33"/>
      <c r="AD283" s="33"/>
      <c r="AE283" s="33"/>
      <c r="AR283" s="172" t="s">
        <v>98</v>
      </c>
      <c r="AT283" s="172" t="s">
        <v>237</v>
      </c>
      <c r="AU283" s="172" t="s">
        <v>85</v>
      </c>
      <c r="AY283" s="18" t="s">
        <v>235</v>
      </c>
      <c r="BE283" s="173">
        <f>IF(N283="základní",J283,0)</f>
        <v>0</v>
      </c>
      <c r="BF283" s="173">
        <f>IF(N283="snížená",J283,0)</f>
        <v>0</v>
      </c>
      <c r="BG283" s="173">
        <f>IF(N283="zákl. přenesená",J283,0)</f>
        <v>0</v>
      </c>
      <c r="BH283" s="173">
        <f>IF(N283="sníž. přenesená",J283,0)</f>
        <v>0</v>
      </c>
      <c r="BI283" s="173">
        <f>IF(N283="nulová",J283,0)</f>
        <v>0</v>
      </c>
      <c r="BJ283" s="18" t="s">
        <v>83</v>
      </c>
      <c r="BK283" s="173">
        <f>ROUND(I283*H283,2)</f>
        <v>0</v>
      </c>
      <c r="BL283" s="18" t="s">
        <v>98</v>
      </c>
      <c r="BM283" s="172" t="s">
        <v>870</v>
      </c>
    </row>
    <row r="284" spans="1:65" s="2" customFormat="1" ht="29.25" x14ac:dyDescent="0.2">
      <c r="A284" s="33"/>
      <c r="B284" s="34"/>
      <c r="C284" s="33"/>
      <c r="D284" s="174" t="s">
        <v>243</v>
      </c>
      <c r="E284" s="33"/>
      <c r="F284" s="175" t="s">
        <v>871</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243</v>
      </c>
      <c r="AU284" s="18" t="s">
        <v>85</v>
      </c>
    </row>
    <row r="285" spans="1:65" s="2" customFormat="1" ht="87.75" x14ac:dyDescent="0.2">
      <c r="A285" s="33"/>
      <c r="B285" s="34"/>
      <c r="C285" s="33"/>
      <c r="D285" s="174" t="s">
        <v>245</v>
      </c>
      <c r="E285" s="33"/>
      <c r="F285" s="178" t="s">
        <v>872</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245</v>
      </c>
      <c r="AU285" s="18" t="s">
        <v>85</v>
      </c>
    </row>
    <row r="286" spans="1:65" s="13" customFormat="1" x14ac:dyDescent="0.2">
      <c r="B286" s="179"/>
      <c r="D286" s="174" t="s">
        <v>247</v>
      </c>
      <c r="E286" s="180" t="s">
        <v>1</v>
      </c>
      <c r="F286" s="181" t="s">
        <v>873</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x14ac:dyDescent="0.2">
      <c r="B287" s="179"/>
      <c r="D287" s="174" t="s">
        <v>247</v>
      </c>
      <c r="E287" s="180" t="s">
        <v>1</v>
      </c>
      <c r="F287" s="181" t="s">
        <v>874</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573</v>
      </c>
      <c r="G288" s="244"/>
      <c r="H288" s="245">
        <v>42</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42</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163" t="s">
        <v>432</v>
      </c>
      <c r="D290" s="163" t="s">
        <v>237</v>
      </c>
      <c r="E290" s="164" t="s">
        <v>875</v>
      </c>
      <c r="F290" s="165" t="s">
        <v>876</v>
      </c>
      <c r="G290" s="240" t="s">
        <v>263</v>
      </c>
      <c r="H290" s="241">
        <v>3897</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877</v>
      </c>
    </row>
    <row r="291" spans="1:65" s="2" customFormat="1" ht="19.5" x14ac:dyDescent="0.2">
      <c r="A291" s="33"/>
      <c r="B291" s="34"/>
      <c r="C291" s="33"/>
      <c r="D291" s="174" t="s">
        <v>243</v>
      </c>
      <c r="E291" s="33"/>
      <c r="F291" s="175" t="s">
        <v>878</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39" x14ac:dyDescent="0.2">
      <c r="A292" s="33"/>
      <c r="B292" s="34"/>
      <c r="C292" s="33"/>
      <c r="D292" s="174" t="s">
        <v>245</v>
      </c>
      <c r="E292" s="33"/>
      <c r="F292" s="178" t="s">
        <v>879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839</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880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881</v>
      </c>
      <c r="G295" s="244"/>
      <c r="H295" s="245">
        <v>3897</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3897</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441</v>
      </c>
      <c r="D297" s="163" t="s">
        <v>237</v>
      </c>
      <c r="E297" s="164" t="s">
        <v>882</v>
      </c>
      <c r="F297" s="165" t="s">
        <v>883</v>
      </c>
      <c r="G297" s="240" t="s">
        <v>263</v>
      </c>
      <c r="H297" s="241">
        <v>7794</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884</v>
      </c>
    </row>
    <row r="298" spans="1:65" s="2" customFormat="1" ht="19.5" x14ac:dyDescent="0.2">
      <c r="A298" s="33"/>
      <c r="B298" s="34"/>
      <c r="C298" s="33"/>
      <c r="D298" s="174" t="s">
        <v>243</v>
      </c>
      <c r="E298" s="33"/>
      <c r="F298" s="175" t="s">
        <v>885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39" x14ac:dyDescent="0.2">
      <c r="A299" s="33"/>
      <c r="B299" s="34"/>
      <c r="C299" s="33"/>
      <c r="D299" s="174" t="s">
        <v>245</v>
      </c>
      <c r="E299" s="33"/>
      <c r="F299" s="178" t="s">
        <v>879</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880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886</v>
      </c>
      <c r="G302" s="244"/>
      <c r="H302" s="245">
        <v>7794</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7794</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448</v>
      </c>
      <c r="D304" s="163" t="s">
        <v>237</v>
      </c>
      <c r="E304" s="164" t="s">
        <v>887</v>
      </c>
      <c r="F304" s="165" t="s">
        <v>888</v>
      </c>
      <c r="G304" s="240" t="s">
        <v>263</v>
      </c>
      <c r="H304" s="241">
        <v>7794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889</v>
      </c>
    </row>
    <row r="305" spans="1:65" s="2" customFormat="1" x14ac:dyDescent="0.2">
      <c r="A305" s="33"/>
      <c r="B305" s="34"/>
      <c r="C305" s="33"/>
      <c r="D305" s="174" t="s">
        <v>243</v>
      </c>
      <c r="E305" s="33"/>
      <c r="F305" s="175" t="s">
        <v>890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39" x14ac:dyDescent="0.2">
      <c r="A306" s="33"/>
      <c r="B306" s="34"/>
      <c r="C306" s="33"/>
      <c r="D306" s="174" t="s">
        <v>245</v>
      </c>
      <c r="E306" s="33"/>
      <c r="F306" s="178" t="s">
        <v>879</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839</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880</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886</v>
      </c>
      <c r="G309" s="244"/>
      <c r="H309" s="245">
        <v>7794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7794</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456</v>
      </c>
      <c r="D311" s="163" t="s">
        <v>237</v>
      </c>
      <c r="E311" s="164" t="s">
        <v>891</v>
      </c>
      <c r="F311" s="165" t="s">
        <v>892</v>
      </c>
      <c r="G311" s="240" t="s">
        <v>263</v>
      </c>
      <c r="H311" s="241">
        <v>3897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893</v>
      </c>
    </row>
    <row r="312" spans="1:65" s="2" customFormat="1" x14ac:dyDescent="0.2">
      <c r="A312" s="33"/>
      <c r="B312" s="34"/>
      <c r="C312" s="33"/>
      <c r="D312" s="174" t="s">
        <v>243</v>
      </c>
      <c r="E312" s="33"/>
      <c r="F312" s="175" t="s">
        <v>894</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39" x14ac:dyDescent="0.2">
      <c r="A313" s="33"/>
      <c r="B313" s="34"/>
      <c r="C313" s="33"/>
      <c r="D313" s="174" t="s">
        <v>245</v>
      </c>
      <c r="E313" s="33"/>
      <c r="F313" s="178" t="s">
        <v>879</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839</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880</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881</v>
      </c>
      <c r="G316" s="244"/>
      <c r="H316" s="245">
        <v>3897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3897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19.899999999999999" customHeight="1" x14ac:dyDescent="0.2">
      <c r="A318" s="33"/>
      <c r="B318" s="162"/>
      <c r="C318" s="163" t="s">
        <v>463</v>
      </c>
      <c r="D318" s="163" t="s">
        <v>237</v>
      </c>
      <c r="E318" s="164" t="s">
        <v>895</v>
      </c>
      <c r="F318" s="165" t="s">
        <v>896</v>
      </c>
      <c r="G318" s="240" t="s">
        <v>897</v>
      </c>
      <c r="H318" s="241">
        <v>0.39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898</v>
      </c>
    </row>
    <row r="319" spans="1:65" s="2" customFormat="1" ht="19.5" x14ac:dyDescent="0.2">
      <c r="A319" s="33"/>
      <c r="B319" s="34"/>
      <c r="C319" s="33"/>
      <c r="D319" s="174" t="s">
        <v>243</v>
      </c>
      <c r="E319" s="33"/>
      <c r="F319" s="175" t="s">
        <v>899</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839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D321" s="174" t="s">
        <v>247</v>
      </c>
      <c r="E321" s="180" t="s">
        <v>1</v>
      </c>
      <c r="F321" s="181" t="s">
        <v>880</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900</v>
      </c>
      <c r="G322" s="244"/>
      <c r="H322" s="245">
        <v>0.39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0.39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63" t="s">
        <v>469</v>
      </c>
      <c r="D324" s="163" t="s">
        <v>237</v>
      </c>
      <c r="E324" s="164" t="s">
        <v>901</v>
      </c>
      <c r="F324" s="165" t="s">
        <v>902</v>
      </c>
      <c r="G324" s="240" t="s">
        <v>263</v>
      </c>
      <c r="H324" s="241">
        <v>3897</v>
      </c>
      <c r="I324" s="167"/>
      <c r="J324" s="254">
        <f>ROUND(I324*H324,2)</f>
        <v>0</v>
      </c>
      <c r="K324" s="255" t="s">
        <v>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903</v>
      </c>
    </row>
    <row r="325" spans="1:65" s="2" customFormat="1" x14ac:dyDescent="0.2">
      <c r="A325" s="33"/>
      <c r="B325" s="34"/>
      <c r="C325" s="33"/>
      <c r="D325" s="174" t="s">
        <v>243</v>
      </c>
      <c r="E325" s="33"/>
      <c r="F325" s="175" t="s">
        <v>902</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19.5" x14ac:dyDescent="0.2">
      <c r="A326" s="33"/>
      <c r="B326" s="34"/>
      <c r="C326" s="33"/>
      <c r="D326" s="174" t="s">
        <v>408</v>
      </c>
      <c r="E326" s="33"/>
      <c r="F326" s="178" t="s">
        <v>904</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408</v>
      </c>
      <c r="AU326" s="18" t="s">
        <v>85</v>
      </c>
    </row>
    <row r="327" spans="1:65" s="13" customFormat="1" x14ac:dyDescent="0.2">
      <c r="B327" s="179"/>
      <c r="D327" s="174" t="s">
        <v>247</v>
      </c>
      <c r="E327" s="180" t="s">
        <v>1</v>
      </c>
      <c r="F327" s="181" t="s">
        <v>839</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880</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841</v>
      </c>
      <c r="G329" s="244"/>
      <c r="H329" s="245">
        <v>3897</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3897</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476</v>
      </c>
      <c r="D331" s="163" t="s">
        <v>237</v>
      </c>
      <c r="E331" s="164" t="s">
        <v>905</v>
      </c>
      <c r="F331" s="165" t="s">
        <v>906</v>
      </c>
      <c r="G331" s="240" t="s">
        <v>897</v>
      </c>
      <c r="H331" s="241">
        <v>0.39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907</v>
      </c>
    </row>
    <row r="332" spans="1:65" s="2" customFormat="1" ht="29.25" x14ac:dyDescent="0.2">
      <c r="A332" s="33"/>
      <c r="B332" s="34"/>
      <c r="C332" s="33"/>
      <c r="D332" s="174" t="s">
        <v>243</v>
      </c>
      <c r="E332" s="33"/>
      <c r="F332" s="175" t="s">
        <v>908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58.5" x14ac:dyDescent="0.2">
      <c r="A333" s="33"/>
      <c r="B333" s="34"/>
      <c r="C333" s="33"/>
      <c r="D333" s="174" t="s">
        <v>245</v>
      </c>
      <c r="E333" s="33"/>
      <c r="F333" s="178" t="s">
        <v>909</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839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880</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900</v>
      </c>
      <c r="G336" s="244"/>
      <c r="H336" s="245">
        <v>0.39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5" customFormat="1" x14ac:dyDescent="0.2">
      <c r="B337" s="191"/>
      <c r="D337" s="174" t="s">
        <v>247</v>
      </c>
      <c r="E337" s="192" t="s">
        <v>1</v>
      </c>
      <c r="F337" s="193" t="s">
        <v>252</v>
      </c>
      <c r="G337" s="246"/>
      <c r="H337" s="247">
        <v>0.39</v>
      </c>
      <c r="I337" s="246"/>
      <c r="J337" s="246"/>
      <c r="K337" s="246"/>
      <c r="L337" s="191"/>
      <c r="M337" s="194"/>
      <c r="N337" s="195"/>
      <c r="O337" s="195"/>
      <c r="P337" s="195"/>
      <c r="Q337" s="195"/>
      <c r="R337" s="195"/>
      <c r="S337" s="195"/>
      <c r="T337" s="196"/>
      <c r="AT337" s="192" t="s">
        <v>247</v>
      </c>
      <c r="AU337" s="192" t="s">
        <v>85</v>
      </c>
      <c r="AV337" s="15" t="s">
        <v>98</v>
      </c>
      <c r="AW337" s="15" t="s">
        <v>33</v>
      </c>
      <c r="AX337" s="15" t="s">
        <v>83</v>
      </c>
      <c r="AY337" s="192" t="s">
        <v>235</v>
      </c>
    </row>
    <row r="338" spans="1:65" s="2" customFormat="1" ht="14.45" customHeight="1" x14ac:dyDescent="0.2">
      <c r="A338" s="33"/>
      <c r="B338" s="162"/>
      <c r="C338" s="197" t="s">
        <v>260</v>
      </c>
      <c r="D338" s="197" t="s">
        <v>338</v>
      </c>
      <c r="E338" s="198" t="s">
        <v>910</v>
      </c>
      <c r="F338" s="199" t="s">
        <v>911</v>
      </c>
      <c r="G338" s="248" t="s">
        <v>479</v>
      </c>
      <c r="H338" s="249">
        <v>195</v>
      </c>
      <c r="I338" s="200"/>
      <c r="J338" s="256">
        <f>ROUND(I338*H338,2)</f>
        <v>0</v>
      </c>
      <c r="K338" s="257" t="s">
        <v>241</v>
      </c>
      <c r="L338" s="201"/>
      <c r="M338" s="202" t="s">
        <v>1</v>
      </c>
      <c r="N338" s="203" t="s">
        <v>41</v>
      </c>
      <c r="O338" s="59"/>
      <c r="P338" s="170">
        <f>O338*H338</f>
        <v>0</v>
      </c>
      <c r="Q338" s="170">
        <v>1E-3</v>
      </c>
      <c r="R338" s="170">
        <f>Q338*H338</f>
        <v>0.19500000000000001</v>
      </c>
      <c r="S338" s="170">
        <v>0</v>
      </c>
      <c r="T338" s="171">
        <f>S338*H338</f>
        <v>0</v>
      </c>
      <c r="U338" s="33"/>
      <c r="V338" s="33"/>
      <c r="W338" s="33"/>
      <c r="X338" s="33"/>
      <c r="Y338" s="33"/>
      <c r="Z338" s="33"/>
      <c r="AA338" s="33"/>
      <c r="AB338" s="33"/>
      <c r="AC338" s="33"/>
      <c r="AD338" s="33"/>
      <c r="AE338" s="33"/>
      <c r="AR338" s="172" t="s">
        <v>316</v>
      </c>
      <c r="AT338" s="172" t="s">
        <v>338</v>
      </c>
      <c r="AU338" s="172" t="s">
        <v>85</v>
      </c>
      <c r="AY338" s="18" t="s">
        <v>235</v>
      </c>
      <c r="BE338" s="173">
        <f>IF(N338="základní",J338,0)</f>
        <v>0</v>
      </c>
      <c r="BF338" s="173">
        <f>IF(N338="snížená",J338,0)</f>
        <v>0</v>
      </c>
      <c r="BG338" s="173">
        <f>IF(N338="zákl. přenesená",J338,0)</f>
        <v>0</v>
      </c>
      <c r="BH338" s="173">
        <f>IF(N338="sníž. přenesená",J338,0)</f>
        <v>0</v>
      </c>
      <c r="BI338" s="173">
        <f>IF(N338="nulová",J338,0)</f>
        <v>0</v>
      </c>
      <c r="BJ338" s="18" t="s">
        <v>83</v>
      </c>
      <c r="BK338" s="173">
        <f>ROUND(I338*H338,2)</f>
        <v>0</v>
      </c>
      <c r="BL338" s="18" t="s">
        <v>98</v>
      </c>
      <c r="BM338" s="172" t="s">
        <v>912</v>
      </c>
    </row>
    <row r="339" spans="1:65" s="2" customFormat="1" x14ac:dyDescent="0.2">
      <c r="A339" s="33"/>
      <c r="B339" s="34"/>
      <c r="C339" s="33"/>
      <c r="D339" s="174" t="s">
        <v>243</v>
      </c>
      <c r="E339" s="33"/>
      <c r="F339" s="175" t="s">
        <v>911</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243</v>
      </c>
      <c r="AU339" s="18" t="s">
        <v>85</v>
      </c>
    </row>
    <row r="340" spans="1:65" s="13" customFormat="1" x14ac:dyDescent="0.2">
      <c r="B340" s="179"/>
      <c r="D340" s="174" t="s">
        <v>247</v>
      </c>
      <c r="E340" s="180" t="s">
        <v>1</v>
      </c>
      <c r="F340" s="181" t="s">
        <v>913</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914</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915</v>
      </c>
      <c r="G342" s="244"/>
      <c r="H342" s="245">
        <v>195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195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t="s">
        <v>493</v>
      </c>
      <c r="D344" s="163" t="s">
        <v>237</v>
      </c>
      <c r="E344" s="164" t="s">
        <v>916</v>
      </c>
      <c r="F344" s="165" t="s">
        <v>917</v>
      </c>
      <c r="G344" s="240" t="s">
        <v>897</v>
      </c>
      <c r="H344" s="241">
        <v>0.39</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918</v>
      </c>
    </row>
    <row r="345" spans="1:65" s="2" customFormat="1" ht="29.25" x14ac:dyDescent="0.2">
      <c r="A345" s="33"/>
      <c r="B345" s="34"/>
      <c r="C345" s="33"/>
      <c r="D345" s="174" t="s">
        <v>243</v>
      </c>
      <c r="E345" s="33"/>
      <c r="F345" s="175" t="s">
        <v>919</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909</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839</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880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900</v>
      </c>
      <c r="G349" s="244"/>
      <c r="H349" s="245">
        <v>0.39</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0.39</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502</v>
      </c>
      <c r="D351" s="197" t="s">
        <v>338</v>
      </c>
      <c r="E351" s="198" t="s">
        <v>920</v>
      </c>
      <c r="F351" s="199" t="s">
        <v>921</v>
      </c>
      <c r="G351" s="248" t="s">
        <v>479</v>
      </c>
      <c r="H351" s="249">
        <v>1170</v>
      </c>
      <c r="I351" s="200"/>
      <c r="J351" s="256">
        <f>ROUND(I351*H351,2)</f>
        <v>0</v>
      </c>
      <c r="K351" s="257" t="s">
        <v>241</v>
      </c>
      <c r="L351" s="201"/>
      <c r="M351" s="202" t="s">
        <v>1</v>
      </c>
      <c r="N351" s="203" t="s">
        <v>41</v>
      </c>
      <c r="O351" s="59"/>
      <c r="P351" s="170">
        <f>O351*H351</f>
        <v>0</v>
      </c>
      <c r="Q351" s="170">
        <v>1E-3</v>
      </c>
      <c r="R351" s="170">
        <f>Q351*H351</f>
        <v>1.17</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922</v>
      </c>
    </row>
    <row r="352" spans="1:65" s="2" customFormat="1" x14ac:dyDescent="0.2">
      <c r="A352" s="33"/>
      <c r="B352" s="34"/>
      <c r="C352" s="33"/>
      <c r="D352" s="174" t="s">
        <v>243</v>
      </c>
      <c r="E352" s="33"/>
      <c r="F352" s="175" t="s">
        <v>921</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923</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3" customFormat="1" x14ac:dyDescent="0.2">
      <c r="B354" s="179"/>
      <c r="D354" s="174" t="s">
        <v>247</v>
      </c>
      <c r="E354" s="180" t="s">
        <v>1</v>
      </c>
      <c r="F354" s="181" t="s">
        <v>924</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4" customFormat="1" x14ac:dyDescent="0.2">
      <c r="B355" s="185"/>
      <c r="D355" s="174" t="s">
        <v>247</v>
      </c>
      <c r="E355" s="186" t="s">
        <v>1</v>
      </c>
      <c r="F355" s="187" t="s">
        <v>925</v>
      </c>
      <c r="G355" s="244"/>
      <c r="H355" s="245">
        <v>1170</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5" customFormat="1" x14ac:dyDescent="0.2">
      <c r="B356" s="191"/>
      <c r="D356" s="174" t="s">
        <v>247</v>
      </c>
      <c r="E356" s="192" t="s">
        <v>1</v>
      </c>
      <c r="F356" s="193" t="s">
        <v>252</v>
      </c>
      <c r="G356" s="246"/>
      <c r="H356" s="247">
        <v>1170</v>
      </c>
      <c r="I356" s="246"/>
      <c r="J356" s="246"/>
      <c r="K356" s="246"/>
      <c r="L356" s="191"/>
      <c r="M356" s="194"/>
      <c r="N356" s="195"/>
      <c r="O356" s="195"/>
      <c r="P356" s="195"/>
      <c r="Q356" s="195"/>
      <c r="R356" s="195"/>
      <c r="S356" s="195"/>
      <c r="T356" s="196"/>
      <c r="AT356" s="192" t="s">
        <v>247</v>
      </c>
      <c r="AU356" s="192" t="s">
        <v>85</v>
      </c>
      <c r="AV356" s="15" t="s">
        <v>98</v>
      </c>
      <c r="AW356" s="15" t="s">
        <v>33</v>
      </c>
      <c r="AX356" s="15" t="s">
        <v>83</v>
      </c>
      <c r="AY356" s="192" t="s">
        <v>235</v>
      </c>
    </row>
    <row r="357" spans="1:65" s="2" customFormat="1" ht="19.899999999999999" customHeight="1" x14ac:dyDescent="0.2">
      <c r="A357" s="33"/>
      <c r="B357" s="162"/>
      <c r="C357" s="163" t="s">
        <v>509</v>
      </c>
      <c r="D357" s="163" t="s">
        <v>237</v>
      </c>
      <c r="E357" s="164" t="s">
        <v>926</v>
      </c>
      <c r="F357" s="165" t="s">
        <v>927</v>
      </c>
      <c r="G357" s="240" t="s">
        <v>897</v>
      </c>
      <c r="H357" s="241">
        <v>0.39</v>
      </c>
      <c r="I357" s="167"/>
      <c r="J357" s="254">
        <f>ROUND(I357*H357,2)</f>
        <v>0</v>
      </c>
      <c r="K357" s="255" t="s">
        <v>241</v>
      </c>
      <c r="L357" s="34"/>
      <c r="M357" s="168" t="s">
        <v>1</v>
      </c>
      <c r="N357" s="169" t="s">
        <v>41</v>
      </c>
      <c r="O357" s="59"/>
      <c r="P357" s="170">
        <f>O357*H357</f>
        <v>0</v>
      </c>
      <c r="Q357" s="170">
        <v>0</v>
      </c>
      <c r="R357" s="170">
        <f>Q357*H357</f>
        <v>0</v>
      </c>
      <c r="S357" s="170">
        <v>0</v>
      </c>
      <c r="T357" s="171">
        <f>S357*H357</f>
        <v>0</v>
      </c>
      <c r="U357" s="33"/>
      <c r="V357" s="33"/>
      <c r="W357" s="33"/>
      <c r="X357" s="33"/>
      <c r="Y357" s="33"/>
      <c r="Z357" s="33"/>
      <c r="AA357" s="33"/>
      <c r="AB357" s="33"/>
      <c r="AC357" s="33"/>
      <c r="AD357" s="33"/>
      <c r="AE357" s="33"/>
      <c r="AR357" s="172" t="s">
        <v>98</v>
      </c>
      <c r="AT357" s="172" t="s">
        <v>237</v>
      </c>
      <c r="AU357" s="172" t="s">
        <v>85</v>
      </c>
      <c r="AY357" s="18" t="s">
        <v>235</v>
      </c>
      <c r="BE357" s="173">
        <f>IF(N357="základní",J357,0)</f>
        <v>0</v>
      </c>
      <c r="BF357" s="173">
        <f>IF(N357="snížená",J357,0)</f>
        <v>0</v>
      </c>
      <c r="BG357" s="173">
        <f>IF(N357="zákl. přenesená",J357,0)</f>
        <v>0</v>
      </c>
      <c r="BH357" s="173">
        <f>IF(N357="sníž. přenesená",J357,0)</f>
        <v>0</v>
      </c>
      <c r="BI357" s="173">
        <f>IF(N357="nulová",J357,0)</f>
        <v>0</v>
      </c>
      <c r="BJ357" s="18" t="s">
        <v>83</v>
      </c>
      <c r="BK357" s="173">
        <f>ROUND(I357*H357,2)</f>
        <v>0</v>
      </c>
      <c r="BL357" s="18" t="s">
        <v>98</v>
      </c>
      <c r="BM357" s="172" t="s">
        <v>928</v>
      </c>
    </row>
    <row r="358" spans="1:65" s="2" customFormat="1" ht="29.25" x14ac:dyDescent="0.2">
      <c r="A358" s="33"/>
      <c r="B358" s="34"/>
      <c r="C358" s="33"/>
      <c r="D358" s="174" t="s">
        <v>243</v>
      </c>
      <c r="E358" s="33"/>
      <c r="F358" s="175" t="s">
        <v>929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243</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900</v>
      </c>
      <c r="G361" s="244"/>
      <c r="H361" s="245">
        <v>0.39</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0.39</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515</v>
      </c>
      <c r="D363" s="163" t="s">
        <v>237</v>
      </c>
      <c r="E363" s="164" t="s">
        <v>930</v>
      </c>
      <c r="F363" s="165" t="s">
        <v>931</v>
      </c>
      <c r="G363" s="240" t="s">
        <v>648</v>
      </c>
      <c r="H363" s="241">
        <v>42</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932</v>
      </c>
    </row>
    <row r="364" spans="1:65" s="2" customFormat="1" ht="29.25" x14ac:dyDescent="0.2">
      <c r="A364" s="33"/>
      <c r="B364" s="34"/>
      <c r="C364" s="33"/>
      <c r="D364" s="174" t="s">
        <v>243</v>
      </c>
      <c r="E364" s="33"/>
      <c r="F364" s="175" t="s">
        <v>933</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78" x14ac:dyDescent="0.2">
      <c r="A365" s="33"/>
      <c r="B365" s="34"/>
      <c r="C365" s="33"/>
      <c r="D365" s="174" t="s">
        <v>245</v>
      </c>
      <c r="E365" s="33"/>
      <c r="F365" s="178" t="s">
        <v>934</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873</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573</v>
      </c>
      <c r="G367" s="244"/>
      <c r="H367" s="245">
        <v>42</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42</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523</v>
      </c>
      <c r="D369" s="197" t="s">
        <v>338</v>
      </c>
      <c r="E369" s="198" t="s">
        <v>935</v>
      </c>
      <c r="F369" s="199" t="s">
        <v>936</v>
      </c>
      <c r="G369" s="248" t="s">
        <v>648</v>
      </c>
      <c r="H369" s="249">
        <v>12</v>
      </c>
      <c r="I369" s="200"/>
      <c r="J369" s="256">
        <f>ROUND(I369*H369,2)</f>
        <v>0</v>
      </c>
      <c r="K369" s="257" t="s">
        <v>1</v>
      </c>
      <c r="L369" s="201"/>
      <c r="M369" s="202" t="s">
        <v>1</v>
      </c>
      <c r="N369" s="203" t="s">
        <v>41</v>
      </c>
      <c r="O369" s="59"/>
      <c r="P369" s="170">
        <f>O369*H369</f>
        <v>0</v>
      </c>
      <c r="Q369" s="170">
        <v>0.01</v>
      </c>
      <c r="R369" s="170">
        <f>Q369*H369</f>
        <v>0.12</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937</v>
      </c>
    </row>
    <row r="370" spans="1:65" s="2" customFormat="1" x14ac:dyDescent="0.2">
      <c r="A370" s="33"/>
      <c r="B370" s="34"/>
      <c r="C370" s="33"/>
      <c r="D370" s="174" t="s">
        <v>243</v>
      </c>
      <c r="E370" s="33"/>
      <c r="F370" s="175" t="s">
        <v>936</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938</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346</v>
      </c>
      <c r="G372" s="244"/>
      <c r="H372" s="245">
        <v>12</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12</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4.45" customHeight="1" x14ac:dyDescent="0.2">
      <c r="A374" s="33"/>
      <c r="B374" s="162"/>
      <c r="C374" s="197" t="s">
        <v>534</v>
      </c>
      <c r="D374" s="197" t="s">
        <v>338</v>
      </c>
      <c r="E374" s="198" t="s">
        <v>939</v>
      </c>
      <c r="F374" s="199" t="s">
        <v>940</v>
      </c>
      <c r="G374" s="248" t="s">
        <v>648</v>
      </c>
      <c r="H374" s="249">
        <v>12</v>
      </c>
      <c r="I374" s="200"/>
      <c r="J374" s="256">
        <f>ROUND(I374*H374,2)</f>
        <v>0</v>
      </c>
      <c r="K374" s="257" t="s">
        <v>1</v>
      </c>
      <c r="L374" s="201"/>
      <c r="M374" s="202" t="s">
        <v>1</v>
      </c>
      <c r="N374" s="203" t="s">
        <v>41</v>
      </c>
      <c r="O374" s="59"/>
      <c r="P374" s="170">
        <f>O374*H374</f>
        <v>0</v>
      </c>
      <c r="Q374" s="170">
        <v>0.01</v>
      </c>
      <c r="R374" s="170">
        <f>Q374*H374</f>
        <v>0.12</v>
      </c>
      <c r="S374" s="170">
        <v>0</v>
      </c>
      <c r="T374" s="171">
        <f>S374*H374</f>
        <v>0</v>
      </c>
      <c r="U374" s="33"/>
      <c r="V374" s="33"/>
      <c r="W374" s="33"/>
      <c r="X374" s="33"/>
      <c r="Y374" s="33"/>
      <c r="Z374" s="33"/>
      <c r="AA374" s="33"/>
      <c r="AB374" s="33"/>
      <c r="AC374" s="33"/>
      <c r="AD374" s="33"/>
      <c r="AE374" s="33"/>
      <c r="AR374" s="172" t="s">
        <v>316</v>
      </c>
      <c r="AT374" s="172" t="s">
        <v>338</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941</v>
      </c>
    </row>
    <row r="375" spans="1:65" s="2" customFormat="1" x14ac:dyDescent="0.2">
      <c r="A375" s="33"/>
      <c r="B375" s="34"/>
      <c r="C375" s="33"/>
      <c r="D375" s="174" t="s">
        <v>243</v>
      </c>
      <c r="E375" s="33"/>
      <c r="F375" s="175" t="s">
        <v>940</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13" customFormat="1" x14ac:dyDescent="0.2">
      <c r="B376" s="179"/>
      <c r="D376" s="174" t="s">
        <v>247</v>
      </c>
      <c r="E376" s="180" t="s">
        <v>1</v>
      </c>
      <c r="F376" s="181" t="s">
        <v>938</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4" customFormat="1" x14ac:dyDescent="0.2">
      <c r="B377" s="185"/>
      <c r="D377" s="174" t="s">
        <v>247</v>
      </c>
      <c r="E377" s="186" t="s">
        <v>1</v>
      </c>
      <c r="F377" s="187" t="s">
        <v>346</v>
      </c>
      <c r="G377" s="244"/>
      <c r="H377" s="245">
        <v>12</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5" customFormat="1" x14ac:dyDescent="0.2">
      <c r="B378" s="191"/>
      <c r="D378" s="174" t="s">
        <v>247</v>
      </c>
      <c r="E378" s="192" t="s">
        <v>1</v>
      </c>
      <c r="F378" s="193" t="s">
        <v>252</v>
      </c>
      <c r="G378" s="246"/>
      <c r="H378" s="247">
        <v>12</v>
      </c>
      <c r="I378" s="246"/>
      <c r="J378" s="246"/>
      <c r="K378" s="246"/>
      <c r="L378" s="191"/>
      <c r="M378" s="194"/>
      <c r="N378" s="195"/>
      <c r="O378" s="195"/>
      <c r="P378" s="195"/>
      <c r="Q378" s="195"/>
      <c r="R378" s="195"/>
      <c r="S378" s="195"/>
      <c r="T378" s="196"/>
      <c r="AT378" s="192" t="s">
        <v>247</v>
      </c>
      <c r="AU378" s="192" t="s">
        <v>85</v>
      </c>
      <c r="AV378" s="15" t="s">
        <v>98</v>
      </c>
      <c r="AW378" s="15" t="s">
        <v>33</v>
      </c>
      <c r="AX378" s="15" t="s">
        <v>83</v>
      </c>
      <c r="AY378" s="192" t="s">
        <v>235</v>
      </c>
    </row>
    <row r="379" spans="1:65" s="2" customFormat="1" ht="19.899999999999999" customHeight="1" x14ac:dyDescent="0.2">
      <c r="A379" s="33"/>
      <c r="B379" s="162"/>
      <c r="C379" s="197" t="s">
        <v>539</v>
      </c>
      <c r="D379" s="197" t="s">
        <v>338</v>
      </c>
      <c r="E379" s="198" t="s">
        <v>942</v>
      </c>
      <c r="F379" s="199" t="s">
        <v>943</v>
      </c>
      <c r="G379" s="248" t="s">
        <v>648</v>
      </c>
      <c r="H379" s="249">
        <v>4</v>
      </c>
      <c r="I379" s="200"/>
      <c r="J379" s="256">
        <f>ROUND(I379*H379,2)</f>
        <v>0</v>
      </c>
      <c r="K379" s="257" t="s">
        <v>1</v>
      </c>
      <c r="L379" s="201"/>
      <c r="M379" s="202" t="s">
        <v>1</v>
      </c>
      <c r="N379" s="203" t="s">
        <v>41</v>
      </c>
      <c r="O379" s="59"/>
      <c r="P379" s="170">
        <f>O379*H379</f>
        <v>0</v>
      </c>
      <c r="Q379" s="170">
        <v>0.01</v>
      </c>
      <c r="R379" s="170">
        <f>Q379*H379</f>
        <v>0.04</v>
      </c>
      <c r="S379" s="170">
        <v>0</v>
      </c>
      <c r="T379" s="171">
        <f>S379*H379</f>
        <v>0</v>
      </c>
      <c r="U379" s="33"/>
      <c r="V379" s="33"/>
      <c r="W379" s="33"/>
      <c r="X379" s="33"/>
      <c r="Y379" s="33"/>
      <c r="Z379" s="33"/>
      <c r="AA379" s="33"/>
      <c r="AB379" s="33"/>
      <c r="AC379" s="33"/>
      <c r="AD379" s="33"/>
      <c r="AE379" s="33"/>
      <c r="AR379" s="172" t="s">
        <v>316</v>
      </c>
      <c r="AT379" s="172" t="s">
        <v>338</v>
      </c>
      <c r="AU379" s="172" t="s">
        <v>85</v>
      </c>
      <c r="AY379" s="18" t="s">
        <v>235</v>
      </c>
      <c r="BE379" s="173">
        <f>IF(N379="základní",J379,0)</f>
        <v>0</v>
      </c>
      <c r="BF379" s="173">
        <f>IF(N379="snížená",J379,0)</f>
        <v>0</v>
      </c>
      <c r="BG379" s="173">
        <f>IF(N379="zákl. přenesená",J379,0)</f>
        <v>0</v>
      </c>
      <c r="BH379" s="173">
        <f>IF(N379="sníž. přenesená",J379,0)</f>
        <v>0</v>
      </c>
      <c r="BI379" s="173">
        <f>IF(N379="nulová",J379,0)</f>
        <v>0</v>
      </c>
      <c r="BJ379" s="18" t="s">
        <v>83</v>
      </c>
      <c r="BK379" s="173">
        <f>ROUND(I379*H379,2)</f>
        <v>0</v>
      </c>
      <c r="BL379" s="18" t="s">
        <v>98</v>
      </c>
      <c r="BM379" s="172" t="s">
        <v>944</v>
      </c>
    </row>
    <row r="380" spans="1:65" s="2" customFormat="1" x14ac:dyDescent="0.2">
      <c r="A380" s="33"/>
      <c r="B380" s="34"/>
      <c r="C380" s="33"/>
      <c r="D380" s="174" t="s">
        <v>243</v>
      </c>
      <c r="E380" s="33"/>
      <c r="F380" s="175" t="s">
        <v>943</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243</v>
      </c>
      <c r="AU380" s="18" t="s">
        <v>85</v>
      </c>
    </row>
    <row r="381" spans="1:65" s="13" customFormat="1" x14ac:dyDescent="0.2">
      <c r="B381" s="179"/>
      <c r="D381" s="174" t="s">
        <v>247</v>
      </c>
      <c r="E381" s="180" t="s">
        <v>1</v>
      </c>
      <c r="F381" s="181" t="s">
        <v>938</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D382" s="174" t="s">
        <v>247</v>
      </c>
      <c r="E382" s="186" t="s">
        <v>1</v>
      </c>
      <c r="F382" s="187" t="s">
        <v>98</v>
      </c>
      <c r="G382" s="244"/>
      <c r="H382" s="245">
        <v>4</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D383" s="174" t="s">
        <v>247</v>
      </c>
      <c r="E383" s="192" t="s">
        <v>1</v>
      </c>
      <c r="F383" s="193" t="s">
        <v>252</v>
      </c>
      <c r="G383" s="246"/>
      <c r="H383" s="247">
        <v>4</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197" t="s">
        <v>543</v>
      </c>
      <c r="D384" s="197" t="s">
        <v>338</v>
      </c>
      <c r="E384" s="198" t="s">
        <v>945</v>
      </c>
      <c r="F384" s="199" t="s">
        <v>946</v>
      </c>
      <c r="G384" s="248" t="s">
        <v>648</v>
      </c>
      <c r="H384" s="249">
        <v>5</v>
      </c>
      <c r="I384" s="200"/>
      <c r="J384" s="256">
        <f>ROUND(I384*H384,2)</f>
        <v>0</v>
      </c>
      <c r="K384" s="257" t="s">
        <v>1</v>
      </c>
      <c r="L384" s="201"/>
      <c r="M384" s="202" t="s">
        <v>1</v>
      </c>
      <c r="N384" s="203" t="s">
        <v>41</v>
      </c>
      <c r="O384" s="59"/>
      <c r="P384" s="170">
        <f>O384*H384</f>
        <v>0</v>
      </c>
      <c r="Q384" s="170">
        <v>0.01</v>
      </c>
      <c r="R384" s="170">
        <f>Q384*H384</f>
        <v>0.05</v>
      </c>
      <c r="S384" s="170">
        <v>0</v>
      </c>
      <c r="T384" s="171">
        <f>S384*H384</f>
        <v>0</v>
      </c>
      <c r="U384" s="33"/>
      <c r="V384" s="33"/>
      <c r="W384" s="33"/>
      <c r="X384" s="33"/>
      <c r="Y384" s="33"/>
      <c r="Z384" s="33"/>
      <c r="AA384" s="33"/>
      <c r="AB384" s="33"/>
      <c r="AC384" s="33"/>
      <c r="AD384" s="33"/>
      <c r="AE384" s="33"/>
      <c r="AR384" s="172" t="s">
        <v>316</v>
      </c>
      <c r="AT384" s="172" t="s">
        <v>338</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947</v>
      </c>
    </row>
    <row r="385" spans="1:65" s="2" customFormat="1" x14ac:dyDescent="0.2">
      <c r="A385" s="33"/>
      <c r="B385" s="34"/>
      <c r="C385" s="33"/>
      <c r="D385" s="174" t="s">
        <v>243</v>
      </c>
      <c r="E385" s="33"/>
      <c r="F385" s="175" t="s">
        <v>948</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13" customFormat="1" x14ac:dyDescent="0.2">
      <c r="B386" s="179"/>
      <c r="D386" s="174" t="s">
        <v>247</v>
      </c>
      <c r="E386" s="180" t="s">
        <v>1</v>
      </c>
      <c r="F386" s="181" t="s">
        <v>938</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281</v>
      </c>
      <c r="G387" s="244"/>
      <c r="H387" s="245">
        <v>5</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5</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97" t="s">
        <v>551</v>
      </c>
      <c r="D389" s="197" t="s">
        <v>338</v>
      </c>
      <c r="E389" s="198" t="s">
        <v>949</v>
      </c>
      <c r="F389" s="199" t="s">
        <v>950</v>
      </c>
      <c r="G389" s="248" t="s">
        <v>951</v>
      </c>
      <c r="H389" s="249">
        <v>2</v>
      </c>
      <c r="I389" s="200"/>
      <c r="J389" s="256">
        <f>ROUND(I389*H389,2)</f>
        <v>0</v>
      </c>
      <c r="K389" s="257" t="s">
        <v>1</v>
      </c>
      <c r="L389" s="201"/>
      <c r="M389" s="202" t="s">
        <v>1</v>
      </c>
      <c r="N389" s="203"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316</v>
      </c>
      <c r="AT389" s="172" t="s">
        <v>338</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952</v>
      </c>
    </row>
    <row r="390" spans="1:65" s="2" customFormat="1" x14ac:dyDescent="0.2">
      <c r="A390" s="33"/>
      <c r="B390" s="34"/>
      <c r="C390" s="33"/>
      <c r="D390" s="174" t="s">
        <v>243</v>
      </c>
      <c r="E390" s="33"/>
      <c r="F390" s="175" t="s">
        <v>950</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13" customFormat="1" x14ac:dyDescent="0.2">
      <c r="B391" s="179"/>
      <c r="D391" s="174" t="s">
        <v>247</v>
      </c>
      <c r="E391" s="180" t="s">
        <v>1</v>
      </c>
      <c r="F391" s="181" t="s">
        <v>938</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85</v>
      </c>
      <c r="G392" s="244"/>
      <c r="H392" s="245">
        <v>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559</v>
      </c>
      <c r="D394" s="197" t="s">
        <v>338</v>
      </c>
      <c r="E394" s="198" t="s">
        <v>953</v>
      </c>
      <c r="F394" s="199" t="s">
        <v>954</v>
      </c>
      <c r="G394" s="248" t="s">
        <v>648</v>
      </c>
      <c r="H394" s="249">
        <v>4</v>
      </c>
      <c r="I394" s="200"/>
      <c r="J394" s="256">
        <f>ROUND(I394*H394,2)</f>
        <v>0</v>
      </c>
      <c r="K394" s="257" t="s">
        <v>1</v>
      </c>
      <c r="L394" s="201"/>
      <c r="M394" s="202" t="s">
        <v>1</v>
      </c>
      <c r="N394" s="203" t="s">
        <v>41</v>
      </c>
      <c r="O394" s="59"/>
      <c r="P394" s="170">
        <f>O394*H394</f>
        <v>0</v>
      </c>
      <c r="Q394" s="170">
        <v>0.01</v>
      </c>
      <c r="R394" s="170">
        <f>Q394*H394</f>
        <v>0.04</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955</v>
      </c>
    </row>
    <row r="395" spans="1:65" s="2" customFormat="1" x14ac:dyDescent="0.2">
      <c r="A395" s="33"/>
      <c r="B395" s="34"/>
      <c r="C395" s="33"/>
      <c r="D395" s="174" t="s">
        <v>243</v>
      </c>
      <c r="E395" s="33"/>
      <c r="F395" s="175" t="s">
        <v>956</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938</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98</v>
      </c>
      <c r="G397" s="244"/>
      <c r="H397" s="245">
        <v>4</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4</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4.45" customHeight="1" x14ac:dyDescent="0.2">
      <c r="A399" s="33"/>
      <c r="B399" s="162"/>
      <c r="C399" s="197" t="s">
        <v>566</v>
      </c>
      <c r="D399" s="197" t="s">
        <v>338</v>
      </c>
      <c r="E399" s="198" t="s">
        <v>957</v>
      </c>
      <c r="F399" s="199" t="s">
        <v>958</v>
      </c>
      <c r="G399" s="248" t="s">
        <v>648</v>
      </c>
      <c r="H399" s="249">
        <v>2</v>
      </c>
      <c r="I399" s="200"/>
      <c r="J399" s="256">
        <f>ROUND(I399*H399,2)</f>
        <v>0</v>
      </c>
      <c r="K399" s="257" t="s">
        <v>1</v>
      </c>
      <c r="L399" s="201"/>
      <c r="M399" s="202" t="s">
        <v>1</v>
      </c>
      <c r="N399" s="203" t="s">
        <v>41</v>
      </c>
      <c r="O399" s="59"/>
      <c r="P399" s="170">
        <f>O399*H399</f>
        <v>0</v>
      </c>
      <c r="Q399" s="170">
        <v>0.01</v>
      </c>
      <c r="R399" s="170">
        <f>Q399*H399</f>
        <v>0.02</v>
      </c>
      <c r="S399" s="170">
        <v>0</v>
      </c>
      <c r="T399" s="171">
        <f>S399*H399</f>
        <v>0</v>
      </c>
      <c r="U399" s="33"/>
      <c r="V399" s="33"/>
      <c r="W399" s="33"/>
      <c r="X399" s="33"/>
      <c r="Y399" s="33"/>
      <c r="Z399" s="33"/>
      <c r="AA399" s="33"/>
      <c r="AB399" s="33"/>
      <c r="AC399" s="33"/>
      <c r="AD399" s="33"/>
      <c r="AE399" s="33"/>
      <c r="AR399" s="172" t="s">
        <v>316</v>
      </c>
      <c r="AT399" s="172" t="s">
        <v>338</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959</v>
      </c>
    </row>
    <row r="400" spans="1:65" s="2" customFormat="1" x14ac:dyDescent="0.2">
      <c r="A400" s="33"/>
      <c r="B400" s="34"/>
      <c r="C400" s="33"/>
      <c r="D400" s="174" t="s">
        <v>243</v>
      </c>
      <c r="E400" s="33"/>
      <c r="F400" s="175" t="s">
        <v>960</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13" customFormat="1" x14ac:dyDescent="0.2">
      <c r="B401" s="179"/>
      <c r="D401" s="174" t="s">
        <v>247</v>
      </c>
      <c r="E401" s="180" t="s">
        <v>1</v>
      </c>
      <c r="F401" s="181" t="s">
        <v>938</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85</v>
      </c>
      <c r="G402" s="244"/>
      <c r="H402" s="245">
        <v>2</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2</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573</v>
      </c>
      <c r="D404" s="163" t="s">
        <v>237</v>
      </c>
      <c r="E404" s="164" t="s">
        <v>961</v>
      </c>
      <c r="F404" s="165" t="s">
        <v>962</v>
      </c>
      <c r="G404" s="240" t="s">
        <v>648</v>
      </c>
      <c r="H404" s="241">
        <v>42</v>
      </c>
      <c r="I404" s="167"/>
      <c r="J404" s="254">
        <f>ROUND(I404*H404,2)</f>
        <v>0</v>
      </c>
      <c r="K404" s="255" t="s">
        <v>241</v>
      </c>
      <c r="L404" s="34"/>
      <c r="M404" s="168" t="s">
        <v>1</v>
      </c>
      <c r="N404" s="169" t="s">
        <v>41</v>
      </c>
      <c r="O404" s="59"/>
      <c r="P404" s="170">
        <f>O404*H404</f>
        <v>0</v>
      </c>
      <c r="Q404" s="170">
        <v>6.0000000000000002E-5</v>
      </c>
      <c r="R404" s="170">
        <f>Q404*H404</f>
        <v>2.5200000000000001E-3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963</v>
      </c>
    </row>
    <row r="405" spans="1:65" s="2" customFormat="1" x14ac:dyDescent="0.2">
      <c r="A405" s="33"/>
      <c r="B405" s="34"/>
      <c r="C405" s="33"/>
      <c r="D405" s="174" t="s">
        <v>243</v>
      </c>
      <c r="E405" s="33"/>
      <c r="F405" s="175" t="s">
        <v>964</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58.5" x14ac:dyDescent="0.2">
      <c r="A406" s="33"/>
      <c r="B406" s="34"/>
      <c r="C406" s="33"/>
      <c r="D406" s="174" t="s">
        <v>245</v>
      </c>
      <c r="E406" s="33"/>
      <c r="F406" s="178" t="s">
        <v>965</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873</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966</v>
      </c>
      <c r="G408" s="244"/>
      <c r="H408" s="245">
        <v>42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42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9.899999999999999" customHeight="1" x14ac:dyDescent="0.2">
      <c r="A410" s="33"/>
      <c r="B410" s="162"/>
      <c r="C410" s="197" t="s">
        <v>582</v>
      </c>
      <c r="D410" s="197" t="s">
        <v>338</v>
      </c>
      <c r="E410" s="198" t="s">
        <v>967</v>
      </c>
      <c r="F410" s="199" t="s">
        <v>968</v>
      </c>
      <c r="G410" s="248" t="s">
        <v>648</v>
      </c>
      <c r="H410" s="249">
        <v>42</v>
      </c>
      <c r="I410" s="200"/>
      <c r="J410" s="256">
        <f>ROUND(I410*H410,2)</f>
        <v>0</v>
      </c>
      <c r="K410" s="257" t="s">
        <v>1</v>
      </c>
      <c r="L410" s="201"/>
      <c r="M410" s="202" t="s">
        <v>1</v>
      </c>
      <c r="N410" s="203" t="s">
        <v>41</v>
      </c>
      <c r="O410" s="59"/>
      <c r="P410" s="170">
        <f>O410*H410</f>
        <v>0</v>
      </c>
      <c r="Q410" s="170">
        <v>5.8999999999999999E-3</v>
      </c>
      <c r="R410" s="170">
        <f>Q410*H410</f>
        <v>0.24779999999999999</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969</v>
      </c>
    </row>
    <row r="411" spans="1:65" s="2" customFormat="1" x14ac:dyDescent="0.2">
      <c r="A411" s="33"/>
      <c r="B411" s="34"/>
      <c r="C411" s="33"/>
      <c r="D411" s="174" t="s">
        <v>243</v>
      </c>
      <c r="E411" s="33"/>
      <c r="F411" s="175" t="s">
        <v>968</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970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573</v>
      </c>
      <c r="G413" s="244"/>
      <c r="H413" s="245">
        <v>42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42</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592</v>
      </c>
      <c r="D415" s="197" t="s">
        <v>338</v>
      </c>
      <c r="E415" s="198" t="s">
        <v>971</v>
      </c>
      <c r="F415" s="199" t="s">
        <v>972</v>
      </c>
      <c r="G415" s="248" t="s">
        <v>627</v>
      </c>
      <c r="H415" s="249">
        <v>84</v>
      </c>
      <c r="I415" s="200"/>
      <c r="J415" s="256">
        <f>ROUND(I415*H415,2)</f>
        <v>0</v>
      </c>
      <c r="K415" s="257" t="s">
        <v>1</v>
      </c>
      <c r="L415" s="201"/>
      <c r="M415" s="202" t="s">
        <v>1</v>
      </c>
      <c r="N415" s="203" t="s">
        <v>41</v>
      </c>
      <c r="O415" s="59"/>
      <c r="P415" s="170">
        <f>O415*H415</f>
        <v>0</v>
      </c>
      <c r="Q415" s="170">
        <v>1E-3</v>
      </c>
      <c r="R415" s="170">
        <f>Q415*H415</f>
        <v>8.4000000000000005E-2</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973</v>
      </c>
    </row>
    <row r="416" spans="1:65" s="2" customFormat="1" x14ac:dyDescent="0.2">
      <c r="A416" s="33"/>
      <c r="B416" s="34"/>
      <c r="C416" s="33"/>
      <c r="D416" s="174" t="s">
        <v>243</v>
      </c>
      <c r="E416" s="33"/>
      <c r="F416" s="175" t="s">
        <v>974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975</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976</v>
      </c>
      <c r="G418" s="244"/>
      <c r="H418" s="245">
        <v>84</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84</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2" customFormat="1" ht="19.899999999999999" customHeight="1" x14ac:dyDescent="0.2">
      <c r="A420" s="33"/>
      <c r="B420" s="162"/>
      <c r="C420" s="163" t="s">
        <v>600</v>
      </c>
      <c r="D420" s="163" t="s">
        <v>237</v>
      </c>
      <c r="E420" s="164" t="s">
        <v>977</v>
      </c>
      <c r="F420" s="165" t="s">
        <v>978</v>
      </c>
      <c r="G420" s="240" t="s">
        <v>648</v>
      </c>
      <c r="H420" s="241">
        <v>42</v>
      </c>
      <c r="I420" s="167"/>
      <c r="J420" s="254">
        <f>ROUND(I420*H420,2)</f>
        <v>0</v>
      </c>
      <c r="K420" s="255" t="s">
        <v>241</v>
      </c>
      <c r="L420" s="34"/>
      <c r="M420" s="168" t="s">
        <v>1</v>
      </c>
      <c r="N420" s="169" t="s">
        <v>41</v>
      </c>
      <c r="O420" s="59"/>
      <c r="P420" s="170">
        <f>O420*H420</f>
        <v>0</v>
      </c>
      <c r="Q420" s="170">
        <v>0</v>
      </c>
      <c r="R420" s="170">
        <f>Q420*H420</f>
        <v>0</v>
      </c>
      <c r="S420" s="170">
        <v>0</v>
      </c>
      <c r="T420" s="171">
        <f>S420*H420</f>
        <v>0</v>
      </c>
      <c r="U420" s="33"/>
      <c r="V420" s="33"/>
      <c r="W420" s="33"/>
      <c r="X420" s="33"/>
      <c r="Y420" s="33"/>
      <c r="Z420" s="33"/>
      <c r="AA420" s="33"/>
      <c r="AB420" s="33"/>
      <c r="AC420" s="33"/>
      <c r="AD420" s="33"/>
      <c r="AE420" s="33"/>
      <c r="AR420" s="172" t="s">
        <v>98</v>
      </c>
      <c r="AT420" s="172" t="s">
        <v>237</v>
      </c>
      <c r="AU420" s="172" t="s">
        <v>85</v>
      </c>
      <c r="AY420" s="18" t="s">
        <v>235</v>
      </c>
      <c r="BE420" s="173">
        <f>IF(N420="základní",J420,0)</f>
        <v>0</v>
      </c>
      <c r="BF420" s="173">
        <f>IF(N420="snížená",J420,0)</f>
        <v>0</v>
      </c>
      <c r="BG420" s="173">
        <f>IF(N420="zákl. přenesená",J420,0)</f>
        <v>0</v>
      </c>
      <c r="BH420" s="173">
        <f>IF(N420="sníž. přenesená",J420,0)</f>
        <v>0</v>
      </c>
      <c r="BI420" s="173">
        <f>IF(N420="nulová",J420,0)</f>
        <v>0</v>
      </c>
      <c r="BJ420" s="18" t="s">
        <v>83</v>
      </c>
      <c r="BK420" s="173">
        <f>ROUND(I420*H420,2)</f>
        <v>0</v>
      </c>
      <c r="BL420" s="18" t="s">
        <v>98</v>
      </c>
      <c r="BM420" s="172" t="s">
        <v>979</v>
      </c>
    </row>
    <row r="421" spans="1:65" s="2" customFormat="1" ht="19.5" x14ac:dyDescent="0.2">
      <c r="A421" s="33"/>
      <c r="B421" s="34"/>
      <c r="C421" s="33"/>
      <c r="D421" s="174" t="s">
        <v>243</v>
      </c>
      <c r="E421" s="33"/>
      <c r="F421" s="175" t="s">
        <v>980</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243</v>
      </c>
      <c r="AU421" s="18" t="s">
        <v>85</v>
      </c>
    </row>
    <row r="422" spans="1:65" s="2" customFormat="1" ht="97.5" x14ac:dyDescent="0.2">
      <c r="A422" s="33"/>
      <c r="B422" s="34"/>
      <c r="C422" s="33"/>
      <c r="D422" s="174" t="s">
        <v>245</v>
      </c>
      <c r="E422" s="33"/>
      <c r="F422" s="178" t="s">
        <v>981</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245</v>
      </c>
      <c r="AU422" s="18" t="s">
        <v>85</v>
      </c>
    </row>
    <row r="423" spans="1:65" s="13" customFormat="1" x14ac:dyDescent="0.2">
      <c r="B423" s="179"/>
      <c r="D423" s="174" t="s">
        <v>247</v>
      </c>
      <c r="E423" s="180" t="s">
        <v>1</v>
      </c>
      <c r="F423" s="181" t="s">
        <v>873</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3" customFormat="1" x14ac:dyDescent="0.2">
      <c r="B424" s="179"/>
      <c r="D424" s="174" t="s">
        <v>247</v>
      </c>
      <c r="E424" s="180" t="s">
        <v>1</v>
      </c>
      <c r="F424" s="181" t="s">
        <v>982</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573</v>
      </c>
      <c r="G425" s="244"/>
      <c r="H425" s="245">
        <v>42</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42</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608</v>
      </c>
      <c r="D427" s="163" t="s">
        <v>237</v>
      </c>
      <c r="E427" s="164" t="s">
        <v>983</v>
      </c>
      <c r="F427" s="165" t="s">
        <v>984</v>
      </c>
      <c r="G427" s="240" t="s">
        <v>263</v>
      </c>
      <c r="H427" s="241">
        <v>42</v>
      </c>
      <c r="I427" s="167"/>
      <c r="J427" s="254">
        <f>ROUND(I427*H427,2)</f>
        <v>0</v>
      </c>
      <c r="K427" s="255" t="s">
        <v>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985</v>
      </c>
    </row>
    <row r="428" spans="1:65" s="2" customFormat="1" ht="29.25" x14ac:dyDescent="0.2">
      <c r="A428" s="33"/>
      <c r="B428" s="34"/>
      <c r="C428" s="33"/>
      <c r="D428" s="174" t="s">
        <v>243</v>
      </c>
      <c r="E428" s="33"/>
      <c r="F428" s="175" t="s">
        <v>986</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175.5" x14ac:dyDescent="0.2">
      <c r="A429" s="33"/>
      <c r="B429" s="34"/>
      <c r="C429" s="33"/>
      <c r="D429" s="174" t="s">
        <v>245</v>
      </c>
      <c r="E429" s="33"/>
      <c r="F429" s="178" t="s">
        <v>987</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873</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988</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573</v>
      </c>
      <c r="G432" s="244"/>
      <c r="H432" s="245">
        <v>42</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42</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9.899999999999999" customHeight="1" x14ac:dyDescent="0.2">
      <c r="A434" s="33"/>
      <c r="B434" s="162"/>
      <c r="C434" s="163" t="s">
        <v>616</v>
      </c>
      <c r="D434" s="163" t="s">
        <v>237</v>
      </c>
      <c r="E434" s="164" t="s">
        <v>989</v>
      </c>
      <c r="F434" s="165" t="s">
        <v>990</v>
      </c>
      <c r="G434" s="240" t="s">
        <v>648</v>
      </c>
      <c r="H434" s="241">
        <v>42</v>
      </c>
      <c r="I434" s="258"/>
      <c r="J434" s="254">
        <f>ROUND(I434*H434,2)</f>
        <v>0</v>
      </c>
      <c r="K434" s="255" t="s">
        <v>1</v>
      </c>
      <c r="L434" s="34"/>
      <c r="M434" s="168" t="s">
        <v>1</v>
      </c>
      <c r="N434" s="169" t="s">
        <v>41</v>
      </c>
      <c r="O434" s="59"/>
      <c r="P434" s="170">
        <f>O434*H434</f>
        <v>0</v>
      </c>
      <c r="Q434" s="170">
        <v>2.0799999999999998E-3</v>
      </c>
      <c r="R434" s="170">
        <f>Q434*H434</f>
        <v>8.7359999999999993E-2</v>
      </c>
      <c r="S434" s="170">
        <v>0</v>
      </c>
      <c r="T434" s="171">
        <f>S434*H434</f>
        <v>0</v>
      </c>
      <c r="U434" s="33"/>
      <c r="V434" s="33"/>
      <c r="W434" s="33"/>
      <c r="X434" s="33"/>
      <c r="Y434" s="33"/>
      <c r="Z434" s="33"/>
      <c r="AA434" s="33"/>
      <c r="AB434" s="33"/>
      <c r="AC434" s="33"/>
      <c r="AD434" s="33"/>
      <c r="AE434" s="33"/>
      <c r="AR434" s="172" t="s">
        <v>98</v>
      </c>
      <c r="AT434" s="172" t="s">
        <v>237</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991</v>
      </c>
    </row>
    <row r="435" spans="1:65" s="2" customFormat="1" ht="19.5" x14ac:dyDescent="0.2">
      <c r="A435" s="33"/>
      <c r="B435" s="34"/>
      <c r="C435" s="33"/>
      <c r="D435" s="174" t="s">
        <v>243</v>
      </c>
      <c r="E435" s="33"/>
      <c r="F435" s="175" t="s">
        <v>992</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2" customFormat="1" ht="29.25" x14ac:dyDescent="0.2">
      <c r="A436" s="33"/>
      <c r="B436" s="34"/>
      <c r="C436" s="33"/>
      <c r="D436" s="174" t="s">
        <v>408</v>
      </c>
      <c r="E436" s="33"/>
      <c r="F436" s="178" t="s">
        <v>993</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408</v>
      </c>
      <c r="AU436" s="18" t="s">
        <v>85</v>
      </c>
    </row>
    <row r="437" spans="1:65" s="13" customFormat="1" x14ac:dyDescent="0.2">
      <c r="B437" s="179"/>
      <c r="D437" s="174" t="s">
        <v>247</v>
      </c>
      <c r="E437" s="180" t="s">
        <v>1</v>
      </c>
      <c r="F437" s="181" t="s">
        <v>873</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573</v>
      </c>
      <c r="G438" s="244"/>
      <c r="H438" s="245">
        <v>42</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42</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2" customFormat="1" ht="19.899999999999999" customHeight="1" x14ac:dyDescent="0.2">
      <c r="A440" s="33"/>
      <c r="B440" s="162"/>
      <c r="C440" s="163" t="s">
        <v>624</v>
      </c>
      <c r="D440" s="163" t="s">
        <v>237</v>
      </c>
      <c r="E440" s="164" t="s">
        <v>994</v>
      </c>
      <c r="F440" s="165" t="s">
        <v>995</v>
      </c>
      <c r="G440" s="240" t="s">
        <v>263</v>
      </c>
      <c r="H440" s="241">
        <v>21</v>
      </c>
      <c r="I440" s="167"/>
      <c r="J440" s="254">
        <f>ROUND(I440*H440,2)</f>
        <v>0</v>
      </c>
      <c r="K440" s="255" t="s">
        <v>1</v>
      </c>
      <c r="L440" s="34"/>
      <c r="M440" s="168" t="s">
        <v>1</v>
      </c>
      <c r="N440" s="169" t="s">
        <v>41</v>
      </c>
      <c r="O440" s="59"/>
      <c r="P440" s="170">
        <f>O440*H440</f>
        <v>0</v>
      </c>
      <c r="Q440" s="170">
        <v>0</v>
      </c>
      <c r="R440" s="170">
        <f>Q440*H440</f>
        <v>0</v>
      </c>
      <c r="S440" s="170">
        <v>0</v>
      </c>
      <c r="T440" s="171">
        <f>S440*H440</f>
        <v>0</v>
      </c>
      <c r="U440" s="33"/>
      <c r="V440" s="33"/>
      <c r="W440" s="33"/>
      <c r="X440" s="33"/>
      <c r="Y440" s="33"/>
      <c r="Z440" s="33"/>
      <c r="AA440" s="33"/>
      <c r="AB440" s="33"/>
      <c r="AC440" s="33"/>
      <c r="AD440" s="33"/>
      <c r="AE440" s="33"/>
      <c r="AR440" s="172" t="s">
        <v>98</v>
      </c>
      <c r="AT440" s="172" t="s">
        <v>237</v>
      </c>
      <c r="AU440" s="172" t="s">
        <v>85</v>
      </c>
      <c r="AY440" s="18" t="s">
        <v>235</v>
      </c>
      <c r="BE440" s="173">
        <f>IF(N440="základní",J440,0)</f>
        <v>0</v>
      </c>
      <c r="BF440" s="173">
        <f>IF(N440="snížená",J440,0)</f>
        <v>0</v>
      </c>
      <c r="BG440" s="173">
        <f>IF(N440="zákl. přenesená",J440,0)</f>
        <v>0</v>
      </c>
      <c r="BH440" s="173">
        <f>IF(N440="sníž. přenesená",J440,0)</f>
        <v>0</v>
      </c>
      <c r="BI440" s="173">
        <f>IF(N440="nulová",J440,0)</f>
        <v>0</v>
      </c>
      <c r="BJ440" s="18" t="s">
        <v>83</v>
      </c>
      <c r="BK440" s="173">
        <f>ROUND(I440*H440,2)</f>
        <v>0</v>
      </c>
      <c r="BL440" s="18" t="s">
        <v>98</v>
      </c>
      <c r="BM440" s="172" t="s">
        <v>996</v>
      </c>
    </row>
    <row r="441" spans="1:65" s="2" customFormat="1" ht="19.5" x14ac:dyDescent="0.2">
      <c r="A441" s="33"/>
      <c r="B441" s="34"/>
      <c r="C441" s="33"/>
      <c r="D441" s="174" t="s">
        <v>243</v>
      </c>
      <c r="E441" s="33"/>
      <c r="F441" s="175" t="s">
        <v>997</v>
      </c>
      <c r="G441" s="238"/>
      <c r="H441" s="238"/>
      <c r="I441" s="238"/>
      <c r="J441" s="238"/>
      <c r="K441" s="238"/>
      <c r="L441" s="34"/>
      <c r="M441" s="176"/>
      <c r="N441" s="177"/>
      <c r="O441" s="59"/>
      <c r="P441" s="59"/>
      <c r="Q441" s="59"/>
      <c r="R441" s="59"/>
      <c r="S441" s="59"/>
      <c r="T441" s="60"/>
      <c r="U441" s="33"/>
      <c r="V441" s="33"/>
      <c r="W441" s="33"/>
      <c r="X441" s="33"/>
      <c r="Y441" s="33"/>
      <c r="Z441" s="33"/>
      <c r="AA441" s="33"/>
      <c r="AB441" s="33"/>
      <c r="AC441" s="33"/>
      <c r="AD441" s="33"/>
      <c r="AE441" s="33"/>
      <c r="AT441" s="18" t="s">
        <v>243</v>
      </c>
      <c r="AU441" s="18" t="s">
        <v>85</v>
      </c>
    </row>
    <row r="442" spans="1:65" s="2" customFormat="1" ht="78" x14ac:dyDescent="0.2">
      <c r="A442" s="33"/>
      <c r="B442" s="34"/>
      <c r="C442" s="33"/>
      <c r="D442" s="174" t="s">
        <v>245</v>
      </c>
      <c r="E442" s="33"/>
      <c r="F442" s="178" t="s">
        <v>998</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245</v>
      </c>
      <c r="AU442" s="18" t="s">
        <v>85</v>
      </c>
    </row>
    <row r="443" spans="1:65" s="13" customFormat="1" x14ac:dyDescent="0.2">
      <c r="B443" s="179"/>
      <c r="D443" s="174" t="s">
        <v>247</v>
      </c>
      <c r="E443" s="180" t="s">
        <v>1</v>
      </c>
      <c r="F443" s="181" t="s">
        <v>999</v>
      </c>
      <c r="G443" s="242"/>
      <c r="H443" s="243" t="s">
        <v>1</v>
      </c>
      <c r="I443" s="242"/>
      <c r="J443" s="242"/>
      <c r="K443" s="242"/>
      <c r="L443" s="179"/>
      <c r="M443" s="182"/>
      <c r="N443" s="183"/>
      <c r="O443" s="183"/>
      <c r="P443" s="183"/>
      <c r="Q443" s="183"/>
      <c r="R443" s="183"/>
      <c r="S443" s="183"/>
      <c r="T443" s="184"/>
      <c r="AT443" s="180" t="s">
        <v>247</v>
      </c>
      <c r="AU443" s="180" t="s">
        <v>85</v>
      </c>
      <c r="AV443" s="13" t="s">
        <v>83</v>
      </c>
      <c r="AW443" s="13" t="s">
        <v>33</v>
      </c>
      <c r="AX443" s="13" t="s">
        <v>76</v>
      </c>
      <c r="AY443" s="180" t="s">
        <v>235</v>
      </c>
    </row>
    <row r="444" spans="1:65" s="13" customFormat="1" x14ac:dyDescent="0.2">
      <c r="B444" s="179"/>
      <c r="D444" s="174" t="s">
        <v>247</v>
      </c>
      <c r="E444" s="180" t="s">
        <v>1</v>
      </c>
      <c r="F444" s="181" t="s">
        <v>1000</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1001</v>
      </c>
      <c r="G445" s="244"/>
      <c r="H445" s="245">
        <v>21</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21</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14.45" customHeight="1" x14ac:dyDescent="0.2">
      <c r="A447" s="33"/>
      <c r="B447" s="162"/>
      <c r="C447" s="197" t="s">
        <v>633</v>
      </c>
      <c r="D447" s="197" t="s">
        <v>338</v>
      </c>
      <c r="E447" s="198" t="s">
        <v>1002</v>
      </c>
      <c r="F447" s="199" t="s">
        <v>1003</v>
      </c>
      <c r="G447" s="248" t="s">
        <v>271</v>
      </c>
      <c r="H447" s="249">
        <v>2.1</v>
      </c>
      <c r="I447" s="200"/>
      <c r="J447" s="256">
        <f>ROUND(I447*H447,2)</f>
        <v>0</v>
      </c>
      <c r="K447" s="257" t="s">
        <v>1</v>
      </c>
      <c r="L447" s="201"/>
      <c r="M447" s="202" t="s">
        <v>1</v>
      </c>
      <c r="N447" s="203" t="s">
        <v>41</v>
      </c>
      <c r="O447" s="59"/>
      <c r="P447" s="170">
        <f>O447*H447</f>
        <v>0</v>
      </c>
      <c r="Q447" s="170">
        <v>0.2</v>
      </c>
      <c r="R447" s="170">
        <f>Q447*H447</f>
        <v>0.42000000000000004</v>
      </c>
      <c r="S447" s="170">
        <v>0</v>
      </c>
      <c r="T447" s="171">
        <f>S447*H447</f>
        <v>0</v>
      </c>
      <c r="U447" s="33"/>
      <c r="V447" s="33"/>
      <c r="W447" s="33"/>
      <c r="X447" s="33"/>
      <c r="Y447" s="33"/>
      <c r="Z447" s="33"/>
      <c r="AA447" s="33"/>
      <c r="AB447" s="33"/>
      <c r="AC447" s="33"/>
      <c r="AD447" s="33"/>
      <c r="AE447" s="33"/>
      <c r="AR447" s="172" t="s">
        <v>316</v>
      </c>
      <c r="AT447" s="172" t="s">
        <v>338</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1004</v>
      </c>
    </row>
    <row r="448" spans="1:65" s="2" customFormat="1" x14ac:dyDescent="0.2">
      <c r="A448" s="33"/>
      <c r="B448" s="34"/>
      <c r="C448" s="33"/>
      <c r="D448" s="174" t="s">
        <v>243</v>
      </c>
      <c r="E448" s="33"/>
      <c r="F448" s="175" t="s">
        <v>1003</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1005</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4" customFormat="1" x14ac:dyDescent="0.2">
      <c r="B450" s="185"/>
      <c r="D450" s="174" t="s">
        <v>247</v>
      </c>
      <c r="E450" s="186" t="s">
        <v>1</v>
      </c>
      <c r="F450" s="187" t="s">
        <v>1006</v>
      </c>
      <c r="G450" s="244"/>
      <c r="H450" s="245">
        <v>2.1</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2.1</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4.45" customHeight="1" x14ac:dyDescent="0.2">
      <c r="A452" s="33"/>
      <c r="B452" s="162"/>
      <c r="C452" s="163" t="s">
        <v>638</v>
      </c>
      <c r="D452" s="163" t="s">
        <v>237</v>
      </c>
      <c r="E452" s="164" t="s">
        <v>1007</v>
      </c>
      <c r="F452" s="165" t="s">
        <v>1008</v>
      </c>
      <c r="G452" s="240" t="s">
        <v>648</v>
      </c>
      <c r="H452" s="241">
        <v>210</v>
      </c>
      <c r="I452" s="167"/>
      <c r="J452" s="254">
        <f>ROUND(I452*H452,2)</f>
        <v>0</v>
      </c>
      <c r="K452" s="255" t="s">
        <v>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1009</v>
      </c>
    </row>
    <row r="453" spans="1:65" s="2" customFormat="1" x14ac:dyDescent="0.2">
      <c r="A453" s="33"/>
      <c r="B453" s="34"/>
      <c r="C453" s="33"/>
      <c r="D453" s="174" t="s">
        <v>243</v>
      </c>
      <c r="E453" s="33"/>
      <c r="F453" s="175" t="s">
        <v>1010</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13" customFormat="1" x14ac:dyDescent="0.2">
      <c r="B454" s="179"/>
      <c r="D454" s="174" t="s">
        <v>247</v>
      </c>
      <c r="E454" s="180" t="s">
        <v>1</v>
      </c>
      <c r="F454" s="181" t="s">
        <v>873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3" customFormat="1" x14ac:dyDescent="0.2">
      <c r="B455" s="179"/>
      <c r="D455" s="174" t="s">
        <v>247</v>
      </c>
      <c r="E455" s="180" t="s">
        <v>1</v>
      </c>
      <c r="F455" s="181" t="s">
        <v>988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1011</v>
      </c>
      <c r="G456" s="244"/>
      <c r="H456" s="245">
        <v>210</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210</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645</v>
      </c>
      <c r="D458" s="197" t="s">
        <v>338</v>
      </c>
      <c r="E458" s="198" t="s">
        <v>1012</v>
      </c>
      <c r="F458" s="199" t="s">
        <v>1013</v>
      </c>
      <c r="G458" s="248" t="s">
        <v>648</v>
      </c>
      <c r="H458" s="249">
        <v>210</v>
      </c>
      <c r="I458" s="200"/>
      <c r="J458" s="256">
        <f>ROUND(I458*H458,2)</f>
        <v>0</v>
      </c>
      <c r="K458" s="257" t="s">
        <v>1</v>
      </c>
      <c r="L458" s="201"/>
      <c r="M458" s="202" t="s">
        <v>1</v>
      </c>
      <c r="N458" s="203" t="s">
        <v>41</v>
      </c>
      <c r="O458" s="59"/>
      <c r="P458" s="170">
        <f>O458*H458</f>
        <v>0</v>
      </c>
      <c r="Q458" s="170">
        <v>1E-3</v>
      </c>
      <c r="R458" s="170">
        <f>Q458*H458</f>
        <v>0.21</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1014</v>
      </c>
    </row>
    <row r="459" spans="1:65" s="2" customFormat="1" x14ac:dyDescent="0.2">
      <c r="A459" s="33"/>
      <c r="B459" s="34"/>
      <c r="C459" s="33"/>
      <c r="D459" s="174" t="s">
        <v>243</v>
      </c>
      <c r="E459" s="33"/>
      <c r="F459" s="175" t="s">
        <v>1015</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1016</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3" customFormat="1" x14ac:dyDescent="0.2">
      <c r="B461" s="179"/>
      <c r="D461" s="174" t="s">
        <v>247</v>
      </c>
      <c r="E461" s="180" t="s">
        <v>1</v>
      </c>
      <c r="F461" s="181" t="s">
        <v>1017</v>
      </c>
      <c r="G461" s="242"/>
      <c r="H461" s="243" t="s">
        <v>1</v>
      </c>
      <c r="I461" s="242"/>
      <c r="J461" s="242"/>
      <c r="K461" s="242"/>
      <c r="L461" s="179"/>
      <c r="M461" s="182"/>
      <c r="N461" s="183"/>
      <c r="O461" s="183"/>
      <c r="P461" s="183"/>
      <c r="Q461" s="183"/>
      <c r="R461" s="183"/>
      <c r="S461" s="183"/>
      <c r="T461" s="184"/>
      <c r="AT461" s="180" t="s">
        <v>247</v>
      </c>
      <c r="AU461" s="180" t="s">
        <v>85</v>
      </c>
      <c r="AV461" s="13" t="s">
        <v>83</v>
      </c>
      <c r="AW461" s="13" t="s">
        <v>33</v>
      </c>
      <c r="AX461" s="13" t="s">
        <v>76</v>
      </c>
      <c r="AY461" s="180" t="s">
        <v>235</v>
      </c>
    </row>
    <row r="462" spans="1:65" s="14" customFormat="1" x14ac:dyDescent="0.2">
      <c r="B462" s="185"/>
      <c r="D462" s="174" t="s">
        <v>247</v>
      </c>
      <c r="E462" s="186" t="s">
        <v>1</v>
      </c>
      <c r="F462" s="187" t="s">
        <v>1018</v>
      </c>
      <c r="G462" s="244"/>
      <c r="H462" s="245">
        <v>210</v>
      </c>
      <c r="I462" s="244"/>
      <c r="J462" s="244"/>
      <c r="K462" s="244"/>
      <c r="L462" s="185"/>
      <c r="M462" s="188"/>
      <c r="N462" s="189"/>
      <c r="O462" s="189"/>
      <c r="P462" s="189"/>
      <c r="Q462" s="189"/>
      <c r="R462" s="189"/>
      <c r="S462" s="189"/>
      <c r="T462" s="190"/>
      <c r="AT462" s="186" t="s">
        <v>247</v>
      </c>
      <c r="AU462" s="186" t="s">
        <v>85</v>
      </c>
      <c r="AV462" s="14" t="s">
        <v>85</v>
      </c>
      <c r="AW462" s="14" t="s">
        <v>33</v>
      </c>
      <c r="AX462" s="14" t="s">
        <v>76</v>
      </c>
      <c r="AY462" s="186" t="s">
        <v>235</v>
      </c>
    </row>
    <row r="463" spans="1:65" s="15" customFormat="1" x14ac:dyDescent="0.2">
      <c r="B463" s="191"/>
      <c r="D463" s="174" t="s">
        <v>247</v>
      </c>
      <c r="E463" s="192" t="s">
        <v>1</v>
      </c>
      <c r="F463" s="193" t="s">
        <v>252</v>
      </c>
      <c r="G463" s="246"/>
      <c r="H463" s="247">
        <v>210</v>
      </c>
      <c r="I463" s="246"/>
      <c r="J463" s="246"/>
      <c r="K463" s="246"/>
      <c r="L463" s="191"/>
      <c r="M463" s="194"/>
      <c r="N463" s="195"/>
      <c r="O463" s="195"/>
      <c r="P463" s="195"/>
      <c r="Q463" s="195"/>
      <c r="R463" s="195"/>
      <c r="S463" s="195"/>
      <c r="T463" s="196"/>
      <c r="AT463" s="192" t="s">
        <v>247</v>
      </c>
      <c r="AU463" s="192" t="s">
        <v>85</v>
      </c>
      <c r="AV463" s="15" t="s">
        <v>98</v>
      </c>
      <c r="AW463" s="15" t="s">
        <v>33</v>
      </c>
      <c r="AX463" s="15" t="s">
        <v>83</v>
      </c>
      <c r="AY463" s="192" t="s">
        <v>235</v>
      </c>
    </row>
    <row r="464" spans="1:65" s="2" customFormat="1" ht="14.45" customHeight="1" x14ac:dyDescent="0.2">
      <c r="A464" s="33"/>
      <c r="B464" s="162"/>
      <c r="C464" s="163" t="s">
        <v>654</v>
      </c>
      <c r="D464" s="163" t="s">
        <v>237</v>
      </c>
      <c r="E464" s="164" t="s">
        <v>1019</v>
      </c>
      <c r="F464" s="165" t="s">
        <v>1020</v>
      </c>
      <c r="G464" s="240" t="s">
        <v>271</v>
      </c>
      <c r="H464" s="241">
        <v>1.26</v>
      </c>
      <c r="I464" s="167"/>
      <c r="J464" s="254">
        <f>ROUND(I464*H464,2)</f>
        <v>0</v>
      </c>
      <c r="K464" s="255" t="s">
        <v>1</v>
      </c>
      <c r="L464" s="34"/>
      <c r="M464" s="168" t="s">
        <v>1</v>
      </c>
      <c r="N464" s="169" t="s">
        <v>41</v>
      </c>
      <c r="O464" s="59"/>
      <c r="P464" s="170">
        <f>O464*H464</f>
        <v>0</v>
      </c>
      <c r="Q464" s="170">
        <v>0</v>
      </c>
      <c r="R464" s="170">
        <f>Q464*H464</f>
        <v>0</v>
      </c>
      <c r="S464" s="170">
        <v>0</v>
      </c>
      <c r="T464" s="171">
        <f>S464*H464</f>
        <v>0</v>
      </c>
      <c r="U464" s="33"/>
      <c r="V464" s="33"/>
      <c r="W464" s="33"/>
      <c r="X464" s="33"/>
      <c r="Y464" s="33"/>
      <c r="Z464" s="33"/>
      <c r="AA464" s="33"/>
      <c r="AB464" s="33"/>
      <c r="AC464" s="33"/>
      <c r="AD464" s="33"/>
      <c r="AE464" s="33"/>
      <c r="AR464" s="172" t="s">
        <v>98</v>
      </c>
      <c r="AT464" s="172" t="s">
        <v>237</v>
      </c>
      <c r="AU464" s="172" t="s">
        <v>85</v>
      </c>
      <c r="AY464" s="18" t="s">
        <v>235</v>
      </c>
      <c r="BE464" s="173">
        <f>IF(N464="základní",J464,0)</f>
        <v>0</v>
      </c>
      <c r="BF464" s="173">
        <f>IF(N464="snížená",J464,0)</f>
        <v>0</v>
      </c>
      <c r="BG464" s="173">
        <f>IF(N464="zákl. přenesená",J464,0)</f>
        <v>0</v>
      </c>
      <c r="BH464" s="173">
        <f>IF(N464="sníž. přenesená",J464,0)</f>
        <v>0</v>
      </c>
      <c r="BI464" s="173">
        <f>IF(N464="nulová",J464,0)</f>
        <v>0</v>
      </c>
      <c r="BJ464" s="18" t="s">
        <v>83</v>
      </c>
      <c r="BK464" s="173">
        <f>ROUND(I464*H464,2)</f>
        <v>0</v>
      </c>
      <c r="BL464" s="18" t="s">
        <v>98</v>
      </c>
      <c r="BM464" s="172" t="s">
        <v>1021</v>
      </c>
    </row>
    <row r="465" spans="1:65" s="2" customFormat="1" x14ac:dyDescent="0.2">
      <c r="A465" s="33"/>
      <c r="B465" s="34"/>
      <c r="C465" s="33"/>
      <c r="D465" s="174" t="s">
        <v>243</v>
      </c>
      <c r="E465" s="33"/>
      <c r="F465" s="175" t="s">
        <v>1022</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243</v>
      </c>
      <c r="AU465" s="18" t="s">
        <v>85</v>
      </c>
    </row>
    <row r="466" spans="1:65" s="13" customFormat="1" x14ac:dyDescent="0.2">
      <c r="B466" s="179"/>
      <c r="D466" s="174" t="s">
        <v>247</v>
      </c>
      <c r="E466" s="180" t="s">
        <v>1</v>
      </c>
      <c r="F466" s="181" t="s">
        <v>873</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3" customFormat="1" x14ac:dyDescent="0.2">
      <c r="B467" s="179"/>
      <c r="D467" s="174" t="s">
        <v>247</v>
      </c>
      <c r="E467" s="180" t="s">
        <v>1</v>
      </c>
      <c r="F467" s="181" t="s">
        <v>1023</v>
      </c>
      <c r="G467" s="242"/>
      <c r="H467" s="243" t="s">
        <v>1</v>
      </c>
      <c r="I467" s="242"/>
      <c r="J467" s="242"/>
      <c r="K467" s="242"/>
      <c r="L467" s="179"/>
      <c r="M467" s="182"/>
      <c r="N467" s="183"/>
      <c r="O467" s="183"/>
      <c r="P467" s="183"/>
      <c r="Q467" s="183"/>
      <c r="R467" s="183"/>
      <c r="S467" s="183"/>
      <c r="T467" s="184"/>
      <c r="AT467" s="180" t="s">
        <v>247</v>
      </c>
      <c r="AU467" s="180" t="s">
        <v>85</v>
      </c>
      <c r="AV467" s="13" t="s">
        <v>83</v>
      </c>
      <c r="AW467" s="13" t="s">
        <v>33</v>
      </c>
      <c r="AX467" s="13" t="s">
        <v>76</v>
      </c>
      <c r="AY467" s="180" t="s">
        <v>235</v>
      </c>
    </row>
    <row r="468" spans="1:65" s="13" customFormat="1" x14ac:dyDescent="0.2">
      <c r="B468" s="179"/>
      <c r="D468" s="174" t="s">
        <v>247</v>
      </c>
      <c r="E468" s="180" t="s">
        <v>1</v>
      </c>
      <c r="F468" s="181" t="s">
        <v>1024</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1025</v>
      </c>
      <c r="G469" s="244"/>
      <c r="H469" s="245">
        <v>1.26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1.26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662</v>
      </c>
      <c r="D471" s="163" t="s">
        <v>237</v>
      </c>
      <c r="E471" s="164" t="s">
        <v>1026</v>
      </c>
      <c r="F471" s="165" t="s">
        <v>1027</v>
      </c>
      <c r="G471" s="240" t="s">
        <v>271</v>
      </c>
      <c r="H471" s="241">
        <v>1.26</v>
      </c>
      <c r="I471" s="167"/>
      <c r="J471" s="254">
        <f>ROUND(I471*H471,2)</f>
        <v>0</v>
      </c>
      <c r="K471" s="255" t="s">
        <v>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1028</v>
      </c>
    </row>
    <row r="472" spans="1:65" s="2" customFormat="1" x14ac:dyDescent="0.2">
      <c r="A472" s="33"/>
      <c r="B472" s="34"/>
      <c r="C472" s="33"/>
      <c r="D472" s="174" t="s">
        <v>243</v>
      </c>
      <c r="E472" s="33"/>
      <c r="F472" s="175" t="s">
        <v>1029</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58.5" x14ac:dyDescent="0.2">
      <c r="A473" s="33"/>
      <c r="B473" s="34"/>
      <c r="C473" s="33"/>
      <c r="D473" s="174" t="s">
        <v>245</v>
      </c>
      <c r="E473" s="33"/>
      <c r="F473" s="178" t="s">
        <v>1030</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1031</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1032</v>
      </c>
      <c r="G475" s="244"/>
      <c r="H475" s="245">
        <v>1.26</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5" customFormat="1" x14ac:dyDescent="0.2">
      <c r="B476" s="191"/>
      <c r="D476" s="174" t="s">
        <v>247</v>
      </c>
      <c r="E476" s="192" t="s">
        <v>1</v>
      </c>
      <c r="F476" s="193" t="s">
        <v>252</v>
      </c>
      <c r="G476" s="246"/>
      <c r="H476" s="247">
        <v>1.26</v>
      </c>
      <c r="I476" s="246"/>
      <c r="J476" s="246"/>
      <c r="K476" s="246"/>
      <c r="L476" s="191"/>
      <c r="M476" s="194"/>
      <c r="N476" s="195"/>
      <c r="O476" s="195"/>
      <c r="P476" s="195"/>
      <c r="Q476" s="195"/>
      <c r="R476" s="195"/>
      <c r="S476" s="195"/>
      <c r="T476" s="196"/>
      <c r="AT476" s="192" t="s">
        <v>247</v>
      </c>
      <c r="AU476" s="192" t="s">
        <v>85</v>
      </c>
      <c r="AV476" s="15" t="s">
        <v>98</v>
      </c>
      <c r="AW476" s="15" t="s">
        <v>33</v>
      </c>
      <c r="AX476" s="15" t="s">
        <v>83</v>
      </c>
      <c r="AY476" s="192" t="s">
        <v>235</v>
      </c>
    </row>
    <row r="477" spans="1:65" s="2" customFormat="1" ht="14.45" customHeight="1" x14ac:dyDescent="0.2">
      <c r="A477" s="33"/>
      <c r="B477" s="162"/>
      <c r="C477" s="197" t="s">
        <v>667</v>
      </c>
      <c r="D477" s="197" t="s">
        <v>338</v>
      </c>
      <c r="E477" s="198" t="s">
        <v>1033</v>
      </c>
      <c r="F477" s="199" t="s">
        <v>1034</v>
      </c>
      <c r="G477" s="248" t="s">
        <v>271</v>
      </c>
      <c r="H477" s="249">
        <v>1.26</v>
      </c>
      <c r="I477" s="200"/>
      <c r="J477" s="256">
        <f>ROUND(I477*H477,2)</f>
        <v>0</v>
      </c>
      <c r="K477" s="257" t="s">
        <v>241</v>
      </c>
      <c r="L477" s="201"/>
      <c r="M477" s="202" t="s">
        <v>1</v>
      </c>
      <c r="N477" s="203" t="s">
        <v>41</v>
      </c>
      <c r="O477" s="59"/>
      <c r="P477" s="170">
        <f>O477*H477</f>
        <v>0</v>
      </c>
      <c r="Q477" s="170">
        <v>0</v>
      </c>
      <c r="R477" s="170">
        <f>Q477*H477</f>
        <v>0</v>
      </c>
      <c r="S477" s="170">
        <v>0</v>
      </c>
      <c r="T477" s="171">
        <f>S477*H477</f>
        <v>0</v>
      </c>
      <c r="U477" s="33"/>
      <c r="V477" s="33"/>
      <c r="W477" s="33"/>
      <c r="X477" s="33"/>
      <c r="Y477" s="33"/>
      <c r="Z477" s="33"/>
      <c r="AA477" s="33"/>
      <c r="AB477" s="33"/>
      <c r="AC477" s="33"/>
      <c r="AD477" s="33"/>
      <c r="AE477" s="33"/>
      <c r="AR477" s="172" t="s">
        <v>316</v>
      </c>
      <c r="AT477" s="172" t="s">
        <v>338</v>
      </c>
      <c r="AU477" s="172" t="s">
        <v>85</v>
      </c>
      <c r="AY477" s="18" t="s">
        <v>235</v>
      </c>
      <c r="BE477" s="173">
        <f>IF(N477="základní",J477,0)</f>
        <v>0</v>
      </c>
      <c r="BF477" s="173">
        <f>IF(N477="snížená",J477,0)</f>
        <v>0</v>
      </c>
      <c r="BG477" s="173">
        <f>IF(N477="zákl. přenesená",J477,0)</f>
        <v>0</v>
      </c>
      <c r="BH477" s="173">
        <f>IF(N477="sníž. přenesená",J477,0)</f>
        <v>0</v>
      </c>
      <c r="BI477" s="173">
        <f>IF(N477="nulová",J477,0)</f>
        <v>0</v>
      </c>
      <c r="BJ477" s="18" t="s">
        <v>83</v>
      </c>
      <c r="BK477" s="173">
        <f>ROUND(I477*H477,2)</f>
        <v>0</v>
      </c>
      <c r="BL477" s="18" t="s">
        <v>98</v>
      </c>
      <c r="BM477" s="172" t="s">
        <v>1035</v>
      </c>
    </row>
    <row r="478" spans="1:65" s="2" customFormat="1" x14ac:dyDescent="0.2">
      <c r="A478" s="33"/>
      <c r="B478" s="34"/>
      <c r="C478" s="33"/>
      <c r="D478" s="174" t="s">
        <v>243</v>
      </c>
      <c r="E478" s="33"/>
      <c r="F478" s="175" t="s">
        <v>1034</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243</v>
      </c>
      <c r="AU478" s="18" t="s">
        <v>85</v>
      </c>
    </row>
    <row r="479" spans="1:65" s="13" customFormat="1" x14ac:dyDescent="0.2">
      <c r="B479" s="179"/>
      <c r="D479" s="174" t="s">
        <v>247</v>
      </c>
      <c r="E479" s="180" t="s">
        <v>1</v>
      </c>
      <c r="F479" s="181" t="s">
        <v>1036</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1032</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1.26</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12" customFormat="1" ht="22.9" customHeight="1" x14ac:dyDescent="0.2">
      <c r="B482" s="152"/>
      <c r="D482" s="153" t="s">
        <v>75</v>
      </c>
      <c r="E482" s="161" t="s">
        <v>93</v>
      </c>
      <c r="F482" s="161" t="s">
        <v>522</v>
      </c>
      <c r="G482" s="239"/>
      <c r="H482" s="239"/>
      <c r="I482" s="239"/>
      <c r="J482" s="253">
        <f>BK482</f>
        <v>0</v>
      </c>
      <c r="K482" s="239"/>
      <c r="L482" s="152"/>
      <c r="M482" s="155"/>
      <c r="N482" s="156"/>
      <c r="O482" s="156"/>
      <c r="P482" s="157">
        <f>SUM(P483:P493)</f>
        <v>0</v>
      </c>
      <c r="Q482" s="156"/>
      <c r="R482" s="157">
        <f>SUM(R483:R493)</f>
        <v>0.20605000000000001</v>
      </c>
      <c r="S482" s="156"/>
      <c r="T482" s="158">
        <f>SUM(T483:T493)</f>
        <v>0</v>
      </c>
      <c r="AR482" s="153" t="s">
        <v>83</v>
      </c>
      <c r="AT482" s="159" t="s">
        <v>75</v>
      </c>
      <c r="AU482" s="159" t="s">
        <v>83</v>
      </c>
      <c r="AY482" s="153" t="s">
        <v>235</v>
      </c>
      <c r="BK482" s="160">
        <f>SUM(BK483:BK493)</f>
        <v>0</v>
      </c>
    </row>
    <row r="483" spans="1:65" s="2" customFormat="1" ht="30" customHeight="1" x14ac:dyDescent="0.2">
      <c r="A483" s="33"/>
      <c r="B483" s="162"/>
      <c r="C483" s="163" t="s">
        <v>676</v>
      </c>
      <c r="D483" s="163" t="s">
        <v>237</v>
      </c>
      <c r="E483" s="164" t="s">
        <v>1037</v>
      </c>
      <c r="F483" s="165" t="s">
        <v>1038</v>
      </c>
      <c r="G483" s="240" t="s">
        <v>648</v>
      </c>
      <c r="H483" s="241">
        <v>42</v>
      </c>
      <c r="I483" s="167"/>
      <c r="J483" s="254">
        <f>ROUND(I483*H483,2)</f>
        <v>0</v>
      </c>
      <c r="K483" s="255" t="s">
        <v>241</v>
      </c>
      <c r="L483" s="34"/>
      <c r="M483" s="168" t="s">
        <v>1</v>
      </c>
      <c r="N483" s="169" t="s">
        <v>41</v>
      </c>
      <c r="O483" s="59"/>
      <c r="P483" s="170">
        <f>O483*H483</f>
        <v>0</v>
      </c>
      <c r="Q483" s="170">
        <v>0</v>
      </c>
      <c r="R483" s="170">
        <f>Q483*H483</f>
        <v>0</v>
      </c>
      <c r="S483" s="170">
        <v>0</v>
      </c>
      <c r="T483" s="171">
        <f>S483*H483</f>
        <v>0</v>
      </c>
      <c r="U483" s="33"/>
      <c r="V483" s="33"/>
      <c r="W483" s="33"/>
      <c r="X483" s="33"/>
      <c r="Y483" s="33"/>
      <c r="Z483" s="33"/>
      <c r="AA483" s="33"/>
      <c r="AB483" s="33"/>
      <c r="AC483" s="33"/>
      <c r="AD483" s="33"/>
      <c r="AE483" s="33"/>
      <c r="AR483" s="172" t="s">
        <v>98</v>
      </c>
      <c r="AT483" s="172" t="s">
        <v>237</v>
      </c>
      <c r="AU483" s="172" t="s">
        <v>85</v>
      </c>
      <c r="AY483" s="18" t="s">
        <v>235</v>
      </c>
      <c r="BE483" s="173">
        <f>IF(N483="základní",J483,0)</f>
        <v>0</v>
      </c>
      <c r="BF483" s="173">
        <f>IF(N483="snížená",J483,0)</f>
        <v>0</v>
      </c>
      <c r="BG483" s="173">
        <f>IF(N483="zákl. přenesená",J483,0)</f>
        <v>0</v>
      </c>
      <c r="BH483" s="173">
        <f>IF(N483="sníž. přenesená",J483,0)</f>
        <v>0</v>
      </c>
      <c r="BI483" s="173">
        <f>IF(N483="nulová",J483,0)</f>
        <v>0</v>
      </c>
      <c r="BJ483" s="18" t="s">
        <v>83</v>
      </c>
      <c r="BK483" s="173">
        <f>ROUND(I483*H483,2)</f>
        <v>0</v>
      </c>
      <c r="BL483" s="18" t="s">
        <v>98</v>
      </c>
      <c r="BM483" s="172" t="s">
        <v>1039</v>
      </c>
    </row>
    <row r="484" spans="1:65" s="2" customFormat="1" ht="29.25" x14ac:dyDescent="0.2">
      <c r="A484" s="33"/>
      <c r="B484" s="34"/>
      <c r="C484" s="33"/>
      <c r="D484" s="174" t="s">
        <v>243</v>
      </c>
      <c r="E484" s="33"/>
      <c r="F484" s="175" t="s">
        <v>1040</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243</v>
      </c>
      <c r="AU484" s="18" t="s">
        <v>85</v>
      </c>
    </row>
    <row r="485" spans="1:65" s="2" customFormat="1" ht="321.75" x14ac:dyDescent="0.2">
      <c r="A485" s="33"/>
      <c r="B485" s="34"/>
      <c r="C485" s="33"/>
      <c r="D485" s="174" t="s">
        <v>245</v>
      </c>
      <c r="E485" s="33"/>
      <c r="F485" s="178" t="s">
        <v>1041</v>
      </c>
      <c r="G485" s="238"/>
      <c r="H485" s="238"/>
      <c r="I485" s="238"/>
      <c r="J485" s="238"/>
      <c r="K485" s="238"/>
      <c r="L485" s="34"/>
      <c r="M485" s="176"/>
      <c r="N485" s="177"/>
      <c r="O485" s="59"/>
      <c r="P485" s="59"/>
      <c r="Q485" s="59"/>
      <c r="R485" s="59"/>
      <c r="S485" s="59"/>
      <c r="T485" s="60"/>
      <c r="U485" s="33"/>
      <c r="V485" s="33"/>
      <c r="W485" s="33"/>
      <c r="X485" s="33"/>
      <c r="Y485" s="33"/>
      <c r="Z485" s="33"/>
      <c r="AA485" s="33"/>
      <c r="AB485" s="33"/>
      <c r="AC485" s="33"/>
      <c r="AD485" s="33"/>
      <c r="AE485" s="33"/>
      <c r="AT485" s="18" t="s">
        <v>245</v>
      </c>
      <c r="AU485" s="18" t="s">
        <v>85</v>
      </c>
    </row>
    <row r="486" spans="1:65" s="13" customFormat="1" x14ac:dyDescent="0.2">
      <c r="B486" s="179"/>
      <c r="D486" s="174" t="s">
        <v>247</v>
      </c>
      <c r="E486" s="180" t="s">
        <v>1</v>
      </c>
      <c r="F486" s="181" t="s">
        <v>873</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573</v>
      </c>
      <c r="G487" s="244"/>
      <c r="H487" s="245">
        <v>42</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42</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684</v>
      </c>
      <c r="D489" s="197" t="s">
        <v>338</v>
      </c>
      <c r="E489" s="198" t="s">
        <v>1042</v>
      </c>
      <c r="F489" s="199" t="s">
        <v>1043</v>
      </c>
      <c r="G489" s="248" t="s">
        <v>271</v>
      </c>
      <c r="H489" s="249">
        <v>0.317</v>
      </c>
      <c r="I489" s="200"/>
      <c r="J489" s="256">
        <f>ROUND(I489*H489,2)</f>
        <v>0</v>
      </c>
      <c r="K489" s="257" t="s">
        <v>241</v>
      </c>
      <c r="L489" s="201"/>
      <c r="M489" s="202" t="s">
        <v>1</v>
      </c>
      <c r="N489" s="203" t="s">
        <v>41</v>
      </c>
      <c r="O489" s="59"/>
      <c r="P489" s="170">
        <f>O489*H489</f>
        <v>0</v>
      </c>
      <c r="Q489" s="170">
        <v>0.65</v>
      </c>
      <c r="R489" s="170">
        <f>Q489*H489</f>
        <v>0.20605000000000001</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1044</v>
      </c>
    </row>
    <row r="490" spans="1:65" s="2" customFormat="1" x14ac:dyDescent="0.2">
      <c r="A490" s="33"/>
      <c r="B490" s="34"/>
      <c r="C490" s="33"/>
      <c r="D490" s="174" t="s">
        <v>243</v>
      </c>
      <c r="E490" s="33"/>
      <c r="F490" s="175" t="s">
        <v>1043</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1045</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1046</v>
      </c>
      <c r="G492" s="244"/>
      <c r="H492" s="245">
        <v>0.317</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0.317</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746</v>
      </c>
      <c r="F494" s="161" t="s">
        <v>747</v>
      </c>
      <c r="G494" s="239"/>
      <c r="H494" s="239"/>
      <c r="I494" s="239"/>
      <c r="J494" s="253">
        <f>BK494</f>
        <v>0</v>
      </c>
      <c r="K494" s="239"/>
      <c r="L494" s="152"/>
      <c r="M494" s="155"/>
      <c r="N494" s="156"/>
      <c r="O494" s="156"/>
      <c r="P494" s="157">
        <f>SUM(P495:P497)</f>
        <v>0</v>
      </c>
      <c r="Q494" s="156"/>
      <c r="R494" s="157">
        <f>SUM(R495:R497)</f>
        <v>0</v>
      </c>
      <c r="S494" s="156"/>
      <c r="T494" s="158">
        <f>SUM(T495:T497)</f>
        <v>0</v>
      </c>
      <c r="AR494" s="153" t="s">
        <v>83</v>
      </c>
      <c r="AT494" s="159" t="s">
        <v>75</v>
      </c>
      <c r="AU494" s="159" t="s">
        <v>83</v>
      </c>
      <c r="AY494" s="153" t="s">
        <v>235</v>
      </c>
      <c r="BK494" s="160">
        <f>SUM(BK495:BK497)</f>
        <v>0</v>
      </c>
    </row>
    <row r="495" spans="1:65" s="2" customFormat="1" ht="14.45" customHeight="1" x14ac:dyDescent="0.2">
      <c r="A495" s="33"/>
      <c r="B495" s="162"/>
      <c r="C495" s="163" t="s">
        <v>691</v>
      </c>
      <c r="D495" s="163" t="s">
        <v>237</v>
      </c>
      <c r="E495" s="164" t="s">
        <v>749</v>
      </c>
      <c r="F495" s="165" t="s">
        <v>750</v>
      </c>
      <c r="G495" s="240" t="s">
        <v>341</v>
      </c>
      <c r="H495" s="241">
        <v>3.198</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1047</v>
      </c>
    </row>
    <row r="496" spans="1:65" s="2" customFormat="1" ht="19.5" x14ac:dyDescent="0.2">
      <c r="A496" s="33"/>
      <c r="B496" s="34"/>
      <c r="C496" s="33"/>
      <c r="D496" s="174" t="s">
        <v>243</v>
      </c>
      <c r="E496" s="33"/>
      <c r="F496" s="175" t="s">
        <v>752</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47" s="2" customFormat="1" ht="29.25" x14ac:dyDescent="0.2">
      <c r="A497" s="33"/>
      <c r="B497" s="34"/>
      <c r="C497" s="33"/>
      <c r="D497" s="174" t="s">
        <v>245</v>
      </c>
      <c r="E497" s="33"/>
      <c r="F497" s="178" t="s">
        <v>753</v>
      </c>
      <c r="G497" s="238"/>
      <c r="H497" s="238"/>
      <c r="I497" s="238"/>
      <c r="J497" s="238"/>
      <c r="K497" s="238"/>
      <c r="L497" s="34"/>
      <c r="M497" s="207"/>
      <c r="N497" s="208"/>
      <c r="O497" s="209"/>
      <c r="P497" s="209"/>
      <c r="Q497" s="209"/>
      <c r="R497" s="209"/>
      <c r="S497" s="209"/>
      <c r="T497" s="210"/>
      <c r="U497" s="33"/>
      <c r="V497" s="33"/>
      <c r="W497" s="33"/>
      <c r="X497" s="33"/>
      <c r="Y497" s="33"/>
      <c r="Z497" s="33"/>
      <c r="AA497" s="33"/>
      <c r="AB497" s="33"/>
      <c r="AC497" s="33"/>
      <c r="AD497" s="33"/>
      <c r="AE497" s="33"/>
      <c r="AT497" s="18" t="s">
        <v>245</v>
      </c>
      <c r="AU497" s="18" t="s">
        <v>85</v>
      </c>
    </row>
    <row r="498" spans="1:47" s="2" customFormat="1" ht="6.95" customHeight="1" x14ac:dyDescent="0.2">
      <c r="A498" s="33"/>
      <c r="B498" s="48"/>
      <c r="C498" s="49"/>
      <c r="D498" s="49"/>
      <c r="E498" s="49"/>
      <c r="F498" s="49"/>
      <c r="G498" s="250"/>
      <c r="H498" s="250"/>
      <c r="I498" s="250"/>
      <c r="J498" s="250"/>
      <c r="K498" s="250"/>
      <c r="L498" s="34"/>
      <c r="M498" s="33"/>
      <c r="O498" s="33"/>
      <c r="P498" s="33"/>
      <c r="Q498" s="33"/>
      <c r="R498" s="33"/>
      <c r="S498" s="33"/>
      <c r="T498" s="33"/>
      <c r="U498" s="33"/>
      <c r="V498" s="33"/>
      <c r="W498" s="33"/>
      <c r="X498" s="33"/>
      <c r="Y498" s="33"/>
      <c r="Z498" s="33"/>
      <c r="AA498" s="33"/>
      <c r="AB498" s="33"/>
      <c r="AC498" s="33"/>
      <c r="AD498" s="33"/>
      <c r="AE498" s="33"/>
    </row>
  </sheetData>
  <sheetProtection password="F3DC" sheet="1" objects="1" scenarios="1"/>
  <autoFilter ref="C127:K497"/>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6"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102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200</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266" t="s">
        <v>1049</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200</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266" t="str">
        <f>E13</f>
        <v>SO 01.1.2.a - Rekultivace dotčených pozemků pod ochranou ZPF - 2.rok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7" t="str">
        <f>E7</f>
        <v>Morava km 137,021 - revitalizace VH uzlu Nedakonice</v>
      </c>
      <c r="F112" s="308"/>
      <c r="G112" s="308"/>
      <c r="H112" s="308"/>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7" t="s">
        <v>198</v>
      </c>
      <c r="F114" s="281"/>
      <c r="G114" s="281"/>
      <c r="H114" s="281"/>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9" t="s">
        <v>200</v>
      </c>
      <c r="F116" s="310"/>
      <c r="G116" s="310"/>
      <c r="H116" s="310"/>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266" t="str">
        <f>E13</f>
        <v>SO 01.1.2.a - Rekultivace dotčených pozemků pod ochranou ZPF - 2.rok</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0.19500000000000001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0.19500000000000001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0.19500000000000001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93</v>
      </c>
      <c r="D129" s="163" t="s">
        <v>237</v>
      </c>
      <c r="E129" s="164" t="s">
        <v>875</v>
      </c>
      <c r="F129" s="165" t="s">
        <v>876</v>
      </c>
      <c r="G129" s="240" t="s">
        <v>263</v>
      </c>
      <c r="H129" s="241">
        <v>3897</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1050</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881</v>
      </c>
      <c r="G134" s="244"/>
      <c r="H134" s="245">
        <v>3897</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3897</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98</v>
      </c>
      <c r="D136" s="163" t="s">
        <v>237</v>
      </c>
      <c r="E136" s="164" t="s">
        <v>882</v>
      </c>
      <c r="F136" s="165" t="s">
        <v>883</v>
      </c>
      <c r="G136" s="240" t="s">
        <v>263</v>
      </c>
      <c r="H136" s="241">
        <v>7794</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1051</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886</v>
      </c>
      <c r="G141" s="244"/>
      <c r="H141" s="245">
        <v>7794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7794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281</v>
      </c>
      <c r="D143" s="163" t="s">
        <v>237</v>
      </c>
      <c r="E143" s="164" t="s">
        <v>887</v>
      </c>
      <c r="F143" s="165" t="s">
        <v>888</v>
      </c>
      <c r="G143" s="240" t="s">
        <v>263</v>
      </c>
      <c r="H143" s="241">
        <v>7794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1052</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886</v>
      </c>
      <c r="G148" s="244"/>
      <c r="H148" s="245">
        <v>7794</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7794</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288</v>
      </c>
      <c r="D150" s="163" t="s">
        <v>237</v>
      </c>
      <c r="E150" s="164" t="s">
        <v>891</v>
      </c>
      <c r="F150" s="165" t="s">
        <v>892</v>
      </c>
      <c r="G150" s="240" t="s">
        <v>263</v>
      </c>
      <c r="H150" s="241">
        <v>3897</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1053</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881</v>
      </c>
      <c r="G155" s="244"/>
      <c r="H155" s="245">
        <v>3897</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3897</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307</v>
      </c>
      <c r="D157" s="163" t="s">
        <v>237</v>
      </c>
      <c r="E157" s="164" t="s">
        <v>895</v>
      </c>
      <c r="F157" s="165" t="s">
        <v>896</v>
      </c>
      <c r="G157" s="240" t="s">
        <v>897</v>
      </c>
      <c r="H157" s="241">
        <v>0.39</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1054</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900</v>
      </c>
      <c r="G161" s="244"/>
      <c r="H161" s="245">
        <v>0.39</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0.39</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322</v>
      </c>
      <c r="D163" s="163" t="s">
        <v>237</v>
      </c>
      <c r="E163" s="164" t="s">
        <v>905</v>
      </c>
      <c r="F163" s="165" t="s">
        <v>906</v>
      </c>
      <c r="G163" s="240" t="s">
        <v>897</v>
      </c>
      <c r="H163" s="241">
        <v>0.39</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1055</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900</v>
      </c>
      <c r="G168" s="244"/>
      <c r="H168" s="245">
        <v>0.39</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0.39</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330</v>
      </c>
      <c r="D170" s="197" t="s">
        <v>338</v>
      </c>
      <c r="E170" s="198" t="s">
        <v>910</v>
      </c>
      <c r="F170" s="199" t="s">
        <v>911</v>
      </c>
      <c r="G170" s="248" t="s">
        <v>479</v>
      </c>
      <c r="H170" s="249">
        <v>195</v>
      </c>
      <c r="I170" s="200"/>
      <c r="J170" s="256">
        <f>ROUND(I170*H170,2)</f>
        <v>0</v>
      </c>
      <c r="K170" s="257" t="s">
        <v>241</v>
      </c>
      <c r="L170" s="201"/>
      <c r="M170" s="202" t="s">
        <v>1</v>
      </c>
      <c r="N170" s="203" t="s">
        <v>41</v>
      </c>
      <c r="O170" s="59"/>
      <c r="P170" s="170">
        <f>O170*H170</f>
        <v>0</v>
      </c>
      <c r="Q170" s="170">
        <v>1E-3</v>
      </c>
      <c r="R170" s="170">
        <f>Q170*H170</f>
        <v>0.19500000000000001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1056</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915</v>
      </c>
      <c r="G174" s="244"/>
      <c r="H174" s="245">
        <v>195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195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353</v>
      </c>
      <c r="D176" s="163" t="s">
        <v>237</v>
      </c>
      <c r="E176" s="164" t="s">
        <v>926</v>
      </c>
      <c r="F176" s="165" t="s">
        <v>927</v>
      </c>
      <c r="G176" s="240" t="s">
        <v>897</v>
      </c>
      <c r="H176" s="241">
        <v>0.39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1057</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900</v>
      </c>
      <c r="G180" s="244"/>
      <c r="H180" s="245">
        <v>0.39</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0.39</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32"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105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200</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1058</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200</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01.1.2.1 - Následná péče - 1.rok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198</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200</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01.1.2.1 - Následná péče - 1.rok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8.735999999999999E-3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8.735999999999999E-3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781</v>
      </c>
      <c r="F131" s="165" t="s">
        <v>782</v>
      </c>
      <c r="G131" s="240" t="s">
        <v>263</v>
      </c>
      <c r="H131" s="241">
        <v>4204</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1061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1062</v>
      </c>
      <c r="G135" s="244"/>
      <c r="H135" s="245">
        <v>4204</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4204</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42</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1069</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873</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1073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4.2</v>
      </c>
      <c r="I145" s="167"/>
      <c r="J145" s="254">
        <f>ROUND(I145*H145,2)</f>
        <v>0</v>
      </c>
      <c r="K145" s="255" t="s">
        <v>1</v>
      </c>
      <c r="L145" s="34"/>
      <c r="M145" s="168" t="s">
        <v>1</v>
      </c>
      <c r="N145" s="169" t="s">
        <v>41</v>
      </c>
      <c r="O145" s="59"/>
      <c r="P145" s="170">
        <f>O145*H145</f>
        <v>0</v>
      </c>
      <c r="Q145" s="170">
        <v>2.0799999999999998E-3</v>
      </c>
      <c r="R145" s="170">
        <f>Q145*H145</f>
        <v>8.735999999999999E-3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1074</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1076</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4.2000000000000003E-2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1080</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873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1083</v>
      </c>
      <c r="G156" s="244"/>
      <c r="H156" s="245">
        <v>4.2000000000000003E-2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4.2000000000000003E-2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10.08</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1084</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873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1086</v>
      </c>
      <c r="G162" s="244"/>
      <c r="H162" s="245">
        <v>10.08</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10.08</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10.08</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1087</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1031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1088</v>
      </c>
      <c r="G168" s="244"/>
      <c r="H168" s="245">
        <v>10.08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10.08</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10.08</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1089</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1088</v>
      </c>
      <c r="G173" s="244"/>
      <c r="H173" s="245">
        <v>10.08</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10.08</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0.06</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1095</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7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108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200</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1097</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200</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01.1.2.2 - Následná péče - 2.rok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198</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200</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01.1.2.2 - Následná péče - 2.rok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1098</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1100</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1101</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1104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1108</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1110</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1111</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1114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1116</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1117</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111</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200</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1118</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200</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01.1.2.3 - Následná péče - 3.rok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198</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200</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01.1.2.3 - Následná péče - 3.rok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1121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1122</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1123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1124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1126</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1127</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1128</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1130</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1131</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1132</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06"/>
  <sheetViews>
    <sheetView showGridLines="0" tabSelected="1" zoomScaleNormal="100" workbookViewId="0">
      <selection activeCell="W138" sqref="W138"/>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114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200</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1133</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ROUND((SUM(BE138:BE1205)),  2)</f>
        <v>0</v>
      </c>
      <c r="G37" s="33"/>
      <c r="H37" s="33"/>
      <c r="I37" s="113">
        <v>0.21</v>
      </c>
      <c r="J37" s="112">
        <f>ROUND(((SUM(BE138:BE1205))*I37),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ROUND((SUM(BF138:BF1205)),  2)</f>
        <v>0</v>
      </c>
      <c r="G38" s="33"/>
      <c r="H38" s="33"/>
      <c r="I38" s="113">
        <v>0.15</v>
      </c>
      <c r="J38" s="112">
        <f>ROUND(((SUM(BF138:BF1205))*I38),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ROUND((SUM(BG138:BG1205)),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ROUND((SUM(BH138:BH1205)),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ROUND((SUM(BI138:BI1205)),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200</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01.1.3 - Shybka</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J586</f>
        <v>0</v>
      </c>
      <c r="L103" s="137"/>
    </row>
    <row r="104" spans="1:47" s="10" customFormat="1" ht="19.899999999999999" customHeight="1" x14ac:dyDescent="0.2">
      <c r="B104" s="137"/>
      <c r="D104" s="138" t="s">
        <v>211</v>
      </c>
      <c r="E104" s="139"/>
      <c r="F104" s="139"/>
      <c r="G104" s="139"/>
      <c r="H104" s="139"/>
      <c r="I104" s="140"/>
      <c r="J104" s="141">
        <f>J601</f>
        <v>0</v>
      </c>
      <c r="L104" s="137"/>
    </row>
    <row r="105" spans="1:47" s="10" customFormat="1" ht="19.899999999999999" customHeight="1" x14ac:dyDescent="0.2">
      <c r="B105" s="137"/>
      <c r="D105" s="138" t="s">
        <v>212</v>
      </c>
      <c r="E105" s="139"/>
      <c r="F105" s="139"/>
      <c r="G105" s="139"/>
      <c r="H105" s="139"/>
      <c r="I105" s="140"/>
      <c r="J105" s="141">
        <f>J771</f>
        <v>0</v>
      </c>
      <c r="L105" s="137"/>
    </row>
    <row r="106" spans="1:47" s="10" customFormat="1" ht="19.899999999999999" customHeight="1" x14ac:dyDescent="0.2">
      <c r="B106" s="137"/>
      <c r="D106" s="138" t="s">
        <v>1134</v>
      </c>
      <c r="E106" s="139"/>
      <c r="F106" s="139"/>
      <c r="G106" s="139"/>
      <c r="H106" s="139"/>
      <c r="I106" s="140"/>
      <c r="J106" s="141">
        <f>J890</f>
        <v>0</v>
      </c>
      <c r="L106" s="137"/>
    </row>
    <row r="107" spans="1:47" s="10" customFormat="1" ht="19.899999999999999" customHeight="1" x14ac:dyDescent="0.2">
      <c r="B107" s="137"/>
      <c r="D107" s="138" t="s">
        <v>213</v>
      </c>
      <c r="E107" s="139"/>
      <c r="F107" s="139"/>
      <c r="G107" s="139"/>
      <c r="H107" s="139"/>
      <c r="I107" s="140"/>
      <c r="J107" s="141">
        <f>J915</f>
        <v>0</v>
      </c>
      <c r="L107" s="137"/>
    </row>
    <row r="108" spans="1:47" s="10" customFormat="1" ht="19.899999999999999" customHeight="1" x14ac:dyDescent="0.2">
      <c r="B108" s="137"/>
      <c r="D108" s="138" t="s">
        <v>214</v>
      </c>
      <c r="E108" s="139"/>
      <c r="F108" s="139"/>
      <c r="G108" s="139"/>
      <c r="H108" s="139"/>
      <c r="I108" s="140"/>
      <c r="J108" s="141">
        <f>J984</f>
        <v>0</v>
      </c>
      <c r="L108" s="137"/>
    </row>
    <row r="109" spans="1:47" s="10" customFormat="1" ht="19.899999999999999" customHeight="1" x14ac:dyDescent="0.2">
      <c r="B109" s="137"/>
      <c r="D109" s="138" t="s">
        <v>215</v>
      </c>
      <c r="E109" s="139"/>
      <c r="F109" s="139"/>
      <c r="G109" s="139"/>
      <c r="H109" s="139"/>
      <c r="I109" s="140"/>
      <c r="J109" s="141">
        <f>J1056</f>
        <v>0</v>
      </c>
      <c r="L109" s="137"/>
    </row>
    <row r="110" spans="1:47" s="10" customFormat="1" ht="19.899999999999999" customHeight="1" x14ac:dyDescent="0.2">
      <c r="B110" s="137"/>
      <c r="D110" s="138" t="s">
        <v>216</v>
      </c>
      <c r="E110" s="139"/>
      <c r="F110" s="139"/>
      <c r="G110" s="139"/>
      <c r="H110" s="139"/>
      <c r="I110" s="140"/>
      <c r="J110" s="141">
        <f>J1111</f>
        <v>0</v>
      </c>
      <c r="L110" s="137"/>
    </row>
    <row r="111" spans="1:47" s="9" customFormat="1" ht="24.95" customHeight="1" x14ac:dyDescent="0.2">
      <c r="B111" s="132"/>
      <c r="D111" s="133" t="s">
        <v>217</v>
      </c>
      <c r="E111" s="134"/>
      <c r="F111" s="134"/>
      <c r="G111" s="134"/>
      <c r="H111" s="134"/>
      <c r="I111" s="135"/>
      <c r="J111" s="136">
        <f>J1115</f>
        <v>0</v>
      </c>
      <c r="L111" s="132"/>
    </row>
    <row r="112" spans="1:47" s="10" customFormat="1" ht="19.899999999999999" customHeight="1" x14ac:dyDescent="0.2">
      <c r="B112" s="137"/>
      <c r="D112" s="138" t="s">
        <v>1135</v>
      </c>
      <c r="E112" s="139"/>
      <c r="F112" s="139"/>
      <c r="G112" s="139"/>
      <c r="H112" s="139"/>
      <c r="I112" s="140"/>
      <c r="J112" s="141">
        <f>J1116</f>
        <v>0</v>
      </c>
      <c r="L112" s="137"/>
    </row>
    <row r="113" spans="1:31" s="10" customFormat="1" ht="19.899999999999999" customHeight="1" x14ac:dyDescent="0.2">
      <c r="B113" s="137"/>
      <c r="D113" s="138" t="s">
        <v>218</v>
      </c>
      <c r="E113" s="139"/>
      <c r="F113" s="139"/>
      <c r="G113" s="139"/>
      <c r="H113" s="139"/>
      <c r="I113" s="140"/>
      <c r="J113" s="141">
        <f>J1154</f>
        <v>0</v>
      </c>
      <c r="L113" s="137"/>
    </row>
    <row r="114" spans="1:31" s="10" customFormat="1" ht="19.899999999999999" customHeight="1" x14ac:dyDescent="0.2">
      <c r="B114" s="137"/>
      <c r="D114" s="138" t="s">
        <v>219</v>
      </c>
      <c r="E114" s="139"/>
      <c r="F114" s="139"/>
      <c r="G114" s="139"/>
      <c r="H114" s="139"/>
      <c r="I114" s="140"/>
      <c r="J114" s="141">
        <f>J1182</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307" t="str">
        <f>E7</f>
        <v>Morava km 137,021 - revitalizace VH uzlu Nedakonice</v>
      </c>
      <c r="F124" s="308"/>
      <c r="G124" s="308"/>
      <c r="H124" s="308"/>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307" t="s">
        <v>198</v>
      </c>
      <c r="F126" s="281"/>
      <c r="G126" s="281"/>
      <c r="H126" s="281"/>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309" t="s">
        <v>200</v>
      </c>
      <c r="F128" s="310"/>
      <c r="G128" s="310"/>
      <c r="H128" s="310"/>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266" t="str">
        <f>E13</f>
        <v>SO 01.1.3 - Shybka</v>
      </c>
      <c r="F130" s="310"/>
      <c r="G130" s="310"/>
      <c r="H130" s="310"/>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P139+P1115</f>
        <v>0</v>
      </c>
      <c r="Q138" s="67"/>
      <c r="R138" s="149">
        <f>R139+R1115</f>
        <v>2493.68201361</v>
      </c>
      <c r="S138" s="67"/>
      <c r="T138" s="150">
        <f>T139+T1115</f>
        <v>102.4776</v>
      </c>
      <c r="U138" s="33"/>
      <c r="V138" s="33"/>
      <c r="W138" s="33"/>
      <c r="X138" s="33"/>
      <c r="Y138" s="33"/>
      <c r="Z138" s="33"/>
      <c r="AA138" s="33"/>
      <c r="AB138" s="33"/>
      <c r="AC138" s="33"/>
      <c r="AD138" s="33"/>
      <c r="AE138" s="33"/>
      <c r="AT138" s="18" t="s">
        <v>75</v>
      </c>
      <c r="AU138" s="18" t="s">
        <v>207</v>
      </c>
      <c r="BK138" s="151">
        <f>BK139+BK1115</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P140+P586+P601+P771+P890+P915+P984+P1056+P1111</f>
        <v>0</v>
      </c>
      <c r="Q139" s="156"/>
      <c r="R139" s="157">
        <f>R140+R586+R601+R771+R890+R915+R984+R1056+R1111</f>
        <v>2488.8162187100002</v>
      </c>
      <c r="S139" s="156"/>
      <c r="T139" s="158">
        <f>T140+T586+T601+T771+T890+T915+T984+T1056+T1111</f>
        <v>102.4776</v>
      </c>
      <c r="AR139" s="153" t="s">
        <v>83</v>
      </c>
      <c r="AT139" s="159" t="s">
        <v>75</v>
      </c>
      <c r="AU139" s="159" t="s">
        <v>76</v>
      </c>
      <c r="AY139" s="153" t="s">
        <v>235</v>
      </c>
      <c r="BK139" s="160">
        <f>BK140+BK586+BK601+BK771+BK890+BK915+BK984+BK1056+BK1111</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SUM(P141:P585)</f>
        <v>0</v>
      </c>
      <c r="Q140" s="156"/>
      <c r="R140" s="157">
        <f>SUM(R141:R585)</f>
        <v>308.76526720999999</v>
      </c>
      <c r="S140" s="156"/>
      <c r="T140" s="158">
        <f>SUM(T141:T585)</f>
        <v>90.419999999999987</v>
      </c>
      <c r="AR140" s="153" t="s">
        <v>83</v>
      </c>
      <c r="AT140" s="159" t="s">
        <v>75</v>
      </c>
      <c r="AU140" s="159" t="s">
        <v>83</v>
      </c>
      <c r="AY140" s="153" t="s">
        <v>235</v>
      </c>
      <c r="BK140" s="160">
        <f>SUM(BK141:BK585)</f>
        <v>0</v>
      </c>
    </row>
    <row r="141" spans="1:65" s="2" customFormat="1" ht="19.899999999999999" customHeight="1" x14ac:dyDescent="0.2">
      <c r="A141" s="33"/>
      <c r="B141" s="162"/>
      <c r="C141" s="312" t="s">
        <v>83</v>
      </c>
      <c r="D141" s="312" t="s">
        <v>237</v>
      </c>
      <c r="E141" s="313" t="s">
        <v>1136</v>
      </c>
      <c r="F141" s="314" t="s">
        <v>1137</v>
      </c>
      <c r="G141" s="315" t="s">
        <v>648</v>
      </c>
      <c r="H141" s="316">
        <v>0</v>
      </c>
      <c r="I141" s="322"/>
      <c r="J141" s="317">
        <f>ROUND(I141*H141,2)</f>
        <v>0</v>
      </c>
      <c r="K141" s="318"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1138</v>
      </c>
    </row>
    <row r="142" spans="1:65" s="2" customFormat="1" ht="19.5" x14ac:dyDescent="0.2">
      <c r="A142" s="33"/>
      <c r="B142" s="34"/>
      <c r="C142" s="323"/>
      <c r="D142" s="324" t="s">
        <v>243</v>
      </c>
      <c r="E142" s="323"/>
      <c r="F142" s="319" t="s">
        <v>1139</v>
      </c>
      <c r="G142" s="325"/>
      <c r="H142" s="325"/>
      <c r="I142" s="325"/>
      <c r="J142" s="325"/>
      <c r="K142" s="325"/>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46.25" x14ac:dyDescent="0.2">
      <c r="A143" s="33"/>
      <c r="B143" s="34"/>
      <c r="C143" s="323"/>
      <c r="D143" s="324" t="s">
        <v>245</v>
      </c>
      <c r="E143" s="323"/>
      <c r="F143" s="320" t="s">
        <v>1140</v>
      </c>
      <c r="G143" s="325"/>
      <c r="H143" s="325"/>
      <c r="I143" s="325"/>
      <c r="J143" s="325"/>
      <c r="K143" s="325"/>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C144" s="323"/>
      <c r="D144" s="324" t="s">
        <v>247</v>
      </c>
      <c r="E144" s="326" t="s">
        <v>1</v>
      </c>
      <c r="F144" s="321" t="s">
        <v>1141</v>
      </c>
      <c r="G144" s="325"/>
      <c r="H144" s="327" t="s">
        <v>1</v>
      </c>
      <c r="I144" s="325"/>
      <c r="J144" s="325"/>
      <c r="K144" s="325"/>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C145" s="323"/>
      <c r="D145" s="324" t="s">
        <v>247</v>
      </c>
      <c r="E145" s="326" t="s">
        <v>1</v>
      </c>
      <c r="F145" s="321" t="s">
        <v>1142</v>
      </c>
      <c r="G145" s="325"/>
      <c r="H145" s="328"/>
      <c r="I145" s="325"/>
      <c r="J145" s="325"/>
      <c r="K145" s="325"/>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C146" s="323"/>
      <c r="D146" s="324" t="s">
        <v>247</v>
      </c>
      <c r="E146" s="326" t="s">
        <v>1</v>
      </c>
      <c r="F146" s="321" t="s">
        <v>252</v>
      </c>
      <c r="G146" s="325"/>
      <c r="H146" s="328"/>
      <c r="I146" s="325"/>
      <c r="J146" s="325"/>
      <c r="K146" s="325"/>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4.45" customHeight="1" x14ac:dyDescent="0.2">
      <c r="A147" s="33"/>
      <c r="B147" s="162"/>
      <c r="C147" s="163" t="s">
        <v>85</v>
      </c>
      <c r="D147" s="163" t="s">
        <v>237</v>
      </c>
      <c r="E147" s="164" t="s">
        <v>1143</v>
      </c>
      <c r="F147" s="165" t="s">
        <v>1144</v>
      </c>
      <c r="G147" s="240" t="s">
        <v>648</v>
      </c>
      <c r="H147" s="241">
        <v>7</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1145</v>
      </c>
    </row>
    <row r="148" spans="1:65" s="2" customFormat="1" ht="19.5" x14ac:dyDescent="0.2">
      <c r="A148" s="33"/>
      <c r="B148" s="34"/>
      <c r="C148" s="33"/>
      <c r="D148" s="174" t="s">
        <v>243</v>
      </c>
      <c r="E148" s="33"/>
      <c r="F148" s="175" t="s">
        <v>1146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17" x14ac:dyDescent="0.2">
      <c r="A149" s="33"/>
      <c r="B149" s="34"/>
      <c r="C149" s="33"/>
      <c r="D149" s="174" t="s">
        <v>245</v>
      </c>
      <c r="E149" s="33"/>
      <c r="F149" s="178" t="s">
        <v>1147</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1141</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1142</v>
      </c>
      <c r="G151" s="244"/>
      <c r="H151" s="245">
        <v>7</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93</v>
      </c>
      <c r="D153" s="163" t="s">
        <v>237</v>
      </c>
      <c r="E153" s="164" t="s">
        <v>1148</v>
      </c>
      <c r="F153" s="165" t="s">
        <v>1149</v>
      </c>
      <c r="G153" s="240" t="s">
        <v>263</v>
      </c>
      <c r="H153" s="241">
        <v>90</v>
      </c>
      <c r="I153" s="167"/>
      <c r="J153" s="254">
        <f>ROUND(I153*H153,2)</f>
        <v>0</v>
      </c>
      <c r="K153" s="255" t="s">
        <v>241</v>
      </c>
      <c r="L153" s="34"/>
      <c r="M153" s="168" t="s">
        <v>1</v>
      </c>
      <c r="N153" s="169" t="s">
        <v>41</v>
      </c>
      <c r="O153" s="59"/>
      <c r="P153" s="170">
        <f>O153*H153</f>
        <v>0</v>
      </c>
      <c r="Q153" s="170">
        <v>0</v>
      </c>
      <c r="R153" s="170">
        <f>Q153*H153</f>
        <v>0</v>
      </c>
      <c r="S153" s="170">
        <v>0.57999999999999996</v>
      </c>
      <c r="T153" s="171">
        <f>S153*H153</f>
        <v>52.199999999999996</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1150</v>
      </c>
    </row>
    <row r="154" spans="1:65" s="2" customFormat="1" ht="48.75" x14ac:dyDescent="0.2">
      <c r="A154" s="33"/>
      <c r="B154" s="34"/>
      <c r="C154" s="33"/>
      <c r="D154" s="174" t="s">
        <v>243</v>
      </c>
      <c r="E154" s="33"/>
      <c r="F154" s="175" t="s">
        <v>1151</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292.5" x14ac:dyDescent="0.2">
      <c r="A155" s="33"/>
      <c r="B155" s="34"/>
      <c r="C155" s="33"/>
      <c r="D155" s="174" t="s">
        <v>245</v>
      </c>
      <c r="E155" s="33"/>
      <c r="F155" s="178" t="s">
        <v>1152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1153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276</v>
      </c>
      <c r="G157" s="244"/>
      <c r="H157" s="245">
        <v>90</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90</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4.45" customHeight="1" x14ac:dyDescent="0.2">
      <c r="A159" s="33"/>
      <c r="B159" s="162"/>
      <c r="C159" s="163" t="s">
        <v>98</v>
      </c>
      <c r="D159" s="163" t="s">
        <v>237</v>
      </c>
      <c r="E159" s="164" t="s">
        <v>1154</v>
      </c>
      <c r="F159" s="165" t="s">
        <v>1155</v>
      </c>
      <c r="G159" s="240" t="s">
        <v>271</v>
      </c>
      <c r="H159" s="241">
        <v>21</v>
      </c>
      <c r="I159" s="167"/>
      <c r="J159" s="254">
        <f>ROUND(I159*H159,2)</f>
        <v>0</v>
      </c>
      <c r="K159" s="255" t="s">
        <v>241</v>
      </c>
      <c r="L159" s="34"/>
      <c r="M159" s="168" t="s">
        <v>1</v>
      </c>
      <c r="N159" s="169" t="s">
        <v>41</v>
      </c>
      <c r="O159" s="59"/>
      <c r="P159" s="170">
        <f>O159*H159</f>
        <v>0</v>
      </c>
      <c r="Q159" s="170">
        <v>0</v>
      </c>
      <c r="R159" s="170">
        <f>Q159*H159</f>
        <v>0</v>
      </c>
      <c r="S159" s="170">
        <v>1.82</v>
      </c>
      <c r="T159" s="171">
        <f>S159*H159</f>
        <v>38.22</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1156</v>
      </c>
    </row>
    <row r="160" spans="1:65" s="2" customFormat="1" ht="29.25" x14ac:dyDescent="0.2">
      <c r="A160" s="33"/>
      <c r="B160" s="34"/>
      <c r="C160" s="33"/>
      <c r="D160" s="174" t="s">
        <v>243</v>
      </c>
      <c r="E160" s="33"/>
      <c r="F160" s="175" t="s">
        <v>1157</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380.25" x14ac:dyDescent="0.2">
      <c r="A161" s="33"/>
      <c r="B161" s="34"/>
      <c r="C161" s="33"/>
      <c r="D161" s="174" t="s">
        <v>245</v>
      </c>
      <c r="E161" s="33"/>
      <c r="F161" s="178" t="s">
        <v>1158</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1153</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1159</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1160</v>
      </c>
      <c r="G164" s="244"/>
      <c r="H164" s="245">
        <v>21</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21</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1161</v>
      </c>
      <c r="F166" s="165" t="s">
        <v>1162</v>
      </c>
      <c r="G166" s="240" t="s">
        <v>271</v>
      </c>
      <c r="H166" s="241">
        <v>21</v>
      </c>
      <c r="I166" s="167"/>
      <c r="J166" s="254">
        <f>ROUND(I166*H166,2)</f>
        <v>0</v>
      </c>
      <c r="K166" s="255" t="s">
        <v>241</v>
      </c>
      <c r="L166" s="34"/>
      <c r="M166" s="168" t="s">
        <v>1</v>
      </c>
      <c r="N166" s="169" t="s">
        <v>41</v>
      </c>
      <c r="O166" s="59"/>
      <c r="P166" s="170">
        <f>O166*H166</f>
        <v>0</v>
      </c>
      <c r="Q166" s="170">
        <v>0.4</v>
      </c>
      <c r="R166" s="170">
        <f>Q166*H166</f>
        <v>8.4</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1163</v>
      </c>
    </row>
    <row r="167" spans="1:65" s="2" customFormat="1" ht="29.25" x14ac:dyDescent="0.2">
      <c r="A167" s="33"/>
      <c r="B167" s="34"/>
      <c r="C167" s="33"/>
      <c r="D167" s="174" t="s">
        <v>243</v>
      </c>
      <c r="E167" s="33"/>
      <c r="F167" s="175" t="s">
        <v>1164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136.5" x14ac:dyDescent="0.2">
      <c r="A168" s="33"/>
      <c r="B168" s="34"/>
      <c r="C168" s="33"/>
      <c r="D168" s="174" t="s">
        <v>245</v>
      </c>
      <c r="E168" s="33"/>
      <c r="F168" s="178" t="s">
        <v>1165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1153</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1166</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7</v>
      </c>
      <c r="G171" s="244"/>
      <c r="H171" s="245">
        <v>21</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21</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9.899999999999999" customHeight="1" x14ac:dyDescent="0.2">
      <c r="A173" s="33"/>
      <c r="B173" s="162"/>
      <c r="C173" s="163" t="s">
        <v>288</v>
      </c>
      <c r="D173" s="163" t="s">
        <v>237</v>
      </c>
      <c r="E173" s="164" t="s">
        <v>238</v>
      </c>
      <c r="F173" s="165" t="s">
        <v>239</v>
      </c>
      <c r="G173" s="240" t="s">
        <v>240</v>
      </c>
      <c r="H173" s="241">
        <v>2880</v>
      </c>
      <c r="I173" s="167"/>
      <c r="J173" s="254">
        <f>ROUND(I173*H173,2)</f>
        <v>0</v>
      </c>
      <c r="K173" s="255" t="s">
        <v>241</v>
      </c>
      <c r="L173" s="34"/>
      <c r="M173" s="168" t="s">
        <v>1</v>
      </c>
      <c r="N173" s="169" t="s">
        <v>41</v>
      </c>
      <c r="O173" s="59"/>
      <c r="P173" s="170">
        <f>O173*H173</f>
        <v>0</v>
      </c>
      <c r="Q173" s="170">
        <v>3.0000000000000001E-5</v>
      </c>
      <c r="R173" s="170">
        <f>Q173*H173</f>
        <v>8.6400000000000005E-2</v>
      </c>
      <c r="S173" s="170">
        <v>0</v>
      </c>
      <c r="T173" s="171">
        <f>S173*H173</f>
        <v>0</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1167</v>
      </c>
    </row>
    <row r="174" spans="1:65" s="2" customFormat="1" ht="19.5" x14ac:dyDescent="0.2">
      <c r="A174" s="33"/>
      <c r="B174" s="34"/>
      <c r="C174" s="33"/>
      <c r="D174" s="174" t="s">
        <v>243</v>
      </c>
      <c r="E174" s="33"/>
      <c r="F174" s="175" t="s">
        <v>244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273" x14ac:dyDescent="0.2">
      <c r="A175" s="33"/>
      <c r="B175" s="34"/>
      <c r="C175" s="33"/>
      <c r="D175" s="174" t="s">
        <v>245</v>
      </c>
      <c r="E175" s="33"/>
      <c r="F175" s="178" t="s">
        <v>246</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1153</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249</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250</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1168</v>
      </c>
      <c r="G179" s="244"/>
      <c r="H179" s="245">
        <v>2880</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2880</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19.899999999999999" customHeight="1" x14ac:dyDescent="0.2">
      <c r="A181" s="33"/>
      <c r="B181" s="162"/>
      <c r="C181" s="163" t="s">
        <v>307</v>
      </c>
      <c r="D181" s="163" t="s">
        <v>237</v>
      </c>
      <c r="E181" s="164" t="s">
        <v>253</v>
      </c>
      <c r="F181" s="165" t="s">
        <v>254</v>
      </c>
      <c r="G181" s="240" t="s">
        <v>255</v>
      </c>
      <c r="H181" s="241">
        <v>120</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1169</v>
      </c>
    </row>
    <row r="182" spans="1:65" s="2" customFormat="1" ht="19.5" x14ac:dyDescent="0.2">
      <c r="A182" s="33"/>
      <c r="B182" s="34"/>
      <c r="C182" s="33"/>
      <c r="D182" s="174" t="s">
        <v>243</v>
      </c>
      <c r="E182" s="33"/>
      <c r="F182" s="175" t="s">
        <v>257</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185.25" x14ac:dyDescent="0.2">
      <c r="A183" s="33"/>
      <c r="B183" s="34"/>
      <c r="C183" s="33"/>
      <c r="D183" s="174" t="s">
        <v>245</v>
      </c>
      <c r="E183" s="33"/>
      <c r="F183" s="178" t="s">
        <v>258</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1153</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259</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1170</v>
      </c>
      <c r="G186" s="244"/>
      <c r="H186" s="245">
        <v>120</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120</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316</v>
      </c>
      <c r="D188" s="163" t="s">
        <v>237</v>
      </c>
      <c r="E188" s="164" t="s">
        <v>789</v>
      </c>
      <c r="F188" s="165" t="s">
        <v>790</v>
      </c>
      <c r="G188" s="240" t="s">
        <v>263</v>
      </c>
      <c r="H188" s="241">
        <v>1548.4</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1171</v>
      </c>
    </row>
    <row r="189" spans="1:65" s="2" customFormat="1" ht="19.5" x14ac:dyDescent="0.2">
      <c r="A189" s="33"/>
      <c r="B189" s="34"/>
      <c r="C189" s="33"/>
      <c r="D189" s="174" t="s">
        <v>243</v>
      </c>
      <c r="E189" s="33"/>
      <c r="F189" s="175" t="s">
        <v>792</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87.75" x14ac:dyDescent="0.2">
      <c r="A190" s="33"/>
      <c r="B190" s="34"/>
      <c r="C190" s="33"/>
      <c r="D190" s="174" t="s">
        <v>245</v>
      </c>
      <c r="E190" s="33"/>
      <c r="F190" s="178" t="s">
        <v>266</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1153</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1172</v>
      </c>
      <c r="G192" s="244"/>
      <c r="H192" s="245">
        <v>1450</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1173</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1174</v>
      </c>
      <c r="G194" s="244"/>
      <c r="H194" s="245">
        <v>98.4</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5" customFormat="1" x14ac:dyDescent="0.2">
      <c r="B195" s="191"/>
      <c r="D195" s="174" t="s">
        <v>247</v>
      </c>
      <c r="E195" s="192" t="s">
        <v>1</v>
      </c>
      <c r="F195" s="193" t="s">
        <v>252</v>
      </c>
      <c r="G195" s="246"/>
      <c r="H195" s="247">
        <v>1548.4</v>
      </c>
      <c r="I195" s="246"/>
      <c r="J195" s="246"/>
      <c r="K195" s="246"/>
      <c r="L195" s="191"/>
      <c r="M195" s="194"/>
      <c r="N195" s="195"/>
      <c r="O195" s="195"/>
      <c r="P195" s="195"/>
      <c r="Q195" s="195"/>
      <c r="R195" s="195"/>
      <c r="S195" s="195"/>
      <c r="T195" s="196"/>
      <c r="AT195" s="192" t="s">
        <v>247</v>
      </c>
      <c r="AU195" s="192" t="s">
        <v>85</v>
      </c>
      <c r="AV195" s="15" t="s">
        <v>98</v>
      </c>
      <c r="AW195" s="15" t="s">
        <v>33</v>
      </c>
      <c r="AX195" s="15" t="s">
        <v>83</v>
      </c>
      <c r="AY195" s="192" t="s">
        <v>235</v>
      </c>
    </row>
    <row r="196" spans="1:65" s="2" customFormat="1" ht="30" customHeight="1" x14ac:dyDescent="0.2">
      <c r="A196" s="33"/>
      <c r="B196" s="162"/>
      <c r="C196" s="163" t="s">
        <v>322</v>
      </c>
      <c r="D196" s="163" t="s">
        <v>237</v>
      </c>
      <c r="E196" s="164" t="s">
        <v>282</v>
      </c>
      <c r="F196" s="165" t="s">
        <v>283</v>
      </c>
      <c r="G196" s="240" t="s">
        <v>271</v>
      </c>
      <c r="H196" s="241">
        <v>435</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98</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98</v>
      </c>
      <c r="BM196" s="172" t="s">
        <v>1175</v>
      </c>
    </row>
    <row r="197" spans="1:65" s="2" customFormat="1" ht="19.5" x14ac:dyDescent="0.2">
      <c r="A197" s="33"/>
      <c r="B197" s="34"/>
      <c r="C197" s="33"/>
      <c r="D197" s="174" t="s">
        <v>243</v>
      </c>
      <c r="E197" s="33"/>
      <c r="F197" s="175" t="s">
        <v>285</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2" customFormat="1" ht="39" x14ac:dyDescent="0.2">
      <c r="A198" s="33"/>
      <c r="B198" s="34"/>
      <c r="C198" s="33"/>
      <c r="D198" s="174" t="s">
        <v>245</v>
      </c>
      <c r="E198" s="33"/>
      <c r="F198" s="178" t="s">
        <v>274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245</v>
      </c>
      <c r="AU198" s="18" t="s">
        <v>85</v>
      </c>
    </row>
    <row r="199" spans="1:65" s="13" customFormat="1" x14ac:dyDescent="0.2">
      <c r="B199" s="179"/>
      <c r="D199" s="174" t="s">
        <v>247</v>
      </c>
      <c r="E199" s="180" t="s">
        <v>1</v>
      </c>
      <c r="F199" s="181" t="s">
        <v>1153</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3" customFormat="1" x14ac:dyDescent="0.2">
      <c r="B200" s="179"/>
      <c r="D200" s="174" t="s">
        <v>247</v>
      </c>
      <c r="E200" s="180" t="s">
        <v>1</v>
      </c>
      <c r="F200" s="181" t="s">
        <v>277</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1176</v>
      </c>
      <c r="G201" s="244"/>
      <c r="H201" s="245">
        <v>34.799999999999997</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3" customFormat="1" x14ac:dyDescent="0.2">
      <c r="B202" s="179"/>
      <c r="D202" s="174" t="s">
        <v>247</v>
      </c>
      <c r="E202" s="180" t="s">
        <v>1</v>
      </c>
      <c r="F202" s="181" t="s">
        <v>279</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1177</v>
      </c>
      <c r="G203" s="244"/>
      <c r="H203" s="245">
        <v>400.2</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435</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163" t="s">
        <v>330</v>
      </c>
      <c r="D205" s="163" t="s">
        <v>237</v>
      </c>
      <c r="E205" s="164" t="s">
        <v>1178</v>
      </c>
      <c r="F205" s="165" t="s">
        <v>1179</v>
      </c>
      <c r="G205" s="240" t="s">
        <v>271</v>
      </c>
      <c r="H205" s="241">
        <v>4199.9399999999996</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1180</v>
      </c>
    </row>
    <row r="206" spans="1:65" s="2" customFormat="1" ht="29.25" x14ac:dyDescent="0.2">
      <c r="A206" s="33"/>
      <c r="B206" s="34"/>
      <c r="C206" s="33"/>
      <c r="D206" s="174" t="s">
        <v>243</v>
      </c>
      <c r="E206" s="33"/>
      <c r="F206" s="175" t="s">
        <v>1181</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58.5" x14ac:dyDescent="0.2">
      <c r="A207" s="33"/>
      <c r="B207" s="34"/>
      <c r="C207" s="33"/>
      <c r="D207" s="174" t="s">
        <v>245</v>
      </c>
      <c r="E207" s="33"/>
      <c r="F207" s="178" t="s">
        <v>293</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1153</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D209" s="174" t="s">
        <v>247</v>
      </c>
      <c r="E209" s="180" t="s">
        <v>1</v>
      </c>
      <c r="F209" s="181" t="s">
        <v>1182</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3" customFormat="1" x14ac:dyDescent="0.2">
      <c r="B210" s="179"/>
      <c r="D210" s="174" t="s">
        <v>247</v>
      </c>
      <c r="E210" s="180" t="s">
        <v>1</v>
      </c>
      <c r="F210" s="181" t="s">
        <v>1183</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1184</v>
      </c>
      <c r="G211" s="244"/>
      <c r="H211" s="245">
        <v>3815</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3" customFormat="1" x14ac:dyDescent="0.2">
      <c r="B212" s="179"/>
      <c r="D212" s="174" t="s">
        <v>247</v>
      </c>
      <c r="E212" s="180" t="s">
        <v>1</v>
      </c>
      <c r="F212" s="181" t="s">
        <v>1185</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1186</v>
      </c>
      <c r="G213" s="244"/>
      <c r="H213" s="245">
        <v>-537.5</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3" customFormat="1" x14ac:dyDescent="0.2">
      <c r="B214" s="179"/>
      <c r="D214" s="174" t="s">
        <v>247</v>
      </c>
      <c r="E214" s="180" t="s">
        <v>1</v>
      </c>
      <c r="F214" s="181" t="s">
        <v>1187</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1188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1189</v>
      </c>
      <c r="G216" s="244"/>
      <c r="H216" s="245">
        <v>758.96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3" customFormat="1" x14ac:dyDescent="0.2">
      <c r="B217" s="179"/>
      <c r="D217" s="174" t="s">
        <v>247</v>
      </c>
      <c r="E217" s="180" t="s">
        <v>1</v>
      </c>
      <c r="F217" s="181" t="s">
        <v>1190</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1191</v>
      </c>
      <c r="G218" s="244"/>
      <c r="H218" s="245">
        <v>163.47999999999999</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4199.9399999999996</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30" customHeight="1" x14ac:dyDescent="0.2">
      <c r="A220" s="33"/>
      <c r="B220" s="162"/>
      <c r="C220" s="163" t="s">
        <v>337</v>
      </c>
      <c r="D220" s="163" t="s">
        <v>237</v>
      </c>
      <c r="E220" s="164" t="s">
        <v>1192</v>
      </c>
      <c r="F220" s="165" t="s">
        <v>1193</v>
      </c>
      <c r="G220" s="240" t="s">
        <v>271</v>
      </c>
      <c r="H220" s="241">
        <v>2959.73</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1194</v>
      </c>
    </row>
    <row r="221" spans="1:65" s="2" customFormat="1" ht="29.25" x14ac:dyDescent="0.2">
      <c r="A221" s="33"/>
      <c r="B221" s="34"/>
      <c r="C221" s="33"/>
      <c r="D221" s="174" t="s">
        <v>243</v>
      </c>
      <c r="E221" s="33"/>
      <c r="F221" s="175" t="s">
        <v>1195</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78" x14ac:dyDescent="0.2">
      <c r="A222" s="33"/>
      <c r="B222" s="34"/>
      <c r="C222" s="33"/>
      <c r="D222" s="174" t="s">
        <v>245</v>
      </c>
      <c r="E222" s="33"/>
      <c r="F222" s="178" t="s">
        <v>1196</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1153</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1197</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2:51" s="14" customFormat="1" x14ac:dyDescent="0.2">
      <c r="B225" s="185"/>
      <c r="D225" s="174" t="s">
        <v>247</v>
      </c>
      <c r="E225" s="186" t="s">
        <v>1</v>
      </c>
      <c r="F225" s="187" t="s">
        <v>1198</v>
      </c>
      <c r="G225" s="244"/>
      <c r="H225" s="245">
        <v>71.5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2:51" s="13" customFormat="1" x14ac:dyDescent="0.2">
      <c r="B226" s="179"/>
      <c r="D226" s="174" t="s">
        <v>247</v>
      </c>
      <c r="E226" s="180" t="s">
        <v>1</v>
      </c>
      <c r="F226" s="181" t="s">
        <v>1199</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2:51" s="14" customFormat="1" x14ac:dyDescent="0.2">
      <c r="B227" s="185"/>
      <c r="D227" s="174" t="s">
        <v>247</v>
      </c>
      <c r="E227" s="186" t="s">
        <v>1</v>
      </c>
      <c r="F227" s="187" t="s">
        <v>1200</v>
      </c>
      <c r="G227" s="244"/>
      <c r="H227" s="245">
        <v>691.8</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2:51" s="13" customFormat="1" x14ac:dyDescent="0.2">
      <c r="B228" s="179"/>
      <c r="D228" s="174" t="s">
        <v>247</v>
      </c>
      <c r="E228" s="180" t="s">
        <v>1</v>
      </c>
      <c r="F228" s="181" t="s">
        <v>295</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2:51" s="14" customFormat="1" x14ac:dyDescent="0.2">
      <c r="B229" s="185"/>
      <c r="D229" s="174" t="s">
        <v>247</v>
      </c>
      <c r="E229" s="186" t="s">
        <v>1</v>
      </c>
      <c r="F229" s="187" t="s">
        <v>1201</v>
      </c>
      <c r="G229" s="244"/>
      <c r="H229" s="245">
        <v>874.94</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2:51" s="14" customFormat="1" x14ac:dyDescent="0.2">
      <c r="B230" s="185"/>
      <c r="D230" s="174" t="s">
        <v>247</v>
      </c>
      <c r="E230" s="186" t="s">
        <v>1</v>
      </c>
      <c r="F230" s="187" t="s">
        <v>1202</v>
      </c>
      <c r="G230" s="244"/>
      <c r="H230" s="245">
        <v>255</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2:51" s="13" customFormat="1" x14ac:dyDescent="0.2">
      <c r="B231" s="179"/>
      <c r="D231" s="174" t="s">
        <v>247</v>
      </c>
      <c r="E231" s="180" t="s">
        <v>1</v>
      </c>
      <c r="F231" s="181" t="s">
        <v>1203</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2:51" s="14" customFormat="1" x14ac:dyDescent="0.2">
      <c r="B232" s="185"/>
      <c r="D232" s="174" t="s">
        <v>247</v>
      </c>
      <c r="E232" s="186" t="s">
        <v>1</v>
      </c>
      <c r="F232" s="187" t="s">
        <v>1204</v>
      </c>
      <c r="G232" s="244"/>
      <c r="H232" s="245">
        <v>659.2</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2:51" s="13" customFormat="1" x14ac:dyDescent="0.2">
      <c r="B233" s="179"/>
      <c r="D233" s="174" t="s">
        <v>247</v>
      </c>
      <c r="E233" s="180" t="s">
        <v>1</v>
      </c>
      <c r="F233" s="181" t="s">
        <v>1205</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2:51" s="14" customFormat="1" x14ac:dyDescent="0.2">
      <c r="B234" s="185"/>
      <c r="D234" s="174" t="s">
        <v>247</v>
      </c>
      <c r="E234" s="186" t="s">
        <v>1</v>
      </c>
      <c r="F234" s="187" t="s">
        <v>1206</v>
      </c>
      <c r="G234" s="244"/>
      <c r="H234" s="245">
        <v>165.75</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2:51" s="13" customFormat="1" x14ac:dyDescent="0.2">
      <c r="B235" s="179"/>
      <c r="D235" s="174" t="s">
        <v>247</v>
      </c>
      <c r="E235" s="180" t="s">
        <v>1</v>
      </c>
      <c r="F235" s="181" t="s">
        <v>1207</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2:51" s="14" customFormat="1" x14ac:dyDescent="0.2">
      <c r="B236" s="185"/>
      <c r="D236" s="174" t="s">
        <v>247</v>
      </c>
      <c r="E236" s="186" t="s">
        <v>1</v>
      </c>
      <c r="F236" s="187" t="s">
        <v>1208</v>
      </c>
      <c r="G236" s="244"/>
      <c r="H236" s="245">
        <v>202.75</v>
      </c>
      <c r="I236" s="244"/>
      <c r="J236" s="244"/>
      <c r="K236" s="244"/>
      <c r="L236" s="185"/>
      <c r="M236" s="188"/>
      <c r="N236" s="189"/>
      <c r="O236" s="189"/>
      <c r="P236" s="189"/>
      <c r="Q236" s="189"/>
      <c r="R236" s="189"/>
      <c r="S236" s="189"/>
      <c r="T236" s="190"/>
      <c r="AT236" s="186" t="s">
        <v>247</v>
      </c>
      <c r="AU236" s="186" t="s">
        <v>85</v>
      </c>
      <c r="AV236" s="14" t="s">
        <v>85</v>
      </c>
      <c r="AW236" s="14" t="s">
        <v>33</v>
      </c>
      <c r="AX236" s="14" t="s">
        <v>76</v>
      </c>
      <c r="AY236" s="186" t="s">
        <v>235</v>
      </c>
    </row>
    <row r="237" spans="2:51" s="13" customFormat="1" x14ac:dyDescent="0.2">
      <c r="B237" s="179"/>
      <c r="D237" s="174" t="s">
        <v>247</v>
      </c>
      <c r="E237" s="180" t="s">
        <v>1</v>
      </c>
      <c r="F237" s="181" t="s">
        <v>1209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2:51" s="14" customFormat="1" x14ac:dyDescent="0.2">
      <c r="B238" s="185"/>
      <c r="D238" s="174" t="s">
        <v>247</v>
      </c>
      <c r="E238" s="186" t="s">
        <v>1</v>
      </c>
      <c r="F238" s="187" t="s">
        <v>1210</v>
      </c>
      <c r="G238" s="244"/>
      <c r="H238" s="245">
        <v>36.9</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2:51" s="13" customFormat="1" x14ac:dyDescent="0.2">
      <c r="B239" s="179"/>
      <c r="D239" s="174" t="s">
        <v>247</v>
      </c>
      <c r="E239" s="180" t="s">
        <v>1</v>
      </c>
      <c r="F239" s="181" t="s">
        <v>1211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2:51" s="14" customFormat="1" x14ac:dyDescent="0.2">
      <c r="B240" s="185"/>
      <c r="D240" s="174" t="s">
        <v>247</v>
      </c>
      <c r="E240" s="186" t="s">
        <v>1</v>
      </c>
      <c r="F240" s="187" t="s">
        <v>1212</v>
      </c>
      <c r="G240" s="244"/>
      <c r="H240" s="245">
        <v>1.89</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2959.73</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30" customHeight="1" x14ac:dyDescent="0.2">
      <c r="A242" s="33"/>
      <c r="B242" s="162"/>
      <c r="C242" s="163" t="s">
        <v>346</v>
      </c>
      <c r="D242" s="163" t="s">
        <v>237</v>
      </c>
      <c r="E242" s="164" t="s">
        <v>308</v>
      </c>
      <c r="F242" s="165" t="s">
        <v>309</v>
      </c>
      <c r="G242" s="240" t="s">
        <v>271</v>
      </c>
      <c r="H242" s="241">
        <v>62.1</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1213</v>
      </c>
    </row>
    <row r="243" spans="1:65" s="2" customFormat="1" ht="29.25" x14ac:dyDescent="0.2">
      <c r="A243" s="33"/>
      <c r="B243" s="34"/>
      <c r="C243" s="33"/>
      <c r="D243" s="174" t="s">
        <v>243</v>
      </c>
      <c r="E243" s="33"/>
      <c r="F243" s="175" t="s">
        <v>311</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48.75" x14ac:dyDescent="0.2">
      <c r="A244" s="33"/>
      <c r="B244" s="34"/>
      <c r="C244" s="33"/>
      <c r="D244" s="174" t="s">
        <v>245</v>
      </c>
      <c r="E244" s="33"/>
      <c r="F244" s="178" t="s">
        <v>312</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1153</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1214</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1215</v>
      </c>
      <c r="G247" s="244"/>
      <c r="H247" s="245">
        <v>27.3</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4" customFormat="1" x14ac:dyDescent="0.2">
      <c r="B248" s="185"/>
      <c r="D248" s="174" t="s">
        <v>247</v>
      </c>
      <c r="E248" s="186" t="s">
        <v>1</v>
      </c>
      <c r="F248" s="187" t="s">
        <v>1216</v>
      </c>
      <c r="G248" s="244"/>
      <c r="H248" s="245">
        <v>34.799999999999997</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5" customFormat="1" x14ac:dyDescent="0.2">
      <c r="B249" s="191"/>
      <c r="D249" s="174" t="s">
        <v>247</v>
      </c>
      <c r="E249" s="192" t="s">
        <v>1</v>
      </c>
      <c r="F249" s="193" t="s">
        <v>252</v>
      </c>
      <c r="G249" s="246"/>
      <c r="H249" s="247">
        <v>62.1</v>
      </c>
      <c r="I249" s="246"/>
      <c r="J249" s="246"/>
      <c r="K249" s="246"/>
      <c r="L249" s="191"/>
      <c r="M249" s="194"/>
      <c r="N249" s="195"/>
      <c r="O249" s="195"/>
      <c r="P249" s="195"/>
      <c r="Q249" s="195"/>
      <c r="R249" s="195"/>
      <c r="S249" s="195"/>
      <c r="T249" s="196"/>
      <c r="AT249" s="192" t="s">
        <v>247</v>
      </c>
      <c r="AU249" s="192" t="s">
        <v>85</v>
      </c>
      <c r="AV249" s="15" t="s">
        <v>98</v>
      </c>
      <c r="AW249" s="15" t="s">
        <v>33</v>
      </c>
      <c r="AX249" s="15" t="s">
        <v>83</v>
      </c>
      <c r="AY249" s="192" t="s">
        <v>235</v>
      </c>
    </row>
    <row r="250" spans="1:65" s="2" customFormat="1" ht="19.899999999999999" customHeight="1" x14ac:dyDescent="0.2">
      <c r="A250" s="33"/>
      <c r="B250" s="162"/>
      <c r="C250" s="163" t="s">
        <v>353</v>
      </c>
      <c r="D250" s="163" t="s">
        <v>237</v>
      </c>
      <c r="E250" s="164" t="s">
        <v>1217</v>
      </c>
      <c r="F250" s="165" t="s">
        <v>1218</v>
      </c>
      <c r="G250" s="240" t="s">
        <v>271</v>
      </c>
      <c r="H250" s="241">
        <v>4</v>
      </c>
      <c r="I250" s="167"/>
      <c r="J250" s="254">
        <f>ROUND(I250*H250,2)</f>
        <v>0</v>
      </c>
      <c r="K250" s="255" t="s">
        <v>241</v>
      </c>
      <c r="L250" s="34"/>
      <c r="M250" s="168" t="s">
        <v>1</v>
      </c>
      <c r="N250" s="169" t="s">
        <v>41</v>
      </c>
      <c r="O250" s="59"/>
      <c r="P250" s="170">
        <f>O250*H250</f>
        <v>0</v>
      </c>
      <c r="Q250" s="170">
        <v>0</v>
      </c>
      <c r="R250" s="170">
        <f>Q250*H250</f>
        <v>0</v>
      </c>
      <c r="S250" s="170">
        <v>0</v>
      </c>
      <c r="T250" s="171">
        <f>S250*H250</f>
        <v>0</v>
      </c>
      <c r="U250" s="33"/>
      <c r="V250" s="33"/>
      <c r="W250" s="33"/>
      <c r="X250" s="33"/>
      <c r="Y250" s="33"/>
      <c r="Z250" s="33"/>
      <c r="AA250" s="33"/>
      <c r="AB250" s="33"/>
      <c r="AC250" s="33"/>
      <c r="AD250" s="33"/>
      <c r="AE250" s="33"/>
      <c r="AR250" s="172" t="s">
        <v>98</v>
      </c>
      <c r="AT250" s="172" t="s">
        <v>237</v>
      </c>
      <c r="AU250" s="172" t="s">
        <v>85</v>
      </c>
      <c r="AY250" s="18" t="s">
        <v>235</v>
      </c>
      <c r="BE250" s="173">
        <f>IF(N250="základní",J250,0)</f>
        <v>0</v>
      </c>
      <c r="BF250" s="173">
        <f>IF(N250="snížená",J250,0)</f>
        <v>0</v>
      </c>
      <c r="BG250" s="173">
        <f>IF(N250="zákl. přenesená",J250,0)</f>
        <v>0</v>
      </c>
      <c r="BH250" s="173">
        <f>IF(N250="sníž. přenesená",J250,0)</f>
        <v>0</v>
      </c>
      <c r="BI250" s="173">
        <f>IF(N250="nulová",J250,0)</f>
        <v>0</v>
      </c>
      <c r="BJ250" s="18" t="s">
        <v>83</v>
      </c>
      <c r="BK250" s="173">
        <f>ROUND(I250*H250,2)</f>
        <v>0</v>
      </c>
      <c r="BL250" s="18" t="s">
        <v>98</v>
      </c>
      <c r="BM250" s="172" t="s">
        <v>1219</v>
      </c>
    </row>
    <row r="251" spans="1:65" s="2" customFormat="1" ht="19.5" x14ac:dyDescent="0.2">
      <c r="A251" s="33"/>
      <c r="B251" s="34"/>
      <c r="C251" s="33"/>
      <c r="D251" s="174" t="s">
        <v>243</v>
      </c>
      <c r="E251" s="33"/>
      <c r="F251" s="175" t="s">
        <v>1220</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243</v>
      </c>
      <c r="AU251" s="18" t="s">
        <v>85</v>
      </c>
    </row>
    <row r="252" spans="1:65" s="2" customFormat="1" ht="68.25" x14ac:dyDescent="0.2">
      <c r="A252" s="33"/>
      <c r="B252" s="34"/>
      <c r="C252" s="33"/>
      <c r="D252" s="174" t="s">
        <v>245</v>
      </c>
      <c r="E252" s="33"/>
      <c r="F252" s="178" t="s">
        <v>1221</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245</v>
      </c>
      <c r="AU252" s="18" t="s">
        <v>85</v>
      </c>
    </row>
    <row r="253" spans="1:65" s="13" customFormat="1" x14ac:dyDescent="0.2">
      <c r="B253" s="179"/>
      <c r="D253" s="174" t="s">
        <v>247</v>
      </c>
      <c r="E253" s="180" t="s">
        <v>1</v>
      </c>
      <c r="F253" s="181" t="s">
        <v>1153</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3" customFormat="1" x14ac:dyDescent="0.2">
      <c r="B254" s="179"/>
      <c r="D254" s="174" t="s">
        <v>247</v>
      </c>
      <c r="E254" s="180" t="s">
        <v>1</v>
      </c>
      <c r="F254" s="181" t="s">
        <v>1222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1223</v>
      </c>
      <c r="G255" s="244"/>
      <c r="H255" s="245">
        <v>4</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4</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358</v>
      </c>
      <c r="D257" s="163" t="s">
        <v>237</v>
      </c>
      <c r="E257" s="164" t="s">
        <v>1224</v>
      </c>
      <c r="F257" s="165" t="s">
        <v>1225</v>
      </c>
      <c r="G257" s="240" t="s">
        <v>648</v>
      </c>
      <c r="H257" s="241">
        <v>700</v>
      </c>
      <c r="I257" s="167"/>
      <c r="J257" s="254">
        <f>ROUND(I257*H257,2)</f>
        <v>0</v>
      </c>
      <c r="K257" s="255" t="s">
        <v>241</v>
      </c>
      <c r="L257" s="34"/>
      <c r="M257" s="168" t="s">
        <v>1</v>
      </c>
      <c r="N257" s="169" t="s">
        <v>41</v>
      </c>
      <c r="O257" s="59"/>
      <c r="P257" s="170">
        <f>O257*H257</f>
        <v>0</v>
      </c>
      <c r="Q257" s="170">
        <v>2.0000000000000001E-4</v>
      </c>
      <c r="R257" s="170">
        <f>Q257*H257</f>
        <v>0.14000000000000001</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1226</v>
      </c>
    </row>
    <row r="258" spans="1:65" s="2" customFormat="1" ht="19.5" x14ac:dyDescent="0.2">
      <c r="A258" s="33"/>
      <c r="B258" s="34"/>
      <c r="C258" s="33"/>
      <c r="D258" s="174" t="s">
        <v>243</v>
      </c>
      <c r="E258" s="33"/>
      <c r="F258" s="175" t="s">
        <v>1227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07.25" x14ac:dyDescent="0.2">
      <c r="A259" s="33"/>
      <c r="B259" s="34"/>
      <c r="C259" s="33"/>
      <c r="D259" s="174" t="s">
        <v>245</v>
      </c>
      <c r="E259" s="33"/>
      <c r="F259" s="178" t="s">
        <v>1228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1153</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1229</v>
      </c>
      <c r="G261" s="244"/>
      <c r="H261" s="245">
        <v>365</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4" customFormat="1" x14ac:dyDescent="0.2">
      <c r="B262" s="185"/>
      <c r="D262" s="174" t="s">
        <v>247</v>
      </c>
      <c r="E262" s="186" t="s">
        <v>1</v>
      </c>
      <c r="F262" s="187" t="s">
        <v>1230</v>
      </c>
      <c r="G262" s="244"/>
      <c r="H262" s="245">
        <v>195</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D263" s="174" t="s">
        <v>247</v>
      </c>
      <c r="E263" s="186" t="s">
        <v>1</v>
      </c>
      <c r="F263" s="187" t="s">
        <v>1231</v>
      </c>
      <c r="G263" s="244"/>
      <c r="H263" s="245">
        <v>140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700</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8</v>
      </c>
      <c r="D265" s="163" t="s">
        <v>237</v>
      </c>
      <c r="E265" s="164" t="s">
        <v>1232</v>
      </c>
      <c r="F265" s="165" t="s">
        <v>1233</v>
      </c>
      <c r="G265" s="240" t="s">
        <v>263</v>
      </c>
      <c r="H265" s="241">
        <v>448</v>
      </c>
      <c r="I265" s="167"/>
      <c r="J265" s="254">
        <f>ROUND(I265*H265,2)</f>
        <v>0</v>
      </c>
      <c r="K265" s="255" t="s">
        <v>241</v>
      </c>
      <c r="L265" s="34"/>
      <c r="M265" s="168" t="s">
        <v>1</v>
      </c>
      <c r="N265" s="169" t="s">
        <v>41</v>
      </c>
      <c r="O265" s="59"/>
      <c r="P265" s="170">
        <f>O265*H265</f>
        <v>0</v>
      </c>
      <c r="Q265" s="170">
        <v>1.4999999999999999E-4</v>
      </c>
      <c r="R265" s="170">
        <f>Q265*H265</f>
        <v>6.7199999999999996E-2</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1234</v>
      </c>
    </row>
    <row r="266" spans="1:65" s="2" customFormat="1" ht="29.25" x14ac:dyDescent="0.2">
      <c r="A266" s="33"/>
      <c r="B266" s="34"/>
      <c r="C266" s="33"/>
      <c r="D266" s="174" t="s">
        <v>243</v>
      </c>
      <c r="E266" s="33"/>
      <c r="F266" s="175" t="s">
        <v>1235</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97.5" x14ac:dyDescent="0.2">
      <c r="A267" s="33"/>
      <c r="B267" s="34"/>
      <c r="C267" s="33"/>
      <c r="D267" s="174" t="s">
        <v>245</v>
      </c>
      <c r="E267" s="33"/>
      <c r="F267" s="178" t="s">
        <v>1236</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1153</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D269" s="174" t="s">
        <v>247</v>
      </c>
      <c r="E269" s="180" t="s">
        <v>1</v>
      </c>
      <c r="F269" s="181" t="s">
        <v>1237</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D270" s="174" t="s">
        <v>247</v>
      </c>
      <c r="E270" s="186" t="s">
        <v>1</v>
      </c>
      <c r="F270" s="187" t="s">
        <v>1238</v>
      </c>
      <c r="G270" s="244"/>
      <c r="H270" s="245">
        <v>448</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D271" s="174" t="s">
        <v>247</v>
      </c>
      <c r="E271" s="192" t="s">
        <v>1</v>
      </c>
      <c r="F271" s="193" t="s">
        <v>252</v>
      </c>
      <c r="G271" s="246"/>
      <c r="H271" s="247">
        <v>448</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19.899999999999999" customHeight="1" x14ac:dyDescent="0.2">
      <c r="A272" s="33"/>
      <c r="B272" s="162"/>
      <c r="C272" s="163" t="s">
        <v>379</v>
      </c>
      <c r="D272" s="163" t="s">
        <v>237</v>
      </c>
      <c r="E272" s="164" t="s">
        <v>1239</v>
      </c>
      <c r="F272" s="165" t="s">
        <v>1240</v>
      </c>
      <c r="G272" s="240" t="s">
        <v>263</v>
      </c>
      <c r="H272" s="241">
        <v>2542</v>
      </c>
      <c r="I272" s="167"/>
      <c r="J272" s="254">
        <f>ROUND(I272*H272,2)</f>
        <v>0</v>
      </c>
      <c r="K272" s="255" t="s">
        <v>241</v>
      </c>
      <c r="L272" s="34"/>
      <c r="M272" s="168" t="s">
        <v>1</v>
      </c>
      <c r="N272" s="169" t="s">
        <v>41</v>
      </c>
      <c r="O272" s="59"/>
      <c r="P272" s="170">
        <f>O272*H272</f>
        <v>0</v>
      </c>
      <c r="Q272" s="170">
        <v>1.4999999999999999E-4</v>
      </c>
      <c r="R272" s="170">
        <f>Q272*H272</f>
        <v>0.38129999999999997</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1241</v>
      </c>
    </row>
    <row r="273" spans="1:65" s="2" customFormat="1" ht="29.25" x14ac:dyDescent="0.2">
      <c r="A273" s="33"/>
      <c r="B273" s="34"/>
      <c r="C273" s="33"/>
      <c r="D273" s="174" t="s">
        <v>243</v>
      </c>
      <c r="E273" s="33"/>
      <c r="F273" s="175" t="s">
        <v>1242</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97.5" x14ac:dyDescent="0.2">
      <c r="A274" s="33"/>
      <c r="B274" s="34"/>
      <c r="C274" s="33"/>
      <c r="D274" s="174" t="s">
        <v>245</v>
      </c>
      <c r="E274" s="33"/>
      <c r="F274" s="178" t="s">
        <v>1236</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D275" s="174" t="s">
        <v>247</v>
      </c>
      <c r="E275" s="180" t="s">
        <v>1</v>
      </c>
      <c r="F275" s="181" t="s">
        <v>1153</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D276" s="174" t="s">
        <v>247</v>
      </c>
      <c r="E276" s="180" t="s">
        <v>1</v>
      </c>
      <c r="F276" s="181" t="s">
        <v>1243</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1244</v>
      </c>
      <c r="G277" s="244"/>
      <c r="H277" s="245">
        <v>1606</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3" customFormat="1" x14ac:dyDescent="0.2">
      <c r="B278" s="179"/>
      <c r="D278" s="174" t="s">
        <v>247</v>
      </c>
      <c r="E278" s="180" t="s">
        <v>1</v>
      </c>
      <c r="F278" s="181" t="s">
        <v>1245</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1246</v>
      </c>
      <c r="G279" s="244"/>
      <c r="H279" s="245">
        <v>936</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2542</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386</v>
      </c>
      <c r="D281" s="163" t="s">
        <v>237</v>
      </c>
      <c r="E281" s="164" t="s">
        <v>1247</v>
      </c>
      <c r="F281" s="165" t="s">
        <v>1248</v>
      </c>
      <c r="G281" s="240" t="s">
        <v>263</v>
      </c>
      <c r="H281" s="241">
        <v>280</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1249</v>
      </c>
    </row>
    <row r="282" spans="1:65" s="2" customFormat="1" ht="29.25" x14ac:dyDescent="0.2">
      <c r="A282" s="33"/>
      <c r="B282" s="34"/>
      <c r="C282" s="33"/>
      <c r="D282" s="174" t="s">
        <v>243</v>
      </c>
      <c r="E282" s="33"/>
      <c r="F282" s="175" t="s">
        <v>1250</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97.5" x14ac:dyDescent="0.2">
      <c r="A283" s="33"/>
      <c r="B283" s="34"/>
      <c r="C283" s="33"/>
      <c r="D283" s="174" t="s">
        <v>245</v>
      </c>
      <c r="E283" s="33"/>
      <c r="F283" s="178" t="s">
        <v>1236</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1153</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1237</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1251</v>
      </c>
      <c r="G286" s="244"/>
      <c r="H286" s="245">
        <v>280</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280</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393</v>
      </c>
      <c r="D288" s="163" t="s">
        <v>237</v>
      </c>
      <c r="E288" s="164" t="s">
        <v>1252</v>
      </c>
      <c r="F288" s="165" t="s">
        <v>1253</v>
      </c>
      <c r="G288" s="240" t="s">
        <v>263</v>
      </c>
      <c r="H288" s="241">
        <v>2391</v>
      </c>
      <c r="I288" s="167"/>
      <c r="J288" s="254">
        <f>ROUND(I288*H288,2)</f>
        <v>0</v>
      </c>
      <c r="K288" s="255" t="s">
        <v>241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1254</v>
      </c>
    </row>
    <row r="289" spans="1:65" s="2" customFormat="1" ht="29.25" x14ac:dyDescent="0.2">
      <c r="A289" s="33"/>
      <c r="B289" s="34"/>
      <c r="C289" s="33"/>
      <c r="D289" s="174" t="s">
        <v>243</v>
      </c>
      <c r="E289" s="33"/>
      <c r="F289" s="175" t="s">
        <v>1255</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97.5" x14ac:dyDescent="0.2">
      <c r="A290" s="33"/>
      <c r="B290" s="34"/>
      <c r="C290" s="33"/>
      <c r="D290" s="174" t="s">
        <v>245</v>
      </c>
      <c r="E290" s="33"/>
      <c r="F290" s="178" t="s">
        <v>1236</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1153</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3" customFormat="1" x14ac:dyDescent="0.2">
      <c r="B292" s="179"/>
      <c r="D292" s="174" t="s">
        <v>247</v>
      </c>
      <c r="E292" s="180" t="s">
        <v>1</v>
      </c>
      <c r="F292" s="181" t="s">
        <v>1243</v>
      </c>
      <c r="G292" s="242"/>
      <c r="H292" s="243" t="s">
        <v>1</v>
      </c>
      <c r="I292" s="242"/>
      <c r="J292" s="242"/>
      <c r="K292" s="242"/>
      <c r="L292" s="179"/>
      <c r="M292" s="182"/>
      <c r="N292" s="183"/>
      <c r="O292" s="183"/>
      <c r="P292" s="183"/>
      <c r="Q292" s="183"/>
      <c r="R292" s="183"/>
      <c r="S292" s="183"/>
      <c r="T292" s="184"/>
      <c r="AT292" s="180" t="s">
        <v>247</v>
      </c>
      <c r="AU292" s="180" t="s">
        <v>85</v>
      </c>
      <c r="AV292" s="13" t="s">
        <v>83</v>
      </c>
      <c r="AW292" s="13" t="s">
        <v>33</v>
      </c>
      <c r="AX292" s="13" t="s">
        <v>76</v>
      </c>
      <c r="AY292" s="180" t="s">
        <v>235</v>
      </c>
    </row>
    <row r="293" spans="1:65" s="14" customFormat="1" x14ac:dyDescent="0.2">
      <c r="B293" s="185"/>
      <c r="D293" s="174" t="s">
        <v>247</v>
      </c>
      <c r="E293" s="186" t="s">
        <v>1</v>
      </c>
      <c r="F293" s="187" t="s">
        <v>1256</v>
      </c>
      <c r="G293" s="244"/>
      <c r="H293" s="245">
        <v>1533</v>
      </c>
      <c r="I293" s="244"/>
      <c r="J293" s="244"/>
      <c r="K293" s="244"/>
      <c r="L293" s="185"/>
      <c r="M293" s="188"/>
      <c r="N293" s="189"/>
      <c r="O293" s="189"/>
      <c r="P293" s="189"/>
      <c r="Q293" s="189"/>
      <c r="R293" s="189"/>
      <c r="S293" s="189"/>
      <c r="T293" s="190"/>
      <c r="AT293" s="186" t="s">
        <v>247</v>
      </c>
      <c r="AU293" s="186" t="s">
        <v>85</v>
      </c>
      <c r="AV293" s="14" t="s">
        <v>85</v>
      </c>
      <c r="AW293" s="14" t="s">
        <v>33</v>
      </c>
      <c r="AX293" s="14" t="s">
        <v>76</v>
      </c>
      <c r="AY293" s="186" t="s">
        <v>235</v>
      </c>
    </row>
    <row r="294" spans="1:65" s="13" customFormat="1" x14ac:dyDescent="0.2">
      <c r="B294" s="179"/>
      <c r="D294" s="174" t="s">
        <v>247</v>
      </c>
      <c r="E294" s="180" t="s">
        <v>1</v>
      </c>
      <c r="F294" s="181" t="s">
        <v>1245</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1257</v>
      </c>
      <c r="G295" s="244"/>
      <c r="H295" s="245">
        <v>858</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2391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4.45" customHeight="1" x14ac:dyDescent="0.2">
      <c r="A297" s="33"/>
      <c r="B297" s="162"/>
      <c r="C297" s="197" t="s">
        <v>403</v>
      </c>
      <c r="D297" s="197" t="s">
        <v>338</v>
      </c>
      <c r="E297" s="198" t="s">
        <v>1258</v>
      </c>
      <c r="F297" s="199" t="s">
        <v>1259</v>
      </c>
      <c r="G297" s="248" t="s">
        <v>341</v>
      </c>
      <c r="H297" s="249">
        <v>217.155</v>
      </c>
      <c r="I297" s="200"/>
      <c r="J297" s="256">
        <f>ROUND(I297*H297,2)</f>
        <v>0</v>
      </c>
      <c r="K297" s="257" t="s">
        <v>1</v>
      </c>
      <c r="L297" s="201"/>
      <c r="M297" s="202" t="s">
        <v>1</v>
      </c>
      <c r="N297" s="203" t="s">
        <v>41</v>
      </c>
      <c r="O297" s="59"/>
      <c r="P297" s="170">
        <f>O297*H297</f>
        <v>0</v>
      </c>
      <c r="Q297" s="170">
        <v>1</v>
      </c>
      <c r="R297" s="170">
        <f>Q297*H297</f>
        <v>217.155</v>
      </c>
      <c r="S297" s="170">
        <v>0</v>
      </c>
      <c r="T297" s="171">
        <f>S297*H297</f>
        <v>0</v>
      </c>
      <c r="U297" s="33"/>
      <c r="V297" s="33"/>
      <c r="W297" s="33"/>
      <c r="X297" s="33"/>
      <c r="Y297" s="33"/>
      <c r="Z297" s="33"/>
      <c r="AA297" s="33"/>
      <c r="AB297" s="33"/>
      <c r="AC297" s="33"/>
      <c r="AD297" s="33"/>
      <c r="AE297" s="33"/>
      <c r="AR297" s="172" t="s">
        <v>316</v>
      </c>
      <c r="AT297" s="172" t="s">
        <v>338</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1260</v>
      </c>
    </row>
    <row r="298" spans="1:65" s="2" customFormat="1" x14ac:dyDescent="0.2">
      <c r="A298" s="33"/>
      <c r="B298" s="34"/>
      <c r="C298" s="33"/>
      <c r="D298" s="174" t="s">
        <v>243</v>
      </c>
      <c r="E298" s="33"/>
      <c r="F298" s="175" t="s">
        <v>1261</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13" customFormat="1" x14ac:dyDescent="0.2">
      <c r="B299" s="179"/>
      <c r="D299" s="174" t="s">
        <v>247</v>
      </c>
      <c r="E299" s="180" t="s">
        <v>1</v>
      </c>
      <c r="F299" s="181" t="s">
        <v>1262</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3" customFormat="1" x14ac:dyDescent="0.2">
      <c r="B300" s="179"/>
      <c r="D300" s="174" t="s">
        <v>247</v>
      </c>
      <c r="E300" s="180" t="s">
        <v>1</v>
      </c>
      <c r="F300" s="181" t="s">
        <v>1263</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1264</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1243</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1265</v>
      </c>
      <c r="G303" s="244"/>
      <c r="H303" s="245">
        <v>115.94</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1266</v>
      </c>
      <c r="G304" s="244"/>
      <c r="H304" s="245">
        <v>66.495000000000005</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1267</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1268</v>
      </c>
      <c r="G306" s="244"/>
      <c r="H306" s="245">
        <v>34.72</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217.155</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4.45" customHeight="1" x14ac:dyDescent="0.2">
      <c r="A308" s="33"/>
      <c r="B308" s="162"/>
      <c r="C308" s="197" t="s">
        <v>412</v>
      </c>
      <c r="D308" s="197" t="s">
        <v>338</v>
      </c>
      <c r="E308" s="198" t="s">
        <v>1269</v>
      </c>
      <c r="F308" s="199" t="s">
        <v>1270</v>
      </c>
      <c r="G308" s="248" t="s">
        <v>341</v>
      </c>
      <c r="H308" s="249">
        <v>77.988</v>
      </c>
      <c r="I308" s="200"/>
      <c r="J308" s="256">
        <f>ROUND(I308*H308,2)</f>
        <v>0</v>
      </c>
      <c r="K308" s="257" t="s">
        <v>1</v>
      </c>
      <c r="L308" s="201"/>
      <c r="M308" s="202" t="s">
        <v>1</v>
      </c>
      <c r="N308" s="203" t="s">
        <v>41</v>
      </c>
      <c r="O308" s="59"/>
      <c r="P308" s="170">
        <f>O308*H308</f>
        <v>0</v>
      </c>
      <c r="Q308" s="170">
        <v>1</v>
      </c>
      <c r="R308" s="170">
        <f>Q308*H308</f>
        <v>77.988</v>
      </c>
      <c r="S308" s="170">
        <v>0</v>
      </c>
      <c r="T308" s="171">
        <f>S308*H308</f>
        <v>0</v>
      </c>
      <c r="U308" s="33"/>
      <c r="V308" s="33"/>
      <c r="W308" s="33"/>
      <c r="X308" s="33"/>
      <c r="Y308" s="33"/>
      <c r="Z308" s="33"/>
      <c r="AA308" s="33"/>
      <c r="AB308" s="33"/>
      <c r="AC308" s="33"/>
      <c r="AD308" s="33"/>
      <c r="AE308" s="33"/>
      <c r="AR308" s="172" t="s">
        <v>316</v>
      </c>
      <c r="AT308" s="172" t="s">
        <v>338</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1271</v>
      </c>
    </row>
    <row r="309" spans="1:65" s="2" customFormat="1" x14ac:dyDescent="0.2">
      <c r="A309" s="33"/>
      <c r="B309" s="34"/>
      <c r="C309" s="33"/>
      <c r="D309" s="174" t="s">
        <v>243</v>
      </c>
      <c r="E309" s="33"/>
      <c r="F309" s="175" t="s">
        <v>1270</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13" customFormat="1" x14ac:dyDescent="0.2">
      <c r="B310" s="179"/>
      <c r="D310" s="174" t="s">
        <v>247</v>
      </c>
      <c r="E310" s="180" t="s">
        <v>1</v>
      </c>
      <c r="F310" s="181" t="s">
        <v>1272</v>
      </c>
      <c r="G310" s="242"/>
      <c r="H310" s="243" t="s">
        <v>1</v>
      </c>
      <c r="I310" s="242"/>
      <c r="J310" s="242"/>
      <c r="K310" s="242"/>
      <c r="L310" s="179"/>
      <c r="M310" s="182"/>
      <c r="N310" s="183"/>
      <c r="O310" s="183"/>
      <c r="P310" s="183"/>
      <c r="Q310" s="183"/>
      <c r="R310" s="183"/>
      <c r="S310" s="183"/>
      <c r="T310" s="184"/>
      <c r="AT310" s="180" t="s">
        <v>247</v>
      </c>
      <c r="AU310" s="180" t="s">
        <v>85</v>
      </c>
      <c r="AV310" s="13" t="s">
        <v>83</v>
      </c>
      <c r="AW310" s="13" t="s">
        <v>33</v>
      </c>
      <c r="AX310" s="13" t="s">
        <v>76</v>
      </c>
      <c r="AY310" s="180" t="s">
        <v>235</v>
      </c>
    </row>
    <row r="311" spans="1:65" s="13" customFormat="1" x14ac:dyDescent="0.2">
      <c r="B311" s="179"/>
      <c r="D311" s="174" t="s">
        <v>247</v>
      </c>
      <c r="E311" s="180" t="s">
        <v>1</v>
      </c>
      <c r="F311" s="181" t="s">
        <v>1273</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1274</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1275</v>
      </c>
      <c r="G313" s="244"/>
      <c r="H313" s="245">
        <v>30.552</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4" customFormat="1" x14ac:dyDescent="0.2">
      <c r="B314" s="185"/>
      <c r="D314" s="174" t="s">
        <v>247</v>
      </c>
      <c r="E314" s="186" t="s">
        <v>1</v>
      </c>
      <c r="F314" s="187" t="s">
        <v>1276</v>
      </c>
      <c r="G314" s="244"/>
      <c r="H314" s="245">
        <v>47.436</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77.988</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30" customHeight="1" x14ac:dyDescent="0.2">
      <c r="A316" s="33"/>
      <c r="B316" s="162"/>
      <c r="C316" s="163" t="s">
        <v>7</v>
      </c>
      <c r="D316" s="163" t="s">
        <v>237</v>
      </c>
      <c r="E316" s="164" t="s">
        <v>1277</v>
      </c>
      <c r="F316" s="165" t="s">
        <v>1278</v>
      </c>
      <c r="G316" s="240" t="s">
        <v>263</v>
      </c>
      <c r="H316" s="241">
        <v>280</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1279</v>
      </c>
    </row>
    <row r="317" spans="1:65" s="2" customFormat="1" ht="29.25" x14ac:dyDescent="0.2">
      <c r="A317" s="33"/>
      <c r="B317" s="34"/>
      <c r="C317" s="33"/>
      <c r="D317" s="174" t="s">
        <v>243</v>
      </c>
      <c r="E317" s="33"/>
      <c r="F317" s="175" t="s">
        <v>1280</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58.5" x14ac:dyDescent="0.2">
      <c r="A318" s="33"/>
      <c r="B318" s="34"/>
      <c r="C318" s="33"/>
      <c r="D318" s="174" t="s">
        <v>245</v>
      </c>
      <c r="E318" s="33"/>
      <c r="F318" s="178" t="s">
        <v>1281</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1153</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1282</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1251</v>
      </c>
      <c r="G321" s="244"/>
      <c r="H321" s="245">
        <v>280</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280</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425</v>
      </c>
      <c r="D323" s="163" t="s">
        <v>237</v>
      </c>
      <c r="E323" s="164" t="s">
        <v>1283</v>
      </c>
      <c r="F323" s="165" t="s">
        <v>1284</v>
      </c>
      <c r="G323" s="240" t="s">
        <v>263</v>
      </c>
      <c r="H323" s="241">
        <v>1468</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1285</v>
      </c>
    </row>
    <row r="324" spans="1:65" s="2" customFormat="1" ht="29.25" x14ac:dyDescent="0.2">
      <c r="A324" s="33"/>
      <c r="B324" s="34"/>
      <c r="C324" s="33"/>
      <c r="D324" s="174" t="s">
        <v>243</v>
      </c>
      <c r="E324" s="33"/>
      <c r="F324" s="175" t="s">
        <v>1286</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58.5" x14ac:dyDescent="0.2">
      <c r="A325" s="33"/>
      <c r="B325" s="34"/>
      <c r="C325" s="33"/>
      <c r="D325" s="174" t="s">
        <v>245</v>
      </c>
      <c r="E325" s="33"/>
      <c r="F325" s="178" t="s">
        <v>1281</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1153</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1287</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1256</v>
      </c>
      <c r="G328" s="244"/>
      <c r="H328" s="245">
        <v>1533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3" customFormat="1" x14ac:dyDescent="0.2">
      <c r="B329" s="179"/>
      <c r="D329" s="174" t="s">
        <v>247</v>
      </c>
      <c r="E329" s="180" t="s">
        <v>1</v>
      </c>
      <c r="F329" s="181" t="s">
        <v>1288</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1289</v>
      </c>
      <c r="G330" s="244"/>
      <c r="H330" s="245">
        <v>-714</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3" customFormat="1" x14ac:dyDescent="0.2">
      <c r="B331" s="179"/>
      <c r="D331" s="174" t="s">
        <v>247</v>
      </c>
      <c r="E331" s="180" t="s">
        <v>1</v>
      </c>
      <c r="F331" s="181" t="s">
        <v>1290</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1291</v>
      </c>
      <c r="G332" s="244"/>
      <c r="H332" s="245">
        <v>649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5" customFormat="1" x14ac:dyDescent="0.2">
      <c r="B333" s="191"/>
      <c r="D333" s="174" t="s">
        <v>247</v>
      </c>
      <c r="E333" s="192" t="s">
        <v>1</v>
      </c>
      <c r="F333" s="193" t="s">
        <v>252</v>
      </c>
      <c r="G333" s="246"/>
      <c r="H333" s="247">
        <v>1468</v>
      </c>
      <c r="I333" s="246"/>
      <c r="J333" s="246"/>
      <c r="K333" s="246"/>
      <c r="L333" s="191"/>
      <c r="M333" s="194"/>
      <c r="N333" s="195"/>
      <c r="O333" s="195"/>
      <c r="P333" s="195"/>
      <c r="Q333" s="195"/>
      <c r="R333" s="195"/>
      <c r="S333" s="195"/>
      <c r="T333" s="196"/>
      <c r="AT333" s="192" t="s">
        <v>247</v>
      </c>
      <c r="AU333" s="192" t="s">
        <v>85</v>
      </c>
      <c r="AV333" s="15" t="s">
        <v>98</v>
      </c>
      <c r="AW333" s="15" t="s">
        <v>33</v>
      </c>
      <c r="AX333" s="15" t="s">
        <v>83</v>
      </c>
      <c r="AY333" s="192" t="s">
        <v>235</v>
      </c>
    </row>
    <row r="334" spans="1:65" s="2" customFormat="1" ht="19.899999999999999" customHeight="1" x14ac:dyDescent="0.2">
      <c r="A334" s="33"/>
      <c r="B334" s="162"/>
      <c r="C334" s="163" t="s">
        <v>432</v>
      </c>
      <c r="D334" s="163" t="s">
        <v>237</v>
      </c>
      <c r="E334" s="164" t="s">
        <v>1292</v>
      </c>
      <c r="F334" s="165" t="s">
        <v>1293</v>
      </c>
      <c r="G334" s="240" t="s">
        <v>341</v>
      </c>
      <c r="H334" s="241">
        <v>8.9190000000000005</v>
      </c>
      <c r="I334" s="167"/>
      <c r="J334" s="254">
        <f>ROUND(I334*H334,2)</f>
        <v>0</v>
      </c>
      <c r="K334" s="255" t="s">
        <v>241</v>
      </c>
      <c r="L334" s="34"/>
      <c r="M334" s="168" t="s">
        <v>1</v>
      </c>
      <c r="N334" s="169" t="s">
        <v>41</v>
      </c>
      <c r="O334" s="59"/>
      <c r="P334" s="170">
        <f>O334*H334</f>
        <v>0</v>
      </c>
      <c r="Q334" s="170">
        <v>2.0999999999999999E-3</v>
      </c>
      <c r="R334" s="170">
        <f>Q334*H334</f>
        <v>1.8729900000000001E-2</v>
      </c>
      <c r="S334" s="170">
        <v>0</v>
      </c>
      <c r="T334" s="171">
        <f>S334*H334</f>
        <v>0</v>
      </c>
      <c r="U334" s="33"/>
      <c r="V334" s="33"/>
      <c r="W334" s="33"/>
      <c r="X334" s="33"/>
      <c r="Y334" s="33"/>
      <c r="Z334" s="33"/>
      <c r="AA334" s="33"/>
      <c r="AB334" s="33"/>
      <c r="AC334" s="33"/>
      <c r="AD334" s="33"/>
      <c r="AE334" s="33"/>
      <c r="AR334" s="172" t="s">
        <v>98</v>
      </c>
      <c r="AT334" s="172" t="s">
        <v>237</v>
      </c>
      <c r="AU334" s="172" t="s">
        <v>85</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98</v>
      </c>
      <c r="BM334" s="172" t="s">
        <v>1294</v>
      </c>
    </row>
    <row r="335" spans="1:65" s="2" customFormat="1" ht="29.25" x14ac:dyDescent="0.2">
      <c r="A335" s="33"/>
      <c r="B335" s="34"/>
      <c r="C335" s="33"/>
      <c r="D335" s="174" t="s">
        <v>243</v>
      </c>
      <c r="E335" s="33"/>
      <c r="F335" s="175" t="s">
        <v>1295</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85</v>
      </c>
    </row>
    <row r="336" spans="1:65" s="2" customFormat="1" ht="78" x14ac:dyDescent="0.2">
      <c r="A336" s="33"/>
      <c r="B336" s="34"/>
      <c r="C336" s="33"/>
      <c r="D336" s="174" t="s">
        <v>245</v>
      </c>
      <c r="E336" s="33"/>
      <c r="F336" s="178" t="s">
        <v>1296</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245</v>
      </c>
      <c r="AU336" s="18" t="s">
        <v>85</v>
      </c>
    </row>
    <row r="337" spans="1:65" s="13" customFormat="1" x14ac:dyDescent="0.2">
      <c r="B337" s="179"/>
      <c r="D337" s="174" t="s">
        <v>247</v>
      </c>
      <c r="E337" s="180" t="s">
        <v>1</v>
      </c>
      <c r="F337" s="181" t="s">
        <v>1297</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1298</v>
      </c>
      <c r="G338" s="244"/>
      <c r="H338" s="245">
        <v>8.9190000000000005</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8.9190000000000005</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441</v>
      </c>
      <c r="D340" s="163" t="s">
        <v>237</v>
      </c>
      <c r="E340" s="164" t="s">
        <v>1299</v>
      </c>
      <c r="F340" s="165" t="s">
        <v>1300</v>
      </c>
      <c r="G340" s="240" t="s">
        <v>341</v>
      </c>
      <c r="H340" s="241">
        <v>8.9190000000000005</v>
      </c>
      <c r="I340" s="167"/>
      <c r="J340" s="254">
        <f>ROUND(I340*H340,2)</f>
        <v>0</v>
      </c>
      <c r="K340" s="255" t="s">
        <v>241</v>
      </c>
      <c r="L340" s="34"/>
      <c r="M340" s="168" t="s">
        <v>1</v>
      </c>
      <c r="N340" s="169" t="s">
        <v>41</v>
      </c>
      <c r="O340" s="59"/>
      <c r="P340" s="170">
        <f>O340*H340</f>
        <v>0</v>
      </c>
      <c r="Q340" s="170">
        <v>5.77E-3</v>
      </c>
      <c r="R340" s="170">
        <f>Q340*H340</f>
        <v>5.1462630000000002E-2</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1301</v>
      </c>
    </row>
    <row r="341" spans="1:65" s="2" customFormat="1" ht="29.25" x14ac:dyDescent="0.2">
      <c r="A341" s="33"/>
      <c r="B341" s="34"/>
      <c r="C341" s="33"/>
      <c r="D341" s="174" t="s">
        <v>243</v>
      </c>
      <c r="E341" s="33"/>
      <c r="F341" s="175" t="s">
        <v>1302</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78" x14ac:dyDescent="0.2">
      <c r="A342" s="33"/>
      <c r="B342" s="34"/>
      <c r="C342" s="33"/>
      <c r="D342" s="174" t="s">
        <v>245</v>
      </c>
      <c r="E342" s="33"/>
      <c r="F342" s="178" t="s">
        <v>1296</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1153</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D344" s="174" t="s">
        <v>247</v>
      </c>
      <c r="E344" s="180" t="s">
        <v>1</v>
      </c>
      <c r="F344" s="181" t="s">
        <v>1303</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3" customFormat="1" x14ac:dyDescent="0.2">
      <c r="B345" s="179"/>
      <c r="D345" s="174" t="s">
        <v>247</v>
      </c>
      <c r="E345" s="180" t="s">
        <v>1</v>
      </c>
      <c r="F345" s="181" t="s">
        <v>1304</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1305</v>
      </c>
      <c r="G346" s="244"/>
      <c r="H346" s="245">
        <v>8.9190000000000005</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15" customFormat="1" x14ac:dyDescent="0.2">
      <c r="B347" s="191"/>
      <c r="D347" s="174" t="s">
        <v>247</v>
      </c>
      <c r="E347" s="192" t="s">
        <v>1</v>
      </c>
      <c r="F347" s="193" t="s">
        <v>252</v>
      </c>
      <c r="G347" s="246"/>
      <c r="H347" s="247">
        <v>8.9190000000000005</v>
      </c>
      <c r="I347" s="246"/>
      <c r="J347" s="246"/>
      <c r="K347" s="246"/>
      <c r="L347" s="191"/>
      <c r="M347" s="194"/>
      <c r="N347" s="195"/>
      <c r="O347" s="195"/>
      <c r="P347" s="195"/>
      <c r="Q347" s="195"/>
      <c r="R347" s="195"/>
      <c r="S347" s="195"/>
      <c r="T347" s="196"/>
      <c r="AT347" s="192" t="s">
        <v>247</v>
      </c>
      <c r="AU347" s="192" t="s">
        <v>85</v>
      </c>
      <c r="AV347" s="15" t="s">
        <v>98</v>
      </c>
      <c r="AW347" s="15" t="s">
        <v>33</v>
      </c>
      <c r="AX347" s="15" t="s">
        <v>83</v>
      </c>
      <c r="AY347" s="192" t="s">
        <v>235</v>
      </c>
    </row>
    <row r="348" spans="1:65" s="2" customFormat="1" ht="14.45" customHeight="1" x14ac:dyDescent="0.2">
      <c r="A348" s="33"/>
      <c r="B348" s="162"/>
      <c r="C348" s="197" t="s">
        <v>448</v>
      </c>
      <c r="D348" s="197" t="s">
        <v>338</v>
      </c>
      <c r="E348" s="198" t="s">
        <v>1306</v>
      </c>
      <c r="F348" s="199" t="s">
        <v>1307</v>
      </c>
      <c r="G348" s="248" t="s">
        <v>341</v>
      </c>
      <c r="H348" s="249">
        <v>4.46</v>
      </c>
      <c r="I348" s="200"/>
      <c r="J348" s="256">
        <f>ROUND(I348*H348,2)</f>
        <v>0</v>
      </c>
      <c r="K348" s="257" t="s">
        <v>241</v>
      </c>
      <c r="L348" s="201"/>
      <c r="M348" s="202" t="s">
        <v>1</v>
      </c>
      <c r="N348" s="203" t="s">
        <v>41</v>
      </c>
      <c r="O348" s="59"/>
      <c r="P348" s="170">
        <f>O348*H348</f>
        <v>0</v>
      </c>
      <c r="Q348" s="170">
        <v>1</v>
      </c>
      <c r="R348" s="170">
        <f>Q348*H348</f>
        <v>4.46</v>
      </c>
      <c r="S348" s="170">
        <v>0</v>
      </c>
      <c r="T348" s="171">
        <f>S348*H348</f>
        <v>0</v>
      </c>
      <c r="U348" s="33"/>
      <c r="V348" s="33"/>
      <c r="W348" s="33"/>
      <c r="X348" s="33"/>
      <c r="Y348" s="33"/>
      <c r="Z348" s="33"/>
      <c r="AA348" s="33"/>
      <c r="AB348" s="33"/>
      <c r="AC348" s="33"/>
      <c r="AD348" s="33"/>
      <c r="AE348" s="33"/>
      <c r="AR348" s="172" t="s">
        <v>316</v>
      </c>
      <c r="AT348" s="172" t="s">
        <v>338</v>
      </c>
      <c r="AU348" s="172" t="s">
        <v>85</v>
      </c>
      <c r="AY348" s="18" t="s">
        <v>235</v>
      </c>
      <c r="BE348" s="173">
        <f>IF(N348="základní",J348,0)</f>
        <v>0</v>
      </c>
      <c r="BF348" s="173">
        <f>IF(N348="snížená",J348,0)</f>
        <v>0</v>
      </c>
      <c r="BG348" s="173">
        <f>IF(N348="zákl. přenesená",J348,0)</f>
        <v>0</v>
      </c>
      <c r="BH348" s="173">
        <f>IF(N348="sníž. přenesená",J348,0)</f>
        <v>0</v>
      </c>
      <c r="BI348" s="173">
        <f>IF(N348="nulová",J348,0)</f>
        <v>0</v>
      </c>
      <c r="BJ348" s="18" t="s">
        <v>83</v>
      </c>
      <c r="BK348" s="173">
        <f>ROUND(I348*H348,2)</f>
        <v>0</v>
      </c>
      <c r="BL348" s="18" t="s">
        <v>98</v>
      </c>
      <c r="BM348" s="172" t="s">
        <v>1308</v>
      </c>
    </row>
    <row r="349" spans="1:65" s="2" customFormat="1" x14ac:dyDescent="0.2">
      <c r="A349" s="33"/>
      <c r="B349" s="34"/>
      <c r="C349" s="33"/>
      <c r="D349" s="174" t="s">
        <v>243</v>
      </c>
      <c r="E349" s="33"/>
      <c r="F349" s="175" t="s">
        <v>1307</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243</v>
      </c>
      <c r="AU349" s="18" t="s">
        <v>85</v>
      </c>
    </row>
    <row r="350" spans="1:65" s="13" customFormat="1" x14ac:dyDescent="0.2">
      <c r="B350" s="179"/>
      <c r="D350" s="174" t="s">
        <v>247</v>
      </c>
      <c r="E350" s="180" t="s">
        <v>1</v>
      </c>
      <c r="F350" s="181" t="s">
        <v>1309</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D351" s="174" t="s">
        <v>247</v>
      </c>
      <c r="E351" s="180" t="s">
        <v>1</v>
      </c>
      <c r="F351" s="181" t="s">
        <v>1310</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1311</v>
      </c>
      <c r="G352" s="244"/>
      <c r="H352" s="245">
        <v>4.46</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4.46</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163" t="s">
        <v>456</v>
      </c>
      <c r="D354" s="163" t="s">
        <v>237</v>
      </c>
      <c r="E354" s="164" t="s">
        <v>1312</v>
      </c>
      <c r="F354" s="165" t="s">
        <v>1313</v>
      </c>
      <c r="G354" s="240" t="s">
        <v>341</v>
      </c>
      <c r="H354" s="241">
        <v>8.9190000000000005</v>
      </c>
      <c r="I354" s="167"/>
      <c r="J354" s="254">
        <f>ROUND(I354*H354,2)</f>
        <v>0</v>
      </c>
      <c r="K354" s="255" t="s">
        <v>241</v>
      </c>
      <c r="L354" s="34"/>
      <c r="M354" s="168" t="s">
        <v>1</v>
      </c>
      <c r="N354" s="169" t="s">
        <v>41</v>
      </c>
      <c r="O354" s="59"/>
      <c r="P354" s="170">
        <f>O354*H354</f>
        <v>0</v>
      </c>
      <c r="Q354" s="170">
        <v>7.2000000000000005E-4</v>
      </c>
      <c r="R354" s="170">
        <f>Q354*H354</f>
        <v>6.4216800000000008E-3</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1314</v>
      </c>
    </row>
    <row r="355" spans="1:65" s="2" customFormat="1" ht="29.25" x14ac:dyDescent="0.2">
      <c r="A355" s="33"/>
      <c r="B355" s="34"/>
      <c r="C355" s="33"/>
      <c r="D355" s="174" t="s">
        <v>243</v>
      </c>
      <c r="E355" s="33"/>
      <c r="F355" s="175" t="s">
        <v>1315</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78" x14ac:dyDescent="0.2">
      <c r="A356" s="33"/>
      <c r="B356" s="34"/>
      <c r="C356" s="33"/>
      <c r="D356" s="174" t="s">
        <v>245</v>
      </c>
      <c r="E356" s="33"/>
      <c r="F356" s="178" t="s">
        <v>1296</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D357" s="174" t="s">
        <v>247</v>
      </c>
      <c r="E357" s="180" t="s">
        <v>1</v>
      </c>
      <c r="F357" s="181" t="s">
        <v>1297</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4" customFormat="1" x14ac:dyDescent="0.2">
      <c r="B358" s="185"/>
      <c r="D358" s="174" t="s">
        <v>247</v>
      </c>
      <c r="E358" s="186" t="s">
        <v>1</v>
      </c>
      <c r="F358" s="187" t="s">
        <v>1298</v>
      </c>
      <c r="G358" s="244"/>
      <c r="H358" s="245">
        <v>8.9190000000000005</v>
      </c>
      <c r="I358" s="244"/>
      <c r="J358" s="244"/>
      <c r="K358" s="244"/>
      <c r="L358" s="185"/>
      <c r="M358" s="188"/>
      <c r="N358" s="189"/>
      <c r="O358" s="189"/>
      <c r="P358" s="189"/>
      <c r="Q358" s="189"/>
      <c r="R358" s="189"/>
      <c r="S358" s="189"/>
      <c r="T358" s="190"/>
      <c r="AT358" s="186" t="s">
        <v>247</v>
      </c>
      <c r="AU358" s="186" t="s">
        <v>85</v>
      </c>
      <c r="AV358" s="14" t="s">
        <v>85</v>
      </c>
      <c r="AW358" s="14" t="s">
        <v>33</v>
      </c>
      <c r="AX358" s="14" t="s">
        <v>76</v>
      </c>
      <c r="AY358" s="186" t="s">
        <v>235</v>
      </c>
    </row>
    <row r="359" spans="1:65" s="15" customFormat="1" x14ac:dyDescent="0.2">
      <c r="B359" s="191"/>
      <c r="D359" s="174" t="s">
        <v>247</v>
      </c>
      <c r="E359" s="192" t="s">
        <v>1</v>
      </c>
      <c r="F359" s="193" t="s">
        <v>252</v>
      </c>
      <c r="G359" s="246"/>
      <c r="H359" s="247">
        <v>8.9190000000000005</v>
      </c>
      <c r="I359" s="246"/>
      <c r="J359" s="246"/>
      <c r="K359" s="246"/>
      <c r="L359" s="191"/>
      <c r="M359" s="194"/>
      <c r="N359" s="195"/>
      <c r="O359" s="195"/>
      <c r="P359" s="195"/>
      <c r="Q359" s="195"/>
      <c r="R359" s="195"/>
      <c r="S359" s="195"/>
      <c r="T359" s="196"/>
      <c r="AT359" s="192" t="s">
        <v>247</v>
      </c>
      <c r="AU359" s="192" t="s">
        <v>85</v>
      </c>
      <c r="AV359" s="15" t="s">
        <v>98</v>
      </c>
      <c r="AW359" s="15" t="s">
        <v>33</v>
      </c>
      <c r="AX359" s="15" t="s">
        <v>83</v>
      </c>
      <c r="AY359" s="192" t="s">
        <v>235</v>
      </c>
    </row>
    <row r="360" spans="1:65" s="2" customFormat="1" ht="19.899999999999999" customHeight="1" x14ac:dyDescent="0.2">
      <c r="A360" s="33"/>
      <c r="B360" s="162"/>
      <c r="C360" s="163" t="s">
        <v>463</v>
      </c>
      <c r="D360" s="163" t="s">
        <v>237</v>
      </c>
      <c r="E360" s="164" t="s">
        <v>1316</v>
      </c>
      <c r="F360" s="165" t="s">
        <v>1317</v>
      </c>
      <c r="G360" s="240" t="s">
        <v>648</v>
      </c>
      <c r="H360" s="241">
        <v>7</v>
      </c>
      <c r="I360" s="167"/>
      <c r="J360" s="254">
        <f>ROUND(I360*H360,2)</f>
        <v>0</v>
      </c>
      <c r="K360" s="255" t="s">
        <v>241</v>
      </c>
      <c r="L360" s="34"/>
      <c r="M360" s="168" t="s">
        <v>1</v>
      </c>
      <c r="N360" s="169" t="s">
        <v>41</v>
      </c>
      <c r="O360" s="59"/>
      <c r="P360" s="170">
        <f>O360*H360</f>
        <v>0</v>
      </c>
      <c r="Q360" s="170">
        <v>0</v>
      </c>
      <c r="R360" s="170">
        <f>Q360*H360</f>
        <v>0</v>
      </c>
      <c r="S360" s="170">
        <v>0</v>
      </c>
      <c r="T360" s="171">
        <f>S360*H360</f>
        <v>0</v>
      </c>
      <c r="U360" s="33"/>
      <c r="V360" s="33"/>
      <c r="W360" s="33"/>
      <c r="X360" s="33"/>
      <c r="Y360" s="33"/>
      <c r="Z360" s="33"/>
      <c r="AA360" s="33"/>
      <c r="AB360" s="33"/>
      <c r="AC360" s="33"/>
      <c r="AD360" s="33"/>
      <c r="AE360" s="33"/>
      <c r="AR360" s="172" t="s">
        <v>98</v>
      </c>
      <c r="AT360" s="172" t="s">
        <v>237</v>
      </c>
      <c r="AU360" s="172" t="s">
        <v>85</v>
      </c>
      <c r="AY360" s="18" t="s">
        <v>235</v>
      </c>
      <c r="BE360" s="173">
        <f>IF(N360="základní",J360,0)</f>
        <v>0</v>
      </c>
      <c r="BF360" s="173">
        <f>IF(N360="snížená",J360,0)</f>
        <v>0</v>
      </c>
      <c r="BG360" s="173">
        <f>IF(N360="zákl. přenesená",J360,0)</f>
        <v>0</v>
      </c>
      <c r="BH360" s="173">
        <f>IF(N360="sníž. přenesená",J360,0)</f>
        <v>0</v>
      </c>
      <c r="BI360" s="173">
        <f>IF(N360="nulová",J360,0)</f>
        <v>0</v>
      </c>
      <c r="BJ360" s="18" t="s">
        <v>83</v>
      </c>
      <c r="BK360" s="173">
        <f>ROUND(I360*H360,2)</f>
        <v>0</v>
      </c>
      <c r="BL360" s="18" t="s">
        <v>98</v>
      </c>
      <c r="BM360" s="172" t="s">
        <v>1318</v>
      </c>
    </row>
    <row r="361" spans="1:65" s="2" customFormat="1" ht="29.25" x14ac:dyDescent="0.2">
      <c r="A361" s="33"/>
      <c r="B361" s="34"/>
      <c r="C361" s="33"/>
      <c r="D361" s="174" t="s">
        <v>243</v>
      </c>
      <c r="E361" s="33"/>
      <c r="F361" s="175" t="s">
        <v>1319</v>
      </c>
      <c r="G361" s="238"/>
      <c r="H361" s="238"/>
      <c r="I361" s="238"/>
      <c r="J361" s="238"/>
      <c r="K361" s="238"/>
      <c r="L361" s="34"/>
      <c r="M361" s="176"/>
      <c r="N361" s="177"/>
      <c r="O361" s="59"/>
      <c r="P361" s="59"/>
      <c r="Q361" s="59"/>
      <c r="R361" s="59"/>
      <c r="S361" s="59"/>
      <c r="T361" s="60"/>
      <c r="U361" s="33"/>
      <c r="V361" s="33"/>
      <c r="W361" s="33"/>
      <c r="X361" s="33"/>
      <c r="Y361" s="33"/>
      <c r="Z361" s="33"/>
      <c r="AA361" s="33"/>
      <c r="AB361" s="33"/>
      <c r="AC361" s="33"/>
      <c r="AD361" s="33"/>
      <c r="AE361" s="33"/>
      <c r="AT361" s="18" t="s">
        <v>243</v>
      </c>
      <c r="AU361" s="18" t="s">
        <v>85</v>
      </c>
    </row>
    <row r="362" spans="1:65" s="2" customFormat="1" ht="29.25" x14ac:dyDescent="0.2">
      <c r="A362" s="33"/>
      <c r="B362" s="34"/>
      <c r="C362" s="33"/>
      <c r="D362" s="174" t="s">
        <v>245</v>
      </c>
      <c r="E362" s="33"/>
      <c r="F362" s="178" t="s">
        <v>1320</v>
      </c>
      <c r="G362" s="238"/>
      <c r="H362" s="238"/>
      <c r="I362" s="238"/>
      <c r="J362" s="238"/>
      <c r="K362" s="238"/>
      <c r="L362" s="34"/>
      <c r="M362" s="176"/>
      <c r="N362" s="177"/>
      <c r="O362" s="59"/>
      <c r="P362" s="59"/>
      <c r="Q362" s="59"/>
      <c r="R362" s="59"/>
      <c r="S362" s="59"/>
      <c r="T362" s="60"/>
      <c r="U362" s="33"/>
      <c r="V362" s="33"/>
      <c r="W362" s="33"/>
      <c r="X362" s="33"/>
      <c r="Y362" s="33"/>
      <c r="Z362" s="33"/>
      <c r="AA362" s="33"/>
      <c r="AB362" s="33"/>
      <c r="AC362" s="33"/>
      <c r="AD362" s="33"/>
      <c r="AE362" s="33"/>
      <c r="AT362" s="18" t="s">
        <v>245</v>
      </c>
      <c r="AU362" s="18" t="s">
        <v>85</v>
      </c>
    </row>
    <row r="363" spans="1:65" s="13" customFormat="1" x14ac:dyDescent="0.2">
      <c r="B363" s="179"/>
      <c r="D363" s="174" t="s">
        <v>247</v>
      </c>
      <c r="E363" s="180" t="s">
        <v>1</v>
      </c>
      <c r="F363" s="181" t="s">
        <v>1141</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D364" s="174" t="s">
        <v>247</v>
      </c>
      <c r="E364" s="186" t="s">
        <v>1</v>
      </c>
      <c r="F364" s="187" t="s">
        <v>307</v>
      </c>
      <c r="G364" s="244"/>
      <c r="H364" s="245">
        <v>7</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5" customFormat="1" x14ac:dyDescent="0.2">
      <c r="B365" s="191"/>
      <c r="D365" s="174" t="s">
        <v>247</v>
      </c>
      <c r="E365" s="192" t="s">
        <v>1</v>
      </c>
      <c r="F365" s="193" t="s">
        <v>252</v>
      </c>
      <c r="G365" s="246"/>
      <c r="H365" s="247">
        <v>7</v>
      </c>
      <c r="I365" s="246"/>
      <c r="J365" s="246"/>
      <c r="K365" s="246"/>
      <c r="L365" s="191"/>
      <c r="M365" s="194"/>
      <c r="N365" s="195"/>
      <c r="O365" s="195"/>
      <c r="P365" s="195"/>
      <c r="Q365" s="195"/>
      <c r="R365" s="195"/>
      <c r="S365" s="195"/>
      <c r="T365" s="196"/>
      <c r="AT365" s="192" t="s">
        <v>247</v>
      </c>
      <c r="AU365" s="192" t="s">
        <v>85</v>
      </c>
      <c r="AV365" s="15" t="s">
        <v>98</v>
      </c>
      <c r="AW365" s="15" t="s">
        <v>33</v>
      </c>
      <c r="AX365" s="15" t="s">
        <v>83</v>
      </c>
      <c r="AY365" s="192" t="s">
        <v>235</v>
      </c>
    </row>
    <row r="366" spans="1:65" s="2" customFormat="1" ht="19.899999999999999" customHeight="1" x14ac:dyDescent="0.2">
      <c r="A366" s="33"/>
      <c r="B366" s="162"/>
      <c r="C366" s="163" t="s">
        <v>469</v>
      </c>
      <c r="D366" s="163" t="s">
        <v>237</v>
      </c>
      <c r="E366" s="164" t="s">
        <v>1321</v>
      </c>
      <c r="F366" s="165" t="s">
        <v>1322</v>
      </c>
      <c r="G366" s="240" t="s">
        <v>648</v>
      </c>
      <c r="H366" s="241">
        <v>7</v>
      </c>
      <c r="I366" s="167"/>
      <c r="J366" s="254">
        <f>ROUND(I366*H366,2)</f>
        <v>0</v>
      </c>
      <c r="K366" s="255" t="s">
        <v>241</v>
      </c>
      <c r="L366" s="34"/>
      <c r="M366" s="168" t="s">
        <v>1</v>
      </c>
      <c r="N366" s="169" t="s">
        <v>41</v>
      </c>
      <c r="O366" s="59"/>
      <c r="P366" s="170">
        <f>O366*H366</f>
        <v>0</v>
      </c>
      <c r="Q366" s="170">
        <v>0</v>
      </c>
      <c r="R366" s="170">
        <f>Q366*H366</f>
        <v>0</v>
      </c>
      <c r="S366" s="170">
        <v>0</v>
      </c>
      <c r="T366" s="171">
        <f>S366*H366</f>
        <v>0</v>
      </c>
      <c r="U366" s="33"/>
      <c r="V366" s="33"/>
      <c r="W366" s="33"/>
      <c r="X366" s="33"/>
      <c r="Y366" s="33"/>
      <c r="Z366" s="33"/>
      <c r="AA366" s="33"/>
      <c r="AB366" s="33"/>
      <c r="AC366" s="33"/>
      <c r="AD366" s="33"/>
      <c r="AE366" s="33"/>
      <c r="AR366" s="172" t="s">
        <v>98</v>
      </c>
      <c r="AT366" s="172" t="s">
        <v>237</v>
      </c>
      <c r="AU366" s="172" t="s">
        <v>85</v>
      </c>
      <c r="AY366" s="18" t="s">
        <v>235</v>
      </c>
      <c r="BE366" s="173">
        <f>IF(N366="základní",J366,0)</f>
        <v>0</v>
      </c>
      <c r="BF366" s="173">
        <f>IF(N366="snížená",J366,0)</f>
        <v>0</v>
      </c>
      <c r="BG366" s="173">
        <f>IF(N366="zákl. přenesená",J366,0)</f>
        <v>0</v>
      </c>
      <c r="BH366" s="173">
        <f>IF(N366="sníž. přenesená",J366,0)</f>
        <v>0</v>
      </c>
      <c r="BI366" s="173">
        <f>IF(N366="nulová",J366,0)</f>
        <v>0</v>
      </c>
      <c r="BJ366" s="18" t="s">
        <v>83</v>
      </c>
      <c r="BK366" s="173">
        <f>ROUND(I366*H366,2)</f>
        <v>0</v>
      </c>
      <c r="BL366" s="18" t="s">
        <v>98</v>
      </c>
      <c r="BM366" s="172" t="s">
        <v>1323</v>
      </c>
    </row>
    <row r="367" spans="1:65" s="2" customFormat="1" ht="29.25" x14ac:dyDescent="0.2">
      <c r="A367" s="33"/>
      <c r="B367" s="34"/>
      <c r="C367" s="33"/>
      <c r="D367" s="174" t="s">
        <v>243</v>
      </c>
      <c r="E367" s="33"/>
      <c r="F367" s="175" t="s">
        <v>1324</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243</v>
      </c>
      <c r="AU367" s="18" t="s">
        <v>85</v>
      </c>
    </row>
    <row r="368" spans="1:65" s="2" customFormat="1" ht="29.25" x14ac:dyDescent="0.2">
      <c r="A368" s="33"/>
      <c r="B368" s="34"/>
      <c r="C368" s="33"/>
      <c r="D368" s="174" t="s">
        <v>245</v>
      </c>
      <c r="E368" s="33"/>
      <c r="F368" s="178" t="s">
        <v>1320</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245</v>
      </c>
      <c r="AU368" s="18" t="s">
        <v>85</v>
      </c>
    </row>
    <row r="369" spans="1:65" s="13" customFormat="1" x14ac:dyDescent="0.2">
      <c r="B369" s="179"/>
      <c r="D369" s="174" t="s">
        <v>247</v>
      </c>
      <c r="E369" s="180" t="s">
        <v>1</v>
      </c>
      <c r="F369" s="181" t="s">
        <v>1141</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4" customFormat="1" x14ac:dyDescent="0.2">
      <c r="B370" s="185"/>
      <c r="D370" s="174" t="s">
        <v>247</v>
      </c>
      <c r="E370" s="186" t="s">
        <v>1</v>
      </c>
      <c r="F370" s="187" t="s">
        <v>307</v>
      </c>
      <c r="G370" s="244"/>
      <c r="H370" s="245">
        <v>7</v>
      </c>
      <c r="I370" s="244"/>
      <c r="J370" s="244"/>
      <c r="K370" s="244"/>
      <c r="L370" s="185"/>
      <c r="M370" s="188"/>
      <c r="N370" s="189"/>
      <c r="O370" s="189"/>
      <c r="P370" s="189"/>
      <c r="Q370" s="189"/>
      <c r="R370" s="189"/>
      <c r="S370" s="189"/>
      <c r="T370" s="190"/>
      <c r="AT370" s="186" t="s">
        <v>247</v>
      </c>
      <c r="AU370" s="186" t="s">
        <v>85</v>
      </c>
      <c r="AV370" s="14" t="s">
        <v>85</v>
      </c>
      <c r="AW370" s="14" t="s">
        <v>33</v>
      </c>
      <c r="AX370" s="14" t="s">
        <v>76</v>
      </c>
      <c r="AY370" s="186" t="s">
        <v>235</v>
      </c>
    </row>
    <row r="371" spans="1:65" s="15" customFormat="1" x14ac:dyDescent="0.2">
      <c r="B371" s="191"/>
      <c r="D371" s="174" t="s">
        <v>247</v>
      </c>
      <c r="E371" s="192" t="s">
        <v>1</v>
      </c>
      <c r="F371" s="193" t="s">
        <v>252</v>
      </c>
      <c r="G371" s="246"/>
      <c r="H371" s="247">
        <v>7</v>
      </c>
      <c r="I371" s="246"/>
      <c r="J371" s="246"/>
      <c r="K371" s="246"/>
      <c r="L371" s="191"/>
      <c r="M371" s="194"/>
      <c r="N371" s="195"/>
      <c r="O371" s="195"/>
      <c r="P371" s="195"/>
      <c r="Q371" s="195"/>
      <c r="R371" s="195"/>
      <c r="S371" s="195"/>
      <c r="T371" s="196"/>
      <c r="AT371" s="192" t="s">
        <v>247</v>
      </c>
      <c r="AU371" s="192" t="s">
        <v>85</v>
      </c>
      <c r="AV371" s="15" t="s">
        <v>98</v>
      </c>
      <c r="AW371" s="15" t="s">
        <v>33</v>
      </c>
      <c r="AX371" s="15" t="s">
        <v>83</v>
      </c>
      <c r="AY371" s="192" t="s">
        <v>235</v>
      </c>
    </row>
    <row r="372" spans="1:65" s="2" customFormat="1" ht="19.899999999999999" customHeight="1" x14ac:dyDescent="0.2">
      <c r="A372" s="33"/>
      <c r="B372" s="162"/>
      <c r="C372" s="163" t="s">
        <v>476</v>
      </c>
      <c r="D372" s="163" t="s">
        <v>237</v>
      </c>
      <c r="E372" s="164" t="s">
        <v>1325</v>
      </c>
      <c r="F372" s="165" t="s">
        <v>1326</v>
      </c>
      <c r="G372" s="240" t="s">
        <v>648</v>
      </c>
      <c r="H372" s="241">
        <v>7</v>
      </c>
      <c r="I372" s="167"/>
      <c r="J372" s="254">
        <f>ROUND(I372*H372,2)</f>
        <v>0</v>
      </c>
      <c r="K372" s="255" t="s">
        <v>241</v>
      </c>
      <c r="L372" s="34"/>
      <c r="M372" s="168" t="s">
        <v>1</v>
      </c>
      <c r="N372" s="169" t="s">
        <v>41</v>
      </c>
      <c r="O372" s="59"/>
      <c r="P372" s="170">
        <f>O372*H372</f>
        <v>0</v>
      </c>
      <c r="Q372" s="170">
        <v>0</v>
      </c>
      <c r="R372" s="170">
        <f>Q372*H372</f>
        <v>0</v>
      </c>
      <c r="S372" s="170">
        <v>0</v>
      </c>
      <c r="T372" s="171">
        <f>S372*H372</f>
        <v>0</v>
      </c>
      <c r="U372" s="33"/>
      <c r="V372" s="33"/>
      <c r="W372" s="33"/>
      <c r="X372" s="33"/>
      <c r="Y372" s="33"/>
      <c r="Z372" s="33"/>
      <c r="AA372" s="33"/>
      <c r="AB372" s="33"/>
      <c r="AC372" s="33"/>
      <c r="AD372" s="33"/>
      <c r="AE372" s="33"/>
      <c r="AR372" s="172" t="s">
        <v>98</v>
      </c>
      <c r="AT372" s="172" t="s">
        <v>237</v>
      </c>
      <c r="AU372" s="172" t="s">
        <v>85</v>
      </c>
      <c r="AY372" s="18" t="s">
        <v>235</v>
      </c>
      <c r="BE372" s="173">
        <f>IF(N372="základní",J372,0)</f>
        <v>0</v>
      </c>
      <c r="BF372" s="173">
        <f>IF(N372="snížená",J372,0)</f>
        <v>0</v>
      </c>
      <c r="BG372" s="173">
        <f>IF(N372="zákl. přenesená",J372,0)</f>
        <v>0</v>
      </c>
      <c r="BH372" s="173">
        <f>IF(N372="sníž. přenesená",J372,0)</f>
        <v>0</v>
      </c>
      <c r="BI372" s="173">
        <f>IF(N372="nulová",J372,0)</f>
        <v>0</v>
      </c>
      <c r="BJ372" s="18" t="s">
        <v>83</v>
      </c>
      <c r="BK372" s="173">
        <f>ROUND(I372*H372,2)</f>
        <v>0</v>
      </c>
      <c r="BL372" s="18" t="s">
        <v>98</v>
      </c>
      <c r="BM372" s="172" t="s">
        <v>1327</v>
      </c>
    </row>
    <row r="373" spans="1:65" s="2" customFormat="1" ht="29.25" x14ac:dyDescent="0.2">
      <c r="A373" s="33"/>
      <c r="B373" s="34"/>
      <c r="C373" s="33"/>
      <c r="D373" s="174" t="s">
        <v>243</v>
      </c>
      <c r="E373" s="33"/>
      <c r="F373" s="175" t="s">
        <v>1328</v>
      </c>
      <c r="G373" s="238"/>
      <c r="H373" s="238"/>
      <c r="I373" s="238"/>
      <c r="J373" s="238"/>
      <c r="K373" s="238"/>
      <c r="L373" s="34"/>
      <c r="M373" s="176"/>
      <c r="N373" s="177"/>
      <c r="O373" s="59"/>
      <c r="P373" s="59"/>
      <c r="Q373" s="59"/>
      <c r="R373" s="59"/>
      <c r="S373" s="59"/>
      <c r="T373" s="60"/>
      <c r="U373" s="33"/>
      <c r="V373" s="33"/>
      <c r="W373" s="33"/>
      <c r="X373" s="33"/>
      <c r="Y373" s="33"/>
      <c r="Z373" s="33"/>
      <c r="AA373" s="33"/>
      <c r="AB373" s="33"/>
      <c r="AC373" s="33"/>
      <c r="AD373" s="33"/>
      <c r="AE373" s="33"/>
      <c r="AT373" s="18" t="s">
        <v>243</v>
      </c>
      <c r="AU373" s="18" t="s">
        <v>85</v>
      </c>
    </row>
    <row r="374" spans="1:65" s="2" customFormat="1" ht="29.25" x14ac:dyDescent="0.2">
      <c r="A374" s="33"/>
      <c r="B374" s="34"/>
      <c r="C374" s="33"/>
      <c r="D374" s="174" t="s">
        <v>245</v>
      </c>
      <c r="E374" s="33"/>
      <c r="F374" s="178" t="s">
        <v>1320</v>
      </c>
      <c r="G374" s="238"/>
      <c r="H374" s="238"/>
      <c r="I374" s="238"/>
      <c r="J374" s="238"/>
      <c r="K374" s="238"/>
      <c r="L374" s="34"/>
      <c r="M374" s="176"/>
      <c r="N374" s="177"/>
      <c r="O374" s="59"/>
      <c r="P374" s="59"/>
      <c r="Q374" s="59"/>
      <c r="R374" s="59"/>
      <c r="S374" s="59"/>
      <c r="T374" s="60"/>
      <c r="U374" s="33"/>
      <c r="V374" s="33"/>
      <c r="W374" s="33"/>
      <c r="X374" s="33"/>
      <c r="Y374" s="33"/>
      <c r="Z374" s="33"/>
      <c r="AA374" s="33"/>
      <c r="AB374" s="33"/>
      <c r="AC374" s="33"/>
      <c r="AD374" s="33"/>
      <c r="AE374" s="33"/>
      <c r="AT374" s="18" t="s">
        <v>245</v>
      </c>
      <c r="AU374" s="18" t="s">
        <v>85</v>
      </c>
    </row>
    <row r="375" spans="1:65" s="13" customFormat="1" x14ac:dyDescent="0.2">
      <c r="B375" s="179"/>
      <c r="D375" s="174" t="s">
        <v>247</v>
      </c>
      <c r="E375" s="180" t="s">
        <v>1</v>
      </c>
      <c r="F375" s="181" t="s">
        <v>1141</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307</v>
      </c>
      <c r="G376" s="244"/>
      <c r="H376" s="245">
        <v>7</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7</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30" customHeight="1" x14ac:dyDescent="0.2">
      <c r="A378" s="33"/>
      <c r="B378" s="162"/>
      <c r="C378" s="163" t="s">
        <v>260</v>
      </c>
      <c r="D378" s="163" t="s">
        <v>237</v>
      </c>
      <c r="E378" s="164" t="s">
        <v>1329</v>
      </c>
      <c r="F378" s="165" t="s">
        <v>1330</v>
      </c>
      <c r="G378" s="240" t="s">
        <v>648</v>
      </c>
      <c r="H378" s="241">
        <v>133</v>
      </c>
      <c r="I378" s="167"/>
      <c r="J378" s="254">
        <f>ROUND(I378*H378,2)</f>
        <v>0</v>
      </c>
      <c r="K378" s="255" t="s">
        <v>241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1331</v>
      </c>
    </row>
    <row r="379" spans="1:65" s="2" customFormat="1" ht="39" x14ac:dyDescent="0.2">
      <c r="A379" s="33"/>
      <c r="B379" s="34"/>
      <c r="C379" s="33"/>
      <c r="D379" s="174" t="s">
        <v>243</v>
      </c>
      <c r="E379" s="33"/>
      <c r="F379" s="175" t="s">
        <v>1332</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29.25" x14ac:dyDescent="0.2">
      <c r="A380" s="33"/>
      <c r="B380" s="34"/>
      <c r="C380" s="33"/>
      <c r="D380" s="174" t="s">
        <v>245</v>
      </c>
      <c r="E380" s="33"/>
      <c r="F380" s="178" t="s">
        <v>1320</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1141</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1333</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1334</v>
      </c>
      <c r="G383" s="244"/>
      <c r="H383" s="245">
        <v>133</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133</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30" customHeight="1" x14ac:dyDescent="0.2">
      <c r="A385" s="33"/>
      <c r="B385" s="162"/>
      <c r="C385" s="163" t="s">
        <v>493</v>
      </c>
      <c r="D385" s="163" t="s">
        <v>237</v>
      </c>
      <c r="E385" s="164" t="s">
        <v>1335</v>
      </c>
      <c r="F385" s="165" t="s">
        <v>1336</v>
      </c>
      <c r="G385" s="240" t="s">
        <v>648</v>
      </c>
      <c r="H385" s="241">
        <v>133</v>
      </c>
      <c r="I385" s="167"/>
      <c r="J385" s="254">
        <f>ROUND(I385*H385,2)</f>
        <v>0</v>
      </c>
      <c r="K385" s="255" t="s">
        <v>241</v>
      </c>
      <c r="L385" s="34"/>
      <c r="M385" s="168" t="s">
        <v>1</v>
      </c>
      <c r="N385" s="169" t="s">
        <v>41</v>
      </c>
      <c r="O385" s="59"/>
      <c r="P385" s="170">
        <f>O385*H385</f>
        <v>0</v>
      </c>
      <c r="Q385" s="170">
        <v>0</v>
      </c>
      <c r="R385" s="170">
        <f>Q385*H385</f>
        <v>0</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1337</v>
      </c>
    </row>
    <row r="386" spans="1:65" s="2" customFormat="1" ht="39" x14ac:dyDescent="0.2">
      <c r="A386" s="33"/>
      <c r="B386" s="34"/>
      <c r="C386" s="33"/>
      <c r="D386" s="174" t="s">
        <v>243</v>
      </c>
      <c r="E386" s="33"/>
      <c r="F386" s="175" t="s">
        <v>1338</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29.25" x14ac:dyDescent="0.2">
      <c r="A387" s="33"/>
      <c r="B387" s="34"/>
      <c r="C387" s="33"/>
      <c r="D387" s="174" t="s">
        <v>245</v>
      </c>
      <c r="E387" s="33"/>
      <c r="F387" s="178" t="s">
        <v>1320</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1141</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1333</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1334</v>
      </c>
      <c r="G390" s="244"/>
      <c r="H390" s="245">
        <v>133</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133</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t="s">
        <v>502</v>
      </c>
      <c r="D392" s="163" t="s">
        <v>237</v>
      </c>
      <c r="E392" s="164" t="s">
        <v>1339</v>
      </c>
      <c r="F392" s="165" t="s">
        <v>1340</v>
      </c>
      <c r="G392" s="240" t="s">
        <v>648</v>
      </c>
      <c r="H392" s="241">
        <v>133</v>
      </c>
      <c r="I392" s="167"/>
      <c r="J392" s="254">
        <f>ROUND(I392*H392,2)</f>
        <v>0</v>
      </c>
      <c r="K392" s="255" t="s">
        <v>241</v>
      </c>
      <c r="L392" s="34"/>
      <c r="M392" s="168" t="s">
        <v>1</v>
      </c>
      <c r="N392" s="169" t="s">
        <v>41</v>
      </c>
      <c r="O392" s="59"/>
      <c r="P392" s="170">
        <f>O392*H392</f>
        <v>0</v>
      </c>
      <c r="Q392" s="170">
        <v>0</v>
      </c>
      <c r="R392" s="170">
        <f>Q392*H392</f>
        <v>0</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1341</v>
      </c>
    </row>
    <row r="393" spans="1:65" s="2" customFormat="1" ht="39" x14ac:dyDescent="0.2">
      <c r="A393" s="33"/>
      <c r="B393" s="34"/>
      <c r="C393" s="33"/>
      <c r="D393" s="174" t="s">
        <v>243</v>
      </c>
      <c r="E393" s="33"/>
      <c r="F393" s="175" t="s">
        <v>1342</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29.25" x14ac:dyDescent="0.2">
      <c r="A394" s="33"/>
      <c r="B394" s="34"/>
      <c r="C394" s="33"/>
      <c r="D394" s="174" t="s">
        <v>245</v>
      </c>
      <c r="E394" s="33"/>
      <c r="F394" s="178" t="s">
        <v>1320</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1141</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1333</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1334</v>
      </c>
      <c r="G397" s="244"/>
      <c r="H397" s="245">
        <v>133</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133</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30" customHeight="1" x14ac:dyDescent="0.2">
      <c r="A399" s="33"/>
      <c r="B399" s="162"/>
      <c r="C399" s="163" t="s">
        <v>509</v>
      </c>
      <c r="D399" s="163" t="s">
        <v>237</v>
      </c>
      <c r="E399" s="164" t="s">
        <v>364</v>
      </c>
      <c r="F399" s="165" t="s">
        <v>365</v>
      </c>
      <c r="G399" s="240" t="s">
        <v>271</v>
      </c>
      <c r="H399" s="241">
        <v>12437.215</v>
      </c>
      <c r="I399" s="167"/>
      <c r="J399" s="254">
        <f>ROUND(I399*H399,2)</f>
        <v>0</v>
      </c>
      <c r="K399" s="255" t="s">
        <v>241</v>
      </c>
      <c r="L399" s="34"/>
      <c r="M399" s="168" t="s">
        <v>1</v>
      </c>
      <c r="N399" s="169" t="s">
        <v>41</v>
      </c>
      <c r="O399" s="59"/>
      <c r="P399" s="170">
        <f>O399*H399</f>
        <v>0</v>
      </c>
      <c r="Q399" s="170">
        <v>0</v>
      </c>
      <c r="R399" s="170">
        <f>Q399*H399</f>
        <v>0</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1343</v>
      </c>
    </row>
    <row r="400" spans="1:65" s="2" customFormat="1" ht="48.75" x14ac:dyDescent="0.2">
      <c r="A400" s="33"/>
      <c r="B400" s="34"/>
      <c r="C400" s="33"/>
      <c r="D400" s="174" t="s">
        <v>243</v>
      </c>
      <c r="E400" s="33"/>
      <c r="F400" s="175" t="s">
        <v>367</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78" x14ac:dyDescent="0.2">
      <c r="A401" s="33"/>
      <c r="B401" s="34"/>
      <c r="C401" s="33"/>
      <c r="D401" s="174" t="s">
        <v>245</v>
      </c>
      <c r="E401" s="33"/>
      <c r="F401" s="178" t="s">
        <v>368</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1153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369</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1344</v>
      </c>
      <c r="G404" s="244"/>
      <c r="H404" s="245">
        <v>7221.77</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3" customFormat="1" x14ac:dyDescent="0.2">
      <c r="B405" s="179"/>
      <c r="D405" s="174" t="s">
        <v>247</v>
      </c>
      <c r="E405" s="180" t="s">
        <v>1</v>
      </c>
      <c r="F405" s="181" t="s">
        <v>1345</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4" customFormat="1" x14ac:dyDescent="0.2">
      <c r="B406" s="185"/>
      <c r="D406" s="174" t="s">
        <v>247</v>
      </c>
      <c r="E406" s="186" t="s">
        <v>1</v>
      </c>
      <c r="F406" s="187" t="s">
        <v>1346</v>
      </c>
      <c r="G406" s="244"/>
      <c r="H406" s="245">
        <v>4669.6450000000004</v>
      </c>
      <c r="I406" s="244"/>
      <c r="J406" s="244"/>
      <c r="K406" s="244"/>
      <c r="L406" s="185"/>
      <c r="M406" s="188"/>
      <c r="N406" s="189"/>
      <c r="O406" s="189"/>
      <c r="P406" s="189"/>
      <c r="Q406" s="189"/>
      <c r="R406" s="189"/>
      <c r="S406" s="189"/>
      <c r="T406" s="190"/>
      <c r="AT406" s="186" t="s">
        <v>247</v>
      </c>
      <c r="AU406" s="186" t="s">
        <v>85</v>
      </c>
      <c r="AV406" s="14" t="s">
        <v>85</v>
      </c>
      <c r="AW406" s="14" t="s">
        <v>33</v>
      </c>
      <c r="AX406" s="14" t="s">
        <v>76</v>
      </c>
      <c r="AY406" s="186" t="s">
        <v>235</v>
      </c>
    </row>
    <row r="407" spans="1:65" s="14" customFormat="1" x14ac:dyDescent="0.2">
      <c r="B407" s="185"/>
      <c r="D407" s="174" t="s">
        <v>247</v>
      </c>
      <c r="E407" s="186" t="s">
        <v>1</v>
      </c>
      <c r="F407" s="187" t="s">
        <v>1347</v>
      </c>
      <c r="G407" s="244"/>
      <c r="H407" s="245">
        <v>68</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3" customFormat="1" x14ac:dyDescent="0.2">
      <c r="B408" s="179"/>
      <c r="D408" s="174" t="s">
        <v>247</v>
      </c>
      <c r="E408" s="180" t="s">
        <v>1</v>
      </c>
      <c r="F408" s="181" t="s">
        <v>1348</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1349</v>
      </c>
      <c r="G409" s="244"/>
      <c r="H409" s="245">
        <v>435</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3" customFormat="1" x14ac:dyDescent="0.2">
      <c r="B410" s="179"/>
      <c r="D410" s="174" t="s">
        <v>247</v>
      </c>
      <c r="E410" s="180" t="s">
        <v>1</v>
      </c>
      <c r="F410" s="181" t="s">
        <v>1350</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4" customFormat="1" x14ac:dyDescent="0.2">
      <c r="B411" s="185"/>
      <c r="D411" s="174" t="s">
        <v>247</v>
      </c>
      <c r="E411" s="186" t="s">
        <v>1</v>
      </c>
      <c r="F411" s="187" t="s">
        <v>1176</v>
      </c>
      <c r="G411" s="244"/>
      <c r="H411" s="245">
        <v>34.799999999999997</v>
      </c>
      <c r="I411" s="244"/>
      <c r="J411" s="244"/>
      <c r="K411" s="244"/>
      <c r="L411" s="185"/>
      <c r="M411" s="188"/>
      <c r="N411" s="189"/>
      <c r="O411" s="189"/>
      <c r="P411" s="189"/>
      <c r="Q411" s="189"/>
      <c r="R411" s="189"/>
      <c r="S411" s="189"/>
      <c r="T411" s="190"/>
      <c r="AT411" s="186" t="s">
        <v>247</v>
      </c>
      <c r="AU411" s="186" t="s">
        <v>85</v>
      </c>
      <c r="AV411" s="14" t="s">
        <v>85</v>
      </c>
      <c r="AW411" s="14" t="s">
        <v>33</v>
      </c>
      <c r="AX411" s="14" t="s">
        <v>76</v>
      </c>
      <c r="AY411" s="186" t="s">
        <v>235</v>
      </c>
    </row>
    <row r="412" spans="1:65" s="13" customFormat="1" x14ac:dyDescent="0.2">
      <c r="B412" s="179"/>
      <c r="D412" s="174" t="s">
        <v>247</v>
      </c>
      <c r="E412" s="180" t="s">
        <v>1</v>
      </c>
      <c r="F412" s="181" t="s">
        <v>1351</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1352</v>
      </c>
      <c r="G413" s="244"/>
      <c r="H413" s="245">
        <v>8</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12437.215</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30" customHeight="1" x14ac:dyDescent="0.2">
      <c r="A415" s="33"/>
      <c r="B415" s="162"/>
      <c r="C415" s="163" t="s">
        <v>515</v>
      </c>
      <c r="D415" s="163" t="s">
        <v>237</v>
      </c>
      <c r="E415" s="164" t="s">
        <v>1353</v>
      </c>
      <c r="F415" s="165" t="s">
        <v>1354</v>
      </c>
      <c r="G415" s="240" t="s">
        <v>271</v>
      </c>
      <c r="H415" s="241">
        <v>400.2</v>
      </c>
      <c r="I415" s="167"/>
      <c r="J415" s="254">
        <f>ROUND(I415*H415,2)</f>
        <v>0</v>
      </c>
      <c r="K415" s="255" t="s">
        <v>241</v>
      </c>
      <c r="L415" s="34"/>
      <c r="M415" s="168" t="s">
        <v>1</v>
      </c>
      <c r="N415" s="169" t="s">
        <v>41</v>
      </c>
      <c r="O415" s="59"/>
      <c r="P415" s="170">
        <f>O415*H415</f>
        <v>0</v>
      </c>
      <c r="Q415" s="170">
        <v>0</v>
      </c>
      <c r="R415" s="170">
        <f>Q415*H415</f>
        <v>0</v>
      </c>
      <c r="S415" s="170">
        <v>0</v>
      </c>
      <c r="T415" s="171">
        <f>S415*H415</f>
        <v>0</v>
      </c>
      <c r="U415" s="33"/>
      <c r="V415" s="33"/>
      <c r="W415" s="33"/>
      <c r="X415" s="33"/>
      <c r="Y415" s="33"/>
      <c r="Z415" s="33"/>
      <c r="AA415" s="33"/>
      <c r="AB415" s="33"/>
      <c r="AC415" s="33"/>
      <c r="AD415" s="33"/>
      <c r="AE415" s="33"/>
      <c r="AR415" s="172" t="s">
        <v>98</v>
      </c>
      <c r="AT415" s="172" t="s">
        <v>237</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1355</v>
      </c>
    </row>
    <row r="416" spans="1:65" s="2" customFormat="1" ht="48.75" x14ac:dyDescent="0.2">
      <c r="A416" s="33"/>
      <c r="B416" s="34"/>
      <c r="C416" s="33"/>
      <c r="D416" s="174" t="s">
        <v>243</v>
      </c>
      <c r="E416" s="33"/>
      <c r="F416" s="175" t="s">
        <v>1356</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2" customFormat="1" ht="78" x14ac:dyDescent="0.2">
      <c r="A417" s="33"/>
      <c r="B417" s="34"/>
      <c r="C417" s="33"/>
      <c r="D417" s="174" t="s">
        <v>245</v>
      </c>
      <c r="E417" s="33"/>
      <c r="F417" s="178" t="s">
        <v>368</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245</v>
      </c>
      <c r="AU417" s="18" t="s">
        <v>85</v>
      </c>
    </row>
    <row r="418" spans="1:65" s="13" customFormat="1" x14ac:dyDescent="0.2">
      <c r="B418" s="179"/>
      <c r="D418" s="174" t="s">
        <v>247</v>
      </c>
      <c r="E418" s="180" t="s">
        <v>1</v>
      </c>
      <c r="F418" s="181" t="s">
        <v>1153</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814</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1177</v>
      </c>
      <c r="G420" s="244"/>
      <c r="H420" s="245">
        <v>400.2</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400.2</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2" customFormat="1" ht="30" customHeight="1" x14ac:dyDescent="0.2">
      <c r="A422" s="33"/>
      <c r="B422" s="162"/>
      <c r="C422" s="163" t="s">
        <v>523</v>
      </c>
      <c r="D422" s="163" t="s">
        <v>237</v>
      </c>
      <c r="E422" s="164" t="s">
        <v>380</v>
      </c>
      <c r="F422" s="165" t="s">
        <v>381</v>
      </c>
      <c r="G422" s="240" t="s">
        <v>271</v>
      </c>
      <c r="H422" s="241">
        <v>2650.5250000000001</v>
      </c>
      <c r="I422" s="167"/>
      <c r="J422" s="254">
        <f>ROUND(I422*H422,2)</f>
        <v>0</v>
      </c>
      <c r="K422" s="255" t="s">
        <v>241</v>
      </c>
      <c r="L422" s="34"/>
      <c r="M422" s="168" t="s">
        <v>1</v>
      </c>
      <c r="N422" s="169" t="s">
        <v>41</v>
      </c>
      <c r="O422" s="59"/>
      <c r="P422" s="170">
        <f>O422*H422</f>
        <v>0</v>
      </c>
      <c r="Q422" s="170">
        <v>0</v>
      </c>
      <c r="R422" s="170">
        <f>Q422*H422</f>
        <v>0</v>
      </c>
      <c r="S422" s="170">
        <v>0</v>
      </c>
      <c r="T422" s="171">
        <f>S422*H422</f>
        <v>0</v>
      </c>
      <c r="U422" s="33"/>
      <c r="V422" s="33"/>
      <c r="W422" s="33"/>
      <c r="X422" s="33"/>
      <c r="Y422" s="33"/>
      <c r="Z422" s="33"/>
      <c r="AA422" s="33"/>
      <c r="AB422" s="33"/>
      <c r="AC422" s="33"/>
      <c r="AD422" s="33"/>
      <c r="AE422" s="33"/>
      <c r="AR422" s="172" t="s">
        <v>98</v>
      </c>
      <c r="AT422" s="172" t="s">
        <v>237</v>
      </c>
      <c r="AU422" s="172" t="s">
        <v>85</v>
      </c>
      <c r="AY422" s="18" t="s">
        <v>235</v>
      </c>
      <c r="BE422" s="173">
        <f>IF(N422="základní",J422,0)</f>
        <v>0</v>
      </c>
      <c r="BF422" s="173">
        <f>IF(N422="snížená",J422,0)</f>
        <v>0</v>
      </c>
      <c r="BG422" s="173">
        <f>IF(N422="zákl. přenesená",J422,0)</f>
        <v>0</v>
      </c>
      <c r="BH422" s="173">
        <f>IF(N422="sníž. přenesená",J422,0)</f>
        <v>0</v>
      </c>
      <c r="BI422" s="173">
        <f>IF(N422="nulová",J422,0)</f>
        <v>0</v>
      </c>
      <c r="BJ422" s="18" t="s">
        <v>83</v>
      </c>
      <c r="BK422" s="173">
        <f>ROUND(I422*H422,2)</f>
        <v>0</v>
      </c>
      <c r="BL422" s="18" t="s">
        <v>98</v>
      </c>
      <c r="BM422" s="172" t="s">
        <v>1357</v>
      </c>
    </row>
    <row r="423" spans="1:65" s="2" customFormat="1" ht="48.75" x14ac:dyDescent="0.2">
      <c r="A423" s="33"/>
      <c r="B423" s="34"/>
      <c r="C423" s="33"/>
      <c r="D423" s="174" t="s">
        <v>243</v>
      </c>
      <c r="E423" s="33"/>
      <c r="F423" s="175" t="s">
        <v>383</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243</v>
      </c>
      <c r="AU423" s="18" t="s">
        <v>85</v>
      </c>
    </row>
    <row r="424" spans="1:65" s="2" customFormat="1" ht="78" x14ac:dyDescent="0.2">
      <c r="A424" s="33"/>
      <c r="B424" s="34"/>
      <c r="C424" s="33"/>
      <c r="D424" s="174" t="s">
        <v>245</v>
      </c>
      <c r="E424" s="33"/>
      <c r="F424" s="178" t="s">
        <v>368</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245</v>
      </c>
      <c r="AU424" s="18" t="s">
        <v>85</v>
      </c>
    </row>
    <row r="425" spans="1:65" s="13" customFormat="1" x14ac:dyDescent="0.2">
      <c r="B425" s="179"/>
      <c r="D425" s="174" t="s">
        <v>247</v>
      </c>
      <c r="E425" s="180" t="s">
        <v>1</v>
      </c>
      <c r="F425" s="181" t="s">
        <v>1153</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3" customFormat="1" x14ac:dyDescent="0.2">
      <c r="B426" s="179"/>
      <c r="D426" s="174" t="s">
        <v>247</v>
      </c>
      <c r="E426" s="180" t="s">
        <v>1</v>
      </c>
      <c r="F426" s="181" t="s">
        <v>384</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D427" s="174" t="s">
        <v>247</v>
      </c>
      <c r="E427" s="186" t="s">
        <v>1</v>
      </c>
      <c r="F427" s="187" t="s">
        <v>1358</v>
      </c>
      <c r="G427" s="244"/>
      <c r="H427" s="245">
        <v>2552.125</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4" customFormat="1" x14ac:dyDescent="0.2">
      <c r="B428" s="185"/>
      <c r="D428" s="174" t="s">
        <v>247</v>
      </c>
      <c r="E428" s="186" t="s">
        <v>1</v>
      </c>
      <c r="F428" s="187" t="s">
        <v>1359</v>
      </c>
      <c r="G428" s="244"/>
      <c r="H428" s="245">
        <v>98.4</v>
      </c>
      <c r="I428" s="244"/>
      <c r="J428" s="244"/>
      <c r="K428" s="244"/>
      <c r="L428" s="185"/>
      <c r="M428" s="188"/>
      <c r="N428" s="189"/>
      <c r="O428" s="189"/>
      <c r="P428" s="189"/>
      <c r="Q428" s="189"/>
      <c r="R428" s="189"/>
      <c r="S428" s="189"/>
      <c r="T428" s="190"/>
      <c r="AT428" s="186" t="s">
        <v>247</v>
      </c>
      <c r="AU428" s="186" t="s">
        <v>85</v>
      </c>
      <c r="AV428" s="14" t="s">
        <v>85</v>
      </c>
      <c r="AW428" s="14" t="s">
        <v>33</v>
      </c>
      <c r="AX428" s="14" t="s">
        <v>76</v>
      </c>
      <c r="AY428" s="186" t="s">
        <v>235</v>
      </c>
    </row>
    <row r="429" spans="1:65" s="15" customFormat="1" x14ac:dyDescent="0.2">
      <c r="B429" s="191"/>
      <c r="D429" s="174" t="s">
        <v>247</v>
      </c>
      <c r="E429" s="192" t="s">
        <v>1</v>
      </c>
      <c r="F429" s="193" t="s">
        <v>252</v>
      </c>
      <c r="G429" s="246"/>
      <c r="H429" s="247">
        <v>2650.5250000000001</v>
      </c>
      <c r="I429" s="246"/>
      <c r="J429" s="246"/>
      <c r="K429" s="246"/>
      <c r="L429" s="191"/>
      <c r="M429" s="194"/>
      <c r="N429" s="195"/>
      <c r="O429" s="195"/>
      <c r="P429" s="195"/>
      <c r="Q429" s="195"/>
      <c r="R429" s="195"/>
      <c r="S429" s="195"/>
      <c r="T429" s="196"/>
      <c r="AT429" s="192" t="s">
        <v>247</v>
      </c>
      <c r="AU429" s="192" t="s">
        <v>85</v>
      </c>
      <c r="AV429" s="15" t="s">
        <v>98</v>
      </c>
      <c r="AW429" s="15" t="s">
        <v>33</v>
      </c>
      <c r="AX429" s="15" t="s">
        <v>83</v>
      </c>
      <c r="AY429" s="192" t="s">
        <v>235</v>
      </c>
    </row>
    <row r="430" spans="1:65" s="2" customFormat="1" ht="30" customHeight="1" x14ac:dyDescent="0.2">
      <c r="A430" s="33"/>
      <c r="B430" s="162"/>
      <c r="C430" s="163" t="s">
        <v>534</v>
      </c>
      <c r="D430" s="163" t="s">
        <v>237</v>
      </c>
      <c r="E430" s="164" t="s">
        <v>387</v>
      </c>
      <c r="F430" s="165" t="s">
        <v>388</v>
      </c>
      <c r="G430" s="240" t="s">
        <v>271</v>
      </c>
      <c r="H430" s="241">
        <v>39757.875</v>
      </c>
      <c r="I430" s="167"/>
      <c r="J430" s="254">
        <f>ROUND(I430*H430,2)</f>
        <v>0</v>
      </c>
      <c r="K430" s="255" t="s">
        <v>241</v>
      </c>
      <c r="L430" s="34"/>
      <c r="M430" s="168" t="s">
        <v>1</v>
      </c>
      <c r="N430" s="169" t="s">
        <v>41</v>
      </c>
      <c r="O430" s="59"/>
      <c r="P430" s="170">
        <f>O430*H430</f>
        <v>0</v>
      </c>
      <c r="Q430" s="170">
        <v>0</v>
      </c>
      <c r="R430" s="170">
        <f>Q430*H430</f>
        <v>0</v>
      </c>
      <c r="S430" s="170">
        <v>0</v>
      </c>
      <c r="T430" s="171">
        <f>S430*H430</f>
        <v>0</v>
      </c>
      <c r="U430" s="33"/>
      <c r="V430" s="33"/>
      <c r="W430" s="33"/>
      <c r="X430" s="33"/>
      <c r="Y430" s="33"/>
      <c r="Z430" s="33"/>
      <c r="AA430" s="33"/>
      <c r="AB430" s="33"/>
      <c r="AC430" s="33"/>
      <c r="AD430" s="33"/>
      <c r="AE430" s="33"/>
      <c r="AR430" s="172" t="s">
        <v>98</v>
      </c>
      <c r="AT430" s="172" t="s">
        <v>237</v>
      </c>
      <c r="AU430" s="172" t="s">
        <v>85</v>
      </c>
      <c r="AY430" s="18" t="s">
        <v>235</v>
      </c>
      <c r="BE430" s="173">
        <f>IF(N430="základní",J430,0)</f>
        <v>0</v>
      </c>
      <c r="BF430" s="173">
        <f>IF(N430="snížená",J430,0)</f>
        <v>0</v>
      </c>
      <c r="BG430" s="173">
        <f>IF(N430="zákl. přenesená",J430,0)</f>
        <v>0</v>
      </c>
      <c r="BH430" s="173">
        <f>IF(N430="sníž. přenesená",J430,0)</f>
        <v>0</v>
      </c>
      <c r="BI430" s="173">
        <f>IF(N430="nulová",J430,0)</f>
        <v>0</v>
      </c>
      <c r="BJ430" s="18" t="s">
        <v>83</v>
      </c>
      <c r="BK430" s="173">
        <f>ROUND(I430*H430,2)</f>
        <v>0</v>
      </c>
      <c r="BL430" s="18" t="s">
        <v>98</v>
      </c>
      <c r="BM430" s="172" t="s">
        <v>1360</v>
      </c>
    </row>
    <row r="431" spans="1:65" s="2" customFormat="1" ht="48.75" x14ac:dyDescent="0.2">
      <c r="A431" s="33"/>
      <c r="B431" s="34"/>
      <c r="C431" s="33"/>
      <c r="D431" s="174" t="s">
        <v>243</v>
      </c>
      <c r="E431" s="33"/>
      <c r="F431" s="175" t="s">
        <v>390</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243</v>
      </c>
      <c r="AU431" s="18" t="s">
        <v>85</v>
      </c>
    </row>
    <row r="432" spans="1:65" s="2" customFormat="1" ht="78" x14ac:dyDescent="0.2">
      <c r="A432" s="33"/>
      <c r="B432" s="34"/>
      <c r="C432" s="33"/>
      <c r="D432" s="174" t="s">
        <v>245</v>
      </c>
      <c r="E432" s="33"/>
      <c r="F432" s="178" t="s">
        <v>368</v>
      </c>
      <c r="G432" s="238"/>
      <c r="H432" s="238"/>
      <c r="I432" s="238"/>
      <c r="J432" s="238"/>
      <c r="K432" s="238"/>
      <c r="L432" s="34"/>
      <c r="M432" s="176"/>
      <c r="N432" s="177"/>
      <c r="O432" s="59"/>
      <c r="P432" s="59"/>
      <c r="Q432" s="59"/>
      <c r="R432" s="59"/>
      <c r="S432" s="59"/>
      <c r="T432" s="60"/>
      <c r="U432" s="33"/>
      <c r="V432" s="33"/>
      <c r="W432" s="33"/>
      <c r="X432" s="33"/>
      <c r="Y432" s="33"/>
      <c r="Z432" s="33"/>
      <c r="AA432" s="33"/>
      <c r="AB432" s="33"/>
      <c r="AC432" s="33"/>
      <c r="AD432" s="33"/>
      <c r="AE432" s="33"/>
      <c r="AT432" s="18" t="s">
        <v>245</v>
      </c>
      <c r="AU432" s="18" t="s">
        <v>85</v>
      </c>
    </row>
    <row r="433" spans="1:65" s="13" customFormat="1" x14ac:dyDescent="0.2">
      <c r="B433" s="179"/>
      <c r="D433" s="174" t="s">
        <v>247</v>
      </c>
      <c r="E433" s="180" t="s">
        <v>1</v>
      </c>
      <c r="F433" s="181" t="s">
        <v>1153</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3" customFormat="1" x14ac:dyDescent="0.2">
      <c r="B434" s="179"/>
      <c r="D434" s="174" t="s">
        <v>247</v>
      </c>
      <c r="E434" s="180" t="s">
        <v>1</v>
      </c>
      <c r="F434" s="181" t="s">
        <v>391</v>
      </c>
      <c r="G434" s="242"/>
      <c r="H434" s="243" t="s">
        <v>1</v>
      </c>
      <c r="I434" s="242"/>
      <c r="J434" s="242"/>
      <c r="K434" s="242"/>
      <c r="L434" s="179"/>
      <c r="M434" s="182"/>
      <c r="N434" s="183"/>
      <c r="O434" s="183"/>
      <c r="P434" s="183"/>
      <c r="Q434" s="183"/>
      <c r="R434" s="183"/>
      <c r="S434" s="183"/>
      <c r="T434" s="184"/>
      <c r="AT434" s="180" t="s">
        <v>247</v>
      </c>
      <c r="AU434" s="180" t="s">
        <v>85</v>
      </c>
      <c r="AV434" s="13" t="s">
        <v>83</v>
      </c>
      <c r="AW434" s="13" t="s">
        <v>33</v>
      </c>
      <c r="AX434" s="13" t="s">
        <v>76</v>
      </c>
      <c r="AY434" s="180" t="s">
        <v>235</v>
      </c>
    </row>
    <row r="435" spans="1:65" s="14" customFormat="1" x14ac:dyDescent="0.2">
      <c r="B435" s="185"/>
      <c r="D435" s="174" t="s">
        <v>247</v>
      </c>
      <c r="E435" s="186" t="s">
        <v>1</v>
      </c>
      <c r="F435" s="187" t="s">
        <v>1361</v>
      </c>
      <c r="G435" s="244"/>
      <c r="H435" s="245">
        <v>39757.875</v>
      </c>
      <c r="I435" s="244"/>
      <c r="J435" s="244"/>
      <c r="K435" s="244"/>
      <c r="L435" s="185"/>
      <c r="M435" s="188"/>
      <c r="N435" s="189"/>
      <c r="O435" s="189"/>
      <c r="P435" s="189"/>
      <c r="Q435" s="189"/>
      <c r="R435" s="189"/>
      <c r="S435" s="189"/>
      <c r="T435" s="190"/>
      <c r="AT435" s="186" t="s">
        <v>247</v>
      </c>
      <c r="AU435" s="186" t="s">
        <v>85</v>
      </c>
      <c r="AV435" s="14" t="s">
        <v>85</v>
      </c>
      <c r="AW435" s="14" t="s">
        <v>33</v>
      </c>
      <c r="AX435" s="14" t="s">
        <v>76</v>
      </c>
      <c r="AY435" s="186" t="s">
        <v>235</v>
      </c>
    </row>
    <row r="436" spans="1:65" s="15" customFormat="1" x14ac:dyDescent="0.2">
      <c r="B436" s="191"/>
      <c r="D436" s="174" t="s">
        <v>247</v>
      </c>
      <c r="E436" s="192" t="s">
        <v>1</v>
      </c>
      <c r="F436" s="193" t="s">
        <v>252</v>
      </c>
      <c r="G436" s="246"/>
      <c r="H436" s="247">
        <v>39757.875</v>
      </c>
      <c r="I436" s="246"/>
      <c r="J436" s="246"/>
      <c r="K436" s="246"/>
      <c r="L436" s="191"/>
      <c r="M436" s="194"/>
      <c r="N436" s="195"/>
      <c r="O436" s="195"/>
      <c r="P436" s="195"/>
      <c r="Q436" s="195"/>
      <c r="R436" s="195"/>
      <c r="S436" s="195"/>
      <c r="T436" s="196"/>
      <c r="AT436" s="192" t="s">
        <v>247</v>
      </c>
      <c r="AU436" s="192" t="s">
        <v>85</v>
      </c>
      <c r="AV436" s="15" t="s">
        <v>98</v>
      </c>
      <c r="AW436" s="15" t="s">
        <v>33</v>
      </c>
      <c r="AX436" s="15" t="s">
        <v>83</v>
      </c>
      <c r="AY436" s="192" t="s">
        <v>235</v>
      </c>
    </row>
    <row r="437" spans="1:65" s="2" customFormat="1" ht="19.899999999999999" customHeight="1" x14ac:dyDescent="0.2">
      <c r="A437" s="33"/>
      <c r="B437" s="162"/>
      <c r="C437" s="163" t="s">
        <v>539</v>
      </c>
      <c r="D437" s="163" t="s">
        <v>237</v>
      </c>
      <c r="E437" s="164" t="s">
        <v>394</v>
      </c>
      <c r="F437" s="165" t="s">
        <v>395</v>
      </c>
      <c r="G437" s="240" t="s">
        <v>271</v>
      </c>
      <c r="H437" s="241">
        <v>7293.77</v>
      </c>
      <c r="I437" s="167"/>
      <c r="J437" s="254">
        <f>ROUND(I437*H437,2)</f>
        <v>0</v>
      </c>
      <c r="K437" s="255" t="s">
        <v>241</v>
      </c>
      <c r="L437" s="34"/>
      <c r="M437" s="168" t="s">
        <v>1</v>
      </c>
      <c r="N437" s="169" t="s">
        <v>41</v>
      </c>
      <c r="O437" s="59"/>
      <c r="P437" s="170">
        <f>O437*H437</f>
        <v>0</v>
      </c>
      <c r="Q437" s="170">
        <v>0</v>
      </c>
      <c r="R437" s="170">
        <f>Q437*H437</f>
        <v>0</v>
      </c>
      <c r="S437" s="170">
        <v>0</v>
      </c>
      <c r="T437" s="171">
        <f>S437*H437</f>
        <v>0</v>
      </c>
      <c r="U437" s="33"/>
      <c r="V437" s="33"/>
      <c r="W437" s="33"/>
      <c r="X437" s="33"/>
      <c r="Y437" s="33"/>
      <c r="Z437" s="33"/>
      <c r="AA437" s="33"/>
      <c r="AB437" s="33"/>
      <c r="AC437" s="33"/>
      <c r="AD437" s="33"/>
      <c r="AE437" s="33"/>
      <c r="AR437" s="172" t="s">
        <v>98</v>
      </c>
      <c r="AT437" s="172" t="s">
        <v>237</v>
      </c>
      <c r="AU437" s="172" t="s">
        <v>85</v>
      </c>
      <c r="AY437" s="18" t="s">
        <v>235</v>
      </c>
      <c r="BE437" s="173">
        <f>IF(N437="základní",J437,0)</f>
        <v>0</v>
      </c>
      <c r="BF437" s="173">
        <f>IF(N437="snížená",J437,0)</f>
        <v>0</v>
      </c>
      <c r="BG437" s="173">
        <f>IF(N437="zákl. přenesená",J437,0)</f>
        <v>0</v>
      </c>
      <c r="BH437" s="173">
        <f>IF(N437="sníž. přenesená",J437,0)</f>
        <v>0</v>
      </c>
      <c r="BI437" s="173">
        <f>IF(N437="nulová",J437,0)</f>
        <v>0</v>
      </c>
      <c r="BJ437" s="18" t="s">
        <v>83</v>
      </c>
      <c r="BK437" s="173">
        <f>ROUND(I437*H437,2)</f>
        <v>0</v>
      </c>
      <c r="BL437" s="18" t="s">
        <v>98</v>
      </c>
      <c r="BM437" s="172" t="s">
        <v>1362</v>
      </c>
    </row>
    <row r="438" spans="1:65" s="2" customFormat="1" ht="29.25" x14ac:dyDescent="0.2">
      <c r="A438" s="33"/>
      <c r="B438" s="34"/>
      <c r="C438" s="33"/>
      <c r="D438" s="174" t="s">
        <v>243</v>
      </c>
      <c r="E438" s="33"/>
      <c r="F438" s="175" t="s">
        <v>397</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243</v>
      </c>
      <c r="AU438" s="18" t="s">
        <v>85</v>
      </c>
    </row>
    <row r="439" spans="1:65" s="2" customFormat="1" ht="136.5" x14ac:dyDescent="0.2">
      <c r="A439" s="33"/>
      <c r="B439" s="34"/>
      <c r="C439" s="33"/>
      <c r="D439" s="174" t="s">
        <v>245</v>
      </c>
      <c r="E439" s="33"/>
      <c r="F439" s="178" t="s">
        <v>398</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245</v>
      </c>
      <c r="AU439" s="18" t="s">
        <v>85</v>
      </c>
    </row>
    <row r="440" spans="1:65" s="13" customFormat="1" x14ac:dyDescent="0.2">
      <c r="B440" s="179"/>
      <c r="D440" s="174" t="s">
        <v>247</v>
      </c>
      <c r="E440" s="180" t="s">
        <v>1</v>
      </c>
      <c r="F440" s="181" t="s">
        <v>1153</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3" customFormat="1" x14ac:dyDescent="0.2">
      <c r="B441" s="179"/>
      <c r="D441" s="174" t="s">
        <v>247</v>
      </c>
      <c r="E441" s="180" t="s">
        <v>1</v>
      </c>
      <c r="F441" s="181" t="s">
        <v>1363</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1346</v>
      </c>
      <c r="G442" s="244"/>
      <c r="H442" s="245">
        <v>4669.6450000000004</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4" customFormat="1" x14ac:dyDescent="0.2">
      <c r="B443" s="185"/>
      <c r="D443" s="174" t="s">
        <v>247</v>
      </c>
      <c r="E443" s="186" t="s">
        <v>1</v>
      </c>
      <c r="F443" s="187" t="s">
        <v>1364</v>
      </c>
      <c r="G443" s="244"/>
      <c r="H443" s="245">
        <v>68</v>
      </c>
      <c r="I443" s="244"/>
      <c r="J443" s="244"/>
      <c r="K443" s="244"/>
      <c r="L443" s="185"/>
      <c r="M443" s="188"/>
      <c r="N443" s="189"/>
      <c r="O443" s="189"/>
      <c r="P443" s="189"/>
      <c r="Q443" s="189"/>
      <c r="R443" s="189"/>
      <c r="S443" s="189"/>
      <c r="T443" s="190"/>
      <c r="AT443" s="186" t="s">
        <v>247</v>
      </c>
      <c r="AU443" s="186" t="s">
        <v>85</v>
      </c>
      <c r="AV443" s="14" t="s">
        <v>85</v>
      </c>
      <c r="AW443" s="14" t="s">
        <v>33</v>
      </c>
      <c r="AX443" s="14" t="s">
        <v>76</v>
      </c>
      <c r="AY443" s="186" t="s">
        <v>235</v>
      </c>
    </row>
    <row r="444" spans="1:65" s="14" customFormat="1" x14ac:dyDescent="0.2">
      <c r="B444" s="185"/>
      <c r="D444" s="174" t="s">
        <v>247</v>
      </c>
      <c r="E444" s="186" t="s">
        <v>1</v>
      </c>
      <c r="F444" s="187" t="s">
        <v>1365</v>
      </c>
      <c r="G444" s="244"/>
      <c r="H444" s="245">
        <v>4</v>
      </c>
      <c r="I444" s="244"/>
      <c r="J444" s="244"/>
      <c r="K444" s="244"/>
      <c r="L444" s="185"/>
      <c r="M444" s="188"/>
      <c r="N444" s="189"/>
      <c r="O444" s="189"/>
      <c r="P444" s="189"/>
      <c r="Q444" s="189"/>
      <c r="R444" s="189"/>
      <c r="S444" s="189"/>
      <c r="T444" s="190"/>
      <c r="AT444" s="186" t="s">
        <v>247</v>
      </c>
      <c r="AU444" s="186" t="s">
        <v>85</v>
      </c>
      <c r="AV444" s="14" t="s">
        <v>85</v>
      </c>
      <c r="AW444" s="14" t="s">
        <v>33</v>
      </c>
      <c r="AX444" s="14" t="s">
        <v>76</v>
      </c>
      <c r="AY444" s="186" t="s">
        <v>235</v>
      </c>
    </row>
    <row r="445" spans="1:65" s="13" customFormat="1" x14ac:dyDescent="0.2">
      <c r="B445" s="179"/>
      <c r="D445" s="174" t="s">
        <v>247</v>
      </c>
      <c r="E445" s="180" t="s">
        <v>1</v>
      </c>
      <c r="F445" s="181" t="s">
        <v>401</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1358</v>
      </c>
      <c r="G446" s="244"/>
      <c r="H446" s="245">
        <v>2552.125</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7293.77</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9.899999999999999" customHeight="1" x14ac:dyDescent="0.2">
      <c r="A448" s="33"/>
      <c r="B448" s="162"/>
      <c r="C448" s="163" t="s">
        <v>543</v>
      </c>
      <c r="D448" s="163" t="s">
        <v>237</v>
      </c>
      <c r="E448" s="164" t="s">
        <v>404</v>
      </c>
      <c r="F448" s="165" t="s">
        <v>405</v>
      </c>
      <c r="G448" s="240" t="s">
        <v>341</v>
      </c>
      <c r="H448" s="241">
        <v>122.4</v>
      </c>
      <c r="I448" s="167"/>
      <c r="J448" s="254">
        <f>ROUND(I448*H448,2)</f>
        <v>0</v>
      </c>
      <c r="K448" s="255" t="s">
        <v>1</v>
      </c>
      <c r="L448" s="34"/>
      <c r="M448" s="168" t="s">
        <v>1</v>
      </c>
      <c r="N448" s="169"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98</v>
      </c>
      <c r="AT448" s="172" t="s">
        <v>237</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1366</v>
      </c>
    </row>
    <row r="449" spans="1:65" s="2" customFormat="1" ht="19.5" x14ac:dyDescent="0.2">
      <c r="A449" s="33"/>
      <c r="B449" s="34"/>
      <c r="C449" s="33"/>
      <c r="D449" s="174" t="s">
        <v>243</v>
      </c>
      <c r="E449" s="33"/>
      <c r="F449" s="175" t="s">
        <v>407</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2" customFormat="1" ht="48.75" x14ac:dyDescent="0.2">
      <c r="A450" s="33"/>
      <c r="B450" s="34"/>
      <c r="C450" s="33"/>
      <c r="D450" s="174" t="s">
        <v>408</v>
      </c>
      <c r="E450" s="33"/>
      <c r="F450" s="178" t="s">
        <v>409</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408</v>
      </c>
      <c r="AU450" s="18" t="s">
        <v>85</v>
      </c>
    </row>
    <row r="451" spans="1:65" s="13" customFormat="1" x14ac:dyDescent="0.2">
      <c r="B451" s="179"/>
      <c r="D451" s="174" t="s">
        <v>247</v>
      </c>
      <c r="E451" s="180" t="s">
        <v>1</v>
      </c>
      <c r="F451" s="181" t="s">
        <v>1153</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410</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1367</v>
      </c>
      <c r="G453" s="244"/>
      <c r="H453" s="245">
        <v>122.4</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122.4</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30" customHeight="1" x14ac:dyDescent="0.2">
      <c r="A455" s="33"/>
      <c r="B455" s="162"/>
      <c r="C455" s="163" t="s">
        <v>551</v>
      </c>
      <c r="D455" s="163" t="s">
        <v>237</v>
      </c>
      <c r="E455" s="164" t="s">
        <v>413</v>
      </c>
      <c r="F455" s="165" t="s">
        <v>414</v>
      </c>
      <c r="G455" s="240" t="s">
        <v>271</v>
      </c>
      <c r="H455" s="241">
        <v>68</v>
      </c>
      <c r="I455" s="167"/>
      <c r="J455" s="254">
        <f>ROUND(I455*H455,2)</f>
        <v>0</v>
      </c>
      <c r="K455" s="255" t="s">
        <v>241</v>
      </c>
      <c r="L455" s="34"/>
      <c r="M455" s="168" t="s">
        <v>1</v>
      </c>
      <c r="N455" s="169" t="s">
        <v>41</v>
      </c>
      <c r="O455" s="59"/>
      <c r="P455" s="170">
        <f>O455*H455</f>
        <v>0</v>
      </c>
      <c r="Q455" s="170">
        <v>0</v>
      </c>
      <c r="R455" s="170">
        <f>Q455*H455</f>
        <v>0</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1368</v>
      </c>
    </row>
    <row r="456" spans="1:65" s="2" customFormat="1" ht="48.75" x14ac:dyDescent="0.2">
      <c r="A456" s="33"/>
      <c r="B456" s="34"/>
      <c r="C456" s="33"/>
      <c r="D456" s="174" t="s">
        <v>243</v>
      </c>
      <c r="E456" s="33"/>
      <c r="F456" s="175" t="s">
        <v>416</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48.75" x14ac:dyDescent="0.2">
      <c r="A457" s="33"/>
      <c r="B457" s="34"/>
      <c r="C457" s="33"/>
      <c r="D457" s="174" t="s">
        <v>245</v>
      </c>
      <c r="E457" s="33"/>
      <c r="F457" s="178" t="s">
        <v>417</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D458" s="174" t="s">
        <v>247</v>
      </c>
      <c r="E458" s="180" t="s">
        <v>1</v>
      </c>
      <c r="F458" s="181" t="s">
        <v>1153</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3" customFormat="1" x14ac:dyDescent="0.2">
      <c r="B459" s="179"/>
      <c r="D459" s="174" t="s">
        <v>247</v>
      </c>
      <c r="E459" s="180" t="s">
        <v>1</v>
      </c>
      <c r="F459" s="181" t="s">
        <v>418</v>
      </c>
      <c r="G459" s="242"/>
      <c r="H459" s="243" t="s">
        <v>1</v>
      </c>
      <c r="I459" s="242"/>
      <c r="J459" s="242"/>
      <c r="K459" s="242"/>
      <c r="L459" s="179"/>
      <c r="M459" s="182"/>
      <c r="N459" s="183"/>
      <c r="O459" s="183"/>
      <c r="P459" s="183"/>
      <c r="Q459" s="183"/>
      <c r="R459" s="183"/>
      <c r="S459" s="183"/>
      <c r="T459" s="184"/>
      <c r="AT459" s="180" t="s">
        <v>247</v>
      </c>
      <c r="AU459" s="180" t="s">
        <v>85</v>
      </c>
      <c r="AV459" s="13" t="s">
        <v>83</v>
      </c>
      <c r="AW459" s="13" t="s">
        <v>33</v>
      </c>
      <c r="AX459" s="13" t="s">
        <v>76</v>
      </c>
      <c r="AY459" s="180" t="s">
        <v>235</v>
      </c>
    </row>
    <row r="460" spans="1:65" s="14" customFormat="1" x14ac:dyDescent="0.2">
      <c r="B460" s="185"/>
      <c r="D460" s="174" t="s">
        <v>247</v>
      </c>
      <c r="E460" s="186" t="s">
        <v>1</v>
      </c>
      <c r="F460" s="187" t="s">
        <v>774</v>
      </c>
      <c r="G460" s="244"/>
      <c r="H460" s="245">
        <v>68</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5" customFormat="1" x14ac:dyDescent="0.2">
      <c r="B461" s="191"/>
      <c r="D461" s="174" t="s">
        <v>247</v>
      </c>
      <c r="E461" s="192" t="s">
        <v>1</v>
      </c>
      <c r="F461" s="193" t="s">
        <v>252</v>
      </c>
      <c r="G461" s="246"/>
      <c r="H461" s="247">
        <v>68</v>
      </c>
      <c r="I461" s="246"/>
      <c r="J461" s="246"/>
      <c r="K461" s="246"/>
      <c r="L461" s="191"/>
      <c r="M461" s="194"/>
      <c r="N461" s="195"/>
      <c r="O461" s="195"/>
      <c r="P461" s="195"/>
      <c r="Q461" s="195"/>
      <c r="R461" s="195"/>
      <c r="S461" s="195"/>
      <c r="T461" s="196"/>
      <c r="AT461" s="192" t="s">
        <v>247</v>
      </c>
      <c r="AU461" s="192" t="s">
        <v>85</v>
      </c>
      <c r="AV461" s="15" t="s">
        <v>98</v>
      </c>
      <c r="AW461" s="15" t="s">
        <v>33</v>
      </c>
      <c r="AX461" s="15" t="s">
        <v>83</v>
      </c>
      <c r="AY461" s="192" t="s">
        <v>235</v>
      </c>
    </row>
    <row r="462" spans="1:65" s="2" customFormat="1" ht="19.899999999999999" customHeight="1" x14ac:dyDescent="0.2">
      <c r="A462" s="33"/>
      <c r="B462" s="162"/>
      <c r="C462" s="163" t="s">
        <v>559</v>
      </c>
      <c r="D462" s="163" t="s">
        <v>237</v>
      </c>
      <c r="E462" s="164" t="s">
        <v>419</v>
      </c>
      <c r="F462" s="165" t="s">
        <v>420</v>
      </c>
      <c r="G462" s="240" t="s">
        <v>263</v>
      </c>
      <c r="H462" s="241">
        <v>174</v>
      </c>
      <c r="I462" s="167"/>
      <c r="J462" s="254">
        <f>ROUND(I462*H462,2)</f>
        <v>0</v>
      </c>
      <c r="K462" s="255" t="s">
        <v>241</v>
      </c>
      <c r="L462" s="34"/>
      <c r="M462" s="168" t="s">
        <v>1</v>
      </c>
      <c r="N462" s="169" t="s">
        <v>41</v>
      </c>
      <c r="O462" s="59"/>
      <c r="P462" s="170">
        <f>O462*H462</f>
        <v>0</v>
      </c>
      <c r="Q462" s="170">
        <v>0</v>
      </c>
      <c r="R462" s="170">
        <f>Q462*H462</f>
        <v>0</v>
      </c>
      <c r="S462" s="170">
        <v>0</v>
      </c>
      <c r="T462" s="171">
        <f>S462*H462</f>
        <v>0</v>
      </c>
      <c r="U462" s="33"/>
      <c r="V462" s="33"/>
      <c r="W462" s="33"/>
      <c r="X462" s="33"/>
      <c r="Y462" s="33"/>
      <c r="Z462" s="33"/>
      <c r="AA462" s="33"/>
      <c r="AB462" s="33"/>
      <c r="AC462" s="33"/>
      <c r="AD462" s="33"/>
      <c r="AE462" s="33"/>
      <c r="AR462" s="172" t="s">
        <v>98</v>
      </c>
      <c r="AT462" s="172" t="s">
        <v>237</v>
      </c>
      <c r="AU462" s="172" t="s">
        <v>85</v>
      </c>
      <c r="AY462" s="18" t="s">
        <v>235</v>
      </c>
      <c r="BE462" s="173">
        <f>IF(N462="základní",J462,0)</f>
        <v>0</v>
      </c>
      <c r="BF462" s="173">
        <f>IF(N462="snížená",J462,0)</f>
        <v>0</v>
      </c>
      <c r="BG462" s="173">
        <f>IF(N462="zákl. přenesená",J462,0)</f>
        <v>0</v>
      </c>
      <c r="BH462" s="173">
        <f>IF(N462="sníž. přenesená",J462,0)</f>
        <v>0</v>
      </c>
      <c r="BI462" s="173">
        <f>IF(N462="nulová",J462,0)</f>
        <v>0</v>
      </c>
      <c r="BJ462" s="18" t="s">
        <v>83</v>
      </c>
      <c r="BK462" s="173">
        <f>ROUND(I462*H462,2)</f>
        <v>0</v>
      </c>
      <c r="BL462" s="18" t="s">
        <v>98</v>
      </c>
      <c r="BM462" s="172" t="s">
        <v>1369</v>
      </c>
    </row>
    <row r="463" spans="1:65" s="2" customFormat="1" ht="19.5" x14ac:dyDescent="0.2">
      <c r="A463" s="33"/>
      <c r="B463" s="34"/>
      <c r="C463" s="33"/>
      <c r="D463" s="174" t="s">
        <v>243</v>
      </c>
      <c r="E463" s="33"/>
      <c r="F463" s="175" t="s">
        <v>422</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243</v>
      </c>
      <c r="AU463" s="18" t="s">
        <v>85</v>
      </c>
    </row>
    <row r="464" spans="1:65" s="13" customFormat="1" x14ac:dyDescent="0.2">
      <c r="B464" s="179"/>
      <c r="D464" s="174" t="s">
        <v>247</v>
      </c>
      <c r="E464" s="180" t="s">
        <v>1</v>
      </c>
      <c r="F464" s="181" t="s">
        <v>1153</v>
      </c>
      <c r="G464" s="242"/>
      <c r="H464" s="243" t="s">
        <v>1</v>
      </c>
      <c r="I464" s="242"/>
      <c r="J464" s="242"/>
      <c r="K464" s="242"/>
      <c r="L464" s="179"/>
      <c r="M464" s="182"/>
      <c r="N464" s="183"/>
      <c r="O464" s="183"/>
      <c r="P464" s="183"/>
      <c r="Q464" s="183"/>
      <c r="R464" s="183"/>
      <c r="S464" s="183"/>
      <c r="T464" s="184"/>
      <c r="AT464" s="180" t="s">
        <v>247</v>
      </c>
      <c r="AU464" s="180" t="s">
        <v>85</v>
      </c>
      <c r="AV464" s="13" t="s">
        <v>83</v>
      </c>
      <c r="AW464" s="13" t="s">
        <v>33</v>
      </c>
      <c r="AX464" s="13" t="s">
        <v>76</v>
      </c>
      <c r="AY464" s="180" t="s">
        <v>235</v>
      </c>
    </row>
    <row r="465" spans="1:65" s="13" customFormat="1" x14ac:dyDescent="0.2">
      <c r="B465" s="179"/>
      <c r="D465" s="174" t="s">
        <v>247</v>
      </c>
      <c r="E465" s="180" t="s">
        <v>1</v>
      </c>
      <c r="F465" s="181" t="s">
        <v>423</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4" customFormat="1" x14ac:dyDescent="0.2">
      <c r="B466" s="185"/>
      <c r="D466" s="174" t="s">
        <v>247</v>
      </c>
      <c r="E466" s="186" t="s">
        <v>1</v>
      </c>
      <c r="F466" s="187" t="s">
        <v>1370</v>
      </c>
      <c r="G466" s="244"/>
      <c r="H466" s="245">
        <v>174</v>
      </c>
      <c r="I466" s="244"/>
      <c r="J466" s="244"/>
      <c r="K466" s="244"/>
      <c r="L466" s="185"/>
      <c r="M466" s="188"/>
      <c r="N466" s="189"/>
      <c r="O466" s="189"/>
      <c r="P466" s="189"/>
      <c r="Q466" s="189"/>
      <c r="R466" s="189"/>
      <c r="S466" s="189"/>
      <c r="T466" s="190"/>
      <c r="AT466" s="186" t="s">
        <v>247</v>
      </c>
      <c r="AU466" s="186" t="s">
        <v>85</v>
      </c>
      <c r="AV466" s="14" t="s">
        <v>85</v>
      </c>
      <c r="AW466" s="14" t="s">
        <v>33</v>
      </c>
      <c r="AX466" s="14" t="s">
        <v>76</v>
      </c>
      <c r="AY466" s="186" t="s">
        <v>235</v>
      </c>
    </row>
    <row r="467" spans="1:65" s="15" customFormat="1" x14ac:dyDescent="0.2">
      <c r="B467" s="191"/>
      <c r="D467" s="174" t="s">
        <v>247</v>
      </c>
      <c r="E467" s="192" t="s">
        <v>1</v>
      </c>
      <c r="F467" s="193" t="s">
        <v>252</v>
      </c>
      <c r="G467" s="246"/>
      <c r="H467" s="247">
        <v>174</v>
      </c>
      <c r="I467" s="246"/>
      <c r="J467" s="246"/>
      <c r="K467" s="246"/>
      <c r="L467" s="191"/>
      <c r="M467" s="194"/>
      <c r="N467" s="195"/>
      <c r="O467" s="195"/>
      <c r="P467" s="195"/>
      <c r="Q467" s="195"/>
      <c r="R467" s="195"/>
      <c r="S467" s="195"/>
      <c r="T467" s="196"/>
      <c r="AT467" s="192" t="s">
        <v>247</v>
      </c>
      <c r="AU467" s="192" t="s">
        <v>85</v>
      </c>
      <c r="AV467" s="15" t="s">
        <v>98</v>
      </c>
      <c r="AW467" s="15" t="s">
        <v>33</v>
      </c>
      <c r="AX467" s="15" t="s">
        <v>83</v>
      </c>
      <c r="AY467" s="192" t="s">
        <v>235</v>
      </c>
    </row>
    <row r="468" spans="1:65" s="2" customFormat="1" ht="19.899999999999999" customHeight="1" x14ac:dyDescent="0.2">
      <c r="A468" s="33"/>
      <c r="B468" s="162"/>
      <c r="C468" s="163" t="s">
        <v>566</v>
      </c>
      <c r="D468" s="163" t="s">
        <v>237</v>
      </c>
      <c r="E468" s="164" t="s">
        <v>426</v>
      </c>
      <c r="F468" s="165" t="s">
        <v>427</v>
      </c>
      <c r="G468" s="240" t="s">
        <v>271</v>
      </c>
      <c r="H468" s="241">
        <v>107.5</v>
      </c>
      <c r="I468" s="167"/>
      <c r="J468" s="254">
        <f>ROUND(I468*H468,2)</f>
        <v>0</v>
      </c>
      <c r="K468" s="255" t="s">
        <v>241</v>
      </c>
      <c r="L468" s="34"/>
      <c r="M468" s="168" t="s">
        <v>1</v>
      </c>
      <c r="N468" s="169" t="s">
        <v>41</v>
      </c>
      <c r="O468" s="59"/>
      <c r="P468" s="170">
        <f>O468*H468</f>
        <v>0</v>
      </c>
      <c r="Q468" s="170">
        <v>0</v>
      </c>
      <c r="R468" s="170">
        <f>Q468*H468</f>
        <v>0</v>
      </c>
      <c r="S468" s="170">
        <v>0</v>
      </c>
      <c r="T468" s="171">
        <f>S468*H468</f>
        <v>0</v>
      </c>
      <c r="U468" s="33"/>
      <c r="V468" s="33"/>
      <c r="W468" s="33"/>
      <c r="X468" s="33"/>
      <c r="Y468" s="33"/>
      <c r="Z468" s="33"/>
      <c r="AA468" s="33"/>
      <c r="AB468" s="33"/>
      <c r="AC468" s="33"/>
      <c r="AD468" s="33"/>
      <c r="AE468" s="33"/>
      <c r="AR468" s="172" t="s">
        <v>98</v>
      </c>
      <c r="AT468" s="172" t="s">
        <v>237</v>
      </c>
      <c r="AU468" s="172" t="s">
        <v>85</v>
      </c>
      <c r="AY468" s="18" t="s">
        <v>235</v>
      </c>
      <c r="BE468" s="173">
        <f>IF(N468="základní",J468,0)</f>
        <v>0</v>
      </c>
      <c r="BF468" s="173">
        <f>IF(N468="snížená",J468,0)</f>
        <v>0</v>
      </c>
      <c r="BG468" s="173">
        <f>IF(N468="zákl. přenesená",J468,0)</f>
        <v>0</v>
      </c>
      <c r="BH468" s="173">
        <f>IF(N468="sníž. přenesená",J468,0)</f>
        <v>0</v>
      </c>
      <c r="BI468" s="173">
        <f>IF(N468="nulová",J468,0)</f>
        <v>0</v>
      </c>
      <c r="BJ468" s="18" t="s">
        <v>83</v>
      </c>
      <c r="BK468" s="173">
        <f>ROUND(I468*H468,2)</f>
        <v>0</v>
      </c>
      <c r="BL468" s="18" t="s">
        <v>98</v>
      </c>
      <c r="BM468" s="172" t="s">
        <v>1371</v>
      </c>
    </row>
    <row r="469" spans="1:65" s="2" customFormat="1" ht="29.25" x14ac:dyDescent="0.2">
      <c r="A469" s="33"/>
      <c r="B469" s="34"/>
      <c r="C469" s="33"/>
      <c r="D469" s="174" t="s">
        <v>243</v>
      </c>
      <c r="E469" s="33"/>
      <c r="F469" s="175" t="s">
        <v>429</v>
      </c>
      <c r="G469" s="238"/>
      <c r="H469" s="238"/>
      <c r="I469" s="238"/>
      <c r="J469" s="238"/>
      <c r="K469" s="238"/>
      <c r="L469" s="34"/>
      <c r="M469" s="176"/>
      <c r="N469" s="177"/>
      <c r="O469" s="59"/>
      <c r="P469" s="59"/>
      <c r="Q469" s="59"/>
      <c r="R469" s="59"/>
      <c r="S469" s="59"/>
      <c r="T469" s="60"/>
      <c r="U469" s="33"/>
      <c r="V469" s="33"/>
      <c r="W469" s="33"/>
      <c r="X469" s="33"/>
      <c r="Y469" s="33"/>
      <c r="Z469" s="33"/>
      <c r="AA469" s="33"/>
      <c r="AB469" s="33"/>
      <c r="AC469" s="33"/>
      <c r="AD469" s="33"/>
      <c r="AE469" s="33"/>
      <c r="AT469" s="18" t="s">
        <v>243</v>
      </c>
      <c r="AU469" s="18" t="s">
        <v>85</v>
      </c>
    </row>
    <row r="470" spans="1:65" s="2" customFormat="1" ht="136.5" x14ac:dyDescent="0.2">
      <c r="A470" s="33"/>
      <c r="B470" s="34"/>
      <c r="C470" s="33"/>
      <c r="D470" s="174" t="s">
        <v>245</v>
      </c>
      <c r="E470" s="33"/>
      <c r="F470" s="178" t="s">
        <v>430</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245</v>
      </c>
      <c r="AU470" s="18" t="s">
        <v>85</v>
      </c>
    </row>
    <row r="471" spans="1:65" s="13" customFormat="1" x14ac:dyDescent="0.2">
      <c r="B471" s="179"/>
      <c r="D471" s="174" t="s">
        <v>247</v>
      </c>
      <c r="E471" s="180" t="s">
        <v>1</v>
      </c>
      <c r="F471" s="181" t="s">
        <v>1153</v>
      </c>
      <c r="G471" s="242"/>
      <c r="H471" s="243" t="s">
        <v>1</v>
      </c>
      <c r="I471" s="242"/>
      <c r="J471" s="242"/>
      <c r="K471" s="242"/>
      <c r="L471" s="179"/>
      <c r="M471" s="182"/>
      <c r="N471" s="183"/>
      <c r="O471" s="183"/>
      <c r="P471" s="183"/>
      <c r="Q471" s="183"/>
      <c r="R471" s="183"/>
      <c r="S471" s="183"/>
      <c r="T471" s="184"/>
      <c r="AT471" s="180" t="s">
        <v>247</v>
      </c>
      <c r="AU471" s="180" t="s">
        <v>85</v>
      </c>
      <c r="AV471" s="13" t="s">
        <v>83</v>
      </c>
      <c r="AW471" s="13" t="s">
        <v>33</v>
      </c>
      <c r="AX471" s="13" t="s">
        <v>76</v>
      </c>
      <c r="AY471" s="180" t="s">
        <v>235</v>
      </c>
    </row>
    <row r="472" spans="1:65" s="13" customFormat="1" x14ac:dyDescent="0.2">
      <c r="B472" s="179"/>
      <c r="D472" s="174" t="s">
        <v>247</v>
      </c>
      <c r="E472" s="180" t="s">
        <v>1</v>
      </c>
      <c r="F472" s="181" t="s">
        <v>1372</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1:65" s="14" customFormat="1" x14ac:dyDescent="0.2">
      <c r="B473" s="185"/>
      <c r="D473" s="174" t="s">
        <v>247</v>
      </c>
      <c r="E473" s="186" t="s">
        <v>1</v>
      </c>
      <c r="F473" s="187" t="s">
        <v>1373</v>
      </c>
      <c r="G473" s="244"/>
      <c r="H473" s="245">
        <v>107.5</v>
      </c>
      <c r="I473" s="244"/>
      <c r="J473" s="244"/>
      <c r="K473" s="244"/>
      <c r="L473" s="185"/>
      <c r="M473" s="188"/>
      <c r="N473" s="189"/>
      <c r="O473" s="189"/>
      <c r="P473" s="189"/>
      <c r="Q473" s="189"/>
      <c r="R473" s="189"/>
      <c r="S473" s="189"/>
      <c r="T473" s="190"/>
      <c r="AT473" s="186" t="s">
        <v>247</v>
      </c>
      <c r="AU473" s="186" t="s">
        <v>85</v>
      </c>
      <c r="AV473" s="14" t="s">
        <v>85</v>
      </c>
      <c r="AW473" s="14" t="s">
        <v>33</v>
      </c>
      <c r="AX473" s="14" t="s">
        <v>76</v>
      </c>
      <c r="AY473" s="186" t="s">
        <v>235</v>
      </c>
    </row>
    <row r="474" spans="1:65" s="15" customFormat="1" x14ac:dyDescent="0.2">
      <c r="B474" s="191"/>
      <c r="D474" s="174" t="s">
        <v>247</v>
      </c>
      <c r="E474" s="192" t="s">
        <v>1</v>
      </c>
      <c r="F474" s="193" t="s">
        <v>252</v>
      </c>
      <c r="G474" s="246"/>
      <c r="H474" s="247">
        <v>107.5</v>
      </c>
      <c r="I474" s="246"/>
      <c r="J474" s="246"/>
      <c r="K474" s="246"/>
      <c r="L474" s="191"/>
      <c r="M474" s="194"/>
      <c r="N474" s="195"/>
      <c r="O474" s="195"/>
      <c r="P474" s="195"/>
      <c r="Q474" s="195"/>
      <c r="R474" s="195"/>
      <c r="S474" s="195"/>
      <c r="T474" s="196"/>
      <c r="AT474" s="192" t="s">
        <v>247</v>
      </c>
      <c r="AU474" s="192" t="s">
        <v>85</v>
      </c>
      <c r="AV474" s="15" t="s">
        <v>98</v>
      </c>
      <c r="AW474" s="15" t="s">
        <v>33</v>
      </c>
      <c r="AX474" s="15" t="s">
        <v>83</v>
      </c>
      <c r="AY474" s="192" t="s">
        <v>235</v>
      </c>
    </row>
    <row r="475" spans="1:65" s="2" customFormat="1" ht="19.899999999999999" customHeight="1" x14ac:dyDescent="0.2">
      <c r="A475" s="33"/>
      <c r="B475" s="162"/>
      <c r="C475" s="163" t="s">
        <v>573</v>
      </c>
      <c r="D475" s="163" t="s">
        <v>237</v>
      </c>
      <c r="E475" s="164" t="s">
        <v>433</v>
      </c>
      <c r="F475" s="165" t="s">
        <v>434</v>
      </c>
      <c r="G475" s="240" t="s">
        <v>271</v>
      </c>
      <c r="H475" s="241">
        <v>7656.77</v>
      </c>
      <c r="I475" s="167"/>
      <c r="J475" s="254">
        <f>ROUND(I475*H475,2)</f>
        <v>0</v>
      </c>
      <c r="K475" s="255" t="s">
        <v>241</v>
      </c>
      <c r="L475" s="34"/>
      <c r="M475" s="168" t="s">
        <v>1</v>
      </c>
      <c r="N475" s="169" t="s">
        <v>41</v>
      </c>
      <c r="O475" s="59"/>
      <c r="P475" s="170">
        <f>O475*H475</f>
        <v>0</v>
      </c>
      <c r="Q475" s="170">
        <v>0</v>
      </c>
      <c r="R475" s="170">
        <f>Q475*H475</f>
        <v>0</v>
      </c>
      <c r="S475" s="170">
        <v>0</v>
      </c>
      <c r="T475" s="171">
        <f>S475*H475</f>
        <v>0</v>
      </c>
      <c r="U475" s="33"/>
      <c r="V475" s="33"/>
      <c r="W475" s="33"/>
      <c r="X475" s="33"/>
      <c r="Y475" s="33"/>
      <c r="Z475" s="33"/>
      <c r="AA475" s="33"/>
      <c r="AB475" s="33"/>
      <c r="AC475" s="33"/>
      <c r="AD475" s="33"/>
      <c r="AE475" s="33"/>
      <c r="AR475" s="172" t="s">
        <v>98</v>
      </c>
      <c r="AT475" s="172" t="s">
        <v>237</v>
      </c>
      <c r="AU475" s="172" t="s">
        <v>85</v>
      </c>
      <c r="AY475" s="18" t="s">
        <v>235</v>
      </c>
      <c r="BE475" s="173">
        <f>IF(N475="základní",J475,0)</f>
        <v>0</v>
      </c>
      <c r="BF475" s="173">
        <f>IF(N475="snížená",J475,0)</f>
        <v>0</v>
      </c>
      <c r="BG475" s="173">
        <f>IF(N475="zákl. přenesená",J475,0)</f>
        <v>0</v>
      </c>
      <c r="BH475" s="173">
        <f>IF(N475="sníž. přenesená",J475,0)</f>
        <v>0</v>
      </c>
      <c r="BI475" s="173">
        <f>IF(N475="nulová",J475,0)</f>
        <v>0</v>
      </c>
      <c r="BJ475" s="18" t="s">
        <v>83</v>
      </c>
      <c r="BK475" s="173">
        <f>ROUND(I475*H475,2)</f>
        <v>0</v>
      </c>
      <c r="BL475" s="18" t="s">
        <v>98</v>
      </c>
      <c r="BM475" s="172" t="s">
        <v>1374</v>
      </c>
    </row>
    <row r="476" spans="1:65" s="2" customFormat="1" ht="29.25" x14ac:dyDescent="0.2">
      <c r="A476" s="33"/>
      <c r="B476" s="34"/>
      <c r="C476" s="33"/>
      <c r="D476" s="174" t="s">
        <v>243</v>
      </c>
      <c r="E476" s="33"/>
      <c r="F476" s="175" t="s">
        <v>436</v>
      </c>
      <c r="G476" s="238"/>
      <c r="H476" s="238"/>
      <c r="I476" s="238"/>
      <c r="J476" s="238"/>
      <c r="K476" s="238"/>
      <c r="L476" s="34"/>
      <c r="M476" s="176"/>
      <c r="N476" s="177"/>
      <c r="O476" s="59"/>
      <c r="P476" s="59"/>
      <c r="Q476" s="59"/>
      <c r="R476" s="59"/>
      <c r="S476" s="59"/>
      <c r="T476" s="60"/>
      <c r="U476" s="33"/>
      <c r="V476" s="33"/>
      <c r="W476" s="33"/>
      <c r="X476" s="33"/>
      <c r="Y476" s="33"/>
      <c r="Z476" s="33"/>
      <c r="AA476" s="33"/>
      <c r="AB476" s="33"/>
      <c r="AC476" s="33"/>
      <c r="AD476" s="33"/>
      <c r="AE476" s="33"/>
      <c r="AT476" s="18" t="s">
        <v>243</v>
      </c>
      <c r="AU476" s="18" t="s">
        <v>85</v>
      </c>
    </row>
    <row r="477" spans="1:65" s="2" customFormat="1" ht="136.5" x14ac:dyDescent="0.2">
      <c r="A477" s="33"/>
      <c r="B477" s="34"/>
      <c r="C477" s="33"/>
      <c r="D477" s="174" t="s">
        <v>245</v>
      </c>
      <c r="E477" s="33"/>
      <c r="F477" s="178" t="s">
        <v>437</v>
      </c>
      <c r="G477" s="238"/>
      <c r="H477" s="238"/>
      <c r="I477" s="238"/>
      <c r="J477" s="238"/>
      <c r="K477" s="238"/>
      <c r="L477" s="34"/>
      <c r="M477" s="176"/>
      <c r="N477" s="177"/>
      <c r="O477" s="59"/>
      <c r="P477" s="59"/>
      <c r="Q477" s="59"/>
      <c r="R477" s="59"/>
      <c r="S477" s="59"/>
      <c r="T477" s="60"/>
      <c r="U477" s="33"/>
      <c r="V477" s="33"/>
      <c r="W477" s="33"/>
      <c r="X477" s="33"/>
      <c r="Y477" s="33"/>
      <c r="Z477" s="33"/>
      <c r="AA477" s="33"/>
      <c r="AB477" s="33"/>
      <c r="AC477" s="33"/>
      <c r="AD477" s="33"/>
      <c r="AE477" s="33"/>
      <c r="AT477" s="18" t="s">
        <v>245</v>
      </c>
      <c r="AU477" s="18" t="s">
        <v>85</v>
      </c>
    </row>
    <row r="478" spans="1:65" s="13" customFormat="1" x14ac:dyDescent="0.2">
      <c r="B478" s="179"/>
      <c r="D478" s="174" t="s">
        <v>247</v>
      </c>
      <c r="E478" s="180" t="s">
        <v>1</v>
      </c>
      <c r="F478" s="181" t="s">
        <v>1153</v>
      </c>
      <c r="G478" s="242"/>
      <c r="H478" s="243" t="s">
        <v>1</v>
      </c>
      <c r="I478" s="242"/>
      <c r="J478" s="242"/>
      <c r="K478" s="242"/>
      <c r="L478" s="179"/>
      <c r="M478" s="182"/>
      <c r="N478" s="183"/>
      <c r="O478" s="183"/>
      <c r="P478" s="183"/>
      <c r="Q478" s="183"/>
      <c r="R478" s="183"/>
      <c r="S478" s="183"/>
      <c r="T478" s="184"/>
      <c r="AT478" s="180" t="s">
        <v>247</v>
      </c>
      <c r="AU478" s="180" t="s">
        <v>85</v>
      </c>
      <c r="AV478" s="13" t="s">
        <v>83</v>
      </c>
      <c r="AW478" s="13" t="s">
        <v>33</v>
      </c>
      <c r="AX478" s="13" t="s">
        <v>76</v>
      </c>
      <c r="AY478" s="180" t="s">
        <v>235</v>
      </c>
    </row>
    <row r="479" spans="1:65" s="13" customFormat="1" x14ac:dyDescent="0.2">
      <c r="B479" s="179"/>
      <c r="D479" s="174" t="s">
        <v>247</v>
      </c>
      <c r="E479" s="180" t="s">
        <v>1</v>
      </c>
      <c r="F479" s="181" t="s">
        <v>438</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1344</v>
      </c>
      <c r="G480" s="244"/>
      <c r="H480" s="245">
        <v>7221.77</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3" customFormat="1" x14ac:dyDescent="0.2">
      <c r="B481" s="179"/>
      <c r="D481" s="174" t="s">
        <v>247</v>
      </c>
      <c r="E481" s="180" t="s">
        <v>1</v>
      </c>
      <c r="F481" s="181" t="s">
        <v>1375</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4" customFormat="1" x14ac:dyDescent="0.2">
      <c r="B482" s="185"/>
      <c r="D482" s="174" t="s">
        <v>247</v>
      </c>
      <c r="E482" s="186" t="s">
        <v>1</v>
      </c>
      <c r="F482" s="187" t="s">
        <v>1376</v>
      </c>
      <c r="G482" s="244"/>
      <c r="H482" s="245">
        <v>435</v>
      </c>
      <c r="I482" s="244"/>
      <c r="J482" s="244"/>
      <c r="K482" s="244"/>
      <c r="L482" s="185"/>
      <c r="M482" s="188"/>
      <c r="N482" s="189"/>
      <c r="O482" s="189"/>
      <c r="P482" s="189"/>
      <c r="Q482" s="189"/>
      <c r="R482" s="189"/>
      <c r="S482" s="189"/>
      <c r="T482" s="190"/>
      <c r="AT482" s="186" t="s">
        <v>247</v>
      </c>
      <c r="AU482" s="186" t="s">
        <v>85</v>
      </c>
      <c r="AV482" s="14" t="s">
        <v>85</v>
      </c>
      <c r="AW482" s="14" t="s">
        <v>33</v>
      </c>
      <c r="AX482" s="14" t="s">
        <v>76</v>
      </c>
      <c r="AY482" s="186" t="s">
        <v>235</v>
      </c>
    </row>
    <row r="483" spans="1:65" s="15" customFormat="1" x14ac:dyDescent="0.2">
      <c r="B483" s="191"/>
      <c r="D483" s="174" t="s">
        <v>247</v>
      </c>
      <c r="E483" s="192" t="s">
        <v>1</v>
      </c>
      <c r="F483" s="193" t="s">
        <v>252</v>
      </c>
      <c r="G483" s="246"/>
      <c r="H483" s="247">
        <v>7656.77</v>
      </c>
      <c r="I483" s="246"/>
      <c r="J483" s="246"/>
      <c r="K483" s="246"/>
      <c r="L483" s="191"/>
      <c r="M483" s="194"/>
      <c r="N483" s="195"/>
      <c r="O483" s="195"/>
      <c r="P483" s="195"/>
      <c r="Q483" s="195"/>
      <c r="R483" s="195"/>
      <c r="S483" s="195"/>
      <c r="T483" s="196"/>
      <c r="AT483" s="192" t="s">
        <v>247</v>
      </c>
      <c r="AU483" s="192" t="s">
        <v>85</v>
      </c>
      <c r="AV483" s="15" t="s">
        <v>98</v>
      </c>
      <c r="AW483" s="15" t="s">
        <v>33</v>
      </c>
      <c r="AX483" s="15" t="s">
        <v>83</v>
      </c>
      <c r="AY483" s="192" t="s">
        <v>235</v>
      </c>
    </row>
    <row r="484" spans="1:65" s="2" customFormat="1" ht="30" customHeight="1" x14ac:dyDescent="0.2">
      <c r="A484" s="33"/>
      <c r="B484" s="162"/>
      <c r="C484" s="163" t="s">
        <v>582</v>
      </c>
      <c r="D484" s="163" t="s">
        <v>237</v>
      </c>
      <c r="E484" s="164" t="s">
        <v>442</v>
      </c>
      <c r="F484" s="165" t="s">
        <v>443</v>
      </c>
      <c r="G484" s="240" t="s">
        <v>341</v>
      </c>
      <c r="H484" s="241">
        <v>4770.9449999999997</v>
      </c>
      <c r="I484" s="167"/>
      <c r="J484" s="254">
        <f>ROUND(I484*H484,2)</f>
        <v>0</v>
      </c>
      <c r="K484" s="255" t="s">
        <v>241</v>
      </c>
      <c r="L484" s="34"/>
      <c r="M484" s="168" t="s">
        <v>1</v>
      </c>
      <c r="N484" s="169" t="s">
        <v>41</v>
      </c>
      <c r="O484" s="59"/>
      <c r="P484" s="170">
        <f>O484*H484</f>
        <v>0</v>
      </c>
      <c r="Q484" s="170">
        <v>0</v>
      </c>
      <c r="R484" s="170">
        <f>Q484*H484</f>
        <v>0</v>
      </c>
      <c r="S484" s="170">
        <v>0</v>
      </c>
      <c r="T484" s="171">
        <f>S484*H484</f>
        <v>0</v>
      </c>
      <c r="U484" s="33"/>
      <c r="V484" s="33"/>
      <c r="W484" s="33"/>
      <c r="X484" s="33"/>
      <c r="Y484" s="33"/>
      <c r="Z484" s="33"/>
      <c r="AA484" s="33"/>
      <c r="AB484" s="33"/>
      <c r="AC484" s="33"/>
      <c r="AD484" s="33"/>
      <c r="AE484" s="33"/>
      <c r="AR484" s="172" t="s">
        <v>98</v>
      </c>
      <c r="AT484" s="172" t="s">
        <v>237</v>
      </c>
      <c r="AU484" s="172" t="s">
        <v>85</v>
      </c>
      <c r="AY484" s="18" t="s">
        <v>235</v>
      </c>
      <c r="BE484" s="173">
        <f>IF(N484="základní",J484,0)</f>
        <v>0</v>
      </c>
      <c r="BF484" s="173">
        <f>IF(N484="snížená",J484,0)</f>
        <v>0</v>
      </c>
      <c r="BG484" s="173">
        <f>IF(N484="zákl. přenesená",J484,0)</f>
        <v>0</v>
      </c>
      <c r="BH484" s="173">
        <f>IF(N484="sníž. přenesená",J484,0)</f>
        <v>0</v>
      </c>
      <c r="BI484" s="173">
        <f>IF(N484="nulová",J484,0)</f>
        <v>0</v>
      </c>
      <c r="BJ484" s="18" t="s">
        <v>83</v>
      </c>
      <c r="BK484" s="173">
        <f>ROUND(I484*H484,2)</f>
        <v>0</v>
      </c>
      <c r="BL484" s="18" t="s">
        <v>98</v>
      </c>
      <c r="BM484" s="172" t="s">
        <v>1377</v>
      </c>
    </row>
    <row r="485" spans="1:65" s="2" customFormat="1" ht="29.25" x14ac:dyDescent="0.2">
      <c r="A485" s="33"/>
      <c r="B485" s="34"/>
      <c r="C485" s="33"/>
      <c r="D485" s="174" t="s">
        <v>243</v>
      </c>
      <c r="E485" s="33"/>
      <c r="F485" s="175" t="s">
        <v>445</v>
      </c>
      <c r="G485" s="238"/>
      <c r="H485" s="238"/>
      <c r="I485" s="238"/>
      <c r="J485" s="238"/>
      <c r="K485" s="238"/>
      <c r="L485" s="34"/>
      <c r="M485" s="176"/>
      <c r="N485" s="177"/>
      <c r="O485" s="59"/>
      <c r="P485" s="59"/>
      <c r="Q485" s="59"/>
      <c r="R485" s="59"/>
      <c r="S485" s="59"/>
      <c r="T485" s="60"/>
      <c r="U485" s="33"/>
      <c r="V485" s="33"/>
      <c r="W485" s="33"/>
      <c r="X485" s="33"/>
      <c r="Y485" s="33"/>
      <c r="Z485" s="33"/>
      <c r="AA485" s="33"/>
      <c r="AB485" s="33"/>
      <c r="AC485" s="33"/>
      <c r="AD485" s="33"/>
      <c r="AE485" s="33"/>
      <c r="AT485" s="18" t="s">
        <v>243</v>
      </c>
      <c r="AU485" s="18" t="s">
        <v>85</v>
      </c>
    </row>
    <row r="486" spans="1:65" s="13" customFormat="1" x14ac:dyDescent="0.2">
      <c r="B486" s="179"/>
      <c r="D486" s="174" t="s">
        <v>247</v>
      </c>
      <c r="E486" s="180" t="s">
        <v>1</v>
      </c>
      <c r="F486" s="181" t="s">
        <v>1153</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3" customFormat="1" ht="22.5" x14ac:dyDescent="0.2">
      <c r="B487" s="179"/>
      <c r="D487" s="174" t="s">
        <v>247</v>
      </c>
      <c r="E487" s="180" t="s">
        <v>1</v>
      </c>
      <c r="F487" s="181" t="s">
        <v>446</v>
      </c>
      <c r="G487" s="242"/>
      <c r="H487" s="243" t="s">
        <v>1</v>
      </c>
      <c r="I487" s="242"/>
      <c r="J487" s="242"/>
      <c r="K487" s="242"/>
      <c r="L487" s="179"/>
      <c r="M487" s="182"/>
      <c r="N487" s="183"/>
      <c r="O487" s="183"/>
      <c r="P487" s="183"/>
      <c r="Q487" s="183"/>
      <c r="R487" s="183"/>
      <c r="S487" s="183"/>
      <c r="T487" s="184"/>
      <c r="AT487" s="180" t="s">
        <v>247</v>
      </c>
      <c r="AU487" s="180" t="s">
        <v>85</v>
      </c>
      <c r="AV487" s="13" t="s">
        <v>83</v>
      </c>
      <c r="AW487" s="13" t="s">
        <v>33</v>
      </c>
      <c r="AX487" s="13" t="s">
        <v>76</v>
      </c>
      <c r="AY487" s="180" t="s">
        <v>235</v>
      </c>
    </row>
    <row r="488" spans="1:65" s="14" customFormat="1" x14ac:dyDescent="0.2">
      <c r="B488" s="185"/>
      <c r="D488" s="174" t="s">
        <v>247</v>
      </c>
      <c r="E488" s="186" t="s">
        <v>1</v>
      </c>
      <c r="F488" s="187" t="s">
        <v>1378</v>
      </c>
      <c r="G488" s="244"/>
      <c r="H488" s="245">
        <v>4770.9449999999997</v>
      </c>
      <c r="I488" s="244"/>
      <c r="J488" s="244"/>
      <c r="K488" s="244"/>
      <c r="L488" s="185"/>
      <c r="M488" s="188"/>
      <c r="N488" s="189"/>
      <c r="O488" s="189"/>
      <c r="P488" s="189"/>
      <c r="Q488" s="189"/>
      <c r="R488" s="189"/>
      <c r="S488" s="189"/>
      <c r="T488" s="190"/>
      <c r="AT488" s="186" t="s">
        <v>247</v>
      </c>
      <c r="AU488" s="186" t="s">
        <v>85</v>
      </c>
      <c r="AV488" s="14" t="s">
        <v>85</v>
      </c>
      <c r="AW488" s="14" t="s">
        <v>33</v>
      </c>
      <c r="AX488" s="14" t="s">
        <v>76</v>
      </c>
      <c r="AY488" s="186" t="s">
        <v>235</v>
      </c>
    </row>
    <row r="489" spans="1:65" s="15" customFormat="1" x14ac:dyDescent="0.2">
      <c r="B489" s="191"/>
      <c r="D489" s="174" t="s">
        <v>247</v>
      </c>
      <c r="E489" s="192" t="s">
        <v>1</v>
      </c>
      <c r="F489" s="193" t="s">
        <v>252</v>
      </c>
      <c r="G489" s="246"/>
      <c r="H489" s="247">
        <v>4770.9449999999997</v>
      </c>
      <c r="I489" s="246"/>
      <c r="J489" s="246"/>
      <c r="K489" s="246"/>
      <c r="L489" s="191"/>
      <c r="M489" s="194"/>
      <c r="N489" s="195"/>
      <c r="O489" s="195"/>
      <c r="P489" s="195"/>
      <c r="Q489" s="195"/>
      <c r="R489" s="195"/>
      <c r="S489" s="195"/>
      <c r="T489" s="196"/>
      <c r="AT489" s="192" t="s">
        <v>247</v>
      </c>
      <c r="AU489" s="192" t="s">
        <v>85</v>
      </c>
      <c r="AV489" s="15" t="s">
        <v>98</v>
      </c>
      <c r="AW489" s="15" t="s">
        <v>33</v>
      </c>
      <c r="AX489" s="15" t="s">
        <v>83</v>
      </c>
      <c r="AY489" s="192" t="s">
        <v>235</v>
      </c>
    </row>
    <row r="490" spans="1:65" s="2" customFormat="1" ht="19.899999999999999" customHeight="1" x14ac:dyDescent="0.2">
      <c r="A490" s="33"/>
      <c r="B490" s="162"/>
      <c r="C490" s="163" t="s">
        <v>592</v>
      </c>
      <c r="D490" s="163" t="s">
        <v>237</v>
      </c>
      <c r="E490" s="164" t="s">
        <v>1379</v>
      </c>
      <c r="F490" s="165" t="s">
        <v>1380</v>
      </c>
      <c r="G490" s="240" t="s">
        <v>271</v>
      </c>
      <c r="H490" s="241">
        <v>4566.1450000000004</v>
      </c>
      <c r="I490" s="167"/>
      <c r="J490" s="254">
        <f>ROUND(I490*H490,2)</f>
        <v>0</v>
      </c>
      <c r="K490" s="255" t="s">
        <v>241</v>
      </c>
      <c r="L490" s="34"/>
      <c r="M490" s="168" t="s">
        <v>1</v>
      </c>
      <c r="N490" s="169" t="s">
        <v>41</v>
      </c>
      <c r="O490" s="59"/>
      <c r="P490" s="170">
        <f>O490*H490</f>
        <v>0</v>
      </c>
      <c r="Q490" s="170">
        <v>0</v>
      </c>
      <c r="R490" s="170">
        <f>Q490*H490</f>
        <v>0</v>
      </c>
      <c r="S490" s="170">
        <v>0</v>
      </c>
      <c r="T490" s="171">
        <f>S490*H490</f>
        <v>0</v>
      </c>
      <c r="U490" s="33"/>
      <c r="V490" s="33"/>
      <c r="W490" s="33"/>
      <c r="X490" s="33"/>
      <c r="Y490" s="33"/>
      <c r="Z490" s="33"/>
      <c r="AA490" s="33"/>
      <c r="AB490" s="33"/>
      <c r="AC490" s="33"/>
      <c r="AD490" s="33"/>
      <c r="AE490" s="33"/>
      <c r="AR490" s="172" t="s">
        <v>98</v>
      </c>
      <c r="AT490" s="172" t="s">
        <v>237</v>
      </c>
      <c r="AU490" s="172" t="s">
        <v>85</v>
      </c>
      <c r="AY490" s="18" t="s">
        <v>235</v>
      </c>
      <c r="BE490" s="173">
        <f>IF(N490="základní",J490,0)</f>
        <v>0</v>
      </c>
      <c r="BF490" s="173">
        <f>IF(N490="snížená",J490,0)</f>
        <v>0</v>
      </c>
      <c r="BG490" s="173">
        <f>IF(N490="zákl. přenesená",J490,0)</f>
        <v>0</v>
      </c>
      <c r="BH490" s="173">
        <f>IF(N490="sníž. přenesená",J490,0)</f>
        <v>0</v>
      </c>
      <c r="BI490" s="173">
        <f>IF(N490="nulová",J490,0)</f>
        <v>0</v>
      </c>
      <c r="BJ490" s="18" t="s">
        <v>83</v>
      </c>
      <c r="BK490" s="173">
        <f>ROUND(I490*H490,2)</f>
        <v>0</v>
      </c>
      <c r="BL490" s="18" t="s">
        <v>98</v>
      </c>
      <c r="BM490" s="172" t="s">
        <v>1381</v>
      </c>
    </row>
    <row r="491" spans="1:65" s="2" customFormat="1" ht="29.25" x14ac:dyDescent="0.2">
      <c r="A491" s="33"/>
      <c r="B491" s="34"/>
      <c r="C491" s="33"/>
      <c r="D491" s="174" t="s">
        <v>243</v>
      </c>
      <c r="E491" s="33"/>
      <c r="F491" s="175" t="s">
        <v>1382</v>
      </c>
      <c r="G491" s="238"/>
      <c r="H491" s="238"/>
      <c r="I491" s="238"/>
      <c r="J491" s="238"/>
      <c r="K491" s="238"/>
      <c r="L491" s="34"/>
      <c r="M491" s="176"/>
      <c r="N491" s="177"/>
      <c r="O491" s="59"/>
      <c r="P491" s="59"/>
      <c r="Q491" s="59"/>
      <c r="R491" s="59"/>
      <c r="S491" s="59"/>
      <c r="T491" s="60"/>
      <c r="U491" s="33"/>
      <c r="V491" s="33"/>
      <c r="W491" s="33"/>
      <c r="X491" s="33"/>
      <c r="Y491" s="33"/>
      <c r="Z491" s="33"/>
      <c r="AA491" s="33"/>
      <c r="AB491" s="33"/>
      <c r="AC491" s="33"/>
      <c r="AD491" s="33"/>
      <c r="AE491" s="33"/>
      <c r="AT491" s="18" t="s">
        <v>243</v>
      </c>
      <c r="AU491" s="18" t="s">
        <v>85</v>
      </c>
    </row>
    <row r="492" spans="1:65" s="2" customFormat="1" ht="243.75" x14ac:dyDescent="0.2">
      <c r="A492" s="33"/>
      <c r="B492" s="34"/>
      <c r="C492" s="33"/>
      <c r="D492" s="174" t="s">
        <v>245</v>
      </c>
      <c r="E492" s="33"/>
      <c r="F492" s="178" t="s">
        <v>1383</v>
      </c>
      <c r="G492" s="238"/>
      <c r="H492" s="238"/>
      <c r="I492" s="238"/>
      <c r="J492" s="238"/>
      <c r="K492" s="238"/>
      <c r="L492" s="34"/>
      <c r="M492" s="176"/>
      <c r="N492" s="177"/>
      <c r="O492" s="59"/>
      <c r="P492" s="59"/>
      <c r="Q492" s="59"/>
      <c r="R492" s="59"/>
      <c r="S492" s="59"/>
      <c r="T492" s="60"/>
      <c r="U492" s="33"/>
      <c r="V492" s="33"/>
      <c r="W492" s="33"/>
      <c r="X492" s="33"/>
      <c r="Y492" s="33"/>
      <c r="Z492" s="33"/>
      <c r="AA492" s="33"/>
      <c r="AB492" s="33"/>
      <c r="AC492" s="33"/>
      <c r="AD492" s="33"/>
      <c r="AE492" s="33"/>
      <c r="AT492" s="18" t="s">
        <v>245</v>
      </c>
      <c r="AU492" s="18" t="s">
        <v>85</v>
      </c>
    </row>
    <row r="493" spans="1:65" s="13" customFormat="1" x14ac:dyDescent="0.2">
      <c r="B493" s="179"/>
      <c r="D493" s="174" t="s">
        <v>247</v>
      </c>
      <c r="E493" s="180" t="s">
        <v>1</v>
      </c>
      <c r="F493" s="181" t="s">
        <v>1153</v>
      </c>
      <c r="G493" s="242"/>
      <c r="H493" s="243" t="s">
        <v>1</v>
      </c>
      <c r="I493" s="242"/>
      <c r="J493" s="242"/>
      <c r="K493" s="242"/>
      <c r="L493" s="179"/>
      <c r="M493" s="182"/>
      <c r="N493" s="183"/>
      <c r="O493" s="183"/>
      <c r="P493" s="183"/>
      <c r="Q493" s="183"/>
      <c r="R493" s="183"/>
      <c r="S493" s="183"/>
      <c r="T493" s="184"/>
      <c r="AT493" s="180" t="s">
        <v>247</v>
      </c>
      <c r="AU493" s="180" t="s">
        <v>85</v>
      </c>
      <c r="AV493" s="13" t="s">
        <v>83</v>
      </c>
      <c r="AW493" s="13" t="s">
        <v>33</v>
      </c>
      <c r="AX493" s="13" t="s">
        <v>76</v>
      </c>
      <c r="AY493" s="180" t="s">
        <v>235</v>
      </c>
    </row>
    <row r="494" spans="1:65" s="13" customFormat="1" x14ac:dyDescent="0.2">
      <c r="B494" s="179"/>
      <c r="D494" s="174" t="s">
        <v>247</v>
      </c>
      <c r="E494" s="180" t="s">
        <v>1</v>
      </c>
      <c r="F494" s="181" t="s">
        <v>1384</v>
      </c>
      <c r="G494" s="242"/>
      <c r="H494" s="243" t="s">
        <v>1</v>
      </c>
      <c r="I494" s="242"/>
      <c r="J494" s="242"/>
      <c r="K494" s="242"/>
      <c r="L494" s="179"/>
      <c r="M494" s="182"/>
      <c r="N494" s="183"/>
      <c r="O494" s="183"/>
      <c r="P494" s="183"/>
      <c r="Q494" s="183"/>
      <c r="R494" s="183"/>
      <c r="S494" s="183"/>
      <c r="T494" s="184"/>
      <c r="AT494" s="180" t="s">
        <v>247</v>
      </c>
      <c r="AU494" s="180" t="s">
        <v>85</v>
      </c>
      <c r="AV494" s="13" t="s">
        <v>83</v>
      </c>
      <c r="AW494" s="13" t="s">
        <v>33</v>
      </c>
      <c r="AX494" s="13" t="s">
        <v>76</v>
      </c>
      <c r="AY494" s="180" t="s">
        <v>235</v>
      </c>
    </row>
    <row r="495" spans="1:65" s="13" customFormat="1" x14ac:dyDescent="0.2">
      <c r="B495" s="179"/>
      <c r="D495" s="174" t="s">
        <v>247</v>
      </c>
      <c r="E495" s="180" t="s">
        <v>1</v>
      </c>
      <c r="F495" s="181" t="s">
        <v>1385</v>
      </c>
      <c r="G495" s="242"/>
      <c r="H495" s="243" t="s">
        <v>1</v>
      </c>
      <c r="I495" s="242"/>
      <c r="J495" s="242"/>
      <c r="K495" s="242"/>
      <c r="L495" s="179"/>
      <c r="M495" s="182"/>
      <c r="N495" s="183"/>
      <c r="O495" s="183"/>
      <c r="P495" s="183"/>
      <c r="Q495" s="183"/>
      <c r="R495" s="183"/>
      <c r="S495" s="183"/>
      <c r="T495" s="184"/>
      <c r="AT495" s="180" t="s">
        <v>247</v>
      </c>
      <c r="AU495" s="180" t="s">
        <v>85</v>
      </c>
      <c r="AV495" s="13" t="s">
        <v>83</v>
      </c>
      <c r="AW495" s="13" t="s">
        <v>33</v>
      </c>
      <c r="AX495" s="13" t="s">
        <v>76</v>
      </c>
      <c r="AY495" s="180" t="s">
        <v>235</v>
      </c>
    </row>
    <row r="496" spans="1:65" s="14" customFormat="1" x14ac:dyDescent="0.2">
      <c r="B496" s="185"/>
      <c r="D496" s="174" t="s">
        <v>247</v>
      </c>
      <c r="E496" s="186" t="s">
        <v>1</v>
      </c>
      <c r="F496" s="187" t="s">
        <v>1344</v>
      </c>
      <c r="G496" s="244"/>
      <c r="H496" s="245">
        <v>7221.77</v>
      </c>
      <c r="I496" s="244"/>
      <c r="J496" s="244"/>
      <c r="K496" s="244"/>
      <c r="L496" s="185"/>
      <c r="M496" s="188"/>
      <c r="N496" s="189"/>
      <c r="O496" s="189"/>
      <c r="P496" s="189"/>
      <c r="Q496" s="189"/>
      <c r="R496" s="189"/>
      <c r="S496" s="189"/>
      <c r="T496" s="190"/>
      <c r="AT496" s="186" t="s">
        <v>247</v>
      </c>
      <c r="AU496" s="186" t="s">
        <v>85</v>
      </c>
      <c r="AV496" s="14" t="s">
        <v>85</v>
      </c>
      <c r="AW496" s="14" t="s">
        <v>33</v>
      </c>
      <c r="AX496" s="14" t="s">
        <v>76</v>
      </c>
      <c r="AY496" s="186" t="s">
        <v>235</v>
      </c>
    </row>
    <row r="497" spans="2:51" s="13" customFormat="1" x14ac:dyDescent="0.2">
      <c r="B497" s="179"/>
      <c r="D497" s="174" t="s">
        <v>247</v>
      </c>
      <c r="E497" s="180" t="s">
        <v>1</v>
      </c>
      <c r="F497" s="181" t="s">
        <v>1386</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3" customFormat="1" x14ac:dyDescent="0.2">
      <c r="B498" s="179"/>
      <c r="D498" s="174" t="s">
        <v>247</v>
      </c>
      <c r="E498" s="180" t="s">
        <v>1</v>
      </c>
      <c r="F498" s="181" t="s">
        <v>1387</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2:51" s="14" customFormat="1" x14ac:dyDescent="0.2">
      <c r="B499" s="185"/>
      <c r="D499" s="174" t="s">
        <v>247</v>
      </c>
      <c r="E499" s="186" t="s">
        <v>1</v>
      </c>
      <c r="F499" s="187" t="s">
        <v>1388</v>
      </c>
      <c r="G499" s="244"/>
      <c r="H499" s="245">
        <v>-747.6</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1389</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4" customFormat="1" x14ac:dyDescent="0.2">
      <c r="B501" s="185"/>
      <c r="D501" s="174" t="s">
        <v>247</v>
      </c>
      <c r="E501" s="186" t="s">
        <v>1</v>
      </c>
      <c r="F501" s="187" t="s">
        <v>1390</v>
      </c>
      <c r="G501" s="244"/>
      <c r="H501" s="245">
        <v>-14.625</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2:51" s="13" customFormat="1" x14ac:dyDescent="0.2">
      <c r="B502" s="179"/>
      <c r="D502" s="174" t="s">
        <v>247</v>
      </c>
      <c r="E502" s="180" t="s">
        <v>1</v>
      </c>
      <c r="F502" s="181" t="s">
        <v>1197</v>
      </c>
      <c r="G502" s="242"/>
      <c r="H502" s="243" t="s">
        <v>1</v>
      </c>
      <c r="I502" s="242"/>
      <c r="J502" s="242"/>
      <c r="K502" s="242"/>
      <c r="L502" s="179"/>
      <c r="M502" s="182"/>
      <c r="N502" s="183"/>
      <c r="O502" s="183"/>
      <c r="P502" s="183"/>
      <c r="Q502" s="183"/>
      <c r="R502" s="183"/>
      <c r="S502" s="183"/>
      <c r="T502" s="184"/>
      <c r="AT502" s="180" t="s">
        <v>247</v>
      </c>
      <c r="AU502" s="180" t="s">
        <v>85</v>
      </c>
      <c r="AV502" s="13" t="s">
        <v>83</v>
      </c>
      <c r="AW502" s="13" t="s">
        <v>33</v>
      </c>
      <c r="AX502" s="13" t="s">
        <v>76</v>
      </c>
      <c r="AY502" s="180" t="s">
        <v>235</v>
      </c>
    </row>
    <row r="503" spans="2:51" s="14" customFormat="1" x14ac:dyDescent="0.2">
      <c r="B503" s="185"/>
      <c r="D503" s="174" t="s">
        <v>247</v>
      </c>
      <c r="E503" s="186" t="s">
        <v>1</v>
      </c>
      <c r="F503" s="187" t="s">
        <v>1391</v>
      </c>
      <c r="G503" s="244"/>
      <c r="H503" s="245">
        <v>-125.8</v>
      </c>
      <c r="I503" s="244"/>
      <c r="J503" s="244"/>
      <c r="K503" s="244"/>
      <c r="L503" s="185"/>
      <c r="M503" s="188"/>
      <c r="N503" s="189"/>
      <c r="O503" s="189"/>
      <c r="P503" s="189"/>
      <c r="Q503" s="189"/>
      <c r="R503" s="189"/>
      <c r="S503" s="189"/>
      <c r="T503" s="190"/>
      <c r="AT503" s="186" t="s">
        <v>247</v>
      </c>
      <c r="AU503" s="186" t="s">
        <v>85</v>
      </c>
      <c r="AV503" s="14" t="s">
        <v>85</v>
      </c>
      <c r="AW503" s="14" t="s">
        <v>33</v>
      </c>
      <c r="AX503" s="14" t="s">
        <v>76</v>
      </c>
      <c r="AY503" s="186" t="s">
        <v>235</v>
      </c>
    </row>
    <row r="504" spans="2:51" s="13" customFormat="1" x14ac:dyDescent="0.2">
      <c r="B504" s="179"/>
      <c r="D504" s="174" t="s">
        <v>247</v>
      </c>
      <c r="E504" s="180" t="s">
        <v>1</v>
      </c>
      <c r="F504" s="181" t="s">
        <v>1199</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2:51" s="14" customFormat="1" x14ac:dyDescent="0.2">
      <c r="B505" s="185"/>
      <c r="D505" s="174" t="s">
        <v>247</v>
      </c>
      <c r="E505" s="186" t="s">
        <v>1</v>
      </c>
      <c r="F505" s="187" t="s">
        <v>1392</v>
      </c>
      <c r="G505" s="244"/>
      <c r="H505" s="245">
        <v>-345</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2:51" s="13" customFormat="1" x14ac:dyDescent="0.2">
      <c r="B506" s="179"/>
      <c r="D506" s="174" t="s">
        <v>247</v>
      </c>
      <c r="E506" s="180" t="s">
        <v>1</v>
      </c>
      <c r="F506" s="181" t="s">
        <v>295</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2:51" s="14" customFormat="1" x14ac:dyDescent="0.2">
      <c r="B507" s="185"/>
      <c r="D507" s="174" t="s">
        <v>247</v>
      </c>
      <c r="E507" s="186" t="s">
        <v>1</v>
      </c>
      <c r="F507" s="187" t="s">
        <v>1393</v>
      </c>
      <c r="G507" s="244"/>
      <c r="H507" s="245">
        <v>-556.78</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2:51" s="13" customFormat="1" x14ac:dyDescent="0.2">
      <c r="B508" s="179"/>
      <c r="D508" s="174" t="s">
        <v>247</v>
      </c>
      <c r="E508" s="180" t="s">
        <v>1</v>
      </c>
      <c r="F508" s="181" t="s">
        <v>1203</v>
      </c>
      <c r="G508" s="242"/>
      <c r="H508" s="243" t="s">
        <v>1</v>
      </c>
      <c r="I508" s="242"/>
      <c r="J508" s="242"/>
      <c r="K508" s="242"/>
      <c r="L508" s="179"/>
      <c r="M508" s="182"/>
      <c r="N508" s="183"/>
      <c r="O508" s="183"/>
      <c r="P508" s="183"/>
      <c r="Q508" s="183"/>
      <c r="R508" s="183"/>
      <c r="S508" s="183"/>
      <c r="T508" s="184"/>
      <c r="AT508" s="180" t="s">
        <v>247</v>
      </c>
      <c r="AU508" s="180" t="s">
        <v>85</v>
      </c>
      <c r="AV508" s="13" t="s">
        <v>83</v>
      </c>
      <c r="AW508" s="13" t="s">
        <v>33</v>
      </c>
      <c r="AX508" s="13" t="s">
        <v>76</v>
      </c>
      <c r="AY508" s="180" t="s">
        <v>235</v>
      </c>
    </row>
    <row r="509" spans="2:51" s="14" customFormat="1" x14ac:dyDescent="0.2">
      <c r="B509" s="185"/>
      <c r="D509" s="174" t="s">
        <v>247</v>
      </c>
      <c r="E509" s="186" t="s">
        <v>1</v>
      </c>
      <c r="F509" s="187" t="s">
        <v>1394</v>
      </c>
      <c r="G509" s="244"/>
      <c r="H509" s="245">
        <v>-386.56</v>
      </c>
      <c r="I509" s="244"/>
      <c r="J509" s="244"/>
      <c r="K509" s="244"/>
      <c r="L509" s="185"/>
      <c r="M509" s="188"/>
      <c r="N509" s="189"/>
      <c r="O509" s="189"/>
      <c r="P509" s="189"/>
      <c r="Q509" s="189"/>
      <c r="R509" s="189"/>
      <c r="S509" s="189"/>
      <c r="T509" s="190"/>
      <c r="AT509" s="186" t="s">
        <v>247</v>
      </c>
      <c r="AU509" s="186" t="s">
        <v>85</v>
      </c>
      <c r="AV509" s="14" t="s">
        <v>85</v>
      </c>
      <c r="AW509" s="14" t="s">
        <v>33</v>
      </c>
      <c r="AX509" s="14" t="s">
        <v>76</v>
      </c>
      <c r="AY509" s="186" t="s">
        <v>235</v>
      </c>
    </row>
    <row r="510" spans="2:51" s="13" customFormat="1" x14ac:dyDescent="0.2">
      <c r="B510" s="179"/>
      <c r="D510" s="174" t="s">
        <v>247</v>
      </c>
      <c r="E510" s="180" t="s">
        <v>1</v>
      </c>
      <c r="F510" s="181" t="s">
        <v>1205</v>
      </c>
      <c r="G510" s="242"/>
      <c r="H510" s="243" t="s">
        <v>1</v>
      </c>
      <c r="I510" s="242"/>
      <c r="J510" s="242"/>
      <c r="K510" s="242"/>
      <c r="L510" s="179"/>
      <c r="M510" s="182"/>
      <c r="N510" s="183"/>
      <c r="O510" s="183"/>
      <c r="P510" s="183"/>
      <c r="Q510" s="183"/>
      <c r="R510" s="183"/>
      <c r="S510" s="183"/>
      <c r="T510" s="184"/>
      <c r="AT510" s="180" t="s">
        <v>247</v>
      </c>
      <c r="AU510" s="180" t="s">
        <v>85</v>
      </c>
      <c r="AV510" s="13" t="s">
        <v>83</v>
      </c>
      <c r="AW510" s="13" t="s">
        <v>33</v>
      </c>
      <c r="AX510" s="13" t="s">
        <v>76</v>
      </c>
      <c r="AY510" s="180" t="s">
        <v>235</v>
      </c>
    </row>
    <row r="511" spans="2:51" s="14" customFormat="1" x14ac:dyDescent="0.2">
      <c r="B511" s="185"/>
      <c r="D511" s="174" t="s">
        <v>247</v>
      </c>
      <c r="E511" s="186" t="s">
        <v>1</v>
      </c>
      <c r="F511" s="187" t="s">
        <v>1395</v>
      </c>
      <c r="G511" s="244"/>
      <c r="H511" s="245">
        <v>-125</v>
      </c>
      <c r="I511" s="244"/>
      <c r="J511" s="244"/>
      <c r="K511" s="244"/>
      <c r="L511" s="185"/>
      <c r="M511" s="188"/>
      <c r="N511" s="189"/>
      <c r="O511" s="189"/>
      <c r="P511" s="189"/>
      <c r="Q511" s="189"/>
      <c r="R511" s="189"/>
      <c r="S511" s="189"/>
      <c r="T511" s="190"/>
      <c r="AT511" s="186" t="s">
        <v>247</v>
      </c>
      <c r="AU511" s="186" t="s">
        <v>85</v>
      </c>
      <c r="AV511" s="14" t="s">
        <v>85</v>
      </c>
      <c r="AW511" s="14" t="s">
        <v>33</v>
      </c>
      <c r="AX511" s="14" t="s">
        <v>76</v>
      </c>
      <c r="AY511" s="186" t="s">
        <v>235</v>
      </c>
    </row>
    <row r="512" spans="2:51" s="13" customFormat="1" x14ac:dyDescent="0.2">
      <c r="B512" s="179"/>
      <c r="D512" s="174" t="s">
        <v>247</v>
      </c>
      <c r="E512" s="180" t="s">
        <v>1</v>
      </c>
      <c r="F512" s="181" t="s">
        <v>1207</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1396</v>
      </c>
      <c r="G513" s="244"/>
      <c r="H513" s="245">
        <v>-163.25</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3" customFormat="1" x14ac:dyDescent="0.2">
      <c r="B514" s="179"/>
      <c r="D514" s="174" t="s">
        <v>247</v>
      </c>
      <c r="E514" s="180" t="s">
        <v>1</v>
      </c>
      <c r="F514" s="181" t="s">
        <v>1209</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1397</v>
      </c>
      <c r="G515" s="244"/>
      <c r="H515" s="245">
        <v>-55.3</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3" customFormat="1" x14ac:dyDescent="0.2">
      <c r="B516" s="179"/>
      <c r="D516" s="174" t="s">
        <v>247</v>
      </c>
      <c r="E516" s="180" t="s">
        <v>1</v>
      </c>
      <c r="F516" s="181" t="s">
        <v>1398</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D517" s="174" t="s">
        <v>247</v>
      </c>
      <c r="E517" s="186" t="s">
        <v>1</v>
      </c>
      <c r="F517" s="187" t="s">
        <v>1399</v>
      </c>
      <c r="G517" s="244"/>
      <c r="H517" s="245">
        <v>-130.56</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3" customFormat="1" x14ac:dyDescent="0.2">
      <c r="B518" s="179"/>
      <c r="D518" s="174" t="s">
        <v>247</v>
      </c>
      <c r="E518" s="180" t="s">
        <v>1</v>
      </c>
      <c r="F518" s="181" t="s">
        <v>1389</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4" customFormat="1" x14ac:dyDescent="0.2">
      <c r="B519" s="185"/>
      <c r="D519" s="174" t="s">
        <v>247</v>
      </c>
      <c r="E519" s="186" t="s">
        <v>1</v>
      </c>
      <c r="F519" s="187" t="s">
        <v>1400</v>
      </c>
      <c r="G519" s="244"/>
      <c r="H519" s="245">
        <v>-9.15</v>
      </c>
      <c r="I519" s="244"/>
      <c r="J519" s="244"/>
      <c r="K519" s="244"/>
      <c r="L519" s="185"/>
      <c r="M519" s="188"/>
      <c r="N519" s="189"/>
      <c r="O519" s="189"/>
      <c r="P519" s="189"/>
      <c r="Q519" s="189"/>
      <c r="R519" s="189"/>
      <c r="S519" s="189"/>
      <c r="T519" s="190"/>
      <c r="AT519" s="186" t="s">
        <v>247</v>
      </c>
      <c r="AU519" s="186" t="s">
        <v>85</v>
      </c>
      <c r="AV519" s="14" t="s">
        <v>85</v>
      </c>
      <c r="AW519" s="14" t="s">
        <v>33</v>
      </c>
      <c r="AX519" s="14" t="s">
        <v>76</v>
      </c>
      <c r="AY519" s="186" t="s">
        <v>235</v>
      </c>
    </row>
    <row r="520" spans="1:65" s="16" customFormat="1" x14ac:dyDescent="0.2">
      <c r="B520" s="211"/>
      <c r="D520" s="174" t="s">
        <v>247</v>
      </c>
      <c r="E520" s="212" t="s">
        <v>1</v>
      </c>
      <c r="F520" s="213" t="s">
        <v>1401</v>
      </c>
      <c r="G520" s="259"/>
      <c r="H520" s="260">
        <v>4562.1450000000004</v>
      </c>
      <c r="I520" s="259"/>
      <c r="J520" s="259"/>
      <c r="K520" s="259"/>
      <c r="L520" s="211"/>
      <c r="M520" s="214"/>
      <c r="N520" s="215"/>
      <c r="O520" s="215"/>
      <c r="P520" s="215"/>
      <c r="Q520" s="215"/>
      <c r="R520" s="215"/>
      <c r="S520" s="215"/>
      <c r="T520" s="216"/>
      <c r="AT520" s="212" t="s">
        <v>247</v>
      </c>
      <c r="AU520" s="212" t="s">
        <v>85</v>
      </c>
      <c r="AV520" s="16" t="s">
        <v>93</v>
      </c>
      <c r="AW520" s="16" t="s">
        <v>33</v>
      </c>
      <c r="AX520" s="16" t="s">
        <v>76</v>
      </c>
      <c r="AY520" s="212" t="s">
        <v>235</v>
      </c>
    </row>
    <row r="521" spans="1:65" s="13" customFormat="1" x14ac:dyDescent="0.2">
      <c r="B521" s="179"/>
      <c r="D521" s="174" t="s">
        <v>247</v>
      </c>
      <c r="E521" s="180" t="s">
        <v>1</v>
      </c>
      <c r="F521" s="181" t="s">
        <v>1351</v>
      </c>
      <c r="G521" s="242"/>
      <c r="H521" s="243" t="s">
        <v>1</v>
      </c>
      <c r="I521" s="242"/>
      <c r="J521" s="242"/>
      <c r="K521" s="242"/>
      <c r="L521" s="179"/>
      <c r="M521" s="182"/>
      <c r="N521" s="183"/>
      <c r="O521" s="183"/>
      <c r="P521" s="183"/>
      <c r="Q521" s="183"/>
      <c r="R521" s="183"/>
      <c r="S521" s="183"/>
      <c r="T521" s="184"/>
      <c r="AT521" s="180" t="s">
        <v>247</v>
      </c>
      <c r="AU521" s="180" t="s">
        <v>85</v>
      </c>
      <c r="AV521" s="13" t="s">
        <v>83</v>
      </c>
      <c r="AW521" s="13" t="s">
        <v>33</v>
      </c>
      <c r="AX521" s="13" t="s">
        <v>76</v>
      </c>
      <c r="AY521" s="180" t="s">
        <v>235</v>
      </c>
    </row>
    <row r="522" spans="1:65" s="14" customFormat="1" x14ac:dyDescent="0.2">
      <c r="B522" s="185"/>
      <c r="D522" s="174" t="s">
        <v>247</v>
      </c>
      <c r="E522" s="186" t="s">
        <v>1</v>
      </c>
      <c r="F522" s="187" t="s">
        <v>98</v>
      </c>
      <c r="G522" s="244"/>
      <c r="H522" s="245">
        <v>4</v>
      </c>
      <c r="I522" s="244"/>
      <c r="J522" s="244"/>
      <c r="K522" s="244"/>
      <c r="L522" s="185"/>
      <c r="M522" s="188"/>
      <c r="N522" s="189"/>
      <c r="O522" s="189"/>
      <c r="P522" s="189"/>
      <c r="Q522" s="189"/>
      <c r="R522" s="189"/>
      <c r="S522" s="189"/>
      <c r="T522" s="190"/>
      <c r="AT522" s="186" t="s">
        <v>247</v>
      </c>
      <c r="AU522" s="186" t="s">
        <v>85</v>
      </c>
      <c r="AV522" s="14" t="s">
        <v>85</v>
      </c>
      <c r="AW522" s="14" t="s">
        <v>33</v>
      </c>
      <c r="AX522" s="14" t="s">
        <v>76</v>
      </c>
      <c r="AY522" s="186" t="s">
        <v>235</v>
      </c>
    </row>
    <row r="523" spans="1:65" s="15" customFormat="1" x14ac:dyDescent="0.2">
      <c r="B523" s="191"/>
      <c r="D523" s="174" t="s">
        <v>247</v>
      </c>
      <c r="E523" s="192" t="s">
        <v>1</v>
      </c>
      <c r="F523" s="193" t="s">
        <v>252</v>
      </c>
      <c r="G523" s="246"/>
      <c r="H523" s="247">
        <v>4566.1450000000004</v>
      </c>
      <c r="I523" s="246"/>
      <c r="J523" s="246"/>
      <c r="K523" s="246"/>
      <c r="L523" s="191"/>
      <c r="M523" s="194"/>
      <c r="N523" s="195"/>
      <c r="O523" s="195"/>
      <c r="P523" s="195"/>
      <c r="Q523" s="195"/>
      <c r="R523" s="195"/>
      <c r="S523" s="195"/>
      <c r="T523" s="196"/>
      <c r="AT523" s="192" t="s">
        <v>247</v>
      </c>
      <c r="AU523" s="192" t="s">
        <v>85</v>
      </c>
      <c r="AV523" s="15" t="s">
        <v>98</v>
      </c>
      <c r="AW523" s="15" t="s">
        <v>33</v>
      </c>
      <c r="AX523" s="15" t="s">
        <v>83</v>
      </c>
      <c r="AY523" s="192" t="s">
        <v>235</v>
      </c>
    </row>
    <row r="524" spans="1:65" s="2" customFormat="1" ht="19.899999999999999" customHeight="1" x14ac:dyDescent="0.2">
      <c r="A524" s="33"/>
      <c r="B524" s="162"/>
      <c r="C524" s="163" t="s">
        <v>600</v>
      </c>
      <c r="D524" s="163" t="s">
        <v>237</v>
      </c>
      <c r="E524" s="164" t="s">
        <v>449</v>
      </c>
      <c r="F524" s="165" t="s">
        <v>450</v>
      </c>
      <c r="G524" s="240" t="s">
        <v>263</v>
      </c>
      <c r="H524" s="241">
        <v>174</v>
      </c>
      <c r="I524" s="167"/>
      <c r="J524" s="254">
        <f>ROUND(I524*H524,2)</f>
        <v>0</v>
      </c>
      <c r="K524" s="255" t="s">
        <v>241</v>
      </c>
      <c r="L524" s="34"/>
      <c r="M524" s="168" t="s">
        <v>1</v>
      </c>
      <c r="N524" s="169" t="s">
        <v>41</v>
      </c>
      <c r="O524" s="59"/>
      <c r="P524" s="170">
        <f>O524*H524</f>
        <v>0</v>
      </c>
      <c r="Q524" s="170">
        <v>0</v>
      </c>
      <c r="R524" s="170">
        <f>Q524*H524</f>
        <v>0</v>
      </c>
      <c r="S524" s="170">
        <v>0</v>
      </c>
      <c r="T524" s="171">
        <f>S524*H524</f>
        <v>0</v>
      </c>
      <c r="U524" s="33"/>
      <c r="V524" s="33"/>
      <c r="W524" s="33"/>
      <c r="X524" s="33"/>
      <c r="Y524" s="33"/>
      <c r="Z524" s="33"/>
      <c r="AA524" s="33"/>
      <c r="AB524" s="33"/>
      <c r="AC524" s="33"/>
      <c r="AD524" s="33"/>
      <c r="AE524" s="33"/>
      <c r="AR524" s="172" t="s">
        <v>98</v>
      </c>
      <c r="AT524" s="172" t="s">
        <v>237</v>
      </c>
      <c r="AU524" s="172" t="s">
        <v>85</v>
      </c>
      <c r="AY524" s="18" t="s">
        <v>235</v>
      </c>
      <c r="BE524" s="173">
        <f>IF(N524="základní",J524,0)</f>
        <v>0</v>
      </c>
      <c r="BF524" s="173">
        <f>IF(N524="snížená",J524,0)</f>
        <v>0</v>
      </c>
      <c r="BG524" s="173">
        <f>IF(N524="zákl. přenesená",J524,0)</f>
        <v>0</v>
      </c>
      <c r="BH524" s="173">
        <f>IF(N524="sníž. přenesená",J524,0)</f>
        <v>0</v>
      </c>
      <c r="BI524" s="173">
        <f>IF(N524="nulová",J524,0)</f>
        <v>0</v>
      </c>
      <c r="BJ524" s="18" t="s">
        <v>83</v>
      </c>
      <c r="BK524" s="173">
        <f>ROUND(I524*H524,2)</f>
        <v>0</v>
      </c>
      <c r="BL524" s="18" t="s">
        <v>98</v>
      </c>
      <c r="BM524" s="172" t="s">
        <v>1402</v>
      </c>
    </row>
    <row r="525" spans="1:65" s="2" customFormat="1" ht="29.25" x14ac:dyDescent="0.2">
      <c r="A525" s="33"/>
      <c r="B525" s="34"/>
      <c r="C525" s="33"/>
      <c r="D525" s="174" t="s">
        <v>243</v>
      </c>
      <c r="E525" s="33"/>
      <c r="F525" s="175" t="s">
        <v>452</v>
      </c>
      <c r="G525" s="238"/>
      <c r="H525" s="238"/>
      <c r="I525" s="238"/>
      <c r="J525" s="238"/>
      <c r="K525" s="238"/>
      <c r="L525" s="34"/>
      <c r="M525" s="176"/>
      <c r="N525" s="177"/>
      <c r="O525" s="59"/>
      <c r="P525" s="59"/>
      <c r="Q525" s="59"/>
      <c r="R525" s="59"/>
      <c r="S525" s="59"/>
      <c r="T525" s="60"/>
      <c r="U525" s="33"/>
      <c r="V525" s="33"/>
      <c r="W525" s="33"/>
      <c r="X525" s="33"/>
      <c r="Y525" s="33"/>
      <c r="Z525" s="33"/>
      <c r="AA525" s="33"/>
      <c r="AB525" s="33"/>
      <c r="AC525" s="33"/>
      <c r="AD525" s="33"/>
      <c r="AE525" s="33"/>
      <c r="AT525" s="18" t="s">
        <v>243</v>
      </c>
      <c r="AU525" s="18" t="s">
        <v>85</v>
      </c>
    </row>
    <row r="526" spans="1:65" s="2" customFormat="1" ht="58.5" x14ac:dyDescent="0.2">
      <c r="A526" s="33"/>
      <c r="B526" s="34"/>
      <c r="C526" s="33"/>
      <c r="D526" s="174" t="s">
        <v>245</v>
      </c>
      <c r="E526" s="33"/>
      <c r="F526" s="178" t="s">
        <v>453</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245</v>
      </c>
      <c r="AU526" s="18" t="s">
        <v>85</v>
      </c>
    </row>
    <row r="527" spans="1:65" s="13" customFormat="1" x14ac:dyDescent="0.2">
      <c r="B527" s="179"/>
      <c r="D527" s="174" t="s">
        <v>247</v>
      </c>
      <c r="E527" s="180" t="s">
        <v>1</v>
      </c>
      <c r="F527" s="181" t="s">
        <v>1153</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3" customFormat="1" x14ac:dyDescent="0.2">
      <c r="B528" s="179"/>
      <c r="D528" s="174" t="s">
        <v>247</v>
      </c>
      <c r="E528" s="180" t="s">
        <v>1</v>
      </c>
      <c r="F528" s="181" t="s">
        <v>454</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4" customFormat="1" x14ac:dyDescent="0.2">
      <c r="B529" s="185"/>
      <c r="D529" s="174" t="s">
        <v>247</v>
      </c>
      <c r="E529" s="186" t="s">
        <v>1</v>
      </c>
      <c r="F529" s="187" t="s">
        <v>1403</v>
      </c>
      <c r="G529" s="244"/>
      <c r="H529" s="245">
        <v>174</v>
      </c>
      <c r="I529" s="244"/>
      <c r="J529" s="244"/>
      <c r="K529" s="244"/>
      <c r="L529" s="185"/>
      <c r="M529" s="188"/>
      <c r="N529" s="189"/>
      <c r="O529" s="189"/>
      <c r="P529" s="189"/>
      <c r="Q529" s="189"/>
      <c r="R529" s="189"/>
      <c r="S529" s="189"/>
      <c r="T529" s="190"/>
      <c r="AT529" s="186" t="s">
        <v>247</v>
      </c>
      <c r="AU529" s="186" t="s">
        <v>85</v>
      </c>
      <c r="AV529" s="14" t="s">
        <v>85</v>
      </c>
      <c r="AW529" s="14" t="s">
        <v>33</v>
      </c>
      <c r="AX529" s="14" t="s">
        <v>76</v>
      </c>
      <c r="AY529" s="186" t="s">
        <v>235</v>
      </c>
    </row>
    <row r="530" spans="1:65" s="15" customFormat="1" x14ac:dyDescent="0.2">
      <c r="B530" s="191"/>
      <c r="D530" s="174" t="s">
        <v>247</v>
      </c>
      <c r="E530" s="192" t="s">
        <v>1</v>
      </c>
      <c r="F530" s="193" t="s">
        <v>252</v>
      </c>
      <c r="G530" s="246"/>
      <c r="H530" s="247">
        <v>174</v>
      </c>
      <c r="I530" s="246"/>
      <c r="J530" s="246"/>
      <c r="K530" s="246"/>
      <c r="L530" s="191"/>
      <c r="M530" s="194"/>
      <c r="N530" s="195"/>
      <c r="O530" s="195"/>
      <c r="P530" s="195"/>
      <c r="Q530" s="195"/>
      <c r="R530" s="195"/>
      <c r="S530" s="195"/>
      <c r="T530" s="196"/>
      <c r="AT530" s="192" t="s">
        <v>247</v>
      </c>
      <c r="AU530" s="192" t="s">
        <v>85</v>
      </c>
      <c r="AV530" s="15" t="s">
        <v>98</v>
      </c>
      <c r="AW530" s="15" t="s">
        <v>33</v>
      </c>
      <c r="AX530" s="15" t="s">
        <v>83</v>
      </c>
      <c r="AY530" s="192" t="s">
        <v>235</v>
      </c>
    </row>
    <row r="531" spans="1:65" s="2" customFormat="1" ht="30" customHeight="1" x14ac:dyDescent="0.2">
      <c r="A531" s="33"/>
      <c r="B531" s="162"/>
      <c r="C531" s="163" t="s">
        <v>608</v>
      </c>
      <c r="D531" s="163" t="s">
        <v>237</v>
      </c>
      <c r="E531" s="164" t="s">
        <v>830</v>
      </c>
      <c r="F531" s="165" t="s">
        <v>831</v>
      </c>
      <c r="G531" s="240" t="s">
        <v>263</v>
      </c>
      <c r="H531" s="241">
        <v>4002</v>
      </c>
      <c r="I531" s="167"/>
      <c r="J531" s="254">
        <f>ROUND(I531*H531,2)</f>
        <v>0</v>
      </c>
      <c r="K531" s="255" t="s">
        <v>241</v>
      </c>
      <c r="L531" s="34"/>
      <c r="M531" s="168" t="s">
        <v>1</v>
      </c>
      <c r="N531" s="169" t="s">
        <v>41</v>
      </c>
      <c r="O531" s="59"/>
      <c r="P531" s="170">
        <f>O531*H531</f>
        <v>0</v>
      </c>
      <c r="Q531" s="170">
        <v>0</v>
      </c>
      <c r="R531" s="170">
        <f>Q531*H531</f>
        <v>0</v>
      </c>
      <c r="S531" s="170">
        <v>0</v>
      </c>
      <c r="T531" s="171">
        <f>S531*H531</f>
        <v>0</v>
      </c>
      <c r="U531" s="33"/>
      <c r="V531" s="33"/>
      <c r="W531" s="33"/>
      <c r="X531" s="33"/>
      <c r="Y531" s="33"/>
      <c r="Z531" s="33"/>
      <c r="AA531" s="33"/>
      <c r="AB531" s="33"/>
      <c r="AC531" s="33"/>
      <c r="AD531" s="33"/>
      <c r="AE531" s="33"/>
      <c r="AR531" s="172" t="s">
        <v>98</v>
      </c>
      <c r="AT531" s="172" t="s">
        <v>237</v>
      </c>
      <c r="AU531" s="172" t="s">
        <v>85</v>
      </c>
      <c r="AY531" s="18" t="s">
        <v>235</v>
      </c>
      <c r="BE531" s="173">
        <f>IF(N531="základní",J531,0)</f>
        <v>0</v>
      </c>
      <c r="BF531" s="173">
        <f>IF(N531="snížená",J531,0)</f>
        <v>0</v>
      </c>
      <c r="BG531" s="173">
        <f>IF(N531="zákl. přenesená",J531,0)</f>
        <v>0</v>
      </c>
      <c r="BH531" s="173">
        <f>IF(N531="sníž. přenesená",J531,0)</f>
        <v>0</v>
      </c>
      <c r="BI531" s="173">
        <f>IF(N531="nulová",J531,0)</f>
        <v>0</v>
      </c>
      <c r="BJ531" s="18" t="s">
        <v>83</v>
      </c>
      <c r="BK531" s="173">
        <f>ROUND(I531*H531,2)</f>
        <v>0</v>
      </c>
      <c r="BL531" s="18" t="s">
        <v>98</v>
      </c>
      <c r="BM531" s="172" t="s">
        <v>1404</v>
      </c>
    </row>
    <row r="532" spans="1:65" s="2" customFormat="1" ht="29.25" x14ac:dyDescent="0.2">
      <c r="A532" s="33"/>
      <c r="B532" s="34"/>
      <c r="C532" s="33"/>
      <c r="D532" s="174" t="s">
        <v>243</v>
      </c>
      <c r="E532" s="33"/>
      <c r="F532" s="175" t="s">
        <v>833</v>
      </c>
      <c r="G532" s="238"/>
      <c r="H532" s="238"/>
      <c r="I532" s="238"/>
      <c r="J532" s="238"/>
      <c r="K532" s="238"/>
      <c r="L532" s="34"/>
      <c r="M532" s="176"/>
      <c r="N532" s="177"/>
      <c r="O532" s="59"/>
      <c r="P532" s="59"/>
      <c r="Q532" s="59"/>
      <c r="R532" s="59"/>
      <c r="S532" s="59"/>
      <c r="T532" s="60"/>
      <c r="U532" s="33"/>
      <c r="V532" s="33"/>
      <c r="W532" s="33"/>
      <c r="X532" s="33"/>
      <c r="Y532" s="33"/>
      <c r="Z532" s="33"/>
      <c r="AA532" s="33"/>
      <c r="AB532" s="33"/>
      <c r="AC532" s="33"/>
      <c r="AD532" s="33"/>
      <c r="AE532" s="33"/>
      <c r="AT532" s="18" t="s">
        <v>243</v>
      </c>
      <c r="AU532" s="18" t="s">
        <v>85</v>
      </c>
    </row>
    <row r="533" spans="1:65" s="2" customFormat="1" ht="58.5" x14ac:dyDescent="0.2">
      <c r="A533" s="33"/>
      <c r="B533" s="34"/>
      <c r="C533" s="33"/>
      <c r="D533" s="174" t="s">
        <v>245</v>
      </c>
      <c r="E533" s="33"/>
      <c r="F533" s="178" t="s">
        <v>453</v>
      </c>
      <c r="G533" s="238"/>
      <c r="H533" s="238"/>
      <c r="I533" s="238"/>
      <c r="J533" s="238"/>
      <c r="K533" s="238"/>
      <c r="L533" s="34"/>
      <c r="M533" s="176"/>
      <c r="N533" s="177"/>
      <c r="O533" s="59"/>
      <c r="P533" s="59"/>
      <c r="Q533" s="59"/>
      <c r="R533" s="59"/>
      <c r="S533" s="59"/>
      <c r="T533" s="60"/>
      <c r="U533" s="33"/>
      <c r="V533" s="33"/>
      <c r="W533" s="33"/>
      <c r="X533" s="33"/>
      <c r="Y533" s="33"/>
      <c r="Z533" s="33"/>
      <c r="AA533" s="33"/>
      <c r="AB533" s="33"/>
      <c r="AC533" s="33"/>
      <c r="AD533" s="33"/>
      <c r="AE533" s="33"/>
      <c r="AT533" s="18" t="s">
        <v>245</v>
      </c>
      <c r="AU533" s="18" t="s">
        <v>85</v>
      </c>
    </row>
    <row r="534" spans="1:65" s="13" customFormat="1" x14ac:dyDescent="0.2">
      <c r="B534" s="179"/>
      <c r="D534" s="174" t="s">
        <v>247</v>
      </c>
      <c r="E534" s="180" t="s">
        <v>1</v>
      </c>
      <c r="F534" s="181" t="s">
        <v>1153</v>
      </c>
      <c r="G534" s="242"/>
      <c r="H534" s="243" t="s">
        <v>1</v>
      </c>
      <c r="I534" s="242"/>
      <c r="J534" s="242"/>
      <c r="K534" s="242"/>
      <c r="L534" s="179"/>
      <c r="M534" s="182"/>
      <c r="N534" s="183"/>
      <c r="O534" s="183"/>
      <c r="P534" s="183"/>
      <c r="Q534" s="183"/>
      <c r="R534" s="183"/>
      <c r="S534" s="183"/>
      <c r="T534" s="184"/>
      <c r="AT534" s="180" t="s">
        <v>247</v>
      </c>
      <c r="AU534" s="180" t="s">
        <v>85</v>
      </c>
      <c r="AV534" s="13" t="s">
        <v>83</v>
      </c>
      <c r="AW534" s="13" t="s">
        <v>33</v>
      </c>
      <c r="AX534" s="13" t="s">
        <v>76</v>
      </c>
      <c r="AY534" s="180" t="s">
        <v>235</v>
      </c>
    </row>
    <row r="535" spans="1:65" s="13" customFormat="1" x14ac:dyDescent="0.2">
      <c r="B535" s="179"/>
      <c r="D535" s="174" t="s">
        <v>247</v>
      </c>
      <c r="E535" s="180" t="s">
        <v>1</v>
      </c>
      <c r="F535" s="181" t="s">
        <v>461</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D536" s="174" t="s">
        <v>247</v>
      </c>
      <c r="E536" s="186" t="s">
        <v>1</v>
      </c>
      <c r="F536" s="187" t="s">
        <v>1405</v>
      </c>
      <c r="G536" s="244"/>
      <c r="H536" s="245">
        <v>4002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D537" s="174" t="s">
        <v>247</v>
      </c>
      <c r="E537" s="192" t="s">
        <v>1</v>
      </c>
      <c r="F537" s="193" t="s">
        <v>252</v>
      </c>
      <c r="G537" s="246"/>
      <c r="H537" s="247">
        <v>4002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9.899999999999999" customHeight="1" x14ac:dyDescent="0.2">
      <c r="A538" s="33"/>
      <c r="B538" s="162"/>
      <c r="C538" s="163" t="s">
        <v>616</v>
      </c>
      <c r="D538" s="163" t="s">
        <v>237</v>
      </c>
      <c r="E538" s="164" t="s">
        <v>464</v>
      </c>
      <c r="F538" s="165" t="s">
        <v>465</v>
      </c>
      <c r="G538" s="240" t="s">
        <v>263</v>
      </c>
      <c r="H538" s="241">
        <v>174</v>
      </c>
      <c r="I538" s="167"/>
      <c r="J538" s="254">
        <f>ROUND(I538*H538,2)</f>
        <v>0</v>
      </c>
      <c r="K538" s="255" t="s">
        <v>241</v>
      </c>
      <c r="L538" s="34"/>
      <c r="M538" s="168" t="s">
        <v>1</v>
      </c>
      <c r="N538" s="169"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98</v>
      </c>
      <c r="AT538" s="172" t="s">
        <v>237</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98</v>
      </c>
      <c r="BM538" s="172" t="s">
        <v>1406</v>
      </c>
    </row>
    <row r="539" spans="1:65" s="2" customFormat="1" ht="29.25" x14ac:dyDescent="0.2">
      <c r="A539" s="33"/>
      <c r="B539" s="34"/>
      <c r="C539" s="33"/>
      <c r="D539" s="174" t="s">
        <v>243</v>
      </c>
      <c r="E539" s="33"/>
      <c r="F539" s="175" t="s">
        <v>467</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136.5" x14ac:dyDescent="0.2">
      <c r="A540" s="33"/>
      <c r="B540" s="34"/>
      <c r="C540" s="33"/>
      <c r="D540" s="174" t="s">
        <v>245</v>
      </c>
      <c r="E540" s="33"/>
      <c r="F540" s="178" t="s">
        <v>468</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245</v>
      </c>
      <c r="AU540" s="18" t="s">
        <v>85</v>
      </c>
    </row>
    <row r="541" spans="1:65" s="13" customFormat="1" x14ac:dyDescent="0.2">
      <c r="B541" s="179"/>
      <c r="D541" s="174" t="s">
        <v>247</v>
      </c>
      <c r="E541" s="180" t="s">
        <v>1</v>
      </c>
      <c r="F541" s="181" t="s">
        <v>1153</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3" customFormat="1" x14ac:dyDescent="0.2">
      <c r="B542" s="179"/>
      <c r="D542" s="174" t="s">
        <v>247</v>
      </c>
      <c r="E542" s="180" t="s">
        <v>1</v>
      </c>
      <c r="F542" s="181" t="s">
        <v>454</v>
      </c>
      <c r="G542" s="242"/>
      <c r="H542" s="243" t="s">
        <v>1</v>
      </c>
      <c r="I542" s="242"/>
      <c r="J542" s="242"/>
      <c r="K542" s="242"/>
      <c r="L542" s="179"/>
      <c r="M542" s="182"/>
      <c r="N542" s="183"/>
      <c r="O542" s="183"/>
      <c r="P542" s="183"/>
      <c r="Q542" s="183"/>
      <c r="R542" s="183"/>
      <c r="S542" s="183"/>
      <c r="T542" s="184"/>
      <c r="AT542" s="180" t="s">
        <v>247</v>
      </c>
      <c r="AU542" s="180" t="s">
        <v>85</v>
      </c>
      <c r="AV542" s="13" t="s">
        <v>83</v>
      </c>
      <c r="AW542" s="13" t="s">
        <v>33</v>
      </c>
      <c r="AX542" s="13" t="s">
        <v>76</v>
      </c>
      <c r="AY542" s="180" t="s">
        <v>235</v>
      </c>
    </row>
    <row r="543" spans="1:65" s="14" customFormat="1" x14ac:dyDescent="0.2">
      <c r="B543" s="185"/>
      <c r="D543" s="174" t="s">
        <v>247</v>
      </c>
      <c r="E543" s="186" t="s">
        <v>1</v>
      </c>
      <c r="F543" s="187" t="s">
        <v>1403</v>
      </c>
      <c r="G543" s="244"/>
      <c r="H543" s="245">
        <v>174</v>
      </c>
      <c r="I543" s="244"/>
      <c r="J543" s="244"/>
      <c r="K543" s="244"/>
      <c r="L543" s="185"/>
      <c r="M543" s="188"/>
      <c r="N543" s="189"/>
      <c r="O543" s="189"/>
      <c r="P543" s="189"/>
      <c r="Q543" s="189"/>
      <c r="R543" s="189"/>
      <c r="S543" s="189"/>
      <c r="T543" s="190"/>
      <c r="AT543" s="186" t="s">
        <v>247</v>
      </c>
      <c r="AU543" s="186" t="s">
        <v>85</v>
      </c>
      <c r="AV543" s="14" t="s">
        <v>85</v>
      </c>
      <c r="AW543" s="14" t="s">
        <v>33</v>
      </c>
      <c r="AX543" s="14" t="s">
        <v>76</v>
      </c>
      <c r="AY543" s="186" t="s">
        <v>235</v>
      </c>
    </row>
    <row r="544" spans="1:65" s="15" customFormat="1" x14ac:dyDescent="0.2">
      <c r="B544" s="191"/>
      <c r="D544" s="174" t="s">
        <v>247</v>
      </c>
      <c r="E544" s="192" t="s">
        <v>1</v>
      </c>
      <c r="F544" s="193" t="s">
        <v>252</v>
      </c>
      <c r="G544" s="246"/>
      <c r="H544" s="247">
        <v>174</v>
      </c>
      <c r="I544" s="246"/>
      <c r="J544" s="246"/>
      <c r="K544" s="246"/>
      <c r="L544" s="191"/>
      <c r="M544" s="194"/>
      <c r="N544" s="195"/>
      <c r="O544" s="195"/>
      <c r="P544" s="195"/>
      <c r="Q544" s="195"/>
      <c r="R544" s="195"/>
      <c r="S544" s="195"/>
      <c r="T544" s="196"/>
      <c r="AT544" s="192" t="s">
        <v>247</v>
      </c>
      <c r="AU544" s="192" t="s">
        <v>85</v>
      </c>
      <c r="AV544" s="15" t="s">
        <v>98</v>
      </c>
      <c r="AW544" s="15" t="s">
        <v>33</v>
      </c>
      <c r="AX544" s="15" t="s">
        <v>83</v>
      </c>
      <c r="AY544" s="192" t="s">
        <v>235</v>
      </c>
    </row>
    <row r="545" spans="1:65" s="2" customFormat="1" ht="19.899999999999999" customHeight="1" x14ac:dyDescent="0.2">
      <c r="A545" s="33"/>
      <c r="B545" s="162"/>
      <c r="C545" s="163" t="s">
        <v>624</v>
      </c>
      <c r="D545" s="163" t="s">
        <v>237</v>
      </c>
      <c r="E545" s="164" t="s">
        <v>470</v>
      </c>
      <c r="F545" s="165" t="s">
        <v>471</v>
      </c>
      <c r="G545" s="240" t="s">
        <v>263</v>
      </c>
      <c r="H545" s="241">
        <v>174</v>
      </c>
      <c r="I545" s="167"/>
      <c r="J545" s="254">
        <f>ROUND(I545*H545,2)</f>
        <v>0</v>
      </c>
      <c r="K545" s="255" t="s">
        <v>241</v>
      </c>
      <c r="L545" s="34"/>
      <c r="M545" s="168" t="s">
        <v>1</v>
      </c>
      <c r="N545" s="169" t="s">
        <v>41</v>
      </c>
      <c r="O545" s="59"/>
      <c r="P545" s="170">
        <f>O545*H545</f>
        <v>0</v>
      </c>
      <c r="Q545" s="170">
        <v>0</v>
      </c>
      <c r="R545" s="170">
        <f>Q545*H545</f>
        <v>0</v>
      </c>
      <c r="S545" s="170">
        <v>0</v>
      </c>
      <c r="T545" s="171">
        <f>S545*H545</f>
        <v>0</v>
      </c>
      <c r="U545" s="33"/>
      <c r="V545" s="33"/>
      <c r="W545" s="33"/>
      <c r="X545" s="33"/>
      <c r="Y545" s="33"/>
      <c r="Z545" s="33"/>
      <c r="AA545" s="33"/>
      <c r="AB545" s="33"/>
      <c r="AC545" s="33"/>
      <c r="AD545" s="33"/>
      <c r="AE545" s="33"/>
      <c r="AR545" s="172" t="s">
        <v>98</v>
      </c>
      <c r="AT545" s="172" t="s">
        <v>237</v>
      </c>
      <c r="AU545" s="172" t="s">
        <v>85</v>
      </c>
      <c r="AY545" s="18" t="s">
        <v>235</v>
      </c>
      <c r="BE545" s="173">
        <f>IF(N545="základní",J545,0)</f>
        <v>0</v>
      </c>
      <c r="BF545" s="173">
        <f>IF(N545="snížená",J545,0)</f>
        <v>0</v>
      </c>
      <c r="BG545" s="173">
        <f>IF(N545="zákl. přenesená",J545,0)</f>
        <v>0</v>
      </c>
      <c r="BH545" s="173">
        <f>IF(N545="sníž. přenesená",J545,0)</f>
        <v>0</v>
      </c>
      <c r="BI545" s="173">
        <f>IF(N545="nulová",J545,0)</f>
        <v>0</v>
      </c>
      <c r="BJ545" s="18" t="s">
        <v>83</v>
      </c>
      <c r="BK545" s="173">
        <f>ROUND(I545*H545,2)</f>
        <v>0</v>
      </c>
      <c r="BL545" s="18" t="s">
        <v>98</v>
      </c>
      <c r="BM545" s="172" t="s">
        <v>1407</v>
      </c>
    </row>
    <row r="546" spans="1:65" s="2" customFormat="1" ht="29.25" x14ac:dyDescent="0.2">
      <c r="A546" s="33"/>
      <c r="B546" s="34"/>
      <c r="C546" s="33"/>
      <c r="D546" s="174" t="s">
        <v>243</v>
      </c>
      <c r="E546" s="33"/>
      <c r="F546" s="175" t="s">
        <v>473</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243</v>
      </c>
      <c r="AU546" s="18" t="s">
        <v>85</v>
      </c>
    </row>
    <row r="547" spans="1:65" s="2" customFormat="1" ht="136.5" x14ac:dyDescent="0.2">
      <c r="A547" s="33"/>
      <c r="B547" s="34"/>
      <c r="C547" s="33"/>
      <c r="D547" s="174" t="s">
        <v>245</v>
      </c>
      <c r="E547" s="33"/>
      <c r="F547" s="178" t="s">
        <v>468</v>
      </c>
      <c r="G547" s="238"/>
      <c r="H547" s="238"/>
      <c r="I547" s="238"/>
      <c r="J547" s="238"/>
      <c r="K547" s="238"/>
      <c r="L547" s="34"/>
      <c r="M547" s="176"/>
      <c r="N547" s="177"/>
      <c r="O547" s="59"/>
      <c r="P547" s="59"/>
      <c r="Q547" s="59"/>
      <c r="R547" s="59"/>
      <c r="S547" s="59"/>
      <c r="T547" s="60"/>
      <c r="U547" s="33"/>
      <c r="V547" s="33"/>
      <c r="W547" s="33"/>
      <c r="X547" s="33"/>
      <c r="Y547" s="33"/>
      <c r="Z547" s="33"/>
      <c r="AA547" s="33"/>
      <c r="AB547" s="33"/>
      <c r="AC547" s="33"/>
      <c r="AD547" s="33"/>
      <c r="AE547" s="33"/>
      <c r="AT547" s="18" t="s">
        <v>245</v>
      </c>
      <c r="AU547" s="18" t="s">
        <v>85</v>
      </c>
    </row>
    <row r="548" spans="1:65" s="13" customFormat="1" x14ac:dyDescent="0.2">
      <c r="B548" s="179"/>
      <c r="D548" s="174" t="s">
        <v>247</v>
      </c>
      <c r="E548" s="180" t="s">
        <v>1</v>
      </c>
      <c r="F548" s="181" t="s">
        <v>1153</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3" customFormat="1" x14ac:dyDescent="0.2">
      <c r="B549" s="179"/>
      <c r="D549" s="174" t="s">
        <v>247</v>
      </c>
      <c r="E549" s="180" t="s">
        <v>1</v>
      </c>
      <c r="F549" s="181" t="s">
        <v>474</v>
      </c>
      <c r="G549" s="242"/>
      <c r="H549" s="243" t="s">
        <v>1</v>
      </c>
      <c r="I549" s="242"/>
      <c r="J549" s="242"/>
      <c r="K549" s="242"/>
      <c r="L549" s="179"/>
      <c r="M549" s="182"/>
      <c r="N549" s="183"/>
      <c r="O549" s="183"/>
      <c r="P549" s="183"/>
      <c r="Q549" s="183"/>
      <c r="R549" s="183"/>
      <c r="S549" s="183"/>
      <c r="T549" s="184"/>
      <c r="AT549" s="180" t="s">
        <v>247</v>
      </c>
      <c r="AU549" s="180" t="s">
        <v>85</v>
      </c>
      <c r="AV549" s="13" t="s">
        <v>83</v>
      </c>
      <c r="AW549" s="13" t="s">
        <v>33</v>
      </c>
      <c r="AX549" s="13" t="s">
        <v>76</v>
      </c>
      <c r="AY549" s="180" t="s">
        <v>235</v>
      </c>
    </row>
    <row r="550" spans="1:65" s="14" customFormat="1" x14ac:dyDescent="0.2">
      <c r="B550" s="185"/>
      <c r="D550" s="174" t="s">
        <v>247</v>
      </c>
      <c r="E550" s="186" t="s">
        <v>1</v>
      </c>
      <c r="F550" s="187" t="s">
        <v>1370</v>
      </c>
      <c r="G550" s="244"/>
      <c r="H550" s="245">
        <v>174</v>
      </c>
      <c r="I550" s="244"/>
      <c r="J550" s="244"/>
      <c r="K550" s="244"/>
      <c r="L550" s="185"/>
      <c r="M550" s="188"/>
      <c r="N550" s="189"/>
      <c r="O550" s="189"/>
      <c r="P550" s="189"/>
      <c r="Q550" s="189"/>
      <c r="R550" s="189"/>
      <c r="S550" s="189"/>
      <c r="T550" s="190"/>
      <c r="AT550" s="186" t="s">
        <v>247</v>
      </c>
      <c r="AU550" s="186" t="s">
        <v>85</v>
      </c>
      <c r="AV550" s="14" t="s">
        <v>85</v>
      </c>
      <c r="AW550" s="14" t="s">
        <v>33</v>
      </c>
      <c r="AX550" s="14" t="s">
        <v>76</v>
      </c>
      <c r="AY550" s="186" t="s">
        <v>235</v>
      </c>
    </row>
    <row r="551" spans="1:65" s="15" customFormat="1" x14ac:dyDescent="0.2">
      <c r="B551" s="191"/>
      <c r="D551" s="174" t="s">
        <v>247</v>
      </c>
      <c r="E551" s="192" t="s">
        <v>1</v>
      </c>
      <c r="F551" s="193" t="s">
        <v>252</v>
      </c>
      <c r="G551" s="246"/>
      <c r="H551" s="247">
        <v>174</v>
      </c>
      <c r="I551" s="246"/>
      <c r="J551" s="246"/>
      <c r="K551" s="246"/>
      <c r="L551" s="191"/>
      <c r="M551" s="194"/>
      <c r="N551" s="195"/>
      <c r="O551" s="195"/>
      <c r="P551" s="195"/>
      <c r="Q551" s="195"/>
      <c r="R551" s="195"/>
      <c r="S551" s="195"/>
      <c r="T551" s="196"/>
      <c r="AT551" s="192" t="s">
        <v>247</v>
      </c>
      <c r="AU551" s="192" t="s">
        <v>85</v>
      </c>
      <c r="AV551" s="15" t="s">
        <v>98</v>
      </c>
      <c r="AW551" s="15" t="s">
        <v>33</v>
      </c>
      <c r="AX551" s="15" t="s">
        <v>83</v>
      </c>
      <c r="AY551" s="192" t="s">
        <v>235</v>
      </c>
    </row>
    <row r="552" spans="1:65" s="2" customFormat="1" ht="14.45" customHeight="1" x14ac:dyDescent="0.2">
      <c r="A552" s="33"/>
      <c r="B552" s="162"/>
      <c r="C552" s="197" t="s">
        <v>633</v>
      </c>
      <c r="D552" s="197" t="s">
        <v>338</v>
      </c>
      <c r="E552" s="198" t="s">
        <v>477</v>
      </c>
      <c r="F552" s="199" t="s">
        <v>478</v>
      </c>
      <c r="G552" s="248" t="s">
        <v>479</v>
      </c>
      <c r="H552" s="249">
        <v>10.753</v>
      </c>
      <c r="I552" s="200"/>
      <c r="J552" s="256">
        <f>ROUND(I552*H552,2)</f>
        <v>0</v>
      </c>
      <c r="K552" s="257" t="s">
        <v>241</v>
      </c>
      <c r="L552" s="201"/>
      <c r="M552" s="202" t="s">
        <v>1</v>
      </c>
      <c r="N552" s="203" t="s">
        <v>41</v>
      </c>
      <c r="O552" s="59"/>
      <c r="P552" s="170">
        <f>O552*H552</f>
        <v>0</v>
      </c>
      <c r="Q552" s="170">
        <v>1E-3</v>
      </c>
      <c r="R552" s="170">
        <f>Q552*H552</f>
        <v>1.0753E-2</v>
      </c>
      <c r="S552" s="170">
        <v>0</v>
      </c>
      <c r="T552" s="171">
        <f>S552*H552</f>
        <v>0</v>
      </c>
      <c r="U552" s="33"/>
      <c r="V552" s="33"/>
      <c r="W552" s="33"/>
      <c r="X552" s="33"/>
      <c r="Y552" s="33"/>
      <c r="Z552" s="33"/>
      <c r="AA552" s="33"/>
      <c r="AB552" s="33"/>
      <c r="AC552" s="33"/>
      <c r="AD552" s="33"/>
      <c r="AE552" s="33"/>
      <c r="AR552" s="172" t="s">
        <v>316</v>
      </c>
      <c r="AT552" s="172" t="s">
        <v>338</v>
      </c>
      <c r="AU552" s="172" t="s">
        <v>85</v>
      </c>
      <c r="AY552" s="18" t="s">
        <v>235</v>
      </c>
      <c r="BE552" s="173">
        <f>IF(N552="základní",J552,0)</f>
        <v>0</v>
      </c>
      <c r="BF552" s="173">
        <f>IF(N552="snížená",J552,0)</f>
        <v>0</v>
      </c>
      <c r="BG552" s="173">
        <f>IF(N552="zákl. přenesená",J552,0)</f>
        <v>0</v>
      </c>
      <c r="BH552" s="173">
        <f>IF(N552="sníž. přenesená",J552,0)</f>
        <v>0</v>
      </c>
      <c r="BI552" s="173">
        <f>IF(N552="nulová",J552,0)</f>
        <v>0</v>
      </c>
      <c r="BJ552" s="18" t="s">
        <v>83</v>
      </c>
      <c r="BK552" s="173">
        <f>ROUND(I552*H552,2)</f>
        <v>0</v>
      </c>
      <c r="BL552" s="18" t="s">
        <v>98</v>
      </c>
      <c r="BM552" s="172" t="s">
        <v>1408</v>
      </c>
    </row>
    <row r="553" spans="1:65" s="2" customFormat="1" x14ac:dyDescent="0.2">
      <c r="A553" s="33"/>
      <c r="B553" s="34"/>
      <c r="C553" s="33"/>
      <c r="D553" s="174" t="s">
        <v>243</v>
      </c>
      <c r="E553" s="33"/>
      <c r="F553" s="175" t="s">
        <v>478</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243</v>
      </c>
      <c r="AU553" s="18" t="s">
        <v>85</v>
      </c>
    </row>
    <row r="554" spans="1:65" s="13" customFormat="1" x14ac:dyDescent="0.2">
      <c r="B554" s="179"/>
      <c r="D554" s="174" t="s">
        <v>247</v>
      </c>
      <c r="E554" s="180" t="s">
        <v>1</v>
      </c>
      <c r="F554" s="181" t="s">
        <v>481</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4" customFormat="1" x14ac:dyDescent="0.2">
      <c r="B555" s="185"/>
      <c r="D555" s="174" t="s">
        <v>247</v>
      </c>
      <c r="E555" s="186" t="s">
        <v>1</v>
      </c>
      <c r="F555" s="187" t="s">
        <v>1409</v>
      </c>
      <c r="G555" s="244"/>
      <c r="H555" s="245">
        <v>10.753</v>
      </c>
      <c r="I555" s="244"/>
      <c r="J555" s="244"/>
      <c r="K555" s="244"/>
      <c r="L555" s="185"/>
      <c r="M555" s="188"/>
      <c r="N555" s="189"/>
      <c r="O555" s="189"/>
      <c r="P555" s="189"/>
      <c r="Q555" s="189"/>
      <c r="R555" s="189"/>
      <c r="S555" s="189"/>
      <c r="T555" s="190"/>
      <c r="AT555" s="186" t="s">
        <v>247</v>
      </c>
      <c r="AU555" s="186" t="s">
        <v>85</v>
      </c>
      <c r="AV555" s="14" t="s">
        <v>85</v>
      </c>
      <c r="AW555" s="14" t="s">
        <v>33</v>
      </c>
      <c r="AX555" s="14" t="s">
        <v>76</v>
      </c>
      <c r="AY555" s="186" t="s">
        <v>235</v>
      </c>
    </row>
    <row r="556" spans="1:65" s="15" customFormat="1" x14ac:dyDescent="0.2">
      <c r="B556" s="191"/>
      <c r="D556" s="174" t="s">
        <v>247</v>
      </c>
      <c r="E556" s="192" t="s">
        <v>1</v>
      </c>
      <c r="F556" s="193" t="s">
        <v>252</v>
      </c>
      <c r="G556" s="246"/>
      <c r="H556" s="247">
        <v>10.753</v>
      </c>
      <c r="I556" s="246"/>
      <c r="J556" s="246"/>
      <c r="K556" s="246"/>
      <c r="L556" s="191"/>
      <c r="M556" s="194"/>
      <c r="N556" s="195"/>
      <c r="O556" s="195"/>
      <c r="P556" s="195"/>
      <c r="Q556" s="195"/>
      <c r="R556" s="195"/>
      <c r="S556" s="195"/>
      <c r="T556" s="196"/>
      <c r="AT556" s="192" t="s">
        <v>247</v>
      </c>
      <c r="AU556" s="192" t="s">
        <v>85</v>
      </c>
      <c r="AV556" s="15" t="s">
        <v>98</v>
      </c>
      <c r="AW556" s="15" t="s">
        <v>33</v>
      </c>
      <c r="AX556" s="15" t="s">
        <v>83</v>
      </c>
      <c r="AY556" s="192" t="s">
        <v>235</v>
      </c>
    </row>
    <row r="557" spans="1:65" s="2" customFormat="1" ht="19.899999999999999" customHeight="1" x14ac:dyDescent="0.2">
      <c r="A557" s="33"/>
      <c r="B557" s="162"/>
      <c r="C557" s="163" t="s">
        <v>638</v>
      </c>
      <c r="D557" s="163" t="s">
        <v>237</v>
      </c>
      <c r="E557" s="164" t="s">
        <v>483</v>
      </c>
      <c r="F557" s="165" t="s">
        <v>484</v>
      </c>
      <c r="G557" s="240" t="s">
        <v>263</v>
      </c>
      <c r="H557" s="241">
        <v>314</v>
      </c>
      <c r="I557" s="167"/>
      <c r="J557" s="254">
        <f>ROUND(I557*H557,2)</f>
        <v>0</v>
      </c>
      <c r="K557" s="255" t="s">
        <v>241</v>
      </c>
      <c r="L557" s="34"/>
      <c r="M557" s="168" t="s">
        <v>1</v>
      </c>
      <c r="N557" s="169" t="s">
        <v>41</v>
      </c>
      <c r="O557" s="59"/>
      <c r="P557" s="170">
        <f>O557*H557</f>
        <v>0</v>
      </c>
      <c r="Q557" s="170">
        <v>0</v>
      </c>
      <c r="R557" s="170">
        <f>Q557*H557</f>
        <v>0</v>
      </c>
      <c r="S557" s="170">
        <v>0</v>
      </c>
      <c r="T557" s="171">
        <f>S557*H557</f>
        <v>0</v>
      </c>
      <c r="U557" s="33"/>
      <c r="V557" s="33"/>
      <c r="W557" s="33"/>
      <c r="X557" s="33"/>
      <c r="Y557" s="33"/>
      <c r="Z557" s="33"/>
      <c r="AA557" s="33"/>
      <c r="AB557" s="33"/>
      <c r="AC557" s="33"/>
      <c r="AD557" s="33"/>
      <c r="AE557" s="33"/>
      <c r="AR557" s="172" t="s">
        <v>98</v>
      </c>
      <c r="AT557" s="172" t="s">
        <v>237</v>
      </c>
      <c r="AU557" s="172" t="s">
        <v>85</v>
      </c>
      <c r="AY557" s="18" t="s">
        <v>235</v>
      </c>
      <c r="BE557" s="173">
        <f>IF(N557="základní",J557,0)</f>
        <v>0</v>
      </c>
      <c r="BF557" s="173">
        <f>IF(N557="snížená",J557,0)</f>
        <v>0</v>
      </c>
      <c r="BG557" s="173">
        <f>IF(N557="zákl. přenesená",J557,0)</f>
        <v>0</v>
      </c>
      <c r="BH557" s="173">
        <f>IF(N557="sníž. přenesená",J557,0)</f>
        <v>0</v>
      </c>
      <c r="BI557" s="173">
        <f>IF(N557="nulová",J557,0)</f>
        <v>0</v>
      </c>
      <c r="BJ557" s="18" t="s">
        <v>83</v>
      </c>
      <c r="BK557" s="173">
        <f>ROUND(I557*H557,2)</f>
        <v>0</v>
      </c>
      <c r="BL557" s="18" t="s">
        <v>98</v>
      </c>
      <c r="BM557" s="172" t="s">
        <v>1410</v>
      </c>
    </row>
    <row r="558" spans="1:65" s="2" customFormat="1" ht="19.5" x14ac:dyDescent="0.2">
      <c r="A558" s="33"/>
      <c r="B558" s="34"/>
      <c r="C558" s="33"/>
      <c r="D558" s="174" t="s">
        <v>243</v>
      </c>
      <c r="E558" s="33"/>
      <c r="F558" s="175" t="s">
        <v>486</v>
      </c>
      <c r="G558" s="238"/>
      <c r="H558" s="238"/>
      <c r="I558" s="238"/>
      <c r="J558" s="238"/>
      <c r="K558" s="238"/>
      <c r="L558" s="34"/>
      <c r="M558" s="176"/>
      <c r="N558" s="177"/>
      <c r="O558" s="59"/>
      <c r="P558" s="59"/>
      <c r="Q558" s="59"/>
      <c r="R558" s="59"/>
      <c r="S558" s="59"/>
      <c r="T558" s="60"/>
      <c r="U558" s="33"/>
      <c r="V558" s="33"/>
      <c r="W558" s="33"/>
      <c r="X558" s="33"/>
      <c r="Y558" s="33"/>
      <c r="Z558" s="33"/>
      <c r="AA558" s="33"/>
      <c r="AB558" s="33"/>
      <c r="AC558" s="33"/>
      <c r="AD558" s="33"/>
      <c r="AE558" s="33"/>
      <c r="AT558" s="18" t="s">
        <v>243</v>
      </c>
      <c r="AU558" s="18" t="s">
        <v>85</v>
      </c>
    </row>
    <row r="559" spans="1:65" s="2" customFormat="1" ht="136.5" x14ac:dyDescent="0.2">
      <c r="A559" s="33"/>
      <c r="B559" s="34"/>
      <c r="C559" s="33"/>
      <c r="D559" s="174" t="s">
        <v>245</v>
      </c>
      <c r="E559" s="33"/>
      <c r="F559" s="178" t="s">
        <v>487</v>
      </c>
      <c r="G559" s="238"/>
      <c r="H559" s="238"/>
      <c r="I559" s="238"/>
      <c r="J559" s="238"/>
      <c r="K559" s="238"/>
      <c r="L559" s="34"/>
      <c r="M559" s="176"/>
      <c r="N559" s="177"/>
      <c r="O559" s="59"/>
      <c r="P559" s="59"/>
      <c r="Q559" s="59"/>
      <c r="R559" s="59"/>
      <c r="S559" s="59"/>
      <c r="T559" s="60"/>
      <c r="U559" s="33"/>
      <c r="V559" s="33"/>
      <c r="W559" s="33"/>
      <c r="X559" s="33"/>
      <c r="Y559" s="33"/>
      <c r="Z559" s="33"/>
      <c r="AA559" s="33"/>
      <c r="AB559" s="33"/>
      <c r="AC559" s="33"/>
      <c r="AD559" s="33"/>
      <c r="AE559" s="33"/>
      <c r="AT559" s="18" t="s">
        <v>245</v>
      </c>
      <c r="AU559" s="18" t="s">
        <v>85</v>
      </c>
    </row>
    <row r="560" spans="1:65" s="13" customFormat="1" x14ac:dyDescent="0.2">
      <c r="B560" s="179"/>
      <c r="D560" s="174" t="s">
        <v>247</v>
      </c>
      <c r="E560" s="180" t="s">
        <v>1</v>
      </c>
      <c r="F560" s="181" t="s">
        <v>1153</v>
      </c>
      <c r="G560" s="242"/>
      <c r="H560" s="243" t="s">
        <v>1</v>
      </c>
      <c r="I560" s="242"/>
      <c r="J560" s="242"/>
      <c r="K560" s="242"/>
      <c r="L560" s="179"/>
      <c r="M560" s="182"/>
      <c r="N560" s="183"/>
      <c r="O560" s="183"/>
      <c r="P560" s="183"/>
      <c r="Q560" s="183"/>
      <c r="R560" s="183"/>
      <c r="S560" s="183"/>
      <c r="T560" s="184"/>
      <c r="AT560" s="180" t="s">
        <v>247</v>
      </c>
      <c r="AU560" s="180" t="s">
        <v>85</v>
      </c>
      <c r="AV560" s="13" t="s">
        <v>83</v>
      </c>
      <c r="AW560" s="13" t="s">
        <v>33</v>
      </c>
      <c r="AX560" s="13" t="s">
        <v>76</v>
      </c>
      <c r="AY560" s="180" t="s">
        <v>235</v>
      </c>
    </row>
    <row r="561" spans="1:65" s="13" customFormat="1" x14ac:dyDescent="0.2">
      <c r="B561" s="179"/>
      <c r="D561" s="174" t="s">
        <v>247</v>
      </c>
      <c r="E561" s="180" t="s">
        <v>1</v>
      </c>
      <c r="F561" s="181" t="s">
        <v>1411</v>
      </c>
      <c r="G561" s="242"/>
      <c r="H561" s="243" t="s">
        <v>1</v>
      </c>
      <c r="I561" s="242"/>
      <c r="J561" s="242"/>
      <c r="K561" s="242"/>
      <c r="L561" s="179"/>
      <c r="M561" s="182"/>
      <c r="N561" s="183"/>
      <c r="O561" s="183"/>
      <c r="P561" s="183"/>
      <c r="Q561" s="183"/>
      <c r="R561" s="183"/>
      <c r="S561" s="183"/>
      <c r="T561" s="184"/>
      <c r="AT561" s="180" t="s">
        <v>247</v>
      </c>
      <c r="AU561" s="180" t="s">
        <v>85</v>
      </c>
      <c r="AV561" s="13" t="s">
        <v>83</v>
      </c>
      <c r="AW561" s="13" t="s">
        <v>33</v>
      </c>
      <c r="AX561" s="13" t="s">
        <v>76</v>
      </c>
      <c r="AY561" s="180" t="s">
        <v>235</v>
      </c>
    </row>
    <row r="562" spans="1:65" s="14" customFormat="1" x14ac:dyDescent="0.2">
      <c r="B562" s="185"/>
      <c r="D562" s="174" t="s">
        <v>247</v>
      </c>
      <c r="E562" s="186" t="s">
        <v>1</v>
      </c>
      <c r="F562" s="187" t="s">
        <v>1412</v>
      </c>
      <c r="G562" s="244"/>
      <c r="H562" s="245">
        <v>314</v>
      </c>
      <c r="I562" s="244"/>
      <c r="J562" s="244"/>
      <c r="K562" s="244"/>
      <c r="L562" s="185"/>
      <c r="M562" s="188"/>
      <c r="N562" s="189"/>
      <c r="O562" s="189"/>
      <c r="P562" s="189"/>
      <c r="Q562" s="189"/>
      <c r="R562" s="189"/>
      <c r="S562" s="189"/>
      <c r="T562" s="190"/>
      <c r="AT562" s="186" t="s">
        <v>247</v>
      </c>
      <c r="AU562" s="186" t="s">
        <v>85</v>
      </c>
      <c r="AV562" s="14" t="s">
        <v>85</v>
      </c>
      <c r="AW562" s="14" t="s">
        <v>33</v>
      </c>
      <c r="AX562" s="14" t="s">
        <v>76</v>
      </c>
      <c r="AY562" s="186" t="s">
        <v>235</v>
      </c>
    </row>
    <row r="563" spans="1:65" s="15" customFormat="1" x14ac:dyDescent="0.2">
      <c r="B563" s="191"/>
      <c r="D563" s="174" t="s">
        <v>247</v>
      </c>
      <c r="E563" s="192" t="s">
        <v>1</v>
      </c>
      <c r="F563" s="193" t="s">
        <v>252</v>
      </c>
      <c r="G563" s="246"/>
      <c r="H563" s="247">
        <v>314</v>
      </c>
      <c r="I563" s="246"/>
      <c r="J563" s="246"/>
      <c r="K563" s="246"/>
      <c r="L563" s="191"/>
      <c r="M563" s="194"/>
      <c r="N563" s="195"/>
      <c r="O563" s="195"/>
      <c r="P563" s="195"/>
      <c r="Q563" s="195"/>
      <c r="R563" s="195"/>
      <c r="S563" s="195"/>
      <c r="T563" s="196"/>
      <c r="AT563" s="192" t="s">
        <v>247</v>
      </c>
      <c r="AU563" s="192" t="s">
        <v>85</v>
      </c>
      <c r="AV563" s="15" t="s">
        <v>98</v>
      </c>
      <c r="AW563" s="15" t="s">
        <v>33</v>
      </c>
      <c r="AX563" s="15" t="s">
        <v>83</v>
      </c>
      <c r="AY563" s="192" t="s">
        <v>235</v>
      </c>
    </row>
    <row r="564" spans="1:65" s="2" customFormat="1" ht="19.899999999999999" customHeight="1" x14ac:dyDescent="0.2">
      <c r="A564" s="33"/>
      <c r="B564" s="162"/>
      <c r="C564" s="163" t="s">
        <v>645</v>
      </c>
      <c r="D564" s="163" t="s">
        <v>237</v>
      </c>
      <c r="E564" s="164" t="s">
        <v>494</v>
      </c>
      <c r="F564" s="165" t="s">
        <v>495</v>
      </c>
      <c r="G564" s="240" t="s">
        <v>263</v>
      </c>
      <c r="H564" s="241">
        <v>344.3</v>
      </c>
      <c r="I564" s="167"/>
      <c r="J564" s="254">
        <f>ROUND(I564*H564,2)</f>
        <v>0</v>
      </c>
      <c r="K564" s="255" t="s">
        <v>241</v>
      </c>
      <c r="L564" s="34"/>
      <c r="M564" s="168" t="s">
        <v>1</v>
      </c>
      <c r="N564" s="169" t="s">
        <v>41</v>
      </c>
      <c r="O564" s="59"/>
      <c r="P564" s="170">
        <f>O564*H564</f>
        <v>0</v>
      </c>
      <c r="Q564" s="170">
        <v>0</v>
      </c>
      <c r="R564" s="170">
        <f>Q564*H564</f>
        <v>0</v>
      </c>
      <c r="S564" s="170">
        <v>0</v>
      </c>
      <c r="T564" s="171">
        <f>S564*H564</f>
        <v>0</v>
      </c>
      <c r="U564" s="33"/>
      <c r="V564" s="33"/>
      <c r="W564" s="33"/>
      <c r="X564" s="33"/>
      <c r="Y564" s="33"/>
      <c r="Z564" s="33"/>
      <c r="AA564" s="33"/>
      <c r="AB564" s="33"/>
      <c r="AC564" s="33"/>
      <c r="AD564" s="33"/>
      <c r="AE564" s="33"/>
      <c r="AR564" s="172" t="s">
        <v>98</v>
      </c>
      <c r="AT564" s="172" t="s">
        <v>237</v>
      </c>
      <c r="AU564" s="172" t="s">
        <v>85</v>
      </c>
      <c r="AY564" s="18" t="s">
        <v>235</v>
      </c>
      <c r="BE564" s="173">
        <f>IF(N564="základní",J564,0)</f>
        <v>0</v>
      </c>
      <c r="BF564" s="173">
        <f>IF(N564="snížená",J564,0)</f>
        <v>0</v>
      </c>
      <c r="BG564" s="173">
        <f>IF(N564="zákl. přenesená",J564,0)</f>
        <v>0</v>
      </c>
      <c r="BH564" s="173">
        <f>IF(N564="sníž. přenesená",J564,0)</f>
        <v>0</v>
      </c>
      <c r="BI564" s="173">
        <f>IF(N564="nulová",J564,0)</f>
        <v>0</v>
      </c>
      <c r="BJ564" s="18" t="s">
        <v>83</v>
      </c>
      <c r="BK564" s="173">
        <f>ROUND(I564*H564,2)</f>
        <v>0</v>
      </c>
      <c r="BL564" s="18" t="s">
        <v>98</v>
      </c>
      <c r="BM564" s="172" t="s">
        <v>1413</v>
      </c>
    </row>
    <row r="565" spans="1:65" s="2" customFormat="1" ht="29.25" x14ac:dyDescent="0.2">
      <c r="A565" s="33"/>
      <c r="B565" s="34"/>
      <c r="C565" s="33"/>
      <c r="D565" s="174" t="s">
        <v>243</v>
      </c>
      <c r="E565" s="33"/>
      <c r="F565" s="175" t="s">
        <v>497</v>
      </c>
      <c r="G565" s="238"/>
      <c r="H565" s="238"/>
      <c r="I565" s="238"/>
      <c r="J565" s="238"/>
      <c r="K565" s="238"/>
      <c r="L565" s="34"/>
      <c r="M565" s="176"/>
      <c r="N565" s="177"/>
      <c r="O565" s="59"/>
      <c r="P565" s="59"/>
      <c r="Q565" s="59"/>
      <c r="R565" s="59"/>
      <c r="S565" s="59"/>
      <c r="T565" s="60"/>
      <c r="U565" s="33"/>
      <c r="V565" s="33"/>
      <c r="W565" s="33"/>
      <c r="X565" s="33"/>
      <c r="Y565" s="33"/>
      <c r="Z565" s="33"/>
      <c r="AA565" s="33"/>
      <c r="AB565" s="33"/>
      <c r="AC565" s="33"/>
      <c r="AD565" s="33"/>
      <c r="AE565" s="33"/>
      <c r="AT565" s="18" t="s">
        <v>243</v>
      </c>
      <c r="AU565" s="18" t="s">
        <v>85</v>
      </c>
    </row>
    <row r="566" spans="1:65" s="2" customFormat="1" ht="58.5" x14ac:dyDescent="0.2">
      <c r="A566" s="33"/>
      <c r="B566" s="34"/>
      <c r="C566" s="33"/>
      <c r="D566" s="174" t="s">
        <v>245</v>
      </c>
      <c r="E566" s="33"/>
      <c r="F566" s="178" t="s">
        <v>498</v>
      </c>
      <c r="G566" s="238"/>
      <c r="H566" s="238"/>
      <c r="I566" s="238"/>
      <c r="J566" s="238"/>
      <c r="K566" s="238"/>
      <c r="L566" s="34"/>
      <c r="M566" s="176"/>
      <c r="N566" s="177"/>
      <c r="O566" s="59"/>
      <c r="P566" s="59"/>
      <c r="Q566" s="59"/>
      <c r="R566" s="59"/>
      <c r="S566" s="59"/>
      <c r="T566" s="60"/>
      <c r="U566" s="33"/>
      <c r="V566" s="33"/>
      <c r="W566" s="33"/>
      <c r="X566" s="33"/>
      <c r="Y566" s="33"/>
      <c r="Z566" s="33"/>
      <c r="AA566" s="33"/>
      <c r="AB566" s="33"/>
      <c r="AC566" s="33"/>
      <c r="AD566" s="33"/>
      <c r="AE566" s="33"/>
      <c r="AT566" s="18" t="s">
        <v>245</v>
      </c>
      <c r="AU566" s="18" t="s">
        <v>85</v>
      </c>
    </row>
    <row r="567" spans="1:65" s="13" customFormat="1" x14ac:dyDescent="0.2">
      <c r="B567" s="179"/>
      <c r="D567" s="174" t="s">
        <v>247</v>
      </c>
      <c r="E567" s="180" t="s">
        <v>1</v>
      </c>
      <c r="F567" s="181" t="s">
        <v>1153</v>
      </c>
      <c r="G567" s="242"/>
      <c r="H567" s="243" t="s">
        <v>1</v>
      </c>
      <c r="I567" s="242"/>
      <c r="J567" s="242"/>
      <c r="K567" s="242"/>
      <c r="L567" s="179"/>
      <c r="M567" s="182"/>
      <c r="N567" s="183"/>
      <c r="O567" s="183"/>
      <c r="P567" s="183"/>
      <c r="Q567" s="183"/>
      <c r="R567" s="183"/>
      <c r="S567" s="183"/>
      <c r="T567" s="184"/>
      <c r="AT567" s="180" t="s">
        <v>247</v>
      </c>
      <c r="AU567" s="180" t="s">
        <v>85</v>
      </c>
      <c r="AV567" s="13" t="s">
        <v>83</v>
      </c>
      <c r="AW567" s="13" t="s">
        <v>33</v>
      </c>
      <c r="AX567" s="13" t="s">
        <v>76</v>
      </c>
      <c r="AY567" s="180" t="s">
        <v>235</v>
      </c>
    </row>
    <row r="568" spans="1:65" s="13" customFormat="1" x14ac:dyDescent="0.2">
      <c r="B568" s="179"/>
      <c r="D568" s="174" t="s">
        <v>247</v>
      </c>
      <c r="E568" s="180" t="s">
        <v>1</v>
      </c>
      <c r="F568" s="181" t="s">
        <v>499</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1414</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1415</v>
      </c>
      <c r="G570" s="244"/>
      <c r="H570" s="245">
        <v>344.3</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344.3</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14.45" customHeight="1" x14ac:dyDescent="0.2">
      <c r="A572" s="33"/>
      <c r="B572" s="162"/>
      <c r="C572" s="163" t="s">
        <v>654</v>
      </c>
      <c r="D572" s="163" t="s">
        <v>237</v>
      </c>
      <c r="E572" s="164" t="s">
        <v>503</v>
      </c>
      <c r="F572" s="165" t="s">
        <v>504</v>
      </c>
      <c r="G572" s="240" t="s">
        <v>263</v>
      </c>
      <c r="H572" s="241">
        <v>174</v>
      </c>
      <c r="I572" s="167"/>
      <c r="J572" s="254">
        <f>ROUND(I572*H572,2)</f>
        <v>0</v>
      </c>
      <c r="K572" s="255" t="s">
        <v>241</v>
      </c>
      <c r="L572" s="34"/>
      <c r="M572" s="168" t="s">
        <v>1</v>
      </c>
      <c r="N572" s="169" t="s">
        <v>41</v>
      </c>
      <c r="O572" s="59"/>
      <c r="P572" s="170">
        <f>O572*H572</f>
        <v>0</v>
      </c>
      <c r="Q572" s="170">
        <v>0</v>
      </c>
      <c r="R572" s="170">
        <f>Q572*H572</f>
        <v>0</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1416</v>
      </c>
    </row>
    <row r="573" spans="1:65" s="2" customFormat="1" ht="29.25" x14ac:dyDescent="0.2">
      <c r="A573" s="33"/>
      <c r="B573" s="34"/>
      <c r="C573" s="33"/>
      <c r="D573" s="174" t="s">
        <v>243</v>
      </c>
      <c r="E573" s="33"/>
      <c r="F573" s="175" t="s">
        <v>506</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58.5" x14ac:dyDescent="0.2">
      <c r="A574" s="33"/>
      <c r="B574" s="34"/>
      <c r="C574" s="33"/>
      <c r="D574" s="174" t="s">
        <v>245</v>
      </c>
      <c r="E574" s="33"/>
      <c r="F574" s="178" t="s">
        <v>498</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1153</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507</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1370</v>
      </c>
      <c r="G577" s="244"/>
      <c r="H577" s="245">
        <v>174</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174</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662</v>
      </c>
      <c r="D579" s="163" t="s">
        <v>237</v>
      </c>
      <c r="E579" s="164" t="s">
        <v>510</v>
      </c>
      <c r="F579" s="165" t="s">
        <v>511</v>
      </c>
      <c r="G579" s="240" t="s">
        <v>263</v>
      </c>
      <c r="H579" s="241">
        <v>174</v>
      </c>
      <c r="I579" s="167"/>
      <c r="J579" s="254">
        <f>ROUND(I579*H579,2)</f>
        <v>0</v>
      </c>
      <c r="K579" s="255" t="s">
        <v>241</v>
      </c>
      <c r="L579" s="34"/>
      <c r="M579" s="168" t="s">
        <v>1</v>
      </c>
      <c r="N579" s="169" t="s">
        <v>41</v>
      </c>
      <c r="O579" s="59"/>
      <c r="P579" s="170">
        <f>O579*H579</f>
        <v>0</v>
      </c>
      <c r="Q579" s="170">
        <v>0</v>
      </c>
      <c r="R579" s="170">
        <f>Q579*H579</f>
        <v>0</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1417</v>
      </c>
    </row>
    <row r="580" spans="1:65" s="2" customFormat="1" ht="29.25" x14ac:dyDescent="0.2">
      <c r="A580" s="33"/>
      <c r="B580" s="34"/>
      <c r="C580" s="33"/>
      <c r="D580" s="174" t="s">
        <v>243</v>
      </c>
      <c r="E580" s="33"/>
      <c r="F580" s="175" t="s">
        <v>513</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58.5" x14ac:dyDescent="0.2">
      <c r="A581" s="33"/>
      <c r="B581" s="34"/>
      <c r="C581" s="33"/>
      <c r="D581" s="174" t="s">
        <v>245</v>
      </c>
      <c r="E581" s="33"/>
      <c r="F581" s="178" t="s">
        <v>453</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1153</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474</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4" customFormat="1" x14ac:dyDescent="0.2">
      <c r="B584" s="185"/>
      <c r="D584" s="174" t="s">
        <v>247</v>
      </c>
      <c r="E584" s="186" t="s">
        <v>1</v>
      </c>
      <c r="F584" s="187" t="s">
        <v>1370</v>
      </c>
      <c r="G584" s="244"/>
      <c r="H584" s="245">
        <v>174</v>
      </c>
      <c r="I584" s="244"/>
      <c r="J584" s="244"/>
      <c r="K584" s="244"/>
      <c r="L584" s="185"/>
      <c r="M584" s="188"/>
      <c r="N584" s="189"/>
      <c r="O584" s="189"/>
      <c r="P584" s="189"/>
      <c r="Q584" s="189"/>
      <c r="R584" s="189"/>
      <c r="S584" s="189"/>
      <c r="T584" s="190"/>
      <c r="AT584" s="186" t="s">
        <v>247</v>
      </c>
      <c r="AU584" s="186" t="s">
        <v>85</v>
      </c>
      <c r="AV584" s="14" t="s">
        <v>85</v>
      </c>
      <c r="AW584" s="14" t="s">
        <v>33</v>
      </c>
      <c r="AX584" s="14" t="s">
        <v>76</v>
      </c>
      <c r="AY584" s="186" t="s">
        <v>235</v>
      </c>
    </row>
    <row r="585" spans="1:65" s="15" customFormat="1" x14ac:dyDescent="0.2">
      <c r="B585" s="191"/>
      <c r="D585" s="174" t="s">
        <v>247</v>
      </c>
      <c r="E585" s="192" t="s">
        <v>1</v>
      </c>
      <c r="F585" s="193" t="s">
        <v>252</v>
      </c>
      <c r="G585" s="246"/>
      <c r="H585" s="247">
        <v>174</v>
      </c>
      <c r="I585" s="246"/>
      <c r="J585" s="246"/>
      <c r="K585" s="246"/>
      <c r="L585" s="191"/>
      <c r="M585" s="194"/>
      <c r="N585" s="195"/>
      <c r="O585" s="195"/>
      <c r="P585" s="195"/>
      <c r="Q585" s="195"/>
      <c r="R585" s="195"/>
      <c r="S585" s="195"/>
      <c r="T585" s="196"/>
      <c r="AT585" s="192" t="s">
        <v>247</v>
      </c>
      <c r="AU585" s="192" t="s">
        <v>85</v>
      </c>
      <c r="AV585" s="15" t="s">
        <v>98</v>
      </c>
      <c r="AW585" s="15" t="s">
        <v>33</v>
      </c>
      <c r="AX585" s="15" t="s">
        <v>83</v>
      </c>
      <c r="AY585" s="192" t="s">
        <v>235</v>
      </c>
    </row>
    <row r="586" spans="1:65" s="12" customFormat="1" ht="22.9" customHeight="1" x14ac:dyDescent="0.2">
      <c r="B586" s="152"/>
      <c r="D586" s="153" t="s">
        <v>75</v>
      </c>
      <c r="E586" s="161" t="s">
        <v>85</v>
      </c>
      <c r="F586" s="161" t="s">
        <v>514</v>
      </c>
      <c r="G586" s="239"/>
      <c r="H586" s="239"/>
      <c r="I586" s="239"/>
      <c r="J586" s="253">
        <f>BK586</f>
        <v>0</v>
      </c>
      <c r="K586" s="239"/>
      <c r="L586" s="152"/>
      <c r="M586" s="155"/>
      <c r="N586" s="156"/>
      <c r="O586" s="156"/>
      <c r="P586" s="157">
        <f>SUM(P587:P600)</f>
        <v>0</v>
      </c>
      <c r="Q586" s="156"/>
      <c r="R586" s="157">
        <f>SUM(R587:R600)</f>
        <v>1011.9924</v>
      </c>
      <c r="S586" s="156"/>
      <c r="T586" s="158">
        <f>SUM(T587:T600)</f>
        <v>0</v>
      </c>
      <c r="AR586" s="153" t="s">
        <v>83</v>
      </c>
      <c r="AT586" s="159" t="s">
        <v>75</v>
      </c>
      <c r="AU586" s="159" t="s">
        <v>83</v>
      </c>
      <c r="AY586" s="153" t="s">
        <v>235</v>
      </c>
      <c r="BK586" s="160">
        <f>SUM(BK587:BK600)</f>
        <v>0</v>
      </c>
    </row>
    <row r="587" spans="1:65" s="2" customFormat="1" ht="30" customHeight="1" x14ac:dyDescent="0.2">
      <c r="A587" s="33"/>
      <c r="B587" s="162"/>
      <c r="C587" s="163" t="s">
        <v>667</v>
      </c>
      <c r="D587" s="163" t="s">
        <v>237</v>
      </c>
      <c r="E587" s="164" t="s">
        <v>1418</v>
      </c>
      <c r="F587" s="165" t="s">
        <v>1419</v>
      </c>
      <c r="G587" s="240" t="s">
        <v>627</v>
      </c>
      <c r="H587" s="241">
        <v>90</v>
      </c>
      <c r="I587" s="167"/>
      <c r="J587" s="254">
        <f>ROUND(I587*H587,2)</f>
        <v>0</v>
      </c>
      <c r="K587" s="255" t="s">
        <v>241</v>
      </c>
      <c r="L587" s="34"/>
      <c r="M587" s="168" t="s">
        <v>1</v>
      </c>
      <c r="N587" s="169" t="s">
        <v>41</v>
      </c>
      <c r="O587" s="59"/>
      <c r="P587" s="170">
        <f>O587*H587</f>
        <v>0</v>
      </c>
      <c r="Q587" s="170">
        <v>0.20436000000000001</v>
      </c>
      <c r="R587" s="170">
        <f>Q587*H587</f>
        <v>18.392400000000002</v>
      </c>
      <c r="S587" s="170">
        <v>0</v>
      </c>
      <c r="T587" s="171">
        <f>S587*H587</f>
        <v>0</v>
      </c>
      <c r="U587" s="33"/>
      <c r="V587" s="33"/>
      <c r="W587" s="33"/>
      <c r="X587" s="33"/>
      <c r="Y587" s="33"/>
      <c r="Z587" s="33"/>
      <c r="AA587" s="33"/>
      <c r="AB587" s="33"/>
      <c r="AC587" s="33"/>
      <c r="AD587" s="33"/>
      <c r="AE587" s="33"/>
      <c r="AR587" s="172" t="s">
        <v>98</v>
      </c>
      <c r="AT587" s="172" t="s">
        <v>237</v>
      </c>
      <c r="AU587" s="172" t="s">
        <v>85</v>
      </c>
      <c r="AY587" s="18" t="s">
        <v>235</v>
      </c>
      <c r="BE587" s="173">
        <f>IF(N587="základní",J587,0)</f>
        <v>0</v>
      </c>
      <c r="BF587" s="173">
        <f>IF(N587="snížená",J587,0)</f>
        <v>0</v>
      </c>
      <c r="BG587" s="173">
        <f>IF(N587="zákl. přenesená",J587,0)</f>
        <v>0</v>
      </c>
      <c r="BH587" s="173">
        <f>IF(N587="sníž. přenesená",J587,0)</f>
        <v>0</v>
      </c>
      <c r="BI587" s="173">
        <f>IF(N587="nulová",J587,0)</f>
        <v>0</v>
      </c>
      <c r="BJ587" s="18" t="s">
        <v>83</v>
      </c>
      <c r="BK587" s="173">
        <f>ROUND(I587*H587,2)</f>
        <v>0</v>
      </c>
      <c r="BL587" s="18" t="s">
        <v>98</v>
      </c>
      <c r="BM587" s="172" t="s">
        <v>1420</v>
      </c>
    </row>
    <row r="588" spans="1:65" s="2" customFormat="1" ht="48.75" x14ac:dyDescent="0.2">
      <c r="A588" s="33"/>
      <c r="B588" s="34"/>
      <c r="C588" s="33"/>
      <c r="D588" s="174" t="s">
        <v>243</v>
      </c>
      <c r="E588" s="33"/>
      <c r="F588" s="175" t="s">
        <v>1421</v>
      </c>
      <c r="G588" s="238"/>
      <c r="H588" s="238"/>
      <c r="I588" s="238"/>
      <c r="J588" s="238"/>
      <c r="K588" s="238"/>
      <c r="L588" s="34"/>
      <c r="M588" s="176"/>
      <c r="N588" s="177"/>
      <c r="O588" s="59"/>
      <c r="P588" s="59"/>
      <c r="Q588" s="59"/>
      <c r="R588" s="59"/>
      <c r="S588" s="59"/>
      <c r="T588" s="60"/>
      <c r="U588" s="33"/>
      <c r="V588" s="33"/>
      <c r="W588" s="33"/>
      <c r="X588" s="33"/>
      <c r="Y588" s="33"/>
      <c r="Z588" s="33"/>
      <c r="AA588" s="33"/>
      <c r="AB588" s="33"/>
      <c r="AC588" s="33"/>
      <c r="AD588" s="33"/>
      <c r="AE588" s="33"/>
      <c r="AT588" s="18" t="s">
        <v>243</v>
      </c>
      <c r="AU588" s="18" t="s">
        <v>85</v>
      </c>
    </row>
    <row r="589" spans="1:65" s="2" customFormat="1" ht="87.75" x14ac:dyDescent="0.2">
      <c r="A589" s="33"/>
      <c r="B589" s="34"/>
      <c r="C589" s="33"/>
      <c r="D589" s="174" t="s">
        <v>245</v>
      </c>
      <c r="E589" s="33"/>
      <c r="F589" s="178" t="s">
        <v>1422</v>
      </c>
      <c r="G589" s="238"/>
      <c r="H589" s="238"/>
      <c r="I589" s="238"/>
      <c r="J589" s="238"/>
      <c r="K589" s="238"/>
      <c r="L589" s="34"/>
      <c r="M589" s="176"/>
      <c r="N589" s="177"/>
      <c r="O589" s="59"/>
      <c r="P589" s="59"/>
      <c r="Q589" s="59"/>
      <c r="R589" s="59"/>
      <c r="S589" s="59"/>
      <c r="T589" s="60"/>
      <c r="U589" s="33"/>
      <c r="V589" s="33"/>
      <c r="W589" s="33"/>
      <c r="X589" s="33"/>
      <c r="Y589" s="33"/>
      <c r="Z589" s="33"/>
      <c r="AA589" s="33"/>
      <c r="AB589" s="33"/>
      <c r="AC589" s="33"/>
      <c r="AD589" s="33"/>
      <c r="AE589" s="33"/>
      <c r="AT589" s="18" t="s">
        <v>245</v>
      </c>
      <c r="AU589" s="18" t="s">
        <v>85</v>
      </c>
    </row>
    <row r="590" spans="1:65" s="13" customFormat="1" x14ac:dyDescent="0.2">
      <c r="B590" s="179"/>
      <c r="D590" s="174" t="s">
        <v>247</v>
      </c>
      <c r="E590" s="180" t="s">
        <v>1</v>
      </c>
      <c r="F590" s="181" t="s">
        <v>1153</v>
      </c>
      <c r="G590" s="242"/>
      <c r="H590" s="243" t="s">
        <v>1</v>
      </c>
      <c r="I590" s="242"/>
      <c r="J590" s="242"/>
      <c r="K590" s="242"/>
      <c r="L590" s="179"/>
      <c r="M590" s="182"/>
      <c r="N590" s="183"/>
      <c r="O590" s="183"/>
      <c r="P590" s="183"/>
      <c r="Q590" s="183"/>
      <c r="R590" s="183"/>
      <c r="S590" s="183"/>
      <c r="T590" s="184"/>
      <c r="AT590" s="180" t="s">
        <v>247</v>
      </c>
      <c r="AU590" s="180" t="s">
        <v>85</v>
      </c>
      <c r="AV590" s="13" t="s">
        <v>83</v>
      </c>
      <c r="AW590" s="13" t="s">
        <v>33</v>
      </c>
      <c r="AX590" s="13" t="s">
        <v>76</v>
      </c>
      <c r="AY590" s="180" t="s">
        <v>235</v>
      </c>
    </row>
    <row r="591" spans="1:65" s="13" customFormat="1" x14ac:dyDescent="0.2">
      <c r="B591" s="179"/>
      <c r="D591" s="174" t="s">
        <v>247</v>
      </c>
      <c r="E591" s="180" t="s">
        <v>1</v>
      </c>
      <c r="F591" s="181" t="s">
        <v>1423</v>
      </c>
      <c r="G591" s="242"/>
      <c r="H591" s="243" t="s">
        <v>1</v>
      </c>
      <c r="I591" s="242"/>
      <c r="J591" s="242"/>
      <c r="K591" s="242"/>
      <c r="L591" s="179"/>
      <c r="M591" s="182"/>
      <c r="N591" s="183"/>
      <c r="O591" s="183"/>
      <c r="P591" s="183"/>
      <c r="Q591" s="183"/>
      <c r="R591" s="183"/>
      <c r="S591" s="183"/>
      <c r="T591" s="184"/>
      <c r="AT591" s="180" t="s">
        <v>247</v>
      </c>
      <c r="AU591" s="180" t="s">
        <v>85</v>
      </c>
      <c r="AV591" s="13" t="s">
        <v>83</v>
      </c>
      <c r="AW591" s="13" t="s">
        <v>33</v>
      </c>
      <c r="AX591" s="13" t="s">
        <v>76</v>
      </c>
      <c r="AY591" s="180" t="s">
        <v>235</v>
      </c>
    </row>
    <row r="592" spans="1:65" s="14" customFormat="1" x14ac:dyDescent="0.2">
      <c r="B592" s="185"/>
      <c r="D592" s="174" t="s">
        <v>247</v>
      </c>
      <c r="E592" s="186" t="s">
        <v>1</v>
      </c>
      <c r="F592" s="187" t="s">
        <v>1424</v>
      </c>
      <c r="G592" s="244"/>
      <c r="H592" s="245">
        <v>90</v>
      </c>
      <c r="I592" s="244"/>
      <c r="J592" s="244"/>
      <c r="K592" s="244"/>
      <c r="L592" s="185"/>
      <c r="M592" s="188"/>
      <c r="N592" s="189"/>
      <c r="O592" s="189"/>
      <c r="P592" s="189"/>
      <c r="Q592" s="189"/>
      <c r="R592" s="189"/>
      <c r="S592" s="189"/>
      <c r="T592" s="190"/>
      <c r="AT592" s="186" t="s">
        <v>247</v>
      </c>
      <c r="AU592" s="186" t="s">
        <v>85</v>
      </c>
      <c r="AV592" s="14" t="s">
        <v>85</v>
      </c>
      <c r="AW592" s="14" t="s">
        <v>33</v>
      </c>
      <c r="AX592" s="14" t="s">
        <v>76</v>
      </c>
      <c r="AY592" s="186" t="s">
        <v>235</v>
      </c>
    </row>
    <row r="593" spans="1:65" s="15" customFormat="1" x14ac:dyDescent="0.2">
      <c r="B593" s="191"/>
      <c r="D593" s="174" t="s">
        <v>247</v>
      </c>
      <c r="E593" s="192" t="s">
        <v>1</v>
      </c>
      <c r="F593" s="193" t="s">
        <v>252</v>
      </c>
      <c r="G593" s="246"/>
      <c r="H593" s="247">
        <v>90</v>
      </c>
      <c r="I593" s="246"/>
      <c r="J593" s="246"/>
      <c r="K593" s="246"/>
      <c r="L593" s="191"/>
      <c r="M593" s="194"/>
      <c r="N593" s="195"/>
      <c r="O593" s="195"/>
      <c r="P593" s="195"/>
      <c r="Q593" s="195"/>
      <c r="R593" s="195"/>
      <c r="S593" s="195"/>
      <c r="T593" s="196"/>
      <c r="AT593" s="192" t="s">
        <v>247</v>
      </c>
      <c r="AU593" s="192" t="s">
        <v>85</v>
      </c>
      <c r="AV593" s="15" t="s">
        <v>98</v>
      </c>
      <c r="AW593" s="15" t="s">
        <v>33</v>
      </c>
      <c r="AX593" s="15" t="s">
        <v>83</v>
      </c>
      <c r="AY593" s="192" t="s">
        <v>235</v>
      </c>
    </row>
    <row r="594" spans="1:65" s="2" customFormat="1" ht="19.899999999999999" customHeight="1" x14ac:dyDescent="0.2">
      <c r="A594" s="33"/>
      <c r="B594" s="162"/>
      <c r="C594" s="163" t="s">
        <v>676</v>
      </c>
      <c r="D594" s="163" t="s">
        <v>237</v>
      </c>
      <c r="E594" s="164" t="s">
        <v>516</v>
      </c>
      <c r="F594" s="165" t="s">
        <v>517</v>
      </c>
      <c r="G594" s="240" t="s">
        <v>271</v>
      </c>
      <c r="H594" s="241">
        <v>460</v>
      </c>
      <c r="I594" s="167"/>
      <c r="J594" s="254">
        <f>ROUND(I594*H594,2)</f>
        <v>0</v>
      </c>
      <c r="K594" s="255" t="s">
        <v>241</v>
      </c>
      <c r="L594" s="34"/>
      <c r="M594" s="168" t="s">
        <v>1</v>
      </c>
      <c r="N594" s="169" t="s">
        <v>41</v>
      </c>
      <c r="O594" s="59"/>
      <c r="P594" s="170">
        <f>O594*H594</f>
        <v>0</v>
      </c>
      <c r="Q594" s="170">
        <v>2.16</v>
      </c>
      <c r="R594" s="170">
        <f>Q594*H594</f>
        <v>993.6</v>
      </c>
      <c r="S594" s="170">
        <v>0</v>
      </c>
      <c r="T594" s="171">
        <f>S594*H594</f>
        <v>0</v>
      </c>
      <c r="U594" s="33"/>
      <c r="V594" s="33"/>
      <c r="W594" s="33"/>
      <c r="X594" s="33"/>
      <c r="Y594" s="33"/>
      <c r="Z594" s="33"/>
      <c r="AA594" s="33"/>
      <c r="AB594" s="33"/>
      <c r="AC594" s="33"/>
      <c r="AD594" s="33"/>
      <c r="AE594" s="33"/>
      <c r="AR594" s="172" t="s">
        <v>98</v>
      </c>
      <c r="AT594" s="172" t="s">
        <v>237</v>
      </c>
      <c r="AU594" s="172" t="s">
        <v>85</v>
      </c>
      <c r="AY594" s="18" t="s">
        <v>235</v>
      </c>
      <c r="BE594" s="173">
        <f>IF(N594="základní",J594,0)</f>
        <v>0</v>
      </c>
      <c r="BF594" s="173">
        <f>IF(N594="snížená",J594,0)</f>
        <v>0</v>
      </c>
      <c r="BG594" s="173">
        <f>IF(N594="zákl. přenesená",J594,0)</f>
        <v>0</v>
      </c>
      <c r="BH594" s="173">
        <f>IF(N594="sníž. přenesená",J594,0)</f>
        <v>0</v>
      </c>
      <c r="BI594" s="173">
        <f>IF(N594="nulová",J594,0)</f>
        <v>0</v>
      </c>
      <c r="BJ594" s="18" t="s">
        <v>83</v>
      </c>
      <c r="BK594" s="173">
        <f>ROUND(I594*H594,2)</f>
        <v>0</v>
      </c>
      <c r="BL594" s="18" t="s">
        <v>98</v>
      </c>
      <c r="BM594" s="172" t="s">
        <v>1425</v>
      </c>
    </row>
    <row r="595" spans="1:65" s="2" customFormat="1" ht="19.5" x14ac:dyDescent="0.2">
      <c r="A595" s="33"/>
      <c r="B595" s="34"/>
      <c r="C595" s="33"/>
      <c r="D595" s="174" t="s">
        <v>243</v>
      </c>
      <c r="E595" s="33"/>
      <c r="F595" s="175" t="s">
        <v>519</v>
      </c>
      <c r="G595" s="238"/>
      <c r="H595" s="238"/>
      <c r="I595" s="238"/>
      <c r="J595" s="238"/>
      <c r="K595" s="238"/>
      <c r="L595" s="34"/>
      <c r="M595" s="176"/>
      <c r="N595" s="177"/>
      <c r="O595" s="59"/>
      <c r="P595" s="59"/>
      <c r="Q595" s="59"/>
      <c r="R595" s="59"/>
      <c r="S595" s="59"/>
      <c r="T595" s="60"/>
      <c r="U595" s="33"/>
      <c r="V595" s="33"/>
      <c r="W595" s="33"/>
      <c r="X595" s="33"/>
      <c r="Y595" s="33"/>
      <c r="Z595" s="33"/>
      <c r="AA595" s="33"/>
      <c r="AB595" s="33"/>
      <c r="AC595" s="33"/>
      <c r="AD595" s="33"/>
      <c r="AE595" s="33"/>
      <c r="AT595" s="18" t="s">
        <v>243</v>
      </c>
      <c r="AU595" s="18" t="s">
        <v>85</v>
      </c>
    </row>
    <row r="596" spans="1:65" s="2" customFormat="1" ht="39" x14ac:dyDescent="0.2">
      <c r="A596" s="33"/>
      <c r="B596" s="34"/>
      <c r="C596" s="33"/>
      <c r="D596" s="174" t="s">
        <v>245</v>
      </c>
      <c r="E596" s="33"/>
      <c r="F596" s="178" t="s">
        <v>520</v>
      </c>
      <c r="G596" s="238"/>
      <c r="H596" s="238"/>
      <c r="I596" s="238"/>
      <c r="J596" s="238"/>
      <c r="K596" s="238"/>
      <c r="L596" s="34"/>
      <c r="M596" s="176"/>
      <c r="N596" s="177"/>
      <c r="O596" s="59"/>
      <c r="P596" s="59"/>
      <c r="Q596" s="59"/>
      <c r="R596" s="59"/>
      <c r="S596" s="59"/>
      <c r="T596" s="60"/>
      <c r="U596" s="33"/>
      <c r="V596" s="33"/>
      <c r="W596" s="33"/>
      <c r="X596" s="33"/>
      <c r="Y596" s="33"/>
      <c r="Z596" s="33"/>
      <c r="AA596" s="33"/>
      <c r="AB596" s="33"/>
      <c r="AC596" s="33"/>
      <c r="AD596" s="33"/>
      <c r="AE596" s="33"/>
      <c r="AT596" s="18" t="s">
        <v>245</v>
      </c>
      <c r="AU596" s="18" t="s">
        <v>85</v>
      </c>
    </row>
    <row r="597" spans="1:65" s="13" customFormat="1" x14ac:dyDescent="0.2">
      <c r="B597" s="179"/>
      <c r="D597" s="174" t="s">
        <v>247</v>
      </c>
      <c r="E597" s="180" t="s">
        <v>1</v>
      </c>
      <c r="F597" s="181" t="s">
        <v>1153</v>
      </c>
      <c r="G597" s="242"/>
      <c r="H597" s="243" t="s">
        <v>1</v>
      </c>
      <c r="I597" s="242"/>
      <c r="J597" s="242"/>
      <c r="K597" s="242"/>
      <c r="L597" s="179"/>
      <c r="M597" s="182"/>
      <c r="N597" s="183"/>
      <c r="O597" s="183"/>
      <c r="P597" s="183"/>
      <c r="Q597" s="183"/>
      <c r="R597" s="183"/>
      <c r="S597" s="183"/>
      <c r="T597" s="184"/>
      <c r="AT597" s="180" t="s">
        <v>247</v>
      </c>
      <c r="AU597" s="180" t="s">
        <v>85</v>
      </c>
      <c r="AV597" s="13" t="s">
        <v>83</v>
      </c>
      <c r="AW597" s="13" t="s">
        <v>33</v>
      </c>
      <c r="AX597" s="13" t="s">
        <v>76</v>
      </c>
      <c r="AY597" s="180" t="s">
        <v>235</v>
      </c>
    </row>
    <row r="598" spans="1:65" s="13" customFormat="1" x14ac:dyDescent="0.2">
      <c r="B598" s="179"/>
      <c r="D598" s="174" t="s">
        <v>247</v>
      </c>
      <c r="E598" s="180" t="s">
        <v>1</v>
      </c>
      <c r="F598" s="181" t="s">
        <v>1426</v>
      </c>
      <c r="G598" s="242"/>
      <c r="H598" s="243" t="s">
        <v>1</v>
      </c>
      <c r="I598" s="242"/>
      <c r="J598" s="242"/>
      <c r="K598" s="242"/>
      <c r="L598" s="179"/>
      <c r="M598" s="182"/>
      <c r="N598" s="183"/>
      <c r="O598" s="183"/>
      <c r="P598" s="183"/>
      <c r="Q598" s="183"/>
      <c r="R598" s="183"/>
      <c r="S598" s="183"/>
      <c r="T598" s="184"/>
      <c r="AT598" s="180" t="s">
        <v>247</v>
      </c>
      <c r="AU598" s="180" t="s">
        <v>85</v>
      </c>
      <c r="AV598" s="13" t="s">
        <v>83</v>
      </c>
      <c r="AW598" s="13" t="s">
        <v>33</v>
      </c>
      <c r="AX598" s="13" t="s">
        <v>76</v>
      </c>
      <c r="AY598" s="180" t="s">
        <v>235</v>
      </c>
    </row>
    <row r="599" spans="1:65" s="14" customFormat="1" x14ac:dyDescent="0.2">
      <c r="B599" s="185"/>
      <c r="D599" s="174" t="s">
        <v>247</v>
      </c>
      <c r="E599" s="186" t="s">
        <v>1</v>
      </c>
      <c r="F599" s="187" t="s">
        <v>1427</v>
      </c>
      <c r="G599" s="244"/>
      <c r="H599" s="245">
        <v>460</v>
      </c>
      <c r="I599" s="244"/>
      <c r="J599" s="244"/>
      <c r="K599" s="244"/>
      <c r="L599" s="185"/>
      <c r="M599" s="188"/>
      <c r="N599" s="189"/>
      <c r="O599" s="189"/>
      <c r="P599" s="189"/>
      <c r="Q599" s="189"/>
      <c r="R599" s="189"/>
      <c r="S599" s="189"/>
      <c r="T599" s="190"/>
      <c r="AT599" s="186" t="s">
        <v>247</v>
      </c>
      <c r="AU599" s="186" t="s">
        <v>85</v>
      </c>
      <c r="AV599" s="14" t="s">
        <v>85</v>
      </c>
      <c r="AW599" s="14" t="s">
        <v>33</v>
      </c>
      <c r="AX599" s="14" t="s">
        <v>76</v>
      </c>
      <c r="AY599" s="186" t="s">
        <v>235</v>
      </c>
    </row>
    <row r="600" spans="1:65" s="15" customFormat="1" x14ac:dyDescent="0.2">
      <c r="B600" s="191"/>
      <c r="D600" s="174" t="s">
        <v>247</v>
      </c>
      <c r="E600" s="192" t="s">
        <v>1</v>
      </c>
      <c r="F600" s="193" t="s">
        <v>252</v>
      </c>
      <c r="G600" s="246"/>
      <c r="H600" s="247">
        <v>460</v>
      </c>
      <c r="I600" s="246"/>
      <c r="J600" s="246"/>
      <c r="K600" s="246"/>
      <c r="L600" s="191"/>
      <c r="M600" s="194"/>
      <c r="N600" s="195"/>
      <c r="O600" s="195"/>
      <c r="P600" s="195"/>
      <c r="Q600" s="195"/>
      <c r="R600" s="195"/>
      <c r="S600" s="195"/>
      <c r="T600" s="196"/>
      <c r="AT600" s="192" t="s">
        <v>247</v>
      </c>
      <c r="AU600" s="192" t="s">
        <v>85</v>
      </c>
      <c r="AV600" s="15" t="s">
        <v>98</v>
      </c>
      <c r="AW600" s="15" t="s">
        <v>33</v>
      </c>
      <c r="AX600" s="15" t="s">
        <v>83</v>
      </c>
      <c r="AY600" s="192" t="s">
        <v>235</v>
      </c>
    </row>
    <row r="601" spans="1:65" s="12" customFormat="1" ht="22.9" customHeight="1" x14ac:dyDescent="0.2">
      <c r="B601" s="152"/>
      <c r="D601" s="153" t="s">
        <v>75</v>
      </c>
      <c r="E601" s="161" t="s">
        <v>93</v>
      </c>
      <c r="F601" s="161" t="s">
        <v>522</v>
      </c>
      <c r="G601" s="239"/>
      <c r="H601" s="239"/>
      <c r="I601" s="239"/>
      <c r="J601" s="253">
        <f>BK601</f>
        <v>0</v>
      </c>
      <c r="K601" s="239"/>
      <c r="L601" s="152"/>
      <c r="M601" s="155"/>
      <c r="N601" s="156"/>
      <c r="O601" s="156"/>
      <c r="P601" s="157">
        <f>SUM(P602:P770)</f>
        <v>0</v>
      </c>
      <c r="Q601" s="156"/>
      <c r="R601" s="157">
        <f>SUM(R602:R770)</f>
        <v>283.77830524000001</v>
      </c>
      <c r="S601" s="156"/>
      <c r="T601" s="158">
        <f>SUM(T602:T770)</f>
        <v>0</v>
      </c>
      <c r="AR601" s="153" t="s">
        <v>83</v>
      </c>
      <c r="AT601" s="159" t="s">
        <v>75</v>
      </c>
      <c r="AU601" s="159" t="s">
        <v>83</v>
      </c>
      <c r="AY601" s="153" t="s">
        <v>235</v>
      </c>
      <c r="BK601" s="160">
        <f>SUM(BK602:BK770)</f>
        <v>0</v>
      </c>
    </row>
    <row r="602" spans="1:65" s="2" customFormat="1" ht="19.899999999999999" customHeight="1" x14ac:dyDescent="0.2">
      <c r="A602" s="33"/>
      <c r="B602" s="162"/>
      <c r="C602" s="163" t="s">
        <v>684</v>
      </c>
      <c r="D602" s="163" t="s">
        <v>237</v>
      </c>
      <c r="E602" s="164" t="s">
        <v>524</v>
      </c>
      <c r="F602" s="165" t="s">
        <v>525</v>
      </c>
      <c r="G602" s="240" t="s">
        <v>341</v>
      </c>
      <c r="H602" s="241">
        <v>0.28100000000000003</v>
      </c>
      <c r="I602" s="167"/>
      <c r="J602" s="254">
        <f>ROUND(I602*H602,2)</f>
        <v>0</v>
      </c>
      <c r="K602" s="255" t="s">
        <v>241</v>
      </c>
      <c r="L602" s="34"/>
      <c r="M602" s="168" t="s">
        <v>1</v>
      </c>
      <c r="N602" s="169" t="s">
        <v>41</v>
      </c>
      <c r="O602" s="59"/>
      <c r="P602" s="170">
        <f>O602*H602</f>
        <v>0</v>
      </c>
      <c r="Q602" s="170">
        <v>1.9539999999999998E-2</v>
      </c>
      <c r="R602" s="170">
        <f>Q602*H602</f>
        <v>5.49074E-3</v>
      </c>
      <c r="S602" s="170">
        <v>0</v>
      </c>
      <c r="T602" s="171">
        <f>S602*H602</f>
        <v>0</v>
      </c>
      <c r="U602" s="33"/>
      <c r="V602" s="33"/>
      <c r="W602" s="33"/>
      <c r="X602" s="33"/>
      <c r="Y602" s="33"/>
      <c r="Z602" s="33"/>
      <c r="AA602" s="33"/>
      <c r="AB602" s="33"/>
      <c r="AC602" s="33"/>
      <c r="AD602" s="33"/>
      <c r="AE602" s="33"/>
      <c r="AR602" s="172" t="s">
        <v>98</v>
      </c>
      <c r="AT602" s="172" t="s">
        <v>237</v>
      </c>
      <c r="AU602" s="172" t="s">
        <v>85</v>
      </c>
      <c r="AY602" s="18" t="s">
        <v>235</v>
      </c>
      <c r="BE602" s="173">
        <f>IF(N602="základní",J602,0)</f>
        <v>0</v>
      </c>
      <c r="BF602" s="173">
        <f>IF(N602="snížená",J602,0)</f>
        <v>0</v>
      </c>
      <c r="BG602" s="173">
        <f>IF(N602="zákl. přenesená",J602,0)</f>
        <v>0</v>
      </c>
      <c r="BH602" s="173">
        <f>IF(N602="sníž. přenesená",J602,0)</f>
        <v>0</v>
      </c>
      <c r="BI602" s="173">
        <f>IF(N602="nulová",J602,0)</f>
        <v>0</v>
      </c>
      <c r="BJ602" s="18" t="s">
        <v>83</v>
      </c>
      <c r="BK602" s="173">
        <f>ROUND(I602*H602,2)</f>
        <v>0</v>
      </c>
      <c r="BL602" s="18" t="s">
        <v>98</v>
      </c>
      <c r="BM602" s="172" t="s">
        <v>1428</v>
      </c>
    </row>
    <row r="603" spans="1:65" s="2" customFormat="1" ht="29.25" x14ac:dyDescent="0.2">
      <c r="A603" s="33"/>
      <c r="B603" s="34"/>
      <c r="C603" s="33"/>
      <c r="D603" s="174" t="s">
        <v>243</v>
      </c>
      <c r="E603" s="33"/>
      <c r="F603" s="175" t="s">
        <v>527</v>
      </c>
      <c r="G603" s="238"/>
      <c r="H603" s="238"/>
      <c r="I603" s="238"/>
      <c r="J603" s="238"/>
      <c r="K603" s="238"/>
      <c r="L603" s="34"/>
      <c r="M603" s="176"/>
      <c r="N603" s="177"/>
      <c r="O603" s="59"/>
      <c r="P603" s="59"/>
      <c r="Q603" s="59"/>
      <c r="R603" s="59"/>
      <c r="S603" s="59"/>
      <c r="T603" s="60"/>
      <c r="U603" s="33"/>
      <c r="V603" s="33"/>
      <c r="W603" s="33"/>
      <c r="X603" s="33"/>
      <c r="Y603" s="33"/>
      <c r="Z603" s="33"/>
      <c r="AA603" s="33"/>
      <c r="AB603" s="33"/>
      <c r="AC603" s="33"/>
      <c r="AD603" s="33"/>
      <c r="AE603" s="33"/>
      <c r="AT603" s="18" t="s">
        <v>243</v>
      </c>
      <c r="AU603" s="18" t="s">
        <v>85</v>
      </c>
    </row>
    <row r="604" spans="1:65" s="2" customFormat="1" ht="68.25" x14ac:dyDescent="0.2">
      <c r="A604" s="33"/>
      <c r="B604" s="34"/>
      <c r="C604" s="33"/>
      <c r="D604" s="174" t="s">
        <v>245</v>
      </c>
      <c r="E604" s="33"/>
      <c r="F604" s="178" t="s">
        <v>528</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245</v>
      </c>
      <c r="AU604" s="18" t="s">
        <v>85</v>
      </c>
    </row>
    <row r="605" spans="1:65" s="13" customFormat="1" x14ac:dyDescent="0.2">
      <c r="B605" s="179"/>
      <c r="D605" s="174" t="s">
        <v>247</v>
      </c>
      <c r="E605" s="180" t="s">
        <v>1</v>
      </c>
      <c r="F605" s="181" t="s">
        <v>1153</v>
      </c>
      <c r="G605" s="242"/>
      <c r="H605" s="243" t="s">
        <v>1</v>
      </c>
      <c r="I605" s="242"/>
      <c r="J605" s="242"/>
      <c r="K605" s="242"/>
      <c r="L605" s="179"/>
      <c r="M605" s="182"/>
      <c r="N605" s="183"/>
      <c r="O605" s="183"/>
      <c r="P605" s="183"/>
      <c r="Q605" s="183"/>
      <c r="R605" s="183"/>
      <c r="S605" s="183"/>
      <c r="T605" s="184"/>
      <c r="AT605" s="180" t="s">
        <v>247</v>
      </c>
      <c r="AU605" s="180" t="s">
        <v>85</v>
      </c>
      <c r="AV605" s="13" t="s">
        <v>83</v>
      </c>
      <c r="AW605" s="13" t="s">
        <v>33</v>
      </c>
      <c r="AX605" s="13" t="s">
        <v>76</v>
      </c>
      <c r="AY605" s="180" t="s">
        <v>235</v>
      </c>
    </row>
    <row r="606" spans="1:65" s="13" customFormat="1" x14ac:dyDescent="0.2">
      <c r="B606" s="179"/>
      <c r="D606" s="174" t="s">
        <v>247</v>
      </c>
      <c r="E606" s="180" t="s">
        <v>1</v>
      </c>
      <c r="F606" s="181" t="s">
        <v>1429</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3" customFormat="1" x14ac:dyDescent="0.2">
      <c r="B607" s="179"/>
      <c r="D607" s="174" t="s">
        <v>247</v>
      </c>
      <c r="E607" s="180" t="s">
        <v>1</v>
      </c>
      <c r="F607" s="181" t="s">
        <v>532</v>
      </c>
      <c r="G607" s="242"/>
      <c r="H607" s="243" t="s">
        <v>1</v>
      </c>
      <c r="I607" s="242"/>
      <c r="J607" s="242"/>
      <c r="K607" s="242"/>
      <c r="L607" s="179"/>
      <c r="M607" s="182"/>
      <c r="N607" s="183"/>
      <c r="O607" s="183"/>
      <c r="P607" s="183"/>
      <c r="Q607" s="183"/>
      <c r="R607" s="183"/>
      <c r="S607" s="183"/>
      <c r="T607" s="184"/>
      <c r="AT607" s="180" t="s">
        <v>247</v>
      </c>
      <c r="AU607" s="180" t="s">
        <v>85</v>
      </c>
      <c r="AV607" s="13" t="s">
        <v>83</v>
      </c>
      <c r="AW607" s="13" t="s">
        <v>33</v>
      </c>
      <c r="AX607" s="13" t="s">
        <v>76</v>
      </c>
      <c r="AY607" s="180" t="s">
        <v>235</v>
      </c>
    </row>
    <row r="608" spans="1:65" s="14" customFormat="1" x14ac:dyDescent="0.2">
      <c r="B608" s="185"/>
      <c r="D608" s="174" t="s">
        <v>247</v>
      </c>
      <c r="E608" s="186" t="s">
        <v>1</v>
      </c>
      <c r="F608" s="187" t="s">
        <v>1430</v>
      </c>
      <c r="G608" s="244"/>
      <c r="H608" s="245">
        <v>0.28100000000000003</v>
      </c>
      <c r="I608" s="244"/>
      <c r="J608" s="244"/>
      <c r="K608" s="244"/>
      <c r="L608" s="185"/>
      <c r="M608" s="188"/>
      <c r="N608" s="189"/>
      <c r="O608" s="189"/>
      <c r="P608" s="189"/>
      <c r="Q608" s="189"/>
      <c r="R608" s="189"/>
      <c r="S608" s="189"/>
      <c r="T608" s="190"/>
      <c r="AT608" s="186" t="s">
        <v>247</v>
      </c>
      <c r="AU608" s="186" t="s">
        <v>85</v>
      </c>
      <c r="AV608" s="14" t="s">
        <v>85</v>
      </c>
      <c r="AW608" s="14" t="s">
        <v>33</v>
      </c>
      <c r="AX608" s="14" t="s">
        <v>76</v>
      </c>
      <c r="AY608" s="186" t="s">
        <v>235</v>
      </c>
    </row>
    <row r="609" spans="1:65" s="15" customFormat="1" x14ac:dyDescent="0.2">
      <c r="B609" s="191"/>
      <c r="D609" s="174" t="s">
        <v>247</v>
      </c>
      <c r="E609" s="192" t="s">
        <v>1</v>
      </c>
      <c r="F609" s="193" t="s">
        <v>252</v>
      </c>
      <c r="G609" s="246"/>
      <c r="H609" s="247">
        <v>0.28100000000000003</v>
      </c>
      <c r="I609" s="246"/>
      <c r="J609" s="246"/>
      <c r="K609" s="246"/>
      <c r="L609" s="191"/>
      <c r="M609" s="194"/>
      <c r="N609" s="195"/>
      <c r="O609" s="195"/>
      <c r="P609" s="195"/>
      <c r="Q609" s="195"/>
      <c r="R609" s="195"/>
      <c r="S609" s="195"/>
      <c r="T609" s="196"/>
      <c r="AT609" s="192" t="s">
        <v>247</v>
      </c>
      <c r="AU609" s="192" t="s">
        <v>85</v>
      </c>
      <c r="AV609" s="15" t="s">
        <v>98</v>
      </c>
      <c r="AW609" s="15" t="s">
        <v>33</v>
      </c>
      <c r="AX609" s="15" t="s">
        <v>83</v>
      </c>
      <c r="AY609" s="192" t="s">
        <v>235</v>
      </c>
    </row>
    <row r="610" spans="1:65" s="2" customFormat="1" ht="14.45" customHeight="1" x14ac:dyDescent="0.2">
      <c r="A610" s="33"/>
      <c r="B610" s="162"/>
      <c r="C610" s="197" t="s">
        <v>691</v>
      </c>
      <c r="D610" s="197" t="s">
        <v>338</v>
      </c>
      <c r="E610" s="198" t="s">
        <v>535</v>
      </c>
      <c r="F610" s="199" t="s">
        <v>536</v>
      </c>
      <c r="G610" s="248" t="s">
        <v>341</v>
      </c>
      <c r="H610" s="249">
        <v>0.28100000000000003</v>
      </c>
      <c r="I610" s="200"/>
      <c r="J610" s="256">
        <f>ROUND(I610*H610,2)</f>
        <v>0</v>
      </c>
      <c r="K610" s="257" t="s">
        <v>241</v>
      </c>
      <c r="L610" s="201"/>
      <c r="M610" s="202" t="s">
        <v>1</v>
      </c>
      <c r="N610" s="203" t="s">
        <v>41</v>
      </c>
      <c r="O610" s="59"/>
      <c r="P610" s="170">
        <f>O610*H610</f>
        <v>0</v>
      </c>
      <c r="Q610" s="170">
        <v>1</v>
      </c>
      <c r="R610" s="170">
        <f>Q610*H610</f>
        <v>0.28100000000000003</v>
      </c>
      <c r="S610" s="170">
        <v>0</v>
      </c>
      <c r="T610" s="171">
        <f>S610*H610</f>
        <v>0</v>
      </c>
      <c r="U610" s="33"/>
      <c r="V610" s="33"/>
      <c r="W610" s="33"/>
      <c r="X610" s="33"/>
      <c r="Y610" s="33"/>
      <c r="Z610" s="33"/>
      <c r="AA610" s="33"/>
      <c r="AB610" s="33"/>
      <c r="AC610" s="33"/>
      <c r="AD610" s="33"/>
      <c r="AE610" s="33"/>
      <c r="AR610" s="172" t="s">
        <v>316</v>
      </c>
      <c r="AT610" s="172" t="s">
        <v>338</v>
      </c>
      <c r="AU610" s="172" t="s">
        <v>85</v>
      </c>
      <c r="AY610" s="18" t="s">
        <v>235</v>
      </c>
      <c r="BE610" s="173">
        <f>IF(N610="základní",J610,0)</f>
        <v>0</v>
      </c>
      <c r="BF610" s="173">
        <f>IF(N610="snížená",J610,0)</f>
        <v>0</v>
      </c>
      <c r="BG610" s="173">
        <f>IF(N610="zákl. přenesená",J610,0)</f>
        <v>0</v>
      </c>
      <c r="BH610" s="173">
        <f>IF(N610="sníž. přenesená",J610,0)</f>
        <v>0</v>
      </c>
      <c r="BI610" s="173">
        <f>IF(N610="nulová",J610,0)</f>
        <v>0</v>
      </c>
      <c r="BJ610" s="18" t="s">
        <v>83</v>
      </c>
      <c r="BK610" s="173">
        <f>ROUND(I610*H610,2)</f>
        <v>0</v>
      </c>
      <c r="BL610" s="18" t="s">
        <v>98</v>
      </c>
      <c r="BM610" s="172" t="s">
        <v>1431</v>
      </c>
    </row>
    <row r="611" spans="1:65" s="2" customFormat="1" x14ac:dyDescent="0.2">
      <c r="A611" s="33"/>
      <c r="B611" s="34"/>
      <c r="C611" s="33"/>
      <c r="D611" s="174" t="s">
        <v>243</v>
      </c>
      <c r="E611" s="33"/>
      <c r="F611" s="175" t="s">
        <v>536</v>
      </c>
      <c r="G611" s="238"/>
      <c r="H611" s="238"/>
      <c r="I611" s="238"/>
      <c r="J611" s="238"/>
      <c r="K611" s="238"/>
      <c r="L611" s="34"/>
      <c r="M611" s="176"/>
      <c r="N611" s="177"/>
      <c r="O611" s="59"/>
      <c r="P611" s="59"/>
      <c r="Q611" s="59"/>
      <c r="R611" s="59"/>
      <c r="S611" s="59"/>
      <c r="T611" s="60"/>
      <c r="U611" s="33"/>
      <c r="V611" s="33"/>
      <c r="W611" s="33"/>
      <c r="X611" s="33"/>
      <c r="Y611" s="33"/>
      <c r="Z611" s="33"/>
      <c r="AA611" s="33"/>
      <c r="AB611" s="33"/>
      <c r="AC611" s="33"/>
      <c r="AD611" s="33"/>
      <c r="AE611" s="33"/>
      <c r="AT611" s="18" t="s">
        <v>243</v>
      </c>
      <c r="AU611" s="18" t="s">
        <v>85</v>
      </c>
    </row>
    <row r="612" spans="1:65" s="13" customFormat="1" x14ac:dyDescent="0.2">
      <c r="B612" s="179"/>
      <c r="D612" s="174" t="s">
        <v>247</v>
      </c>
      <c r="E612" s="180" t="s">
        <v>1</v>
      </c>
      <c r="F612" s="181" t="s">
        <v>538</v>
      </c>
      <c r="G612" s="242"/>
      <c r="H612" s="243" t="s">
        <v>1</v>
      </c>
      <c r="I612" s="242"/>
      <c r="J612" s="242"/>
      <c r="K612" s="242"/>
      <c r="L612" s="179"/>
      <c r="M612" s="182"/>
      <c r="N612" s="183"/>
      <c r="O612" s="183"/>
      <c r="P612" s="183"/>
      <c r="Q612" s="183"/>
      <c r="R612" s="183"/>
      <c r="S612" s="183"/>
      <c r="T612" s="184"/>
      <c r="AT612" s="180" t="s">
        <v>247</v>
      </c>
      <c r="AU612" s="180" t="s">
        <v>85</v>
      </c>
      <c r="AV612" s="13" t="s">
        <v>83</v>
      </c>
      <c r="AW612" s="13" t="s">
        <v>33</v>
      </c>
      <c r="AX612" s="13" t="s">
        <v>76</v>
      </c>
      <c r="AY612" s="180" t="s">
        <v>235</v>
      </c>
    </row>
    <row r="613" spans="1:65" s="13" customFormat="1" x14ac:dyDescent="0.2">
      <c r="B613" s="179"/>
      <c r="D613" s="174" t="s">
        <v>247</v>
      </c>
      <c r="E613" s="180" t="s">
        <v>1</v>
      </c>
      <c r="F613" s="181" t="s">
        <v>532</v>
      </c>
      <c r="G613" s="242"/>
      <c r="H613" s="243" t="s">
        <v>1</v>
      </c>
      <c r="I613" s="242"/>
      <c r="J613" s="242"/>
      <c r="K613" s="242"/>
      <c r="L613" s="179"/>
      <c r="M613" s="182"/>
      <c r="N613" s="183"/>
      <c r="O613" s="183"/>
      <c r="P613" s="183"/>
      <c r="Q613" s="183"/>
      <c r="R613" s="183"/>
      <c r="S613" s="183"/>
      <c r="T613" s="184"/>
      <c r="AT613" s="180" t="s">
        <v>247</v>
      </c>
      <c r="AU613" s="180" t="s">
        <v>85</v>
      </c>
      <c r="AV613" s="13" t="s">
        <v>83</v>
      </c>
      <c r="AW613" s="13" t="s">
        <v>33</v>
      </c>
      <c r="AX613" s="13" t="s">
        <v>76</v>
      </c>
      <c r="AY613" s="180" t="s">
        <v>235</v>
      </c>
    </row>
    <row r="614" spans="1:65" s="14" customFormat="1" x14ac:dyDescent="0.2">
      <c r="B614" s="185"/>
      <c r="D614" s="174" t="s">
        <v>247</v>
      </c>
      <c r="E614" s="186" t="s">
        <v>1</v>
      </c>
      <c r="F614" s="187" t="s">
        <v>1430</v>
      </c>
      <c r="G614" s="244"/>
      <c r="H614" s="245">
        <v>0.28100000000000003</v>
      </c>
      <c r="I614" s="244"/>
      <c r="J614" s="244"/>
      <c r="K614" s="244"/>
      <c r="L614" s="185"/>
      <c r="M614" s="188"/>
      <c r="N614" s="189"/>
      <c r="O614" s="189"/>
      <c r="P614" s="189"/>
      <c r="Q614" s="189"/>
      <c r="R614" s="189"/>
      <c r="S614" s="189"/>
      <c r="T614" s="190"/>
      <c r="AT614" s="186" t="s">
        <v>247</v>
      </c>
      <c r="AU614" s="186" t="s">
        <v>85</v>
      </c>
      <c r="AV614" s="14" t="s">
        <v>85</v>
      </c>
      <c r="AW614" s="14" t="s">
        <v>33</v>
      </c>
      <c r="AX614" s="14" t="s">
        <v>76</v>
      </c>
      <c r="AY614" s="186" t="s">
        <v>235</v>
      </c>
    </row>
    <row r="615" spans="1:65" s="15" customFormat="1" x14ac:dyDescent="0.2">
      <c r="B615" s="191"/>
      <c r="D615" s="174" t="s">
        <v>247</v>
      </c>
      <c r="E615" s="192" t="s">
        <v>1</v>
      </c>
      <c r="F615" s="193" t="s">
        <v>252</v>
      </c>
      <c r="G615" s="246"/>
      <c r="H615" s="247">
        <v>0.28100000000000003</v>
      </c>
      <c r="I615" s="246"/>
      <c r="J615" s="246"/>
      <c r="K615" s="246"/>
      <c r="L615" s="191"/>
      <c r="M615" s="194"/>
      <c r="N615" s="195"/>
      <c r="O615" s="195"/>
      <c r="P615" s="195"/>
      <c r="Q615" s="195"/>
      <c r="R615" s="195"/>
      <c r="S615" s="195"/>
      <c r="T615" s="196"/>
      <c r="AT615" s="192" t="s">
        <v>247</v>
      </c>
      <c r="AU615" s="192" t="s">
        <v>85</v>
      </c>
      <c r="AV615" s="15" t="s">
        <v>98</v>
      </c>
      <c r="AW615" s="15" t="s">
        <v>33</v>
      </c>
      <c r="AX615" s="15" t="s">
        <v>83</v>
      </c>
      <c r="AY615" s="192" t="s">
        <v>235</v>
      </c>
    </row>
    <row r="616" spans="1:65" s="2" customFormat="1" ht="19.899999999999999" customHeight="1" x14ac:dyDescent="0.2">
      <c r="A616" s="33"/>
      <c r="B616" s="162"/>
      <c r="C616" s="163" t="s">
        <v>697</v>
      </c>
      <c r="D616" s="163" t="s">
        <v>237</v>
      </c>
      <c r="E616" s="164" t="s">
        <v>1432</v>
      </c>
      <c r="F616" s="165" t="s">
        <v>1433</v>
      </c>
      <c r="G616" s="240" t="s">
        <v>341</v>
      </c>
      <c r="H616" s="241">
        <v>0.60699999999999998</v>
      </c>
      <c r="I616" s="167"/>
      <c r="J616" s="254">
        <f>ROUND(I616*H616,2)</f>
        <v>0</v>
      </c>
      <c r="K616" s="255" t="s">
        <v>241</v>
      </c>
      <c r="L616" s="34"/>
      <c r="M616" s="168" t="s">
        <v>1</v>
      </c>
      <c r="N616" s="169" t="s">
        <v>41</v>
      </c>
      <c r="O616" s="59"/>
      <c r="P616" s="170">
        <f>O616*H616</f>
        <v>0</v>
      </c>
      <c r="Q616" s="170">
        <v>1.7090000000000001E-2</v>
      </c>
      <c r="R616" s="170">
        <f>Q616*H616</f>
        <v>1.037363E-2</v>
      </c>
      <c r="S616" s="170">
        <v>0</v>
      </c>
      <c r="T616" s="171">
        <f>S616*H616</f>
        <v>0</v>
      </c>
      <c r="U616" s="33"/>
      <c r="V616" s="33"/>
      <c r="W616" s="33"/>
      <c r="X616" s="33"/>
      <c r="Y616" s="33"/>
      <c r="Z616" s="33"/>
      <c r="AA616" s="33"/>
      <c r="AB616" s="33"/>
      <c r="AC616" s="33"/>
      <c r="AD616" s="33"/>
      <c r="AE616" s="33"/>
      <c r="AR616" s="172" t="s">
        <v>98</v>
      </c>
      <c r="AT616" s="172" t="s">
        <v>237</v>
      </c>
      <c r="AU616" s="172" t="s">
        <v>85</v>
      </c>
      <c r="AY616" s="18" t="s">
        <v>235</v>
      </c>
      <c r="BE616" s="173">
        <f>IF(N616="základní",J616,0)</f>
        <v>0</v>
      </c>
      <c r="BF616" s="173">
        <f>IF(N616="snížená",J616,0)</f>
        <v>0</v>
      </c>
      <c r="BG616" s="173">
        <f>IF(N616="zákl. přenesená",J616,0)</f>
        <v>0</v>
      </c>
      <c r="BH616" s="173">
        <f>IF(N616="sníž. přenesená",J616,0)</f>
        <v>0</v>
      </c>
      <c r="BI616" s="173">
        <f>IF(N616="nulová",J616,0)</f>
        <v>0</v>
      </c>
      <c r="BJ616" s="18" t="s">
        <v>83</v>
      </c>
      <c r="BK616" s="173">
        <f>ROUND(I616*H616,2)</f>
        <v>0</v>
      </c>
      <c r="BL616" s="18" t="s">
        <v>98</v>
      </c>
      <c r="BM616" s="172" t="s">
        <v>1434</v>
      </c>
    </row>
    <row r="617" spans="1:65" s="2" customFormat="1" ht="29.25" x14ac:dyDescent="0.2">
      <c r="A617" s="33"/>
      <c r="B617" s="34"/>
      <c r="C617" s="33"/>
      <c r="D617" s="174" t="s">
        <v>243</v>
      </c>
      <c r="E617" s="33"/>
      <c r="F617" s="175" t="s">
        <v>1435</v>
      </c>
      <c r="G617" s="238"/>
      <c r="H617" s="238"/>
      <c r="I617" s="238"/>
      <c r="J617" s="238"/>
      <c r="K617" s="238"/>
      <c r="L617" s="34"/>
      <c r="M617" s="176"/>
      <c r="N617" s="177"/>
      <c r="O617" s="59"/>
      <c r="P617" s="59"/>
      <c r="Q617" s="59"/>
      <c r="R617" s="59"/>
      <c r="S617" s="59"/>
      <c r="T617" s="60"/>
      <c r="U617" s="33"/>
      <c r="V617" s="33"/>
      <c r="W617" s="33"/>
      <c r="X617" s="33"/>
      <c r="Y617" s="33"/>
      <c r="Z617" s="33"/>
      <c r="AA617" s="33"/>
      <c r="AB617" s="33"/>
      <c r="AC617" s="33"/>
      <c r="AD617" s="33"/>
      <c r="AE617" s="33"/>
      <c r="AT617" s="18" t="s">
        <v>243</v>
      </c>
      <c r="AU617" s="18" t="s">
        <v>85</v>
      </c>
    </row>
    <row r="618" spans="1:65" s="2" customFormat="1" ht="68.25" x14ac:dyDescent="0.2">
      <c r="A618" s="33"/>
      <c r="B618" s="34"/>
      <c r="C618" s="33"/>
      <c r="D618" s="174" t="s">
        <v>245</v>
      </c>
      <c r="E618" s="33"/>
      <c r="F618" s="178" t="s">
        <v>528</v>
      </c>
      <c r="G618" s="238"/>
      <c r="H618" s="238"/>
      <c r="I618" s="238"/>
      <c r="J618" s="238"/>
      <c r="K618" s="238"/>
      <c r="L618" s="34"/>
      <c r="M618" s="176"/>
      <c r="N618" s="177"/>
      <c r="O618" s="59"/>
      <c r="P618" s="59"/>
      <c r="Q618" s="59"/>
      <c r="R618" s="59"/>
      <c r="S618" s="59"/>
      <c r="T618" s="60"/>
      <c r="U618" s="33"/>
      <c r="V618" s="33"/>
      <c r="W618" s="33"/>
      <c r="X618" s="33"/>
      <c r="Y618" s="33"/>
      <c r="Z618" s="33"/>
      <c r="AA618" s="33"/>
      <c r="AB618" s="33"/>
      <c r="AC618" s="33"/>
      <c r="AD618" s="33"/>
      <c r="AE618" s="33"/>
      <c r="AT618" s="18" t="s">
        <v>245</v>
      </c>
      <c r="AU618" s="18" t="s">
        <v>85</v>
      </c>
    </row>
    <row r="619" spans="1:65" s="13" customFormat="1" x14ac:dyDescent="0.2">
      <c r="B619" s="179"/>
      <c r="D619" s="174" t="s">
        <v>247</v>
      </c>
      <c r="E619" s="180" t="s">
        <v>1</v>
      </c>
      <c r="F619" s="181" t="s">
        <v>1153</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3" customFormat="1" x14ac:dyDescent="0.2">
      <c r="B620" s="179"/>
      <c r="D620" s="174" t="s">
        <v>247</v>
      </c>
      <c r="E620" s="180" t="s">
        <v>1</v>
      </c>
      <c r="F620" s="181" t="s">
        <v>1436</v>
      </c>
      <c r="G620" s="242"/>
      <c r="H620" s="243" t="s">
        <v>1</v>
      </c>
      <c r="I620" s="242"/>
      <c r="J620" s="242"/>
      <c r="K620" s="242"/>
      <c r="L620" s="179"/>
      <c r="M620" s="182"/>
      <c r="N620" s="183"/>
      <c r="O620" s="183"/>
      <c r="P620" s="183"/>
      <c r="Q620" s="183"/>
      <c r="R620" s="183"/>
      <c r="S620" s="183"/>
      <c r="T620" s="184"/>
      <c r="AT620" s="180" t="s">
        <v>247</v>
      </c>
      <c r="AU620" s="180" t="s">
        <v>85</v>
      </c>
      <c r="AV620" s="13" t="s">
        <v>83</v>
      </c>
      <c r="AW620" s="13" t="s">
        <v>33</v>
      </c>
      <c r="AX620" s="13" t="s">
        <v>76</v>
      </c>
      <c r="AY620" s="180" t="s">
        <v>235</v>
      </c>
    </row>
    <row r="621" spans="1:65" s="13" customFormat="1" x14ac:dyDescent="0.2">
      <c r="B621" s="179"/>
      <c r="D621" s="174" t="s">
        <v>247</v>
      </c>
      <c r="E621" s="180" t="s">
        <v>1</v>
      </c>
      <c r="F621" s="181" t="s">
        <v>1437</v>
      </c>
      <c r="G621" s="242"/>
      <c r="H621" s="243" t="s">
        <v>1</v>
      </c>
      <c r="I621" s="242"/>
      <c r="J621" s="242"/>
      <c r="K621" s="242"/>
      <c r="L621" s="179"/>
      <c r="M621" s="182"/>
      <c r="N621" s="183"/>
      <c r="O621" s="183"/>
      <c r="P621" s="183"/>
      <c r="Q621" s="183"/>
      <c r="R621" s="183"/>
      <c r="S621" s="183"/>
      <c r="T621" s="184"/>
      <c r="AT621" s="180" t="s">
        <v>247</v>
      </c>
      <c r="AU621" s="180" t="s">
        <v>85</v>
      </c>
      <c r="AV621" s="13" t="s">
        <v>83</v>
      </c>
      <c r="AW621" s="13" t="s">
        <v>33</v>
      </c>
      <c r="AX621" s="13" t="s">
        <v>76</v>
      </c>
      <c r="AY621" s="180" t="s">
        <v>235</v>
      </c>
    </row>
    <row r="622" spans="1:65" s="14" customFormat="1" x14ac:dyDescent="0.2">
      <c r="B622" s="185"/>
      <c r="D622" s="174" t="s">
        <v>247</v>
      </c>
      <c r="E622" s="186" t="s">
        <v>1</v>
      </c>
      <c r="F622" s="187" t="s">
        <v>1438</v>
      </c>
      <c r="G622" s="244"/>
      <c r="H622" s="245">
        <v>0.60699999999999998</v>
      </c>
      <c r="I622" s="244"/>
      <c r="J622" s="244"/>
      <c r="K622" s="244"/>
      <c r="L622" s="185"/>
      <c r="M622" s="188"/>
      <c r="N622" s="189"/>
      <c r="O622" s="189"/>
      <c r="P622" s="189"/>
      <c r="Q622" s="189"/>
      <c r="R622" s="189"/>
      <c r="S622" s="189"/>
      <c r="T622" s="190"/>
      <c r="AT622" s="186" t="s">
        <v>247</v>
      </c>
      <c r="AU622" s="186" t="s">
        <v>85</v>
      </c>
      <c r="AV622" s="14" t="s">
        <v>85</v>
      </c>
      <c r="AW622" s="14" t="s">
        <v>33</v>
      </c>
      <c r="AX622" s="14" t="s">
        <v>76</v>
      </c>
      <c r="AY622" s="186" t="s">
        <v>235</v>
      </c>
    </row>
    <row r="623" spans="1:65" s="15" customFormat="1" x14ac:dyDescent="0.2">
      <c r="B623" s="191"/>
      <c r="D623" s="174" t="s">
        <v>247</v>
      </c>
      <c r="E623" s="192" t="s">
        <v>1</v>
      </c>
      <c r="F623" s="193" t="s">
        <v>252</v>
      </c>
      <c r="G623" s="246"/>
      <c r="H623" s="247">
        <v>0.60699999999999998</v>
      </c>
      <c r="I623" s="246"/>
      <c r="J623" s="246"/>
      <c r="K623" s="246"/>
      <c r="L623" s="191"/>
      <c r="M623" s="194"/>
      <c r="N623" s="195"/>
      <c r="O623" s="195"/>
      <c r="P623" s="195"/>
      <c r="Q623" s="195"/>
      <c r="R623" s="195"/>
      <c r="S623" s="195"/>
      <c r="T623" s="196"/>
      <c r="AT623" s="192" t="s">
        <v>247</v>
      </c>
      <c r="AU623" s="192" t="s">
        <v>85</v>
      </c>
      <c r="AV623" s="15" t="s">
        <v>98</v>
      </c>
      <c r="AW623" s="15" t="s">
        <v>33</v>
      </c>
      <c r="AX623" s="15" t="s">
        <v>83</v>
      </c>
      <c r="AY623" s="192" t="s">
        <v>235</v>
      </c>
    </row>
    <row r="624" spans="1:65" s="2" customFormat="1" ht="14.45" customHeight="1" x14ac:dyDescent="0.2">
      <c r="A624" s="33"/>
      <c r="B624" s="162"/>
      <c r="C624" s="197" t="s">
        <v>704</v>
      </c>
      <c r="D624" s="197" t="s">
        <v>338</v>
      </c>
      <c r="E624" s="198" t="s">
        <v>1439</v>
      </c>
      <c r="F624" s="199" t="s">
        <v>1440</v>
      </c>
      <c r="G624" s="248" t="s">
        <v>341</v>
      </c>
      <c r="H624" s="249">
        <v>0.60699999999999998</v>
      </c>
      <c r="I624" s="200"/>
      <c r="J624" s="256">
        <f>ROUND(I624*H624,2)</f>
        <v>0</v>
      </c>
      <c r="K624" s="257" t="s">
        <v>241</v>
      </c>
      <c r="L624" s="201"/>
      <c r="M624" s="202" t="s">
        <v>1</v>
      </c>
      <c r="N624" s="203" t="s">
        <v>41</v>
      </c>
      <c r="O624" s="59"/>
      <c r="P624" s="170">
        <f>O624*H624</f>
        <v>0</v>
      </c>
      <c r="Q624" s="170">
        <v>1</v>
      </c>
      <c r="R624" s="170">
        <f>Q624*H624</f>
        <v>0.60699999999999998</v>
      </c>
      <c r="S624" s="170">
        <v>0</v>
      </c>
      <c r="T624" s="171">
        <f>S624*H624</f>
        <v>0</v>
      </c>
      <c r="U624" s="33"/>
      <c r="V624" s="33"/>
      <c r="W624" s="33"/>
      <c r="X624" s="33"/>
      <c r="Y624" s="33"/>
      <c r="Z624" s="33"/>
      <c r="AA624" s="33"/>
      <c r="AB624" s="33"/>
      <c r="AC624" s="33"/>
      <c r="AD624" s="33"/>
      <c r="AE624" s="33"/>
      <c r="AR624" s="172" t="s">
        <v>316</v>
      </c>
      <c r="AT624" s="172" t="s">
        <v>338</v>
      </c>
      <c r="AU624" s="172" t="s">
        <v>85</v>
      </c>
      <c r="AY624" s="18" t="s">
        <v>235</v>
      </c>
      <c r="BE624" s="173">
        <f>IF(N624="základní",J624,0)</f>
        <v>0</v>
      </c>
      <c r="BF624" s="173">
        <f>IF(N624="snížená",J624,0)</f>
        <v>0</v>
      </c>
      <c r="BG624" s="173">
        <f>IF(N624="zákl. přenesená",J624,0)</f>
        <v>0</v>
      </c>
      <c r="BH624" s="173">
        <f>IF(N624="sníž. přenesená",J624,0)</f>
        <v>0</v>
      </c>
      <c r="BI624" s="173">
        <f>IF(N624="nulová",J624,0)</f>
        <v>0</v>
      </c>
      <c r="BJ624" s="18" t="s">
        <v>83</v>
      </c>
      <c r="BK624" s="173">
        <f>ROUND(I624*H624,2)</f>
        <v>0</v>
      </c>
      <c r="BL624" s="18" t="s">
        <v>98</v>
      </c>
      <c r="BM624" s="172" t="s">
        <v>1441</v>
      </c>
    </row>
    <row r="625" spans="1:65" s="2" customFormat="1" x14ac:dyDescent="0.2">
      <c r="A625" s="33"/>
      <c r="B625" s="34"/>
      <c r="C625" s="33"/>
      <c r="D625" s="174" t="s">
        <v>243</v>
      </c>
      <c r="E625" s="33"/>
      <c r="F625" s="175" t="s">
        <v>1440</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243</v>
      </c>
      <c r="AU625" s="18" t="s">
        <v>85</v>
      </c>
    </row>
    <row r="626" spans="1:65" s="2" customFormat="1" ht="19.5" x14ac:dyDescent="0.2">
      <c r="A626" s="33"/>
      <c r="B626" s="34"/>
      <c r="C626" s="33"/>
      <c r="D626" s="174" t="s">
        <v>408</v>
      </c>
      <c r="E626" s="33"/>
      <c r="F626" s="178" t="s">
        <v>1442</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408</v>
      </c>
      <c r="AU626" s="18" t="s">
        <v>85</v>
      </c>
    </row>
    <row r="627" spans="1:65" s="13" customFormat="1" x14ac:dyDescent="0.2">
      <c r="B627" s="179"/>
      <c r="D627" s="174" t="s">
        <v>247</v>
      </c>
      <c r="E627" s="180" t="s">
        <v>1</v>
      </c>
      <c r="F627" s="181" t="s">
        <v>1443</v>
      </c>
      <c r="G627" s="242"/>
      <c r="H627" s="243" t="s">
        <v>1</v>
      </c>
      <c r="I627" s="242"/>
      <c r="J627" s="242"/>
      <c r="K627" s="242"/>
      <c r="L627" s="179"/>
      <c r="M627" s="182"/>
      <c r="N627" s="183"/>
      <c r="O627" s="183"/>
      <c r="P627" s="183"/>
      <c r="Q627" s="183"/>
      <c r="R627" s="183"/>
      <c r="S627" s="183"/>
      <c r="T627" s="184"/>
      <c r="AT627" s="180" t="s">
        <v>247</v>
      </c>
      <c r="AU627" s="180" t="s">
        <v>85</v>
      </c>
      <c r="AV627" s="13" t="s">
        <v>83</v>
      </c>
      <c r="AW627" s="13" t="s">
        <v>33</v>
      </c>
      <c r="AX627" s="13" t="s">
        <v>76</v>
      </c>
      <c r="AY627" s="180" t="s">
        <v>235</v>
      </c>
    </row>
    <row r="628" spans="1:65" s="14" customFormat="1" x14ac:dyDescent="0.2">
      <c r="B628" s="185"/>
      <c r="D628" s="174" t="s">
        <v>247</v>
      </c>
      <c r="E628" s="186" t="s">
        <v>1</v>
      </c>
      <c r="F628" s="187" t="s">
        <v>1444</v>
      </c>
      <c r="G628" s="244"/>
      <c r="H628" s="245">
        <v>0.60699999999999998</v>
      </c>
      <c r="I628" s="244"/>
      <c r="J628" s="244"/>
      <c r="K628" s="244"/>
      <c r="L628" s="185"/>
      <c r="M628" s="188"/>
      <c r="N628" s="189"/>
      <c r="O628" s="189"/>
      <c r="P628" s="189"/>
      <c r="Q628" s="189"/>
      <c r="R628" s="189"/>
      <c r="S628" s="189"/>
      <c r="T628" s="190"/>
      <c r="AT628" s="186" t="s">
        <v>247</v>
      </c>
      <c r="AU628" s="186" t="s">
        <v>85</v>
      </c>
      <c r="AV628" s="14" t="s">
        <v>85</v>
      </c>
      <c r="AW628" s="14" t="s">
        <v>33</v>
      </c>
      <c r="AX628" s="14" t="s">
        <v>76</v>
      </c>
      <c r="AY628" s="186" t="s">
        <v>235</v>
      </c>
    </row>
    <row r="629" spans="1:65" s="15" customFormat="1" x14ac:dyDescent="0.2">
      <c r="B629" s="191"/>
      <c r="D629" s="174" t="s">
        <v>247</v>
      </c>
      <c r="E629" s="192" t="s">
        <v>1</v>
      </c>
      <c r="F629" s="193" t="s">
        <v>252</v>
      </c>
      <c r="G629" s="246"/>
      <c r="H629" s="247">
        <v>0.60699999999999998</v>
      </c>
      <c r="I629" s="246"/>
      <c r="J629" s="246"/>
      <c r="K629" s="246"/>
      <c r="L629" s="191"/>
      <c r="M629" s="194"/>
      <c r="N629" s="195"/>
      <c r="O629" s="195"/>
      <c r="P629" s="195"/>
      <c r="Q629" s="195"/>
      <c r="R629" s="195"/>
      <c r="S629" s="195"/>
      <c r="T629" s="196"/>
      <c r="AT629" s="192" t="s">
        <v>247</v>
      </c>
      <c r="AU629" s="192" t="s">
        <v>85</v>
      </c>
      <c r="AV629" s="15" t="s">
        <v>98</v>
      </c>
      <c r="AW629" s="15" t="s">
        <v>33</v>
      </c>
      <c r="AX629" s="15" t="s">
        <v>83</v>
      </c>
      <c r="AY629" s="192" t="s">
        <v>235</v>
      </c>
    </row>
    <row r="630" spans="1:65" s="2" customFormat="1" ht="19.899999999999999" customHeight="1" x14ac:dyDescent="0.2">
      <c r="A630" s="33"/>
      <c r="B630" s="162"/>
      <c r="C630" s="163" t="s">
        <v>709</v>
      </c>
      <c r="D630" s="163" t="s">
        <v>237</v>
      </c>
      <c r="E630" s="164" t="s">
        <v>544</v>
      </c>
      <c r="F630" s="165" t="s">
        <v>545</v>
      </c>
      <c r="G630" s="240" t="s">
        <v>263</v>
      </c>
      <c r="H630" s="241">
        <v>155.03</v>
      </c>
      <c r="I630" s="167"/>
      <c r="J630" s="254">
        <f>ROUND(I630*H630,2)</f>
        <v>0</v>
      </c>
      <c r="K630" s="255" t="s">
        <v>241</v>
      </c>
      <c r="L630" s="34"/>
      <c r="M630" s="168" t="s">
        <v>1</v>
      </c>
      <c r="N630" s="169" t="s">
        <v>41</v>
      </c>
      <c r="O630" s="59"/>
      <c r="P630" s="170">
        <f>O630*H630</f>
        <v>0</v>
      </c>
      <c r="Q630" s="170">
        <v>0</v>
      </c>
      <c r="R630" s="170">
        <f>Q630*H630</f>
        <v>0</v>
      </c>
      <c r="S630" s="170">
        <v>0</v>
      </c>
      <c r="T630" s="171">
        <f>S630*H630</f>
        <v>0</v>
      </c>
      <c r="U630" s="33"/>
      <c r="V630" s="33"/>
      <c r="W630" s="33"/>
      <c r="X630" s="33"/>
      <c r="Y630" s="33"/>
      <c r="Z630" s="33"/>
      <c r="AA630" s="33"/>
      <c r="AB630" s="33"/>
      <c r="AC630" s="33"/>
      <c r="AD630" s="33"/>
      <c r="AE630" s="33"/>
      <c r="AR630" s="172" t="s">
        <v>98</v>
      </c>
      <c r="AT630" s="172" t="s">
        <v>237</v>
      </c>
      <c r="AU630" s="172" t="s">
        <v>85</v>
      </c>
      <c r="AY630" s="18" t="s">
        <v>235</v>
      </c>
      <c r="BE630" s="173">
        <f>IF(N630="základní",J630,0)</f>
        <v>0</v>
      </c>
      <c r="BF630" s="173">
        <f>IF(N630="snížená",J630,0)</f>
        <v>0</v>
      </c>
      <c r="BG630" s="173">
        <f>IF(N630="zákl. přenesená",J630,0)</f>
        <v>0</v>
      </c>
      <c r="BH630" s="173">
        <f>IF(N630="sníž. přenesená",J630,0)</f>
        <v>0</v>
      </c>
      <c r="BI630" s="173">
        <f>IF(N630="nulová",J630,0)</f>
        <v>0</v>
      </c>
      <c r="BJ630" s="18" t="s">
        <v>83</v>
      </c>
      <c r="BK630" s="173">
        <f>ROUND(I630*H630,2)</f>
        <v>0</v>
      </c>
      <c r="BL630" s="18" t="s">
        <v>98</v>
      </c>
      <c r="BM630" s="172" t="s">
        <v>1445</v>
      </c>
    </row>
    <row r="631" spans="1:65" s="2" customFormat="1" ht="39" x14ac:dyDescent="0.2">
      <c r="A631" s="33"/>
      <c r="B631" s="34"/>
      <c r="C631" s="33"/>
      <c r="D631" s="174" t="s">
        <v>243</v>
      </c>
      <c r="E631" s="33"/>
      <c r="F631" s="175" t="s">
        <v>547</v>
      </c>
      <c r="G631" s="238"/>
      <c r="H631" s="238"/>
      <c r="I631" s="238"/>
      <c r="J631" s="238"/>
      <c r="K631" s="238"/>
      <c r="L631" s="34"/>
      <c r="M631" s="176"/>
      <c r="N631" s="177"/>
      <c r="O631" s="59"/>
      <c r="P631" s="59"/>
      <c r="Q631" s="59"/>
      <c r="R631" s="59"/>
      <c r="S631" s="59"/>
      <c r="T631" s="60"/>
      <c r="U631" s="33"/>
      <c r="V631" s="33"/>
      <c r="W631" s="33"/>
      <c r="X631" s="33"/>
      <c r="Y631" s="33"/>
      <c r="Z631" s="33"/>
      <c r="AA631" s="33"/>
      <c r="AB631" s="33"/>
      <c r="AC631" s="33"/>
      <c r="AD631" s="33"/>
      <c r="AE631" s="33"/>
      <c r="AT631" s="18" t="s">
        <v>243</v>
      </c>
      <c r="AU631" s="18" t="s">
        <v>85</v>
      </c>
    </row>
    <row r="632" spans="1:65" s="2" customFormat="1" ht="146.25" x14ac:dyDescent="0.2">
      <c r="A632" s="33"/>
      <c r="B632" s="34"/>
      <c r="C632" s="33"/>
      <c r="D632" s="174" t="s">
        <v>245</v>
      </c>
      <c r="E632" s="33"/>
      <c r="F632" s="178" t="s">
        <v>548</v>
      </c>
      <c r="G632" s="238"/>
      <c r="H632" s="238"/>
      <c r="I632" s="238"/>
      <c r="J632" s="238"/>
      <c r="K632" s="238"/>
      <c r="L632" s="34"/>
      <c r="M632" s="176"/>
      <c r="N632" s="177"/>
      <c r="O632" s="59"/>
      <c r="P632" s="59"/>
      <c r="Q632" s="59"/>
      <c r="R632" s="59"/>
      <c r="S632" s="59"/>
      <c r="T632" s="60"/>
      <c r="U632" s="33"/>
      <c r="V632" s="33"/>
      <c r="W632" s="33"/>
      <c r="X632" s="33"/>
      <c r="Y632" s="33"/>
      <c r="Z632" s="33"/>
      <c r="AA632" s="33"/>
      <c r="AB632" s="33"/>
      <c r="AC632" s="33"/>
      <c r="AD632" s="33"/>
      <c r="AE632" s="33"/>
      <c r="AT632" s="18" t="s">
        <v>245</v>
      </c>
      <c r="AU632" s="18" t="s">
        <v>85</v>
      </c>
    </row>
    <row r="633" spans="1:65" s="13" customFormat="1" x14ac:dyDescent="0.2">
      <c r="B633" s="179"/>
      <c r="D633" s="174" t="s">
        <v>247</v>
      </c>
      <c r="E633" s="180" t="s">
        <v>1</v>
      </c>
      <c r="F633" s="181" t="s">
        <v>1153</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3" customFormat="1" x14ac:dyDescent="0.2">
      <c r="B634" s="179"/>
      <c r="D634" s="174" t="s">
        <v>247</v>
      </c>
      <c r="E634" s="180" t="s">
        <v>1</v>
      </c>
      <c r="F634" s="181" t="s">
        <v>549</v>
      </c>
      <c r="G634" s="242"/>
      <c r="H634" s="243" t="s">
        <v>1</v>
      </c>
      <c r="I634" s="242"/>
      <c r="J634" s="242"/>
      <c r="K634" s="242"/>
      <c r="L634" s="179"/>
      <c r="M634" s="182"/>
      <c r="N634" s="183"/>
      <c r="O634" s="183"/>
      <c r="P634" s="183"/>
      <c r="Q634" s="183"/>
      <c r="R634" s="183"/>
      <c r="S634" s="183"/>
      <c r="T634" s="184"/>
      <c r="AT634" s="180" t="s">
        <v>247</v>
      </c>
      <c r="AU634" s="180" t="s">
        <v>85</v>
      </c>
      <c r="AV634" s="13" t="s">
        <v>83</v>
      </c>
      <c r="AW634" s="13" t="s">
        <v>33</v>
      </c>
      <c r="AX634" s="13" t="s">
        <v>76</v>
      </c>
      <c r="AY634" s="180" t="s">
        <v>235</v>
      </c>
    </row>
    <row r="635" spans="1:65" s="13" customFormat="1" x14ac:dyDescent="0.2">
      <c r="B635" s="179"/>
      <c r="D635" s="174" t="s">
        <v>247</v>
      </c>
      <c r="E635" s="180" t="s">
        <v>1</v>
      </c>
      <c r="F635" s="181" t="s">
        <v>1446</v>
      </c>
      <c r="G635" s="242"/>
      <c r="H635" s="243" t="s">
        <v>1</v>
      </c>
      <c r="I635" s="242"/>
      <c r="J635" s="242"/>
      <c r="K635" s="242"/>
      <c r="L635" s="179"/>
      <c r="M635" s="182"/>
      <c r="N635" s="183"/>
      <c r="O635" s="183"/>
      <c r="P635" s="183"/>
      <c r="Q635" s="183"/>
      <c r="R635" s="183"/>
      <c r="S635" s="183"/>
      <c r="T635" s="184"/>
      <c r="AT635" s="180" t="s">
        <v>247</v>
      </c>
      <c r="AU635" s="180" t="s">
        <v>85</v>
      </c>
      <c r="AV635" s="13" t="s">
        <v>83</v>
      </c>
      <c r="AW635" s="13" t="s">
        <v>33</v>
      </c>
      <c r="AX635" s="13" t="s">
        <v>76</v>
      </c>
      <c r="AY635" s="180" t="s">
        <v>235</v>
      </c>
    </row>
    <row r="636" spans="1:65" s="14" customFormat="1" x14ac:dyDescent="0.2">
      <c r="B636" s="185"/>
      <c r="D636" s="174" t="s">
        <v>247</v>
      </c>
      <c r="E636" s="186" t="s">
        <v>1</v>
      </c>
      <c r="F636" s="187" t="s">
        <v>1447</v>
      </c>
      <c r="G636" s="244"/>
      <c r="H636" s="245">
        <v>89.1</v>
      </c>
      <c r="I636" s="244"/>
      <c r="J636" s="244"/>
      <c r="K636" s="244"/>
      <c r="L636" s="185"/>
      <c r="M636" s="188"/>
      <c r="N636" s="189"/>
      <c r="O636" s="189"/>
      <c r="P636" s="189"/>
      <c r="Q636" s="189"/>
      <c r="R636" s="189"/>
      <c r="S636" s="189"/>
      <c r="T636" s="190"/>
      <c r="AT636" s="186" t="s">
        <v>247</v>
      </c>
      <c r="AU636" s="186" t="s">
        <v>85</v>
      </c>
      <c r="AV636" s="14" t="s">
        <v>85</v>
      </c>
      <c r="AW636" s="14" t="s">
        <v>33</v>
      </c>
      <c r="AX636" s="14" t="s">
        <v>76</v>
      </c>
      <c r="AY636" s="186" t="s">
        <v>235</v>
      </c>
    </row>
    <row r="637" spans="1:65" s="13" customFormat="1" x14ac:dyDescent="0.2">
      <c r="B637" s="179"/>
      <c r="D637" s="174" t="s">
        <v>247</v>
      </c>
      <c r="E637" s="180" t="s">
        <v>1</v>
      </c>
      <c r="F637" s="181" t="s">
        <v>1448</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3" customFormat="1" x14ac:dyDescent="0.2">
      <c r="B638" s="179"/>
      <c r="D638" s="174" t="s">
        <v>247</v>
      </c>
      <c r="E638" s="180" t="s">
        <v>1</v>
      </c>
      <c r="F638" s="181" t="s">
        <v>1197</v>
      </c>
      <c r="G638" s="242"/>
      <c r="H638" s="243" t="s">
        <v>1</v>
      </c>
      <c r="I638" s="242"/>
      <c r="J638" s="242"/>
      <c r="K638" s="242"/>
      <c r="L638" s="179"/>
      <c r="M638" s="182"/>
      <c r="N638" s="183"/>
      <c r="O638" s="183"/>
      <c r="P638" s="183"/>
      <c r="Q638" s="183"/>
      <c r="R638" s="183"/>
      <c r="S638" s="183"/>
      <c r="T638" s="184"/>
      <c r="AT638" s="180" t="s">
        <v>247</v>
      </c>
      <c r="AU638" s="180" t="s">
        <v>85</v>
      </c>
      <c r="AV638" s="13" t="s">
        <v>83</v>
      </c>
      <c r="AW638" s="13" t="s">
        <v>33</v>
      </c>
      <c r="AX638" s="13" t="s">
        <v>76</v>
      </c>
      <c r="AY638" s="180" t="s">
        <v>235</v>
      </c>
    </row>
    <row r="639" spans="1:65" s="14" customFormat="1" x14ac:dyDescent="0.2">
      <c r="B639" s="185"/>
      <c r="D639" s="174" t="s">
        <v>247</v>
      </c>
      <c r="E639" s="186" t="s">
        <v>1</v>
      </c>
      <c r="F639" s="187" t="s">
        <v>1449</v>
      </c>
      <c r="G639" s="244"/>
      <c r="H639" s="245">
        <v>13.2</v>
      </c>
      <c r="I639" s="244"/>
      <c r="J639" s="244"/>
      <c r="K639" s="244"/>
      <c r="L639" s="185"/>
      <c r="M639" s="188"/>
      <c r="N639" s="189"/>
      <c r="O639" s="189"/>
      <c r="P639" s="189"/>
      <c r="Q639" s="189"/>
      <c r="R639" s="189"/>
      <c r="S639" s="189"/>
      <c r="T639" s="190"/>
      <c r="AT639" s="186" t="s">
        <v>247</v>
      </c>
      <c r="AU639" s="186" t="s">
        <v>85</v>
      </c>
      <c r="AV639" s="14" t="s">
        <v>85</v>
      </c>
      <c r="AW639" s="14" t="s">
        <v>33</v>
      </c>
      <c r="AX639" s="14" t="s">
        <v>76</v>
      </c>
      <c r="AY639" s="186" t="s">
        <v>235</v>
      </c>
    </row>
    <row r="640" spans="1:65" s="13" customFormat="1" x14ac:dyDescent="0.2">
      <c r="B640" s="179"/>
      <c r="D640" s="174" t="s">
        <v>247</v>
      </c>
      <c r="E640" s="180" t="s">
        <v>1</v>
      </c>
      <c r="F640" s="181" t="s">
        <v>1450</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1:65" s="14" customFormat="1" x14ac:dyDescent="0.2">
      <c r="B641" s="185"/>
      <c r="D641" s="174" t="s">
        <v>247</v>
      </c>
      <c r="E641" s="186" t="s">
        <v>1</v>
      </c>
      <c r="F641" s="187" t="s">
        <v>1451</v>
      </c>
      <c r="G641" s="244"/>
      <c r="H641" s="245">
        <v>11.9</v>
      </c>
      <c r="I641" s="244"/>
      <c r="J641" s="244"/>
      <c r="K641" s="244"/>
      <c r="L641" s="185"/>
      <c r="M641" s="188"/>
      <c r="N641" s="189"/>
      <c r="O641" s="189"/>
      <c r="P641" s="189"/>
      <c r="Q641" s="189"/>
      <c r="R641" s="189"/>
      <c r="S641" s="189"/>
      <c r="T641" s="190"/>
      <c r="AT641" s="186" t="s">
        <v>247</v>
      </c>
      <c r="AU641" s="186" t="s">
        <v>85</v>
      </c>
      <c r="AV641" s="14" t="s">
        <v>85</v>
      </c>
      <c r="AW641" s="14" t="s">
        <v>33</v>
      </c>
      <c r="AX641" s="14" t="s">
        <v>76</v>
      </c>
      <c r="AY641" s="186" t="s">
        <v>235</v>
      </c>
    </row>
    <row r="642" spans="1:65" s="13" customFormat="1" x14ac:dyDescent="0.2">
      <c r="B642" s="179"/>
      <c r="D642" s="174" t="s">
        <v>247</v>
      </c>
      <c r="E642" s="180" t="s">
        <v>1</v>
      </c>
      <c r="F642" s="181" t="s">
        <v>1452</v>
      </c>
      <c r="G642" s="242"/>
      <c r="H642" s="243" t="s">
        <v>1</v>
      </c>
      <c r="I642" s="242"/>
      <c r="J642" s="242"/>
      <c r="K642" s="242"/>
      <c r="L642" s="179"/>
      <c r="M642" s="182"/>
      <c r="N642" s="183"/>
      <c r="O642" s="183"/>
      <c r="P642" s="183"/>
      <c r="Q642" s="183"/>
      <c r="R642" s="183"/>
      <c r="S642" s="183"/>
      <c r="T642" s="184"/>
      <c r="AT642" s="180" t="s">
        <v>247</v>
      </c>
      <c r="AU642" s="180" t="s">
        <v>85</v>
      </c>
      <c r="AV642" s="13" t="s">
        <v>83</v>
      </c>
      <c r="AW642" s="13" t="s">
        <v>33</v>
      </c>
      <c r="AX642" s="13" t="s">
        <v>76</v>
      </c>
      <c r="AY642" s="180" t="s">
        <v>235</v>
      </c>
    </row>
    <row r="643" spans="1:65" s="14" customFormat="1" x14ac:dyDescent="0.2">
      <c r="B643" s="185"/>
      <c r="D643" s="174" t="s">
        <v>247</v>
      </c>
      <c r="E643" s="186" t="s">
        <v>1</v>
      </c>
      <c r="F643" s="187" t="s">
        <v>1453</v>
      </c>
      <c r="G643" s="244"/>
      <c r="H643" s="245">
        <v>12.51</v>
      </c>
      <c r="I643" s="244"/>
      <c r="J643" s="244"/>
      <c r="K643" s="244"/>
      <c r="L643" s="185"/>
      <c r="M643" s="188"/>
      <c r="N643" s="189"/>
      <c r="O643" s="189"/>
      <c r="P643" s="189"/>
      <c r="Q643" s="189"/>
      <c r="R643" s="189"/>
      <c r="S643" s="189"/>
      <c r="T643" s="190"/>
      <c r="AT643" s="186" t="s">
        <v>247</v>
      </c>
      <c r="AU643" s="186" t="s">
        <v>85</v>
      </c>
      <c r="AV643" s="14" t="s">
        <v>85</v>
      </c>
      <c r="AW643" s="14" t="s">
        <v>33</v>
      </c>
      <c r="AX643" s="14" t="s">
        <v>76</v>
      </c>
      <c r="AY643" s="186" t="s">
        <v>235</v>
      </c>
    </row>
    <row r="644" spans="1:65" s="13" customFormat="1" x14ac:dyDescent="0.2">
      <c r="B644" s="179"/>
      <c r="D644" s="174" t="s">
        <v>247</v>
      </c>
      <c r="E644" s="180" t="s">
        <v>1</v>
      </c>
      <c r="F644" s="181" t="s">
        <v>1454</v>
      </c>
      <c r="G644" s="242"/>
      <c r="H644" s="243" t="s">
        <v>1</v>
      </c>
      <c r="I644" s="242"/>
      <c r="J644" s="242"/>
      <c r="K644" s="242"/>
      <c r="L644" s="179"/>
      <c r="M644" s="182"/>
      <c r="N644" s="183"/>
      <c r="O644" s="183"/>
      <c r="P644" s="183"/>
      <c r="Q644" s="183"/>
      <c r="R644" s="183"/>
      <c r="S644" s="183"/>
      <c r="T644" s="184"/>
      <c r="AT644" s="180" t="s">
        <v>247</v>
      </c>
      <c r="AU644" s="180" t="s">
        <v>85</v>
      </c>
      <c r="AV644" s="13" t="s">
        <v>83</v>
      </c>
      <c r="AW644" s="13" t="s">
        <v>33</v>
      </c>
      <c r="AX644" s="13" t="s">
        <v>76</v>
      </c>
      <c r="AY644" s="180" t="s">
        <v>235</v>
      </c>
    </row>
    <row r="645" spans="1:65" s="14" customFormat="1" x14ac:dyDescent="0.2">
      <c r="B645" s="185"/>
      <c r="D645" s="174" t="s">
        <v>247</v>
      </c>
      <c r="E645" s="186" t="s">
        <v>1</v>
      </c>
      <c r="F645" s="187" t="s">
        <v>1455</v>
      </c>
      <c r="G645" s="244"/>
      <c r="H645" s="245">
        <v>8.64</v>
      </c>
      <c r="I645" s="244"/>
      <c r="J645" s="244"/>
      <c r="K645" s="244"/>
      <c r="L645" s="185"/>
      <c r="M645" s="188"/>
      <c r="N645" s="189"/>
      <c r="O645" s="189"/>
      <c r="P645" s="189"/>
      <c r="Q645" s="189"/>
      <c r="R645" s="189"/>
      <c r="S645" s="189"/>
      <c r="T645" s="190"/>
      <c r="AT645" s="186" t="s">
        <v>247</v>
      </c>
      <c r="AU645" s="186" t="s">
        <v>85</v>
      </c>
      <c r="AV645" s="14" t="s">
        <v>85</v>
      </c>
      <c r="AW645" s="14" t="s">
        <v>33</v>
      </c>
      <c r="AX645" s="14" t="s">
        <v>76</v>
      </c>
      <c r="AY645" s="186" t="s">
        <v>235</v>
      </c>
    </row>
    <row r="646" spans="1:65" s="13" customFormat="1" x14ac:dyDescent="0.2">
      <c r="B646" s="179"/>
      <c r="D646" s="174" t="s">
        <v>247</v>
      </c>
      <c r="E646" s="180" t="s">
        <v>1</v>
      </c>
      <c r="F646" s="181" t="s">
        <v>1456</v>
      </c>
      <c r="G646" s="242"/>
      <c r="H646" s="243" t="s">
        <v>1</v>
      </c>
      <c r="I646" s="242"/>
      <c r="J646" s="242"/>
      <c r="K646" s="242"/>
      <c r="L646" s="179"/>
      <c r="M646" s="182"/>
      <c r="N646" s="183"/>
      <c r="O646" s="183"/>
      <c r="P646" s="183"/>
      <c r="Q646" s="183"/>
      <c r="R646" s="183"/>
      <c r="S646" s="183"/>
      <c r="T646" s="184"/>
      <c r="AT646" s="180" t="s">
        <v>247</v>
      </c>
      <c r="AU646" s="180" t="s">
        <v>85</v>
      </c>
      <c r="AV646" s="13" t="s">
        <v>83</v>
      </c>
      <c r="AW646" s="13" t="s">
        <v>33</v>
      </c>
      <c r="AX646" s="13" t="s">
        <v>76</v>
      </c>
      <c r="AY646" s="180" t="s">
        <v>235</v>
      </c>
    </row>
    <row r="647" spans="1:65" s="13" customFormat="1" x14ac:dyDescent="0.2">
      <c r="B647" s="179"/>
      <c r="D647" s="174" t="s">
        <v>247</v>
      </c>
      <c r="E647" s="180" t="s">
        <v>1</v>
      </c>
      <c r="F647" s="181" t="s">
        <v>1209</v>
      </c>
      <c r="G647" s="242"/>
      <c r="H647" s="243" t="s">
        <v>1</v>
      </c>
      <c r="I647" s="242"/>
      <c r="J647" s="242"/>
      <c r="K647" s="242"/>
      <c r="L647" s="179"/>
      <c r="M647" s="182"/>
      <c r="N647" s="183"/>
      <c r="O647" s="183"/>
      <c r="P647" s="183"/>
      <c r="Q647" s="183"/>
      <c r="R647" s="183"/>
      <c r="S647" s="183"/>
      <c r="T647" s="184"/>
      <c r="AT647" s="180" t="s">
        <v>247</v>
      </c>
      <c r="AU647" s="180" t="s">
        <v>85</v>
      </c>
      <c r="AV647" s="13" t="s">
        <v>83</v>
      </c>
      <c r="AW647" s="13" t="s">
        <v>33</v>
      </c>
      <c r="AX647" s="13" t="s">
        <v>76</v>
      </c>
      <c r="AY647" s="180" t="s">
        <v>235</v>
      </c>
    </row>
    <row r="648" spans="1:65" s="14" customFormat="1" x14ac:dyDescent="0.2">
      <c r="B648" s="185"/>
      <c r="D648" s="174" t="s">
        <v>247</v>
      </c>
      <c r="E648" s="186" t="s">
        <v>1</v>
      </c>
      <c r="F648" s="187" t="s">
        <v>1457</v>
      </c>
      <c r="G648" s="244"/>
      <c r="H648" s="245">
        <v>4</v>
      </c>
      <c r="I648" s="244"/>
      <c r="J648" s="244"/>
      <c r="K648" s="244"/>
      <c r="L648" s="185"/>
      <c r="M648" s="188"/>
      <c r="N648" s="189"/>
      <c r="O648" s="189"/>
      <c r="P648" s="189"/>
      <c r="Q648" s="189"/>
      <c r="R648" s="189"/>
      <c r="S648" s="189"/>
      <c r="T648" s="190"/>
      <c r="AT648" s="186" t="s">
        <v>247</v>
      </c>
      <c r="AU648" s="186" t="s">
        <v>85</v>
      </c>
      <c r="AV648" s="14" t="s">
        <v>85</v>
      </c>
      <c r="AW648" s="14" t="s">
        <v>33</v>
      </c>
      <c r="AX648" s="14" t="s">
        <v>76</v>
      </c>
      <c r="AY648" s="186" t="s">
        <v>235</v>
      </c>
    </row>
    <row r="649" spans="1:65" s="13" customFormat="1" x14ac:dyDescent="0.2">
      <c r="B649" s="179"/>
      <c r="D649" s="174" t="s">
        <v>247</v>
      </c>
      <c r="E649" s="180" t="s">
        <v>1</v>
      </c>
      <c r="F649" s="181" t="s">
        <v>1458</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1:65" s="14" customFormat="1" x14ac:dyDescent="0.2">
      <c r="B650" s="185"/>
      <c r="D650" s="174" t="s">
        <v>247</v>
      </c>
      <c r="E650" s="186" t="s">
        <v>1</v>
      </c>
      <c r="F650" s="187" t="s">
        <v>1459</v>
      </c>
      <c r="G650" s="244"/>
      <c r="H650" s="245">
        <v>8.9600000000000009</v>
      </c>
      <c r="I650" s="244"/>
      <c r="J650" s="244"/>
      <c r="K650" s="244"/>
      <c r="L650" s="185"/>
      <c r="M650" s="188"/>
      <c r="N650" s="189"/>
      <c r="O650" s="189"/>
      <c r="P650" s="189"/>
      <c r="Q650" s="189"/>
      <c r="R650" s="189"/>
      <c r="S650" s="189"/>
      <c r="T650" s="190"/>
      <c r="AT650" s="186" t="s">
        <v>247</v>
      </c>
      <c r="AU650" s="186" t="s">
        <v>85</v>
      </c>
      <c r="AV650" s="14" t="s">
        <v>85</v>
      </c>
      <c r="AW650" s="14" t="s">
        <v>33</v>
      </c>
      <c r="AX650" s="14" t="s">
        <v>76</v>
      </c>
      <c r="AY650" s="186" t="s">
        <v>235</v>
      </c>
    </row>
    <row r="651" spans="1:65" s="13" customFormat="1" x14ac:dyDescent="0.2">
      <c r="B651" s="179"/>
      <c r="D651" s="174" t="s">
        <v>247</v>
      </c>
      <c r="E651" s="180" t="s">
        <v>1</v>
      </c>
      <c r="F651" s="181" t="s">
        <v>1452</v>
      </c>
      <c r="G651" s="242"/>
      <c r="H651" s="243" t="s">
        <v>1</v>
      </c>
      <c r="I651" s="242"/>
      <c r="J651" s="242"/>
      <c r="K651" s="242"/>
      <c r="L651" s="179"/>
      <c r="M651" s="182"/>
      <c r="N651" s="183"/>
      <c r="O651" s="183"/>
      <c r="P651" s="183"/>
      <c r="Q651" s="183"/>
      <c r="R651" s="183"/>
      <c r="S651" s="183"/>
      <c r="T651" s="184"/>
      <c r="AT651" s="180" t="s">
        <v>247</v>
      </c>
      <c r="AU651" s="180" t="s">
        <v>85</v>
      </c>
      <c r="AV651" s="13" t="s">
        <v>83</v>
      </c>
      <c r="AW651" s="13" t="s">
        <v>33</v>
      </c>
      <c r="AX651" s="13" t="s">
        <v>76</v>
      </c>
      <c r="AY651" s="180" t="s">
        <v>235</v>
      </c>
    </row>
    <row r="652" spans="1:65" s="14" customFormat="1" x14ac:dyDescent="0.2">
      <c r="B652" s="185"/>
      <c r="D652" s="174" t="s">
        <v>247</v>
      </c>
      <c r="E652" s="186" t="s">
        <v>1</v>
      </c>
      <c r="F652" s="187" t="s">
        <v>1460</v>
      </c>
      <c r="G652" s="244"/>
      <c r="H652" s="245">
        <v>6.72</v>
      </c>
      <c r="I652" s="244"/>
      <c r="J652" s="244"/>
      <c r="K652" s="244"/>
      <c r="L652" s="185"/>
      <c r="M652" s="188"/>
      <c r="N652" s="189"/>
      <c r="O652" s="189"/>
      <c r="P652" s="189"/>
      <c r="Q652" s="189"/>
      <c r="R652" s="189"/>
      <c r="S652" s="189"/>
      <c r="T652" s="190"/>
      <c r="AT652" s="186" t="s">
        <v>247</v>
      </c>
      <c r="AU652" s="186" t="s">
        <v>85</v>
      </c>
      <c r="AV652" s="14" t="s">
        <v>85</v>
      </c>
      <c r="AW652" s="14" t="s">
        <v>33</v>
      </c>
      <c r="AX652" s="14" t="s">
        <v>76</v>
      </c>
      <c r="AY652" s="186" t="s">
        <v>235</v>
      </c>
    </row>
    <row r="653" spans="1:65" s="15" customFormat="1" x14ac:dyDescent="0.2">
      <c r="B653" s="191"/>
      <c r="D653" s="174" t="s">
        <v>247</v>
      </c>
      <c r="E653" s="192" t="s">
        <v>1</v>
      </c>
      <c r="F653" s="193" t="s">
        <v>252</v>
      </c>
      <c r="G653" s="246"/>
      <c r="H653" s="247">
        <v>155.03</v>
      </c>
      <c r="I653" s="246"/>
      <c r="J653" s="246"/>
      <c r="K653" s="246"/>
      <c r="L653" s="191"/>
      <c r="M653" s="194"/>
      <c r="N653" s="195"/>
      <c r="O653" s="195"/>
      <c r="P653" s="195"/>
      <c r="Q653" s="195"/>
      <c r="R653" s="195"/>
      <c r="S653" s="195"/>
      <c r="T653" s="196"/>
      <c r="AT653" s="192" t="s">
        <v>247</v>
      </c>
      <c r="AU653" s="192" t="s">
        <v>85</v>
      </c>
      <c r="AV653" s="15" t="s">
        <v>98</v>
      </c>
      <c r="AW653" s="15" t="s">
        <v>33</v>
      </c>
      <c r="AX653" s="15" t="s">
        <v>83</v>
      </c>
      <c r="AY653" s="192" t="s">
        <v>235</v>
      </c>
    </row>
    <row r="654" spans="1:65" s="2" customFormat="1" ht="19.899999999999999" customHeight="1" x14ac:dyDescent="0.2">
      <c r="A654" s="33"/>
      <c r="B654" s="162"/>
      <c r="C654" s="163" t="s">
        <v>717</v>
      </c>
      <c r="D654" s="163" t="s">
        <v>237</v>
      </c>
      <c r="E654" s="164" t="s">
        <v>552</v>
      </c>
      <c r="F654" s="165" t="s">
        <v>553</v>
      </c>
      <c r="G654" s="240" t="s">
        <v>271</v>
      </c>
      <c r="H654" s="241">
        <v>469.21199999999999</v>
      </c>
      <c r="I654" s="167"/>
      <c r="J654" s="254">
        <f>ROUND(I654*H654,2)</f>
        <v>0</v>
      </c>
      <c r="K654" s="255" t="s">
        <v>241</v>
      </c>
      <c r="L654" s="34"/>
      <c r="M654" s="168" t="s">
        <v>1</v>
      </c>
      <c r="N654" s="169" t="s">
        <v>41</v>
      </c>
      <c r="O654" s="59"/>
      <c r="P654" s="170">
        <f>O654*H654</f>
        <v>0</v>
      </c>
      <c r="Q654" s="170">
        <v>0</v>
      </c>
      <c r="R654" s="170">
        <f>Q654*H654</f>
        <v>0</v>
      </c>
      <c r="S654" s="170">
        <v>0</v>
      </c>
      <c r="T654" s="171">
        <f>S654*H654</f>
        <v>0</v>
      </c>
      <c r="U654" s="33"/>
      <c r="V654" s="33"/>
      <c r="W654" s="33"/>
      <c r="X654" s="33"/>
      <c r="Y654" s="33"/>
      <c r="Z654" s="33"/>
      <c r="AA654" s="33"/>
      <c r="AB654" s="33"/>
      <c r="AC654" s="33"/>
      <c r="AD654" s="33"/>
      <c r="AE654" s="33"/>
      <c r="AR654" s="172" t="s">
        <v>98</v>
      </c>
      <c r="AT654" s="172" t="s">
        <v>237</v>
      </c>
      <c r="AU654" s="172" t="s">
        <v>85</v>
      </c>
      <c r="AY654" s="18" t="s">
        <v>235</v>
      </c>
      <c r="BE654" s="173">
        <f>IF(N654="základní",J654,0)</f>
        <v>0</v>
      </c>
      <c r="BF654" s="173">
        <f>IF(N654="snížená",J654,0)</f>
        <v>0</v>
      </c>
      <c r="BG654" s="173">
        <f>IF(N654="zákl. přenesená",J654,0)</f>
        <v>0</v>
      </c>
      <c r="BH654" s="173">
        <f>IF(N654="sníž. přenesená",J654,0)</f>
        <v>0</v>
      </c>
      <c r="BI654" s="173">
        <f>IF(N654="nulová",J654,0)</f>
        <v>0</v>
      </c>
      <c r="BJ654" s="18" t="s">
        <v>83</v>
      </c>
      <c r="BK654" s="173">
        <f>ROUND(I654*H654,2)</f>
        <v>0</v>
      </c>
      <c r="BL654" s="18" t="s">
        <v>98</v>
      </c>
      <c r="BM654" s="172" t="s">
        <v>1461</v>
      </c>
    </row>
    <row r="655" spans="1:65" s="2" customFormat="1" ht="48.75" x14ac:dyDescent="0.2">
      <c r="A655" s="33"/>
      <c r="B655" s="34"/>
      <c r="C655" s="33"/>
      <c r="D655" s="174" t="s">
        <v>243</v>
      </c>
      <c r="E655" s="33"/>
      <c r="F655" s="175" t="s">
        <v>555</v>
      </c>
      <c r="G655" s="238"/>
      <c r="H655" s="238"/>
      <c r="I655" s="238"/>
      <c r="J655" s="238"/>
      <c r="K655" s="238"/>
      <c r="L655" s="34"/>
      <c r="M655" s="176"/>
      <c r="N655" s="177"/>
      <c r="O655" s="59"/>
      <c r="P655" s="59"/>
      <c r="Q655" s="59"/>
      <c r="R655" s="59"/>
      <c r="S655" s="59"/>
      <c r="T655" s="60"/>
      <c r="U655" s="33"/>
      <c r="V655" s="33"/>
      <c r="W655" s="33"/>
      <c r="X655" s="33"/>
      <c r="Y655" s="33"/>
      <c r="Z655" s="33"/>
      <c r="AA655" s="33"/>
      <c r="AB655" s="33"/>
      <c r="AC655" s="33"/>
      <c r="AD655" s="33"/>
      <c r="AE655" s="33"/>
      <c r="AT655" s="18" t="s">
        <v>243</v>
      </c>
      <c r="AU655" s="18" t="s">
        <v>85</v>
      </c>
    </row>
    <row r="656" spans="1:65" s="2" customFormat="1" ht="331.5" x14ac:dyDescent="0.2">
      <c r="A656" s="33"/>
      <c r="B656" s="34"/>
      <c r="C656" s="33"/>
      <c r="D656" s="174" t="s">
        <v>245</v>
      </c>
      <c r="E656" s="33"/>
      <c r="F656" s="178" t="s">
        <v>556</v>
      </c>
      <c r="G656" s="238"/>
      <c r="H656" s="238"/>
      <c r="I656" s="238"/>
      <c r="J656" s="238"/>
      <c r="K656" s="238"/>
      <c r="L656" s="34"/>
      <c r="M656" s="176"/>
      <c r="N656" s="177"/>
      <c r="O656" s="59"/>
      <c r="P656" s="59"/>
      <c r="Q656" s="59"/>
      <c r="R656" s="59"/>
      <c r="S656" s="59"/>
      <c r="T656" s="60"/>
      <c r="U656" s="33"/>
      <c r="V656" s="33"/>
      <c r="W656" s="33"/>
      <c r="X656" s="33"/>
      <c r="Y656" s="33"/>
      <c r="Z656" s="33"/>
      <c r="AA656" s="33"/>
      <c r="AB656" s="33"/>
      <c r="AC656" s="33"/>
      <c r="AD656" s="33"/>
      <c r="AE656" s="33"/>
      <c r="AT656" s="18" t="s">
        <v>245</v>
      </c>
      <c r="AU656" s="18" t="s">
        <v>85</v>
      </c>
    </row>
    <row r="657" spans="2:51" s="13" customFormat="1" x14ac:dyDescent="0.2">
      <c r="B657" s="179"/>
      <c r="D657" s="174" t="s">
        <v>247</v>
      </c>
      <c r="E657" s="180" t="s">
        <v>1</v>
      </c>
      <c r="F657" s="181" t="s">
        <v>1153</v>
      </c>
      <c r="G657" s="242"/>
      <c r="H657" s="243" t="s">
        <v>1</v>
      </c>
      <c r="I657" s="242"/>
      <c r="J657" s="242"/>
      <c r="K657" s="242"/>
      <c r="L657" s="179"/>
      <c r="M657" s="182"/>
      <c r="N657" s="183"/>
      <c r="O657" s="183"/>
      <c r="P657" s="183"/>
      <c r="Q657" s="183"/>
      <c r="R657" s="183"/>
      <c r="S657" s="183"/>
      <c r="T657" s="184"/>
      <c r="AT657" s="180" t="s">
        <v>247</v>
      </c>
      <c r="AU657" s="180" t="s">
        <v>85</v>
      </c>
      <c r="AV657" s="13" t="s">
        <v>83</v>
      </c>
      <c r="AW657" s="13" t="s">
        <v>33</v>
      </c>
      <c r="AX657" s="13" t="s">
        <v>76</v>
      </c>
      <c r="AY657" s="180" t="s">
        <v>235</v>
      </c>
    </row>
    <row r="658" spans="2:51" s="13" customFormat="1" x14ac:dyDescent="0.2">
      <c r="B658" s="179"/>
      <c r="D658" s="174" t="s">
        <v>247</v>
      </c>
      <c r="E658" s="180" t="s">
        <v>1</v>
      </c>
      <c r="F658" s="181" t="s">
        <v>1448</v>
      </c>
      <c r="G658" s="242"/>
      <c r="H658" s="243" t="s">
        <v>1</v>
      </c>
      <c r="I658" s="242"/>
      <c r="J658" s="242"/>
      <c r="K658" s="242"/>
      <c r="L658" s="179"/>
      <c r="M658" s="182"/>
      <c r="N658" s="183"/>
      <c r="O658" s="183"/>
      <c r="P658" s="183"/>
      <c r="Q658" s="183"/>
      <c r="R658" s="183"/>
      <c r="S658" s="183"/>
      <c r="T658" s="184"/>
      <c r="AT658" s="180" t="s">
        <v>247</v>
      </c>
      <c r="AU658" s="180" t="s">
        <v>85</v>
      </c>
      <c r="AV658" s="13" t="s">
        <v>83</v>
      </c>
      <c r="AW658" s="13" t="s">
        <v>33</v>
      </c>
      <c r="AX658" s="13" t="s">
        <v>76</v>
      </c>
      <c r="AY658" s="180" t="s">
        <v>235</v>
      </c>
    </row>
    <row r="659" spans="2:51" s="13" customFormat="1" x14ac:dyDescent="0.2">
      <c r="B659" s="179"/>
      <c r="D659" s="174" t="s">
        <v>247</v>
      </c>
      <c r="E659" s="180" t="s">
        <v>1</v>
      </c>
      <c r="F659" s="181" t="s">
        <v>1197</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2:51" s="14" customFormat="1" x14ac:dyDescent="0.2">
      <c r="B660" s="185"/>
      <c r="D660" s="174" t="s">
        <v>247</v>
      </c>
      <c r="E660" s="186" t="s">
        <v>1</v>
      </c>
      <c r="F660" s="187" t="s">
        <v>1462</v>
      </c>
      <c r="G660" s="244"/>
      <c r="H660" s="245">
        <v>72.099999999999994</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2:51" s="13" customFormat="1" x14ac:dyDescent="0.2">
      <c r="B661" s="179"/>
      <c r="D661" s="174" t="s">
        <v>247</v>
      </c>
      <c r="E661" s="180" t="s">
        <v>1</v>
      </c>
      <c r="F661" s="181" t="s">
        <v>1450</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2:51" s="14" customFormat="1" x14ac:dyDescent="0.2">
      <c r="B662" s="185"/>
      <c r="D662" s="174" t="s">
        <v>247</v>
      </c>
      <c r="E662" s="186" t="s">
        <v>1</v>
      </c>
      <c r="F662" s="187" t="s">
        <v>1463</v>
      </c>
      <c r="G662" s="244"/>
      <c r="H662" s="245">
        <v>18.09</v>
      </c>
      <c r="I662" s="244"/>
      <c r="J662" s="244"/>
      <c r="K662" s="244"/>
      <c r="L662" s="185"/>
      <c r="M662" s="188"/>
      <c r="N662" s="189"/>
      <c r="O662" s="189"/>
      <c r="P662" s="189"/>
      <c r="Q662" s="189"/>
      <c r="R662" s="189"/>
      <c r="S662" s="189"/>
      <c r="T662" s="190"/>
      <c r="AT662" s="186" t="s">
        <v>247</v>
      </c>
      <c r="AU662" s="186" t="s">
        <v>85</v>
      </c>
      <c r="AV662" s="14" t="s">
        <v>85</v>
      </c>
      <c r="AW662" s="14" t="s">
        <v>33</v>
      </c>
      <c r="AX662" s="14" t="s">
        <v>76</v>
      </c>
      <c r="AY662" s="186" t="s">
        <v>235</v>
      </c>
    </row>
    <row r="663" spans="2:51" s="13" customFormat="1" x14ac:dyDescent="0.2">
      <c r="B663" s="179"/>
      <c r="D663" s="174" t="s">
        <v>247</v>
      </c>
      <c r="E663" s="180" t="s">
        <v>1</v>
      </c>
      <c r="F663" s="181" t="s">
        <v>1464</v>
      </c>
      <c r="G663" s="242"/>
      <c r="H663" s="243" t="s">
        <v>1</v>
      </c>
      <c r="I663" s="242"/>
      <c r="J663" s="242"/>
      <c r="K663" s="242"/>
      <c r="L663" s="179"/>
      <c r="M663" s="182"/>
      <c r="N663" s="183"/>
      <c r="O663" s="183"/>
      <c r="P663" s="183"/>
      <c r="Q663" s="183"/>
      <c r="R663" s="183"/>
      <c r="S663" s="183"/>
      <c r="T663" s="184"/>
      <c r="AT663" s="180" t="s">
        <v>247</v>
      </c>
      <c r="AU663" s="180" t="s">
        <v>85</v>
      </c>
      <c r="AV663" s="13" t="s">
        <v>83</v>
      </c>
      <c r="AW663" s="13" t="s">
        <v>33</v>
      </c>
      <c r="AX663" s="13" t="s">
        <v>76</v>
      </c>
      <c r="AY663" s="180" t="s">
        <v>235</v>
      </c>
    </row>
    <row r="664" spans="2:51" s="14" customFormat="1" x14ac:dyDescent="0.2">
      <c r="B664" s="185"/>
      <c r="D664" s="174" t="s">
        <v>247</v>
      </c>
      <c r="E664" s="186" t="s">
        <v>1</v>
      </c>
      <c r="F664" s="187" t="s">
        <v>1465</v>
      </c>
      <c r="G664" s="244"/>
      <c r="H664" s="245">
        <v>83.7</v>
      </c>
      <c r="I664" s="244"/>
      <c r="J664" s="244"/>
      <c r="K664" s="244"/>
      <c r="L664" s="185"/>
      <c r="M664" s="188"/>
      <c r="N664" s="189"/>
      <c r="O664" s="189"/>
      <c r="P664" s="189"/>
      <c r="Q664" s="189"/>
      <c r="R664" s="189"/>
      <c r="S664" s="189"/>
      <c r="T664" s="190"/>
      <c r="AT664" s="186" t="s">
        <v>247</v>
      </c>
      <c r="AU664" s="186" t="s">
        <v>85</v>
      </c>
      <c r="AV664" s="14" t="s">
        <v>85</v>
      </c>
      <c r="AW664" s="14" t="s">
        <v>33</v>
      </c>
      <c r="AX664" s="14" t="s">
        <v>76</v>
      </c>
      <c r="AY664" s="186" t="s">
        <v>235</v>
      </c>
    </row>
    <row r="665" spans="2:51" s="13" customFormat="1" x14ac:dyDescent="0.2">
      <c r="B665" s="179"/>
      <c r="D665" s="174" t="s">
        <v>247</v>
      </c>
      <c r="E665" s="180" t="s">
        <v>1</v>
      </c>
      <c r="F665" s="181" t="s">
        <v>1452</v>
      </c>
      <c r="G665" s="242"/>
      <c r="H665" s="243" t="s">
        <v>1</v>
      </c>
      <c r="I665" s="242"/>
      <c r="J665" s="242"/>
      <c r="K665" s="242"/>
      <c r="L665" s="179"/>
      <c r="M665" s="182"/>
      <c r="N665" s="183"/>
      <c r="O665" s="183"/>
      <c r="P665" s="183"/>
      <c r="Q665" s="183"/>
      <c r="R665" s="183"/>
      <c r="S665" s="183"/>
      <c r="T665" s="184"/>
      <c r="AT665" s="180" t="s">
        <v>247</v>
      </c>
      <c r="AU665" s="180" t="s">
        <v>85</v>
      </c>
      <c r="AV665" s="13" t="s">
        <v>83</v>
      </c>
      <c r="AW665" s="13" t="s">
        <v>33</v>
      </c>
      <c r="AX665" s="13" t="s">
        <v>76</v>
      </c>
      <c r="AY665" s="180" t="s">
        <v>235</v>
      </c>
    </row>
    <row r="666" spans="2:51" s="14" customFormat="1" x14ac:dyDescent="0.2">
      <c r="B666" s="185"/>
      <c r="D666" s="174" t="s">
        <v>247</v>
      </c>
      <c r="E666" s="186" t="s">
        <v>1</v>
      </c>
      <c r="F666" s="187" t="s">
        <v>1466</v>
      </c>
      <c r="G666" s="244"/>
      <c r="H666" s="245">
        <v>63.94</v>
      </c>
      <c r="I666" s="244"/>
      <c r="J666" s="244"/>
      <c r="K666" s="244"/>
      <c r="L666" s="185"/>
      <c r="M666" s="188"/>
      <c r="N666" s="189"/>
      <c r="O666" s="189"/>
      <c r="P666" s="189"/>
      <c r="Q666" s="189"/>
      <c r="R666" s="189"/>
      <c r="S666" s="189"/>
      <c r="T666" s="190"/>
      <c r="AT666" s="186" t="s">
        <v>247</v>
      </c>
      <c r="AU666" s="186" t="s">
        <v>85</v>
      </c>
      <c r="AV666" s="14" t="s">
        <v>85</v>
      </c>
      <c r="AW666" s="14" t="s">
        <v>33</v>
      </c>
      <c r="AX666" s="14" t="s">
        <v>76</v>
      </c>
      <c r="AY666" s="186" t="s">
        <v>235</v>
      </c>
    </row>
    <row r="667" spans="2:51" s="13" customFormat="1" x14ac:dyDescent="0.2">
      <c r="B667" s="179"/>
      <c r="D667" s="174" t="s">
        <v>247</v>
      </c>
      <c r="E667" s="180" t="s">
        <v>1</v>
      </c>
      <c r="F667" s="181" t="s">
        <v>1454</v>
      </c>
      <c r="G667" s="242"/>
      <c r="H667" s="243" t="s">
        <v>1</v>
      </c>
      <c r="I667" s="242"/>
      <c r="J667" s="242"/>
      <c r="K667" s="242"/>
      <c r="L667" s="179"/>
      <c r="M667" s="182"/>
      <c r="N667" s="183"/>
      <c r="O667" s="183"/>
      <c r="P667" s="183"/>
      <c r="Q667" s="183"/>
      <c r="R667" s="183"/>
      <c r="S667" s="183"/>
      <c r="T667" s="184"/>
      <c r="AT667" s="180" t="s">
        <v>247</v>
      </c>
      <c r="AU667" s="180" t="s">
        <v>85</v>
      </c>
      <c r="AV667" s="13" t="s">
        <v>83</v>
      </c>
      <c r="AW667" s="13" t="s">
        <v>33</v>
      </c>
      <c r="AX667" s="13" t="s">
        <v>76</v>
      </c>
      <c r="AY667" s="180" t="s">
        <v>235</v>
      </c>
    </row>
    <row r="668" spans="2:51" s="14" customFormat="1" x14ac:dyDescent="0.2">
      <c r="B668" s="185"/>
      <c r="D668" s="174" t="s">
        <v>247</v>
      </c>
      <c r="E668" s="186" t="s">
        <v>1</v>
      </c>
      <c r="F668" s="187" t="s">
        <v>1467</v>
      </c>
      <c r="G668" s="244"/>
      <c r="H668" s="245">
        <v>41.433999999999997</v>
      </c>
      <c r="I668" s="244"/>
      <c r="J668" s="244"/>
      <c r="K668" s="244"/>
      <c r="L668" s="185"/>
      <c r="M668" s="188"/>
      <c r="N668" s="189"/>
      <c r="O668" s="189"/>
      <c r="P668" s="189"/>
      <c r="Q668" s="189"/>
      <c r="R668" s="189"/>
      <c r="S668" s="189"/>
      <c r="T668" s="190"/>
      <c r="AT668" s="186" t="s">
        <v>247</v>
      </c>
      <c r="AU668" s="186" t="s">
        <v>85</v>
      </c>
      <c r="AV668" s="14" t="s">
        <v>85</v>
      </c>
      <c r="AW668" s="14" t="s">
        <v>33</v>
      </c>
      <c r="AX668" s="14" t="s">
        <v>76</v>
      </c>
      <c r="AY668" s="186" t="s">
        <v>235</v>
      </c>
    </row>
    <row r="669" spans="2:51" s="13" customFormat="1" x14ac:dyDescent="0.2">
      <c r="B669" s="179"/>
      <c r="D669" s="174" t="s">
        <v>247</v>
      </c>
      <c r="E669" s="180" t="s">
        <v>1</v>
      </c>
      <c r="F669" s="181" t="s">
        <v>1448</v>
      </c>
      <c r="G669" s="242"/>
      <c r="H669" s="243" t="s">
        <v>1</v>
      </c>
      <c r="I669" s="242"/>
      <c r="J669" s="242"/>
      <c r="K669" s="242"/>
      <c r="L669" s="179"/>
      <c r="M669" s="182"/>
      <c r="N669" s="183"/>
      <c r="O669" s="183"/>
      <c r="P669" s="183"/>
      <c r="Q669" s="183"/>
      <c r="R669" s="183"/>
      <c r="S669" s="183"/>
      <c r="T669" s="184"/>
      <c r="AT669" s="180" t="s">
        <v>247</v>
      </c>
      <c r="AU669" s="180" t="s">
        <v>85</v>
      </c>
      <c r="AV669" s="13" t="s">
        <v>83</v>
      </c>
      <c r="AW669" s="13" t="s">
        <v>33</v>
      </c>
      <c r="AX669" s="13" t="s">
        <v>76</v>
      </c>
      <c r="AY669" s="180" t="s">
        <v>235</v>
      </c>
    </row>
    <row r="670" spans="2:51" s="13" customFormat="1" x14ac:dyDescent="0.2">
      <c r="B670" s="179"/>
      <c r="D670" s="174" t="s">
        <v>247</v>
      </c>
      <c r="E670" s="180" t="s">
        <v>1</v>
      </c>
      <c r="F670" s="181" t="s">
        <v>1209</v>
      </c>
      <c r="G670" s="242"/>
      <c r="H670" s="243" t="s">
        <v>1</v>
      </c>
      <c r="I670" s="242"/>
      <c r="J670" s="242"/>
      <c r="K670" s="242"/>
      <c r="L670" s="179"/>
      <c r="M670" s="182"/>
      <c r="N670" s="183"/>
      <c r="O670" s="183"/>
      <c r="P670" s="183"/>
      <c r="Q670" s="183"/>
      <c r="R670" s="183"/>
      <c r="S670" s="183"/>
      <c r="T670" s="184"/>
      <c r="AT670" s="180" t="s">
        <v>247</v>
      </c>
      <c r="AU670" s="180" t="s">
        <v>85</v>
      </c>
      <c r="AV670" s="13" t="s">
        <v>83</v>
      </c>
      <c r="AW670" s="13" t="s">
        <v>33</v>
      </c>
      <c r="AX670" s="13" t="s">
        <v>76</v>
      </c>
      <c r="AY670" s="180" t="s">
        <v>235</v>
      </c>
    </row>
    <row r="671" spans="2:51" s="14" customFormat="1" x14ac:dyDescent="0.2">
      <c r="B671" s="185"/>
      <c r="D671" s="174" t="s">
        <v>247</v>
      </c>
      <c r="E671" s="186" t="s">
        <v>1</v>
      </c>
      <c r="F671" s="187" t="s">
        <v>1468</v>
      </c>
      <c r="G671" s="244"/>
      <c r="H671" s="245">
        <v>28.8</v>
      </c>
      <c r="I671" s="244"/>
      <c r="J671" s="244"/>
      <c r="K671" s="244"/>
      <c r="L671" s="185"/>
      <c r="M671" s="188"/>
      <c r="N671" s="189"/>
      <c r="O671" s="189"/>
      <c r="P671" s="189"/>
      <c r="Q671" s="189"/>
      <c r="R671" s="189"/>
      <c r="S671" s="189"/>
      <c r="T671" s="190"/>
      <c r="AT671" s="186" t="s">
        <v>247</v>
      </c>
      <c r="AU671" s="186" t="s">
        <v>85</v>
      </c>
      <c r="AV671" s="14" t="s">
        <v>85</v>
      </c>
      <c r="AW671" s="14" t="s">
        <v>33</v>
      </c>
      <c r="AX671" s="14" t="s">
        <v>76</v>
      </c>
      <c r="AY671" s="186" t="s">
        <v>235</v>
      </c>
    </row>
    <row r="672" spans="2:51" s="13" customFormat="1" x14ac:dyDescent="0.2">
      <c r="B672" s="179"/>
      <c r="D672" s="174" t="s">
        <v>247</v>
      </c>
      <c r="E672" s="180" t="s">
        <v>1</v>
      </c>
      <c r="F672" s="181" t="s">
        <v>1458</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2:51" s="14" customFormat="1" x14ac:dyDescent="0.2">
      <c r="B673" s="185"/>
      <c r="D673" s="174" t="s">
        <v>247</v>
      </c>
      <c r="E673" s="186" t="s">
        <v>1</v>
      </c>
      <c r="F673" s="187" t="s">
        <v>1469</v>
      </c>
      <c r="G673" s="244"/>
      <c r="H673" s="245">
        <v>18.88</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2:51" s="13" customFormat="1" x14ac:dyDescent="0.2">
      <c r="B674" s="179"/>
      <c r="D674" s="174" t="s">
        <v>247</v>
      </c>
      <c r="E674" s="180" t="s">
        <v>1</v>
      </c>
      <c r="F674" s="181" t="s">
        <v>1452</v>
      </c>
      <c r="G674" s="242"/>
      <c r="H674" s="243" t="s">
        <v>1</v>
      </c>
      <c r="I674" s="242"/>
      <c r="J674" s="242"/>
      <c r="K674" s="242"/>
      <c r="L674" s="179"/>
      <c r="M674" s="182"/>
      <c r="N674" s="183"/>
      <c r="O674" s="183"/>
      <c r="P674" s="183"/>
      <c r="Q674" s="183"/>
      <c r="R674" s="183"/>
      <c r="S674" s="183"/>
      <c r="T674" s="184"/>
      <c r="AT674" s="180" t="s">
        <v>247</v>
      </c>
      <c r="AU674" s="180" t="s">
        <v>85</v>
      </c>
      <c r="AV674" s="13" t="s">
        <v>83</v>
      </c>
      <c r="AW674" s="13" t="s">
        <v>33</v>
      </c>
      <c r="AX674" s="13" t="s">
        <v>76</v>
      </c>
      <c r="AY674" s="180" t="s">
        <v>235</v>
      </c>
    </row>
    <row r="675" spans="2:51" s="14" customFormat="1" x14ac:dyDescent="0.2">
      <c r="B675" s="185"/>
      <c r="D675" s="174" t="s">
        <v>247</v>
      </c>
      <c r="E675" s="186" t="s">
        <v>1</v>
      </c>
      <c r="F675" s="187" t="s">
        <v>1470</v>
      </c>
      <c r="G675" s="244"/>
      <c r="H675" s="245">
        <v>49.92</v>
      </c>
      <c r="I675" s="244"/>
      <c r="J675" s="244"/>
      <c r="K675" s="244"/>
      <c r="L675" s="185"/>
      <c r="M675" s="188"/>
      <c r="N675" s="189"/>
      <c r="O675" s="189"/>
      <c r="P675" s="189"/>
      <c r="Q675" s="189"/>
      <c r="R675" s="189"/>
      <c r="S675" s="189"/>
      <c r="T675" s="190"/>
      <c r="AT675" s="186" t="s">
        <v>247</v>
      </c>
      <c r="AU675" s="186" t="s">
        <v>85</v>
      </c>
      <c r="AV675" s="14" t="s">
        <v>85</v>
      </c>
      <c r="AW675" s="14" t="s">
        <v>33</v>
      </c>
      <c r="AX675" s="14" t="s">
        <v>76</v>
      </c>
      <c r="AY675" s="186" t="s">
        <v>235</v>
      </c>
    </row>
    <row r="676" spans="2:51" s="13" customFormat="1" x14ac:dyDescent="0.2">
      <c r="B676" s="179"/>
      <c r="D676" s="174" t="s">
        <v>247</v>
      </c>
      <c r="E676" s="180" t="s">
        <v>1</v>
      </c>
      <c r="F676" s="181" t="s">
        <v>1464</v>
      </c>
      <c r="G676" s="242"/>
      <c r="H676" s="243" t="s">
        <v>1</v>
      </c>
      <c r="I676" s="242"/>
      <c r="J676" s="242"/>
      <c r="K676" s="242"/>
      <c r="L676" s="179"/>
      <c r="M676" s="182"/>
      <c r="N676" s="183"/>
      <c r="O676" s="183"/>
      <c r="P676" s="183"/>
      <c r="Q676" s="183"/>
      <c r="R676" s="183"/>
      <c r="S676" s="183"/>
      <c r="T676" s="184"/>
      <c r="AT676" s="180" t="s">
        <v>247</v>
      </c>
      <c r="AU676" s="180" t="s">
        <v>85</v>
      </c>
      <c r="AV676" s="13" t="s">
        <v>83</v>
      </c>
      <c r="AW676" s="13" t="s">
        <v>33</v>
      </c>
      <c r="AX676" s="13" t="s">
        <v>76</v>
      </c>
      <c r="AY676" s="180" t="s">
        <v>235</v>
      </c>
    </row>
    <row r="677" spans="2:51" s="14" customFormat="1" x14ac:dyDescent="0.2">
      <c r="B677" s="185"/>
      <c r="D677" s="174" t="s">
        <v>247</v>
      </c>
      <c r="E677" s="186" t="s">
        <v>1</v>
      </c>
      <c r="F677" s="187" t="s">
        <v>1471</v>
      </c>
      <c r="G677" s="244"/>
      <c r="H677" s="245">
        <v>55.8</v>
      </c>
      <c r="I677" s="244"/>
      <c r="J677" s="244"/>
      <c r="K677" s="244"/>
      <c r="L677" s="185"/>
      <c r="M677" s="188"/>
      <c r="N677" s="189"/>
      <c r="O677" s="189"/>
      <c r="P677" s="189"/>
      <c r="Q677" s="189"/>
      <c r="R677" s="189"/>
      <c r="S677" s="189"/>
      <c r="T677" s="190"/>
      <c r="AT677" s="186" t="s">
        <v>247</v>
      </c>
      <c r="AU677" s="186" t="s">
        <v>85</v>
      </c>
      <c r="AV677" s="14" t="s">
        <v>85</v>
      </c>
      <c r="AW677" s="14" t="s">
        <v>33</v>
      </c>
      <c r="AX677" s="14" t="s">
        <v>76</v>
      </c>
      <c r="AY677" s="186" t="s">
        <v>235</v>
      </c>
    </row>
    <row r="678" spans="2:51" s="13" customFormat="1" x14ac:dyDescent="0.2">
      <c r="B678" s="179"/>
      <c r="D678" s="174" t="s">
        <v>247</v>
      </c>
      <c r="E678" s="180" t="s">
        <v>1</v>
      </c>
      <c r="F678" s="181" t="s">
        <v>1472</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2:51" s="14" customFormat="1" x14ac:dyDescent="0.2">
      <c r="B679" s="185"/>
      <c r="D679" s="174" t="s">
        <v>247</v>
      </c>
      <c r="E679" s="186" t="s">
        <v>1</v>
      </c>
      <c r="F679" s="187" t="s">
        <v>1473</v>
      </c>
      <c r="G679" s="244"/>
      <c r="H679" s="245">
        <v>15.548</v>
      </c>
      <c r="I679" s="244"/>
      <c r="J679" s="244"/>
      <c r="K679" s="244"/>
      <c r="L679" s="185"/>
      <c r="M679" s="188"/>
      <c r="N679" s="189"/>
      <c r="O679" s="189"/>
      <c r="P679" s="189"/>
      <c r="Q679" s="189"/>
      <c r="R679" s="189"/>
      <c r="S679" s="189"/>
      <c r="T679" s="190"/>
      <c r="AT679" s="186" t="s">
        <v>247</v>
      </c>
      <c r="AU679" s="186" t="s">
        <v>85</v>
      </c>
      <c r="AV679" s="14" t="s">
        <v>85</v>
      </c>
      <c r="AW679" s="14" t="s">
        <v>33</v>
      </c>
      <c r="AX679" s="14" t="s">
        <v>76</v>
      </c>
      <c r="AY679" s="186" t="s">
        <v>235</v>
      </c>
    </row>
    <row r="680" spans="2:51" s="13" customFormat="1" x14ac:dyDescent="0.2">
      <c r="B680" s="179"/>
      <c r="D680" s="174" t="s">
        <v>247</v>
      </c>
      <c r="E680" s="180" t="s">
        <v>1</v>
      </c>
      <c r="F680" s="181" t="s">
        <v>1474</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2:51" s="14" customFormat="1" x14ac:dyDescent="0.2">
      <c r="B681" s="185"/>
      <c r="D681" s="174" t="s">
        <v>247</v>
      </c>
      <c r="E681" s="186" t="s">
        <v>1</v>
      </c>
      <c r="F681" s="187" t="s">
        <v>1475</v>
      </c>
      <c r="G681" s="244"/>
      <c r="H681" s="245">
        <v>9.75</v>
      </c>
      <c r="I681" s="244"/>
      <c r="J681" s="244"/>
      <c r="K681" s="244"/>
      <c r="L681" s="185"/>
      <c r="M681" s="188"/>
      <c r="N681" s="189"/>
      <c r="O681" s="189"/>
      <c r="P681" s="189"/>
      <c r="Q681" s="189"/>
      <c r="R681" s="189"/>
      <c r="S681" s="189"/>
      <c r="T681" s="190"/>
      <c r="AT681" s="186" t="s">
        <v>247</v>
      </c>
      <c r="AU681" s="186" t="s">
        <v>85</v>
      </c>
      <c r="AV681" s="14" t="s">
        <v>85</v>
      </c>
      <c r="AW681" s="14" t="s">
        <v>33</v>
      </c>
      <c r="AX681" s="14" t="s">
        <v>76</v>
      </c>
      <c r="AY681" s="186" t="s">
        <v>235</v>
      </c>
    </row>
    <row r="682" spans="2:51" s="13" customFormat="1" x14ac:dyDescent="0.2">
      <c r="B682" s="179"/>
      <c r="D682" s="174" t="s">
        <v>247</v>
      </c>
      <c r="E682" s="180" t="s">
        <v>1</v>
      </c>
      <c r="F682" s="181" t="s">
        <v>1476</v>
      </c>
      <c r="G682" s="242"/>
      <c r="H682" s="243" t="s">
        <v>1</v>
      </c>
      <c r="I682" s="242"/>
      <c r="J682" s="242"/>
      <c r="K682" s="242"/>
      <c r="L682" s="179"/>
      <c r="M682" s="182"/>
      <c r="N682" s="183"/>
      <c r="O682" s="183"/>
      <c r="P682" s="183"/>
      <c r="Q682" s="183"/>
      <c r="R682" s="183"/>
      <c r="S682" s="183"/>
      <c r="T682" s="184"/>
      <c r="AT682" s="180" t="s">
        <v>247</v>
      </c>
      <c r="AU682" s="180" t="s">
        <v>85</v>
      </c>
      <c r="AV682" s="13" t="s">
        <v>83</v>
      </c>
      <c r="AW682" s="13" t="s">
        <v>33</v>
      </c>
      <c r="AX682" s="13" t="s">
        <v>76</v>
      </c>
      <c r="AY682" s="180" t="s">
        <v>235</v>
      </c>
    </row>
    <row r="683" spans="2:51" s="14" customFormat="1" x14ac:dyDescent="0.2">
      <c r="B683" s="185"/>
      <c r="D683" s="174" t="s">
        <v>247</v>
      </c>
      <c r="E683" s="186" t="s">
        <v>1</v>
      </c>
      <c r="F683" s="187" t="s">
        <v>1477</v>
      </c>
      <c r="G683" s="244"/>
      <c r="H683" s="245">
        <v>3.45</v>
      </c>
      <c r="I683" s="244"/>
      <c r="J683" s="244"/>
      <c r="K683" s="244"/>
      <c r="L683" s="185"/>
      <c r="M683" s="188"/>
      <c r="N683" s="189"/>
      <c r="O683" s="189"/>
      <c r="P683" s="189"/>
      <c r="Q683" s="189"/>
      <c r="R683" s="189"/>
      <c r="S683" s="189"/>
      <c r="T683" s="190"/>
      <c r="AT683" s="186" t="s">
        <v>247</v>
      </c>
      <c r="AU683" s="186" t="s">
        <v>85</v>
      </c>
      <c r="AV683" s="14" t="s">
        <v>85</v>
      </c>
      <c r="AW683" s="14" t="s">
        <v>33</v>
      </c>
      <c r="AX683" s="14" t="s">
        <v>76</v>
      </c>
      <c r="AY683" s="186" t="s">
        <v>235</v>
      </c>
    </row>
    <row r="684" spans="2:51" s="14" customFormat="1" x14ac:dyDescent="0.2">
      <c r="B684" s="185"/>
      <c r="D684" s="174" t="s">
        <v>247</v>
      </c>
      <c r="E684" s="186" t="s">
        <v>1</v>
      </c>
      <c r="F684" s="187" t="s">
        <v>1478</v>
      </c>
      <c r="G684" s="244"/>
      <c r="H684" s="245">
        <v>2.9</v>
      </c>
      <c r="I684" s="244"/>
      <c r="J684" s="244"/>
      <c r="K684" s="244"/>
      <c r="L684" s="185"/>
      <c r="M684" s="188"/>
      <c r="N684" s="189"/>
      <c r="O684" s="189"/>
      <c r="P684" s="189"/>
      <c r="Q684" s="189"/>
      <c r="R684" s="189"/>
      <c r="S684" s="189"/>
      <c r="T684" s="190"/>
      <c r="AT684" s="186" t="s">
        <v>247</v>
      </c>
      <c r="AU684" s="186" t="s">
        <v>85</v>
      </c>
      <c r="AV684" s="14" t="s">
        <v>85</v>
      </c>
      <c r="AW684" s="14" t="s">
        <v>33</v>
      </c>
      <c r="AX684" s="14" t="s">
        <v>76</v>
      </c>
      <c r="AY684" s="186" t="s">
        <v>235</v>
      </c>
    </row>
    <row r="685" spans="2:51" s="14" customFormat="1" x14ac:dyDescent="0.2">
      <c r="B685" s="185"/>
      <c r="D685" s="174" t="s">
        <v>247</v>
      </c>
      <c r="E685" s="186" t="s">
        <v>1</v>
      </c>
      <c r="F685" s="187" t="s">
        <v>1479</v>
      </c>
      <c r="G685" s="244"/>
      <c r="H685" s="245">
        <v>2.8</v>
      </c>
      <c r="I685" s="244"/>
      <c r="J685" s="244"/>
      <c r="K685" s="244"/>
      <c r="L685" s="185"/>
      <c r="M685" s="188"/>
      <c r="N685" s="189"/>
      <c r="O685" s="189"/>
      <c r="P685" s="189"/>
      <c r="Q685" s="189"/>
      <c r="R685" s="189"/>
      <c r="S685" s="189"/>
      <c r="T685" s="190"/>
      <c r="AT685" s="186" t="s">
        <v>247</v>
      </c>
      <c r="AU685" s="186" t="s">
        <v>85</v>
      </c>
      <c r="AV685" s="14" t="s">
        <v>85</v>
      </c>
      <c r="AW685" s="14" t="s">
        <v>33</v>
      </c>
      <c r="AX685" s="14" t="s">
        <v>76</v>
      </c>
      <c r="AY685" s="186" t="s">
        <v>235</v>
      </c>
    </row>
    <row r="686" spans="2:51" s="13" customFormat="1" x14ac:dyDescent="0.2">
      <c r="B686" s="179"/>
      <c r="D686" s="174" t="s">
        <v>247</v>
      </c>
      <c r="E686" s="180" t="s">
        <v>1</v>
      </c>
      <c r="F686" s="181" t="s">
        <v>1480</v>
      </c>
      <c r="G686" s="242"/>
      <c r="H686" s="243" t="s">
        <v>1</v>
      </c>
      <c r="I686" s="242"/>
      <c r="J686" s="242"/>
      <c r="K686" s="242"/>
      <c r="L686" s="179"/>
      <c r="M686" s="182"/>
      <c r="N686" s="183"/>
      <c r="O686" s="183"/>
      <c r="P686" s="183"/>
      <c r="Q686" s="183"/>
      <c r="R686" s="183"/>
      <c r="S686" s="183"/>
      <c r="T686" s="184"/>
      <c r="AT686" s="180" t="s">
        <v>247</v>
      </c>
      <c r="AU686" s="180" t="s">
        <v>85</v>
      </c>
      <c r="AV686" s="13" t="s">
        <v>83</v>
      </c>
      <c r="AW686" s="13" t="s">
        <v>33</v>
      </c>
      <c r="AX686" s="13" t="s">
        <v>76</v>
      </c>
      <c r="AY686" s="180" t="s">
        <v>235</v>
      </c>
    </row>
    <row r="687" spans="2:51" s="14" customFormat="1" x14ac:dyDescent="0.2">
      <c r="B687" s="185"/>
      <c r="D687" s="174" t="s">
        <v>247</v>
      </c>
      <c r="E687" s="186" t="s">
        <v>1</v>
      </c>
      <c r="F687" s="187" t="s">
        <v>1481</v>
      </c>
      <c r="G687" s="244"/>
      <c r="H687" s="245">
        <v>2.1</v>
      </c>
      <c r="I687" s="244"/>
      <c r="J687" s="244"/>
      <c r="K687" s="244"/>
      <c r="L687" s="185"/>
      <c r="M687" s="188"/>
      <c r="N687" s="189"/>
      <c r="O687" s="189"/>
      <c r="P687" s="189"/>
      <c r="Q687" s="189"/>
      <c r="R687" s="189"/>
      <c r="S687" s="189"/>
      <c r="T687" s="190"/>
      <c r="AT687" s="186" t="s">
        <v>247</v>
      </c>
      <c r="AU687" s="186" t="s">
        <v>85</v>
      </c>
      <c r="AV687" s="14" t="s">
        <v>85</v>
      </c>
      <c r="AW687" s="14" t="s">
        <v>33</v>
      </c>
      <c r="AX687" s="14" t="s">
        <v>76</v>
      </c>
      <c r="AY687" s="186" t="s">
        <v>235</v>
      </c>
    </row>
    <row r="688" spans="2:51" s="15" customFormat="1" x14ac:dyDescent="0.2">
      <c r="B688" s="191"/>
      <c r="D688" s="174" t="s">
        <v>247</v>
      </c>
      <c r="E688" s="192" t="s">
        <v>1</v>
      </c>
      <c r="F688" s="193" t="s">
        <v>252</v>
      </c>
      <c r="G688" s="246"/>
      <c r="H688" s="247">
        <v>469.21199999999999</v>
      </c>
      <c r="I688" s="246"/>
      <c r="J688" s="246"/>
      <c r="K688" s="246"/>
      <c r="L688" s="191"/>
      <c r="M688" s="194"/>
      <c r="N688" s="195"/>
      <c r="O688" s="195"/>
      <c r="P688" s="195"/>
      <c r="Q688" s="195"/>
      <c r="R688" s="195"/>
      <c r="S688" s="195"/>
      <c r="T688" s="196"/>
      <c r="AT688" s="192" t="s">
        <v>247</v>
      </c>
      <c r="AU688" s="192" t="s">
        <v>85</v>
      </c>
      <c r="AV688" s="15" t="s">
        <v>98</v>
      </c>
      <c r="AW688" s="15" t="s">
        <v>33</v>
      </c>
      <c r="AX688" s="15" t="s">
        <v>83</v>
      </c>
      <c r="AY688" s="192" t="s">
        <v>235</v>
      </c>
    </row>
    <row r="689" spans="1:65" s="2" customFormat="1" ht="19.899999999999999" customHeight="1" x14ac:dyDescent="0.2">
      <c r="A689" s="33"/>
      <c r="B689" s="162"/>
      <c r="C689" s="163" t="s">
        <v>723</v>
      </c>
      <c r="D689" s="163" t="s">
        <v>237</v>
      </c>
      <c r="E689" s="164" t="s">
        <v>560</v>
      </c>
      <c r="F689" s="165" t="s">
        <v>561</v>
      </c>
      <c r="G689" s="240" t="s">
        <v>263</v>
      </c>
      <c r="H689" s="241">
        <v>976.202</v>
      </c>
      <c r="I689" s="167"/>
      <c r="J689" s="254">
        <f>ROUND(I689*H689,2)</f>
        <v>0</v>
      </c>
      <c r="K689" s="255" t="s">
        <v>241</v>
      </c>
      <c r="L689" s="34"/>
      <c r="M689" s="168" t="s">
        <v>1</v>
      </c>
      <c r="N689" s="169" t="s">
        <v>41</v>
      </c>
      <c r="O689" s="59"/>
      <c r="P689" s="170">
        <f>O689*H689</f>
        <v>0</v>
      </c>
      <c r="Q689" s="170">
        <v>7.26E-3</v>
      </c>
      <c r="R689" s="170">
        <f>Q689*H689</f>
        <v>7.0872265199999998</v>
      </c>
      <c r="S689" s="170">
        <v>0</v>
      </c>
      <c r="T689" s="171">
        <f>S689*H689</f>
        <v>0</v>
      </c>
      <c r="U689" s="33"/>
      <c r="V689" s="33"/>
      <c r="W689" s="33"/>
      <c r="X689" s="33"/>
      <c r="Y689" s="33"/>
      <c r="Z689" s="33"/>
      <c r="AA689" s="33"/>
      <c r="AB689" s="33"/>
      <c r="AC689" s="33"/>
      <c r="AD689" s="33"/>
      <c r="AE689" s="33"/>
      <c r="AR689" s="172" t="s">
        <v>98</v>
      </c>
      <c r="AT689" s="172" t="s">
        <v>237</v>
      </c>
      <c r="AU689" s="172" t="s">
        <v>85</v>
      </c>
      <c r="AY689" s="18" t="s">
        <v>235</v>
      </c>
      <c r="BE689" s="173">
        <f>IF(N689="základní",J689,0)</f>
        <v>0</v>
      </c>
      <c r="BF689" s="173">
        <f>IF(N689="snížená",J689,0)</f>
        <v>0</v>
      </c>
      <c r="BG689" s="173">
        <f>IF(N689="zákl. přenesená",J689,0)</f>
        <v>0</v>
      </c>
      <c r="BH689" s="173">
        <f>IF(N689="sníž. přenesená",J689,0)</f>
        <v>0</v>
      </c>
      <c r="BI689" s="173">
        <f>IF(N689="nulová",J689,0)</f>
        <v>0</v>
      </c>
      <c r="BJ689" s="18" t="s">
        <v>83</v>
      </c>
      <c r="BK689" s="173">
        <f>ROUND(I689*H689,2)</f>
        <v>0</v>
      </c>
      <c r="BL689" s="18" t="s">
        <v>98</v>
      </c>
      <c r="BM689" s="172" t="s">
        <v>1482</v>
      </c>
    </row>
    <row r="690" spans="1:65" s="2" customFormat="1" ht="48.75" x14ac:dyDescent="0.2">
      <c r="A690" s="33"/>
      <c r="B690" s="34"/>
      <c r="C690" s="33"/>
      <c r="D690" s="174" t="s">
        <v>243</v>
      </c>
      <c r="E690" s="33"/>
      <c r="F690" s="175" t="s">
        <v>563</v>
      </c>
      <c r="G690" s="238"/>
      <c r="H690" s="238"/>
      <c r="I690" s="238"/>
      <c r="J690" s="238"/>
      <c r="K690" s="238"/>
      <c r="L690" s="34"/>
      <c r="M690" s="176"/>
      <c r="N690" s="177"/>
      <c r="O690" s="59"/>
      <c r="P690" s="59"/>
      <c r="Q690" s="59"/>
      <c r="R690" s="59"/>
      <c r="S690" s="59"/>
      <c r="T690" s="60"/>
      <c r="U690" s="33"/>
      <c r="V690" s="33"/>
      <c r="W690" s="33"/>
      <c r="X690" s="33"/>
      <c r="Y690" s="33"/>
      <c r="Z690" s="33"/>
      <c r="AA690" s="33"/>
      <c r="AB690" s="33"/>
      <c r="AC690" s="33"/>
      <c r="AD690" s="33"/>
      <c r="AE690" s="33"/>
      <c r="AT690" s="18" t="s">
        <v>243</v>
      </c>
      <c r="AU690" s="18" t="s">
        <v>85</v>
      </c>
    </row>
    <row r="691" spans="1:65" s="2" customFormat="1" ht="234" x14ac:dyDescent="0.2">
      <c r="A691" s="33"/>
      <c r="B691" s="34"/>
      <c r="C691" s="33"/>
      <c r="D691" s="174" t="s">
        <v>245</v>
      </c>
      <c r="E691" s="33"/>
      <c r="F691" s="178" t="s">
        <v>564</v>
      </c>
      <c r="G691" s="238"/>
      <c r="H691" s="238"/>
      <c r="I691" s="238"/>
      <c r="J691" s="238"/>
      <c r="K691" s="238"/>
      <c r="L691" s="34"/>
      <c r="M691" s="176"/>
      <c r="N691" s="177"/>
      <c r="O691" s="59"/>
      <c r="P691" s="59"/>
      <c r="Q691" s="59"/>
      <c r="R691" s="59"/>
      <c r="S691" s="59"/>
      <c r="T691" s="60"/>
      <c r="U691" s="33"/>
      <c r="V691" s="33"/>
      <c r="W691" s="33"/>
      <c r="X691" s="33"/>
      <c r="Y691" s="33"/>
      <c r="Z691" s="33"/>
      <c r="AA691" s="33"/>
      <c r="AB691" s="33"/>
      <c r="AC691" s="33"/>
      <c r="AD691" s="33"/>
      <c r="AE691" s="33"/>
      <c r="AT691" s="18" t="s">
        <v>245</v>
      </c>
      <c r="AU691" s="18" t="s">
        <v>85</v>
      </c>
    </row>
    <row r="692" spans="1:65" s="13" customFormat="1" x14ac:dyDescent="0.2">
      <c r="B692" s="179"/>
      <c r="D692" s="174" t="s">
        <v>247</v>
      </c>
      <c r="E692" s="180" t="s">
        <v>1</v>
      </c>
      <c r="F692" s="181" t="s">
        <v>1153</v>
      </c>
      <c r="G692" s="242"/>
      <c r="H692" s="243" t="s">
        <v>1</v>
      </c>
      <c r="I692" s="242"/>
      <c r="J692" s="242"/>
      <c r="K692" s="242"/>
      <c r="L692" s="179"/>
      <c r="M692" s="182"/>
      <c r="N692" s="183"/>
      <c r="O692" s="183"/>
      <c r="P692" s="183"/>
      <c r="Q692" s="183"/>
      <c r="R692" s="183"/>
      <c r="S692" s="183"/>
      <c r="T692" s="184"/>
      <c r="AT692" s="180" t="s">
        <v>247</v>
      </c>
      <c r="AU692" s="180" t="s">
        <v>85</v>
      </c>
      <c r="AV692" s="13" t="s">
        <v>83</v>
      </c>
      <c r="AW692" s="13" t="s">
        <v>33</v>
      </c>
      <c r="AX692" s="13" t="s">
        <v>76</v>
      </c>
      <c r="AY692" s="180" t="s">
        <v>235</v>
      </c>
    </row>
    <row r="693" spans="1:65" s="13" customFormat="1" x14ac:dyDescent="0.2">
      <c r="B693" s="179"/>
      <c r="D693" s="174" t="s">
        <v>247</v>
      </c>
      <c r="E693" s="180" t="s">
        <v>1</v>
      </c>
      <c r="F693" s="181" t="s">
        <v>1448</v>
      </c>
      <c r="G693" s="242"/>
      <c r="H693" s="243" t="s">
        <v>1</v>
      </c>
      <c r="I693" s="242"/>
      <c r="J693" s="242"/>
      <c r="K693" s="242"/>
      <c r="L693" s="179"/>
      <c r="M693" s="182"/>
      <c r="N693" s="183"/>
      <c r="O693" s="183"/>
      <c r="P693" s="183"/>
      <c r="Q693" s="183"/>
      <c r="R693" s="183"/>
      <c r="S693" s="183"/>
      <c r="T693" s="184"/>
      <c r="AT693" s="180" t="s">
        <v>247</v>
      </c>
      <c r="AU693" s="180" t="s">
        <v>85</v>
      </c>
      <c r="AV693" s="13" t="s">
        <v>83</v>
      </c>
      <c r="AW693" s="13" t="s">
        <v>33</v>
      </c>
      <c r="AX693" s="13" t="s">
        <v>76</v>
      </c>
      <c r="AY693" s="180" t="s">
        <v>235</v>
      </c>
    </row>
    <row r="694" spans="1:65" s="13" customFormat="1" x14ac:dyDescent="0.2">
      <c r="B694" s="179"/>
      <c r="D694" s="174" t="s">
        <v>247</v>
      </c>
      <c r="E694" s="180" t="s">
        <v>1</v>
      </c>
      <c r="F694" s="181" t="s">
        <v>1197</v>
      </c>
      <c r="G694" s="242"/>
      <c r="H694" s="243" t="s">
        <v>1</v>
      </c>
      <c r="I694" s="242"/>
      <c r="J694" s="242"/>
      <c r="K694" s="242"/>
      <c r="L694" s="179"/>
      <c r="M694" s="182"/>
      <c r="N694" s="183"/>
      <c r="O694" s="183"/>
      <c r="P694" s="183"/>
      <c r="Q694" s="183"/>
      <c r="R694" s="183"/>
      <c r="S694" s="183"/>
      <c r="T694" s="184"/>
      <c r="AT694" s="180" t="s">
        <v>247</v>
      </c>
      <c r="AU694" s="180" t="s">
        <v>85</v>
      </c>
      <c r="AV694" s="13" t="s">
        <v>83</v>
      </c>
      <c r="AW694" s="13" t="s">
        <v>33</v>
      </c>
      <c r="AX694" s="13" t="s">
        <v>76</v>
      </c>
      <c r="AY694" s="180" t="s">
        <v>235</v>
      </c>
    </row>
    <row r="695" spans="1:65" s="14" customFormat="1" x14ac:dyDescent="0.2">
      <c r="B695" s="185"/>
      <c r="D695" s="174" t="s">
        <v>247</v>
      </c>
      <c r="E695" s="186" t="s">
        <v>1</v>
      </c>
      <c r="F695" s="187" t="s">
        <v>1483</v>
      </c>
      <c r="G695" s="244"/>
      <c r="H695" s="245">
        <v>144.19999999999999</v>
      </c>
      <c r="I695" s="244"/>
      <c r="J695" s="244"/>
      <c r="K695" s="244"/>
      <c r="L695" s="185"/>
      <c r="M695" s="188"/>
      <c r="N695" s="189"/>
      <c r="O695" s="189"/>
      <c r="P695" s="189"/>
      <c r="Q695" s="189"/>
      <c r="R695" s="189"/>
      <c r="S695" s="189"/>
      <c r="T695" s="190"/>
      <c r="AT695" s="186" t="s">
        <v>247</v>
      </c>
      <c r="AU695" s="186" t="s">
        <v>85</v>
      </c>
      <c r="AV695" s="14" t="s">
        <v>85</v>
      </c>
      <c r="AW695" s="14" t="s">
        <v>33</v>
      </c>
      <c r="AX695" s="14" t="s">
        <v>76</v>
      </c>
      <c r="AY695" s="186" t="s">
        <v>235</v>
      </c>
    </row>
    <row r="696" spans="1:65" s="14" customFormat="1" x14ac:dyDescent="0.2">
      <c r="B696" s="185"/>
      <c r="D696" s="174" t="s">
        <v>247</v>
      </c>
      <c r="E696" s="186" t="s">
        <v>1</v>
      </c>
      <c r="F696" s="187" t="s">
        <v>1484</v>
      </c>
      <c r="G696" s="244"/>
      <c r="H696" s="245">
        <v>8.8800000000000008</v>
      </c>
      <c r="I696" s="244"/>
      <c r="J696" s="244"/>
      <c r="K696" s="244"/>
      <c r="L696" s="185"/>
      <c r="M696" s="188"/>
      <c r="N696" s="189"/>
      <c r="O696" s="189"/>
      <c r="P696" s="189"/>
      <c r="Q696" s="189"/>
      <c r="R696" s="189"/>
      <c r="S696" s="189"/>
      <c r="T696" s="190"/>
      <c r="AT696" s="186" t="s">
        <v>247</v>
      </c>
      <c r="AU696" s="186" t="s">
        <v>85</v>
      </c>
      <c r="AV696" s="14" t="s">
        <v>85</v>
      </c>
      <c r="AW696" s="14" t="s">
        <v>33</v>
      </c>
      <c r="AX696" s="14" t="s">
        <v>76</v>
      </c>
      <c r="AY696" s="186" t="s">
        <v>235</v>
      </c>
    </row>
    <row r="697" spans="1:65" s="13" customFormat="1" x14ac:dyDescent="0.2">
      <c r="B697" s="179"/>
      <c r="D697" s="174" t="s">
        <v>247</v>
      </c>
      <c r="E697" s="180" t="s">
        <v>1</v>
      </c>
      <c r="F697" s="181" t="s">
        <v>1450</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4" customFormat="1" x14ac:dyDescent="0.2">
      <c r="B698" s="185"/>
      <c r="D698" s="174" t="s">
        <v>247</v>
      </c>
      <c r="E698" s="186" t="s">
        <v>1</v>
      </c>
      <c r="F698" s="187" t="s">
        <v>1485</v>
      </c>
      <c r="G698" s="244"/>
      <c r="H698" s="245">
        <v>5.4</v>
      </c>
      <c r="I698" s="244"/>
      <c r="J698" s="244"/>
      <c r="K698" s="244"/>
      <c r="L698" s="185"/>
      <c r="M698" s="188"/>
      <c r="N698" s="189"/>
      <c r="O698" s="189"/>
      <c r="P698" s="189"/>
      <c r="Q698" s="189"/>
      <c r="R698" s="189"/>
      <c r="S698" s="189"/>
      <c r="T698" s="190"/>
      <c r="AT698" s="186" t="s">
        <v>247</v>
      </c>
      <c r="AU698" s="186" t="s">
        <v>85</v>
      </c>
      <c r="AV698" s="14" t="s">
        <v>85</v>
      </c>
      <c r="AW698" s="14" t="s">
        <v>33</v>
      </c>
      <c r="AX698" s="14" t="s">
        <v>76</v>
      </c>
      <c r="AY698" s="186" t="s">
        <v>235</v>
      </c>
    </row>
    <row r="699" spans="1:65" s="14" customFormat="1" x14ac:dyDescent="0.2">
      <c r="B699" s="185"/>
      <c r="D699" s="174" t="s">
        <v>247</v>
      </c>
      <c r="E699" s="186" t="s">
        <v>1</v>
      </c>
      <c r="F699" s="187" t="s">
        <v>1486</v>
      </c>
      <c r="G699" s="244"/>
      <c r="H699" s="245">
        <v>27.47</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1464</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1487</v>
      </c>
      <c r="G701" s="244"/>
      <c r="H701" s="245">
        <v>33</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3" customFormat="1" x14ac:dyDescent="0.2">
      <c r="B702" s="179"/>
      <c r="D702" s="174" t="s">
        <v>247</v>
      </c>
      <c r="E702" s="180" t="s">
        <v>1</v>
      </c>
      <c r="F702" s="181" t="s">
        <v>1452</v>
      </c>
      <c r="G702" s="242"/>
      <c r="H702" s="243" t="s">
        <v>1</v>
      </c>
      <c r="I702" s="242"/>
      <c r="J702" s="242"/>
      <c r="K702" s="242"/>
      <c r="L702" s="179"/>
      <c r="M702" s="182"/>
      <c r="N702" s="183"/>
      <c r="O702" s="183"/>
      <c r="P702" s="183"/>
      <c r="Q702" s="183"/>
      <c r="R702" s="183"/>
      <c r="S702" s="183"/>
      <c r="T702" s="184"/>
      <c r="AT702" s="180" t="s">
        <v>247</v>
      </c>
      <c r="AU702" s="180" t="s">
        <v>85</v>
      </c>
      <c r="AV702" s="13" t="s">
        <v>83</v>
      </c>
      <c r="AW702" s="13" t="s">
        <v>33</v>
      </c>
      <c r="AX702" s="13" t="s">
        <v>76</v>
      </c>
      <c r="AY702" s="180" t="s">
        <v>235</v>
      </c>
    </row>
    <row r="703" spans="1:65" s="14" customFormat="1" x14ac:dyDescent="0.2">
      <c r="B703" s="185"/>
      <c r="D703" s="174" t="s">
        <v>247</v>
      </c>
      <c r="E703" s="186" t="s">
        <v>1</v>
      </c>
      <c r="F703" s="187" t="s">
        <v>1488</v>
      </c>
      <c r="G703" s="244"/>
      <c r="H703" s="245">
        <v>236.3</v>
      </c>
      <c r="I703" s="244"/>
      <c r="J703" s="244"/>
      <c r="K703" s="244"/>
      <c r="L703" s="185"/>
      <c r="M703" s="188"/>
      <c r="N703" s="189"/>
      <c r="O703" s="189"/>
      <c r="P703" s="189"/>
      <c r="Q703" s="189"/>
      <c r="R703" s="189"/>
      <c r="S703" s="189"/>
      <c r="T703" s="190"/>
      <c r="AT703" s="186" t="s">
        <v>247</v>
      </c>
      <c r="AU703" s="186" t="s">
        <v>85</v>
      </c>
      <c r="AV703" s="14" t="s">
        <v>85</v>
      </c>
      <c r="AW703" s="14" t="s">
        <v>33</v>
      </c>
      <c r="AX703" s="14" t="s">
        <v>76</v>
      </c>
      <c r="AY703" s="186" t="s">
        <v>235</v>
      </c>
    </row>
    <row r="704" spans="1:65" s="13" customFormat="1" x14ac:dyDescent="0.2">
      <c r="B704" s="179"/>
      <c r="D704" s="174" t="s">
        <v>247</v>
      </c>
      <c r="E704" s="180" t="s">
        <v>1</v>
      </c>
      <c r="F704" s="181" t="s">
        <v>1454</v>
      </c>
      <c r="G704" s="242"/>
      <c r="H704" s="243" t="s">
        <v>1</v>
      </c>
      <c r="I704" s="242"/>
      <c r="J704" s="242"/>
      <c r="K704" s="242"/>
      <c r="L704" s="179"/>
      <c r="M704" s="182"/>
      <c r="N704" s="183"/>
      <c r="O704" s="183"/>
      <c r="P704" s="183"/>
      <c r="Q704" s="183"/>
      <c r="R704" s="183"/>
      <c r="S704" s="183"/>
      <c r="T704" s="184"/>
      <c r="AT704" s="180" t="s">
        <v>247</v>
      </c>
      <c r="AU704" s="180" t="s">
        <v>85</v>
      </c>
      <c r="AV704" s="13" t="s">
        <v>83</v>
      </c>
      <c r="AW704" s="13" t="s">
        <v>33</v>
      </c>
      <c r="AX704" s="13" t="s">
        <v>76</v>
      </c>
      <c r="AY704" s="180" t="s">
        <v>235</v>
      </c>
    </row>
    <row r="705" spans="2:51" s="14" customFormat="1" x14ac:dyDescent="0.2">
      <c r="B705" s="185"/>
      <c r="D705" s="174" t="s">
        <v>247</v>
      </c>
      <c r="E705" s="186" t="s">
        <v>1</v>
      </c>
      <c r="F705" s="187" t="s">
        <v>1489</v>
      </c>
      <c r="G705" s="244"/>
      <c r="H705" s="245">
        <v>162.11199999999999</v>
      </c>
      <c r="I705" s="244"/>
      <c r="J705" s="244"/>
      <c r="K705" s="244"/>
      <c r="L705" s="185"/>
      <c r="M705" s="188"/>
      <c r="N705" s="189"/>
      <c r="O705" s="189"/>
      <c r="P705" s="189"/>
      <c r="Q705" s="189"/>
      <c r="R705" s="189"/>
      <c r="S705" s="189"/>
      <c r="T705" s="190"/>
      <c r="AT705" s="186" t="s">
        <v>247</v>
      </c>
      <c r="AU705" s="186" t="s">
        <v>85</v>
      </c>
      <c r="AV705" s="14" t="s">
        <v>85</v>
      </c>
      <c r="AW705" s="14" t="s">
        <v>33</v>
      </c>
      <c r="AX705" s="14" t="s">
        <v>76</v>
      </c>
      <c r="AY705" s="186" t="s">
        <v>235</v>
      </c>
    </row>
    <row r="706" spans="2:51" s="14" customFormat="1" x14ac:dyDescent="0.2">
      <c r="B706" s="185"/>
      <c r="D706" s="174" t="s">
        <v>247</v>
      </c>
      <c r="E706" s="186" t="s">
        <v>1</v>
      </c>
      <c r="F706" s="187" t="s">
        <v>1490</v>
      </c>
      <c r="G706" s="244"/>
      <c r="H706" s="245">
        <v>16.32</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2:51" s="13" customFormat="1" x14ac:dyDescent="0.2">
      <c r="B707" s="179"/>
      <c r="D707" s="174" t="s">
        <v>247</v>
      </c>
      <c r="E707" s="180" t="s">
        <v>1</v>
      </c>
      <c r="F707" s="181" t="s">
        <v>1448</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2:51" s="13" customFormat="1" x14ac:dyDescent="0.2">
      <c r="B708" s="179"/>
      <c r="D708" s="174" t="s">
        <v>247</v>
      </c>
      <c r="E708" s="180" t="s">
        <v>1</v>
      </c>
      <c r="F708" s="181" t="s">
        <v>1209</v>
      </c>
      <c r="G708" s="242"/>
      <c r="H708" s="243" t="s">
        <v>1</v>
      </c>
      <c r="I708" s="242"/>
      <c r="J708" s="242"/>
      <c r="K708" s="242"/>
      <c r="L708" s="179"/>
      <c r="M708" s="182"/>
      <c r="N708" s="183"/>
      <c r="O708" s="183"/>
      <c r="P708" s="183"/>
      <c r="Q708" s="183"/>
      <c r="R708" s="183"/>
      <c r="S708" s="183"/>
      <c r="T708" s="184"/>
      <c r="AT708" s="180" t="s">
        <v>247</v>
      </c>
      <c r="AU708" s="180" t="s">
        <v>85</v>
      </c>
      <c r="AV708" s="13" t="s">
        <v>83</v>
      </c>
      <c r="AW708" s="13" t="s">
        <v>33</v>
      </c>
      <c r="AX708" s="13" t="s">
        <v>76</v>
      </c>
      <c r="AY708" s="180" t="s">
        <v>235</v>
      </c>
    </row>
    <row r="709" spans="2:51" s="14" customFormat="1" x14ac:dyDescent="0.2">
      <c r="B709" s="185"/>
      <c r="D709" s="174" t="s">
        <v>247</v>
      </c>
      <c r="E709" s="186" t="s">
        <v>1</v>
      </c>
      <c r="F709" s="187" t="s">
        <v>1491</v>
      </c>
      <c r="G709" s="244"/>
      <c r="H709" s="245">
        <v>57.6</v>
      </c>
      <c r="I709" s="244"/>
      <c r="J709" s="244"/>
      <c r="K709" s="244"/>
      <c r="L709" s="185"/>
      <c r="M709" s="188"/>
      <c r="N709" s="189"/>
      <c r="O709" s="189"/>
      <c r="P709" s="189"/>
      <c r="Q709" s="189"/>
      <c r="R709" s="189"/>
      <c r="S709" s="189"/>
      <c r="T709" s="190"/>
      <c r="AT709" s="186" t="s">
        <v>247</v>
      </c>
      <c r="AU709" s="186" t="s">
        <v>85</v>
      </c>
      <c r="AV709" s="14" t="s">
        <v>85</v>
      </c>
      <c r="AW709" s="14" t="s">
        <v>33</v>
      </c>
      <c r="AX709" s="14" t="s">
        <v>76</v>
      </c>
      <c r="AY709" s="186" t="s">
        <v>235</v>
      </c>
    </row>
    <row r="710" spans="2:51" s="14" customFormat="1" x14ac:dyDescent="0.2">
      <c r="B710" s="185"/>
      <c r="D710" s="174" t="s">
        <v>247</v>
      </c>
      <c r="E710" s="186" t="s">
        <v>1</v>
      </c>
      <c r="F710" s="187" t="s">
        <v>1492</v>
      </c>
      <c r="G710" s="244"/>
      <c r="H710" s="245">
        <v>8.4</v>
      </c>
      <c r="I710" s="244"/>
      <c r="J710" s="244"/>
      <c r="K710" s="244"/>
      <c r="L710" s="185"/>
      <c r="M710" s="188"/>
      <c r="N710" s="189"/>
      <c r="O710" s="189"/>
      <c r="P710" s="189"/>
      <c r="Q710" s="189"/>
      <c r="R710" s="189"/>
      <c r="S710" s="189"/>
      <c r="T710" s="190"/>
      <c r="AT710" s="186" t="s">
        <v>247</v>
      </c>
      <c r="AU710" s="186" t="s">
        <v>85</v>
      </c>
      <c r="AV710" s="14" t="s">
        <v>85</v>
      </c>
      <c r="AW710" s="14" t="s">
        <v>33</v>
      </c>
      <c r="AX710" s="14" t="s">
        <v>76</v>
      </c>
      <c r="AY710" s="186" t="s">
        <v>235</v>
      </c>
    </row>
    <row r="711" spans="2:51" s="13" customFormat="1" x14ac:dyDescent="0.2">
      <c r="B711" s="179"/>
      <c r="D711" s="174" t="s">
        <v>247</v>
      </c>
      <c r="E711" s="180" t="s">
        <v>1</v>
      </c>
      <c r="F711" s="181" t="s">
        <v>1458</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2:51" s="14" customFormat="1" x14ac:dyDescent="0.2">
      <c r="B712" s="185"/>
      <c r="D712" s="174" t="s">
        <v>247</v>
      </c>
      <c r="E712" s="186" t="s">
        <v>1</v>
      </c>
      <c r="F712" s="187" t="s">
        <v>1493</v>
      </c>
      <c r="G712" s="244"/>
      <c r="H712" s="245">
        <v>5.9</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2:51" s="14" customFormat="1" x14ac:dyDescent="0.2">
      <c r="B713" s="185"/>
      <c r="D713" s="174" t="s">
        <v>247</v>
      </c>
      <c r="E713" s="186" t="s">
        <v>1</v>
      </c>
      <c r="F713" s="187" t="s">
        <v>1494</v>
      </c>
      <c r="G713" s="244"/>
      <c r="H713" s="245">
        <v>27.52</v>
      </c>
      <c r="I713" s="244"/>
      <c r="J713" s="244"/>
      <c r="K713" s="244"/>
      <c r="L713" s="185"/>
      <c r="M713" s="188"/>
      <c r="N713" s="189"/>
      <c r="O713" s="189"/>
      <c r="P713" s="189"/>
      <c r="Q713" s="189"/>
      <c r="R713" s="189"/>
      <c r="S713" s="189"/>
      <c r="T713" s="190"/>
      <c r="AT713" s="186" t="s">
        <v>247</v>
      </c>
      <c r="AU713" s="186" t="s">
        <v>85</v>
      </c>
      <c r="AV713" s="14" t="s">
        <v>85</v>
      </c>
      <c r="AW713" s="14" t="s">
        <v>33</v>
      </c>
      <c r="AX713" s="14" t="s">
        <v>76</v>
      </c>
      <c r="AY713" s="186" t="s">
        <v>235</v>
      </c>
    </row>
    <row r="714" spans="2:51" s="13" customFormat="1" x14ac:dyDescent="0.2">
      <c r="B714" s="179"/>
      <c r="D714" s="174" t="s">
        <v>247</v>
      </c>
      <c r="E714" s="180" t="s">
        <v>1</v>
      </c>
      <c r="F714" s="181" t="s">
        <v>1452</v>
      </c>
      <c r="G714" s="242"/>
      <c r="H714" s="243" t="s">
        <v>1</v>
      </c>
      <c r="I714" s="242"/>
      <c r="J714" s="242"/>
      <c r="K714" s="242"/>
      <c r="L714" s="179"/>
      <c r="M714" s="182"/>
      <c r="N714" s="183"/>
      <c r="O714" s="183"/>
      <c r="P714" s="183"/>
      <c r="Q714" s="183"/>
      <c r="R714" s="183"/>
      <c r="S714" s="183"/>
      <c r="T714" s="184"/>
      <c r="AT714" s="180" t="s">
        <v>247</v>
      </c>
      <c r="AU714" s="180" t="s">
        <v>85</v>
      </c>
      <c r="AV714" s="13" t="s">
        <v>83</v>
      </c>
      <c r="AW714" s="13" t="s">
        <v>33</v>
      </c>
      <c r="AX714" s="13" t="s">
        <v>76</v>
      </c>
      <c r="AY714" s="180" t="s">
        <v>235</v>
      </c>
    </row>
    <row r="715" spans="2:51" s="14" customFormat="1" x14ac:dyDescent="0.2">
      <c r="B715" s="185"/>
      <c r="D715" s="174" t="s">
        <v>247</v>
      </c>
      <c r="E715" s="186" t="s">
        <v>1</v>
      </c>
      <c r="F715" s="187" t="s">
        <v>1495</v>
      </c>
      <c r="G715" s="244"/>
      <c r="H715" s="245">
        <v>67.2</v>
      </c>
      <c r="I715" s="244"/>
      <c r="J715" s="244"/>
      <c r="K715" s="244"/>
      <c r="L715" s="185"/>
      <c r="M715" s="188"/>
      <c r="N715" s="189"/>
      <c r="O715" s="189"/>
      <c r="P715" s="189"/>
      <c r="Q715" s="189"/>
      <c r="R715" s="189"/>
      <c r="S715" s="189"/>
      <c r="T715" s="190"/>
      <c r="AT715" s="186" t="s">
        <v>247</v>
      </c>
      <c r="AU715" s="186" t="s">
        <v>85</v>
      </c>
      <c r="AV715" s="14" t="s">
        <v>85</v>
      </c>
      <c r="AW715" s="14" t="s">
        <v>33</v>
      </c>
      <c r="AX715" s="14" t="s">
        <v>76</v>
      </c>
      <c r="AY715" s="186" t="s">
        <v>235</v>
      </c>
    </row>
    <row r="716" spans="2:51" s="13" customFormat="1" x14ac:dyDescent="0.2">
      <c r="B716" s="179"/>
      <c r="D716" s="174" t="s">
        <v>247</v>
      </c>
      <c r="E716" s="180" t="s">
        <v>1</v>
      </c>
      <c r="F716" s="181" t="s">
        <v>1464</v>
      </c>
      <c r="G716" s="242"/>
      <c r="H716" s="243" t="s">
        <v>1</v>
      </c>
      <c r="I716" s="242"/>
      <c r="J716" s="242"/>
      <c r="K716" s="242"/>
      <c r="L716" s="179"/>
      <c r="M716" s="182"/>
      <c r="N716" s="183"/>
      <c r="O716" s="183"/>
      <c r="P716" s="183"/>
      <c r="Q716" s="183"/>
      <c r="R716" s="183"/>
      <c r="S716" s="183"/>
      <c r="T716" s="184"/>
      <c r="AT716" s="180" t="s">
        <v>247</v>
      </c>
      <c r="AU716" s="180" t="s">
        <v>85</v>
      </c>
      <c r="AV716" s="13" t="s">
        <v>83</v>
      </c>
      <c r="AW716" s="13" t="s">
        <v>33</v>
      </c>
      <c r="AX716" s="13" t="s">
        <v>76</v>
      </c>
      <c r="AY716" s="180" t="s">
        <v>235</v>
      </c>
    </row>
    <row r="717" spans="2:51" s="14" customFormat="1" x14ac:dyDescent="0.2">
      <c r="B717" s="185"/>
      <c r="D717" s="174" t="s">
        <v>247</v>
      </c>
      <c r="E717" s="186" t="s">
        <v>1</v>
      </c>
      <c r="F717" s="187" t="s">
        <v>1496</v>
      </c>
      <c r="G717" s="244"/>
      <c r="H717" s="245">
        <v>40.799999999999997</v>
      </c>
      <c r="I717" s="244"/>
      <c r="J717" s="244"/>
      <c r="K717" s="244"/>
      <c r="L717" s="185"/>
      <c r="M717" s="188"/>
      <c r="N717" s="189"/>
      <c r="O717" s="189"/>
      <c r="P717" s="189"/>
      <c r="Q717" s="189"/>
      <c r="R717" s="189"/>
      <c r="S717" s="189"/>
      <c r="T717" s="190"/>
      <c r="AT717" s="186" t="s">
        <v>247</v>
      </c>
      <c r="AU717" s="186" t="s">
        <v>85</v>
      </c>
      <c r="AV717" s="14" t="s">
        <v>85</v>
      </c>
      <c r="AW717" s="14" t="s">
        <v>33</v>
      </c>
      <c r="AX717" s="14" t="s">
        <v>76</v>
      </c>
      <c r="AY717" s="186" t="s">
        <v>235</v>
      </c>
    </row>
    <row r="718" spans="2:51" s="13" customFormat="1" x14ac:dyDescent="0.2">
      <c r="B718" s="179"/>
      <c r="D718" s="174" t="s">
        <v>247</v>
      </c>
      <c r="E718" s="180" t="s">
        <v>1</v>
      </c>
      <c r="F718" s="181" t="s">
        <v>1497</v>
      </c>
      <c r="G718" s="242"/>
      <c r="H718" s="243" t="s">
        <v>1</v>
      </c>
      <c r="I718" s="242"/>
      <c r="J718" s="242"/>
      <c r="K718" s="242"/>
      <c r="L718" s="179"/>
      <c r="M718" s="182"/>
      <c r="N718" s="183"/>
      <c r="O718" s="183"/>
      <c r="P718" s="183"/>
      <c r="Q718" s="183"/>
      <c r="R718" s="183"/>
      <c r="S718" s="183"/>
      <c r="T718" s="184"/>
      <c r="AT718" s="180" t="s">
        <v>247</v>
      </c>
      <c r="AU718" s="180" t="s">
        <v>85</v>
      </c>
      <c r="AV718" s="13" t="s">
        <v>83</v>
      </c>
      <c r="AW718" s="13" t="s">
        <v>33</v>
      </c>
      <c r="AX718" s="13" t="s">
        <v>76</v>
      </c>
      <c r="AY718" s="180" t="s">
        <v>235</v>
      </c>
    </row>
    <row r="719" spans="2:51" s="14" customFormat="1" x14ac:dyDescent="0.2">
      <c r="B719" s="185"/>
      <c r="D719" s="174" t="s">
        <v>247</v>
      </c>
      <c r="E719" s="186" t="s">
        <v>1</v>
      </c>
      <c r="F719" s="187" t="s">
        <v>1498</v>
      </c>
      <c r="G719" s="244"/>
      <c r="H719" s="245">
        <v>62.19</v>
      </c>
      <c r="I719" s="244"/>
      <c r="J719" s="244"/>
      <c r="K719" s="244"/>
      <c r="L719" s="185"/>
      <c r="M719" s="188"/>
      <c r="N719" s="189"/>
      <c r="O719" s="189"/>
      <c r="P719" s="189"/>
      <c r="Q719" s="189"/>
      <c r="R719" s="189"/>
      <c r="S719" s="189"/>
      <c r="T719" s="190"/>
      <c r="AT719" s="186" t="s">
        <v>247</v>
      </c>
      <c r="AU719" s="186" t="s">
        <v>85</v>
      </c>
      <c r="AV719" s="14" t="s">
        <v>85</v>
      </c>
      <c r="AW719" s="14" t="s">
        <v>33</v>
      </c>
      <c r="AX719" s="14" t="s">
        <v>76</v>
      </c>
      <c r="AY719" s="186" t="s">
        <v>235</v>
      </c>
    </row>
    <row r="720" spans="2:51" s="14" customFormat="1" x14ac:dyDescent="0.2">
      <c r="B720" s="185"/>
      <c r="D720" s="174" t="s">
        <v>247</v>
      </c>
      <c r="E720" s="186" t="s">
        <v>1</v>
      </c>
      <c r="F720" s="187" t="s">
        <v>1499</v>
      </c>
      <c r="G720" s="244"/>
      <c r="H720" s="245">
        <v>1.5</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3" customFormat="1" x14ac:dyDescent="0.2">
      <c r="B721" s="179"/>
      <c r="D721" s="174" t="s">
        <v>247</v>
      </c>
      <c r="E721" s="180" t="s">
        <v>1</v>
      </c>
      <c r="F721" s="181" t="s">
        <v>1500</v>
      </c>
      <c r="G721" s="242"/>
      <c r="H721" s="243" t="s">
        <v>1</v>
      </c>
      <c r="I721" s="242"/>
      <c r="J721" s="242"/>
      <c r="K721" s="242"/>
      <c r="L721" s="179"/>
      <c r="M721" s="182"/>
      <c r="N721" s="183"/>
      <c r="O721" s="183"/>
      <c r="P721" s="183"/>
      <c r="Q721" s="183"/>
      <c r="R721" s="183"/>
      <c r="S721" s="183"/>
      <c r="T721" s="184"/>
      <c r="AT721" s="180" t="s">
        <v>247</v>
      </c>
      <c r="AU721" s="180" t="s">
        <v>85</v>
      </c>
      <c r="AV721" s="13" t="s">
        <v>83</v>
      </c>
      <c r="AW721" s="13" t="s">
        <v>33</v>
      </c>
      <c r="AX721" s="13" t="s">
        <v>76</v>
      </c>
      <c r="AY721" s="180" t="s">
        <v>235</v>
      </c>
    </row>
    <row r="722" spans="1:65" s="14" customFormat="1" x14ac:dyDescent="0.2">
      <c r="B722" s="185"/>
      <c r="D722" s="174" t="s">
        <v>247</v>
      </c>
      <c r="E722" s="186" t="s">
        <v>1</v>
      </c>
      <c r="F722" s="187" t="s">
        <v>1501</v>
      </c>
      <c r="G722" s="244"/>
      <c r="H722" s="245">
        <v>39</v>
      </c>
      <c r="I722" s="244"/>
      <c r="J722" s="244"/>
      <c r="K722" s="244"/>
      <c r="L722" s="185"/>
      <c r="M722" s="188"/>
      <c r="N722" s="189"/>
      <c r="O722" s="189"/>
      <c r="P722" s="189"/>
      <c r="Q722" s="189"/>
      <c r="R722" s="189"/>
      <c r="S722" s="189"/>
      <c r="T722" s="190"/>
      <c r="AT722" s="186" t="s">
        <v>247</v>
      </c>
      <c r="AU722" s="186" t="s">
        <v>85</v>
      </c>
      <c r="AV722" s="14" t="s">
        <v>85</v>
      </c>
      <c r="AW722" s="14" t="s">
        <v>33</v>
      </c>
      <c r="AX722" s="14" t="s">
        <v>76</v>
      </c>
      <c r="AY722" s="186" t="s">
        <v>235</v>
      </c>
    </row>
    <row r="723" spans="1:65" s="14" customFormat="1" x14ac:dyDescent="0.2">
      <c r="B723" s="185"/>
      <c r="D723" s="174" t="s">
        <v>247</v>
      </c>
      <c r="E723" s="186" t="s">
        <v>1</v>
      </c>
      <c r="F723" s="187" t="s">
        <v>1499</v>
      </c>
      <c r="G723" s="244"/>
      <c r="H723" s="245">
        <v>1.5</v>
      </c>
      <c r="I723" s="244"/>
      <c r="J723" s="244"/>
      <c r="K723" s="244"/>
      <c r="L723" s="185"/>
      <c r="M723" s="188"/>
      <c r="N723" s="189"/>
      <c r="O723" s="189"/>
      <c r="P723" s="189"/>
      <c r="Q723" s="189"/>
      <c r="R723" s="189"/>
      <c r="S723" s="189"/>
      <c r="T723" s="190"/>
      <c r="AT723" s="186" t="s">
        <v>247</v>
      </c>
      <c r="AU723" s="186" t="s">
        <v>85</v>
      </c>
      <c r="AV723" s="14" t="s">
        <v>85</v>
      </c>
      <c r="AW723" s="14" t="s">
        <v>33</v>
      </c>
      <c r="AX723" s="14" t="s">
        <v>76</v>
      </c>
      <c r="AY723" s="186" t="s">
        <v>235</v>
      </c>
    </row>
    <row r="724" spans="1:65" s="13" customFormat="1" x14ac:dyDescent="0.2">
      <c r="B724" s="179"/>
      <c r="D724" s="174" t="s">
        <v>247</v>
      </c>
      <c r="E724" s="180" t="s">
        <v>1</v>
      </c>
      <c r="F724" s="181" t="s">
        <v>1502</v>
      </c>
      <c r="G724" s="242"/>
      <c r="H724" s="243" t="s">
        <v>1</v>
      </c>
      <c r="I724" s="242"/>
      <c r="J724" s="242"/>
      <c r="K724" s="242"/>
      <c r="L724" s="179"/>
      <c r="M724" s="182"/>
      <c r="N724" s="183"/>
      <c r="O724" s="183"/>
      <c r="P724" s="183"/>
      <c r="Q724" s="183"/>
      <c r="R724" s="183"/>
      <c r="S724" s="183"/>
      <c r="T724" s="184"/>
      <c r="AT724" s="180" t="s">
        <v>247</v>
      </c>
      <c r="AU724" s="180" t="s">
        <v>85</v>
      </c>
      <c r="AV724" s="13" t="s">
        <v>83</v>
      </c>
      <c r="AW724" s="13" t="s">
        <v>33</v>
      </c>
      <c r="AX724" s="13" t="s">
        <v>76</v>
      </c>
      <c r="AY724" s="180" t="s">
        <v>235</v>
      </c>
    </row>
    <row r="725" spans="1:65" s="14" customFormat="1" x14ac:dyDescent="0.2">
      <c r="B725" s="185"/>
      <c r="D725" s="174" t="s">
        <v>247</v>
      </c>
      <c r="E725" s="186" t="s">
        <v>1</v>
      </c>
      <c r="F725" s="187" t="s">
        <v>1503</v>
      </c>
      <c r="G725" s="244"/>
      <c r="H725" s="245">
        <v>5.85</v>
      </c>
      <c r="I725" s="244"/>
      <c r="J725" s="244"/>
      <c r="K725" s="244"/>
      <c r="L725" s="185"/>
      <c r="M725" s="188"/>
      <c r="N725" s="189"/>
      <c r="O725" s="189"/>
      <c r="P725" s="189"/>
      <c r="Q725" s="189"/>
      <c r="R725" s="189"/>
      <c r="S725" s="189"/>
      <c r="T725" s="190"/>
      <c r="AT725" s="186" t="s">
        <v>247</v>
      </c>
      <c r="AU725" s="186" t="s">
        <v>85</v>
      </c>
      <c r="AV725" s="14" t="s">
        <v>85</v>
      </c>
      <c r="AW725" s="14" t="s">
        <v>33</v>
      </c>
      <c r="AX725" s="14" t="s">
        <v>76</v>
      </c>
      <c r="AY725" s="186" t="s">
        <v>235</v>
      </c>
    </row>
    <row r="726" spans="1:65" s="14" customFormat="1" x14ac:dyDescent="0.2">
      <c r="B726" s="185"/>
      <c r="D726" s="174" t="s">
        <v>247</v>
      </c>
      <c r="E726" s="186" t="s">
        <v>1</v>
      </c>
      <c r="F726" s="187" t="s">
        <v>1504</v>
      </c>
      <c r="G726" s="244"/>
      <c r="H726" s="245">
        <v>4.5999999999999996</v>
      </c>
      <c r="I726" s="244"/>
      <c r="J726" s="244"/>
      <c r="K726" s="244"/>
      <c r="L726" s="185"/>
      <c r="M726" s="188"/>
      <c r="N726" s="189"/>
      <c r="O726" s="189"/>
      <c r="P726" s="189"/>
      <c r="Q726" s="189"/>
      <c r="R726" s="189"/>
      <c r="S726" s="189"/>
      <c r="T726" s="190"/>
      <c r="AT726" s="186" t="s">
        <v>247</v>
      </c>
      <c r="AU726" s="186" t="s">
        <v>85</v>
      </c>
      <c r="AV726" s="14" t="s">
        <v>85</v>
      </c>
      <c r="AW726" s="14" t="s">
        <v>33</v>
      </c>
      <c r="AX726" s="14" t="s">
        <v>76</v>
      </c>
      <c r="AY726" s="186" t="s">
        <v>235</v>
      </c>
    </row>
    <row r="727" spans="1:65" s="14" customFormat="1" x14ac:dyDescent="0.2">
      <c r="B727" s="185"/>
      <c r="D727" s="174" t="s">
        <v>247</v>
      </c>
      <c r="E727" s="186" t="s">
        <v>1</v>
      </c>
      <c r="F727" s="187" t="s">
        <v>1505</v>
      </c>
      <c r="G727" s="244"/>
      <c r="H727" s="245">
        <v>5</v>
      </c>
      <c r="I727" s="244"/>
      <c r="J727" s="244"/>
      <c r="K727" s="244"/>
      <c r="L727" s="185"/>
      <c r="M727" s="188"/>
      <c r="N727" s="189"/>
      <c r="O727" s="189"/>
      <c r="P727" s="189"/>
      <c r="Q727" s="189"/>
      <c r="R727" s="189"/>
      <c r="S727" s="189"/>
      <c r="T727" s="190"/>
      <c r="AT727" s="186" t="s">
        <v>247</v>
      </c>
      <c r="AU727" s="186" t="s">
        <v>85</v>
      </c>
      <c r="AV727" s="14" t="s">
        <v>85</v>
      </c>
      <c r="AW727" s="14" t="s">
        <v>33</v>
      </c>
      <c r="AX727" s="14" t="s">
        <v>76</v>
      </c>
      <c r="AY727" s="186" t="s">
        <v>235</v>
      </c>
    </row>
    <row r="728" spans="1:65" s="14" customFormat="1" x14ac:dyDescent="0.2">
      <c r="B728" s="185"/>
      <c r="D728" s="174" t="s">
        <v>247</v>
      </c>
      <c r="E728" s="186" t="s">
        <v>1</v>
      </c>
      <c r="F728" s="187" t="s">
        <v>1506</v>
      </c>
      <c r="G728" s="244"/>
      <c r="H728" s="245">
        <v>11.2</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3" customFormat="1" x14ac:dyDescent="0.2">
      <c r="B729" s="179"/>
      <c r="D729" s="174" t="s">
        <v>247</v>
      </c>
      <c r="E729" s="180" t="s">
        <v>1</v>
      </c>
      <c r="F729" s="181" t="s">
        <v>1507</v>
      </c>
      <c r="G729" s="242"/>
      <c r="H729" s="243" t="s">
        <v>1</v>
      </c>
      <c r="I729" s="242"/>
      <c r="J729" s="242"/>
      <c r="K729" s="242"/>
      <c r="L729" s="179"/>
      <c r="M729" s="182"/>
      <c r="N729" s="183"/>
      <c r="O729" s="183"/>
      <c r="P729" s="183"/>
      <c r="Q729" s="183"/>
      <c r="R729" s="183"/>
      <c r="S729" s="183"/>
      <c r="T729" s="184"/>
      <c r="AT729" s="180" t="s">
        <v>247</v>
      </c>
      <c r="AU729" s="180" t="s">
        <v>85</v>
      </c>
      <c r="AV729" s="13" t="s">
        <v>83</v>
      </c>
      <c r="AW729" s="13" t="s">
        <v>33</v>
      </c>
      <c r="AX729" s="13" t="s">
        <v>76</v>
      </c>
      <c r="AY729" s="180" t="s">
        <v>235</v>
      </c>
    </row>
    <row r="730" spans="1:65" s="14" customFormat="1" x14ac:dyDescent="0.2">
      <c r="B730" s="185"/>
      <c r="D730" s="174" t="s">
        <v>247</v>
      </c>
      <c r="E730" s="186" t="s">
        <v>1</v>
      </c>
      <c r="F730" s="187" t="s">
        <v>1508</v>
      </c>
      <c r="G730" s="244"/>
      <c r="H730" s="245">
        <v>4.2</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4" customFormat="1" x14ac:dyDescent="0.2">
      <c r="B731" s="185"/>
      <c r="D731" s="174" t="s">
        <v>247</v>
      </c>
      <c r="E731" s="186" t="s">
        <v>1</v>
      </c>
      <c r="F731" s="187" t="s">
        <v>1509</v>
      </c>
      <c r="G731" s="244"/>
      <c r="H731" s="245">
        <v>0.06</v>
      </c>
      <c r="I731" s="244"/>
      <c r="J731" s="244"/>
      <c r="K731" s="244"/>
      <c r="L731" s="185"/>
      <c r="M731" s="188"/>
      <c r="N731" s="189"/>
      <c r="O731" s="189"/>
      <c r="P731" s="189"/>
      <c r="Q731" s="189"/>
      <c r="R731" s="189"/>
      <c r="S731" s="189"/>
      <c r="T731" s="190"/>
      <c r="AT731" s="186" t="s">
        <v>247</v>
      </c>
      <c r="AU731" s="186" t="s">
        <v>85</v>
      </c>
      <c r="AV731" s="14" t="s">
        <v>85</v>
      </c>
      <c r="AW731" s="14" t="s">
        <v>33</v>
      </c>
      <c r="AX731" s="14" t="s">
        <v>76</v>
      </c>
      <c r="AY731" s="186" t="s">
        <v>235</v>
      </c>
    </row>
    <row r="732" spans="1:65" s="15" customFormat="1" x14ac:dyDescent="0.2">
      <c r="B732" s="191"/>
      <c r="D732" s="174" t="s">
        <v>247</v>
      </c>
      <c r="E732" s="192" t="s">
        <v>1</v>
      </c>
      <c r="F732" s="193" t="s">
        <v>252</v>
      </c>
      <c r="G732" s="246"/>
      <c r="H732" s="247">
        <v>976.202</v>
      </c>
      <c r="I732" s="246"/>
      <c r="J732" s="246"/>
      <c r="K732" s="246"/>
      <c r="L732" s="191"/>
      <c r="M732" s="194"/>
      <c r="N732" s="195"/>
      <c r="O732" s="195"/>
      <c r="P732" s="195"/>
      <c r="Q732" s="195"/>
      <c r="R732" s="195"/>
      <c r="S732" s="195"/>
      <c r="T732" s="196"/>
      <c r="AT732" s="192" t="s">
        <v>247</v>
      </c>
      <c r="AU732" s="192" t="s">
        <v>85</v>
      </c>
      <c r="AV732" s="15" t="s">
        <v>98</v>
      </c>
      <c r="AW732" s="15" t="s">
        <v>33</v>
      </c>
      <c r="AX732" s="15" t="s">
        <v>83</v>
      </c>
      <c r="AY732" s="192" t="s">
        <v>235</v>
      </c>
    </row>
    <row r="733" spans="1:65" s="2" customFormat="1" ht="19.899999999999999" customHeight="1" x14ac:dyDescent="0.2">
      <c r="A733" s="33"/>
      <c r="B733" s="162"/>
      <c r="C733" s="163" t="s">
        <v>730</v>
      </c>
      <c r="D733" s="163" t="s">
        <v>237</v>
      </c>
      <c r="E733" s="164" t="s">
        <v>567</v>
      </c>
      <c r="F733" s="165" t="s">
        <v>568</v>
      </c>
      <c r="G733" s="240" t="s">
        <v>263</v>
      </c>
      <c r="H733" s="241">
        <v>976.202</v>
      </c>
      <c r="I733" s="167"/>
      <c r="J733" s="254">
        <f>ROUND(I733*H733,2)</f>
        <v>0</v>
      </c>
      <c r="K733" s="255" t="s">
        <v>241</v>
      </c>
      <c r="L733" s="34"/>
      <c r="M733" s="168" t="s">
        <v>1</v>
      </c>
      <c r="N733" s="169" t="s">
        <v>41</v>
      </c>
      <c r="O733" s="59"/>
      <c r="P733" s="170">
        <f>O733*H733</f>
        <v>0</v>
      </c>
      <c r="Q733" s="170">
        <v>8.5999999999999998E-4</v>
      </c>
      <c r="R733" s="170">
        <f>Q733*H733</f>
        <v>0.83953371999999993</v>
      </c>
      <c r="S733" s="170">
        <v>0</v>
      </c>
      <c r="T733" s="171">
        <f>S733*H733</f>
        <v>0</v>
      </c>
      <c r="U733" s="33"/>
      <c r="V733" s="33"/>
      <c r="W733" s="33"/>
      <c r="X733" s="33"/>
      <c r="Y733" s="33"/>
      <c r="Z733" s="33"/>
      <c r="AA733" s="33"/>
      <c r="AB733" s="33"/>
      <c r="AC733" s="33"/>
      <c r="AD733" s="33"/>
      <c r="AE733" s="33"/>
      <c r="AR733" s="172" t="s">
        <v>98</v>
      </c>
      <c r="AT733" s="172" t="s">
        <v>237</v>
      </c>
      <c r="AU733" s="172" t="s">
        <v>85</v>
      </c>
      <c r="AY733" s="18" t="s">
        <v>235</v>
      </c>
      <c r="BE733" s="173">
        <f>IF(N733="základní",J733,0)</f>
        <v>0</v>
      </c>
      <c r="BF733" s="173">
        <f>IF(N733="snížená",J733,0)</f>
        <v>0</v>
      </c>
      <c r="BG733" s="173">
        <f>IF(N733="zákl. přenesená",J733,0)</f>
        <v>0</v>
      </c>
      <c r="BH733" s="173">
        <f>IF(N733="sníž. přenesená",J733,0)</f>
        <v>0</v>
      </c>
      <c r="BI733" s="173">
        <f>IF(N733="nulová",J733,0)</f>
        <v>0</v>
      </c>
      <c r="BJ733" s="18" t="s">
        <v>83</v>
      </c>
      <c r="BK733" s="173">
        <f>ROUND(I733*H733,2)</f>
        <v>0</v>
      </c>
      <c r="BL733" s="18" t="s">
        <v>98</v>
      </c>
      <c r="BM733" s="172" t="s">
        <v>1510</v>
      </c>
    </row>
    <row r="734" spans="1:65" s="2" customFormat="1" ht="48.75" x14ac:dyDescent="0.2">
      <c r="A734" s="33"/>
      <c r="B734" s="34"/>
      <c r="C734" s="33"/>
      <c r="D734" s="174" t="s">
        <v>243</v>
      </c>
      <c r="E734" s="33"/>
      <c r="F734" s="175" t="s">
        <v>570</v>
      </c>
      <c r="G734" s="238"/>
      <c r="H734" s="238"/>
      <c r="I734" s="238"/>
      <c r="J734" s="238"/>
      <c r="K734" s="238"/>
      <c r="L734" s="34"/>
      <c r="M734" s="176"/>
      <c r="N734" s="177"/>
      <c r="O734" s="59"/>
      <c r="P734" s="59"/>
      <c r="Q734" s="59"/>
      <c r="R734" s="59"/>
      <c r="S734" s="59"/>
      <c r="T734" s="60"/>
      <c r="U734" s="33"/>
      <c r="V734" s="33"/>
      <c r="W734" s="33"/>
      <c r="X734" s="33"/>
      <c r="Y734" s="33"/>
      <c r="Z734" s="33"/>
      <c r="AA734" s="33"/>
      <c r="AB734" s="33"/>
      <c r="AC734" s="33"/>
      <c r="AD734" s="33"/>
      <c r="AE734" s="33"/>
      <c r="AT734" s="18" t="s">
        <v>243</v>
      </c>
      <c r="AU734" s="18" t="s">
        <v>85</v>
      </c>
    </row>
    <row r="735" spans="1:65" s="2" customFormat="1" ht="234" x14ac:dyDescent="0.2">
      <c r="A735" s="33"/>
      <c r="B735" s="34"/>
      <c r="C735" s="33"/>
      <c r="D735" s="174" t="s">
        <v>245</v>
      </c>
      <c r="E735" s="33"/>
      <c r="F735" s="178" t="s">
        <v>564</v>
      </c>
      <c r="G735" s="238"/>
      <c r="H735" s="238"/>
      <c r="I735" s="238"/>
      <c r="J735" s="238"/>
      <c r="K735" s="238"/>
      <c r="L735" s="34"/>
      <c r="M735" s="176"/>
      <c r="N735" s="177"/>
      <c r="O735" s="59"/>
      <c r="P735" s="59"/>
      <c r="Q735" s="59"/>
      <c r="R735" s="59"/>
      <c r="S735" s="59"/>
      <c r="T735" s="60"/>
      <c r="U735" s="33"/>
      <c r="V735" s="33"/>
      <c r="W735" s="33"/>
      <c r="X735" s="33"/>
      <c r="Y735" s="33"/>
      <c r="Z735" s="33"/>
      <c r="AA735" s="33"/>
      <c r="AB735" s="33"/>
      <c r="AC735" s="33"/>
      <c r="AD735" s="33"/>
      <c r="AE735" s="33"/>
      <c r="AT735" s="18" t="s">
        <v>245</v>
      </c>
      <c r="AU735" s="18" t="s">
        <v>85</v>
      </c>
    </row>
    <row r="736" spans="1:65" s="13" customFormat="1" x14ac:dyDescent="0.2">
      <c r="B736" s="179"/>
      <c r="D736" s="174" t="s">
        <v>247</v>
      </c>
      <c r="E736" s="180" t="s">
        <v>1</v>
      </c>
      <c r="F736" s="181" t="s">
        <v>571</v>
      </c>
      <c r="G736" s="242"/>
      <c r="H736" s="243" t="s">
        <v>1</v>
      </c>
      <c r="I736" s="242"/>
      <c r="J736" s="242"/>
      <c r="K736" s="242"/>
      <c r="L736" s="179"/>
      <c r="M736" s="182"/>
      <c r="N736" s="183"/>
      <c r="O736" s="183"/>
      <c r="P736" s="183"/>
      <c r="Q736" s="183"/>
      <c r="R736" s="183"/>
      <c r="S736" s="183"/>
      <c r="T736" s="184"/>
      <c r="AT736" s="180" t="s">
        <v>247</v>
      </c>
      <c r="AU736" s="180" t="s">
        <v>85</v>
      </c>
      <c r="AV736" s="13" t="s">
        <v>83</v>
      </c>
      <c r="AW736" s="13" t="s">
        <v>33</v>
      </c>
      <c r="AX736" s="13" t="s">
        <v>76</v>
      </c>
      <c r="AY736" s="180" t="s">
        <v>235</v>
      </c>
    </row>
    <row r="737" spans="1:65" s="14" customFormat="1" x14ac:dyDescent="0.2">
      <c r="B737" s="185"/>
      <c r="D737" s="174" t="s">
        <v>247</v>
      </c>
      <c r="E737" s="186" t="s">
        <v>1</v>
      </c>
      <c r="F737" s="187" t="s">
        <v>1511</v>
      </c>
      <c r="G737" s="244"/>
      <c r="H737" s="245">
        <v>976.202</v>
      </c>
      <c r="I737" s="244"/>
      <c r="J737" s="244"/>
      <c r="K737" s="244"/>
      <c r="L737" s="185"/>
      <c r="M737" s="188"/>
      <c r="N737" s="189"/>
      <c r="O737" s="189"/>
      <c r="P737" s="189"/>
      <c r="Q737" s="189"/>
      <c r="R737" s="189"/>
      <c r="S737" s="189"/>
      <c r="T737" s="190"/>
      <c r="AT737" s="186" t="s">
        <v>247</v>
      </c>
      <c r="AU737" s="186" t="s">
        <v>85</v>
      </c>
      <c r="AV737" s="14" t="s">
        <v>85</v>
      </c>
      <c r="AW737" s="14" t="s">
        <v>33</v>
      </c>
      <c r="AX737" s="14" t="s">
        <v>76</v>
      </c>
      <c r="AY737" s="186" t="s">
        <v>235</v>
      </c>
    </row>
    <row r="738" spans="1:65" s="15" customFormat="1" x14ac:dyDescent="0.2">
      <c r="B738" s="191"/>
      <c r="D738" s="174" t="s">
        <v>247</v>
      </c>
      <c r="E738" s="192" t="s">
        <v>1</v>
      </c>
      <c r="F738" s="193" t="s">
        <v>252</v>
      </c>
      <c r="G738" s="246"/>
      <c r="H738" s="247">
        <v>976.202</v>
      </c>
      <c r="I738" s="246"/>
      <c r="J738" s="246"/>
      <c r="K738" s="246"/>
      <c r="L738" s="191"/>
      <c r="M738" s="194"/>
      <c r="N738" s="195"/>
      <c r="O738" s="195"/>
      <c r="P738" s="195"/>
      <c r="Q738" s="195"/>
      <c r="R738" s="195"/>
      <c r="S738" s="195"/>
      <c r="T738" s="196"/>
      <c r="AT738" s="192" t="s">
        <v>247</v>
      </c>
      <c r="AU738" s="192" t="s">
        <v>85</v>
      </c>
      <c r="AV738" s="15" t="s">
        <v>98</v>
      </c>
      <c r="AW738" s="15" t="s">
        <v>33</v>
      </c>
      <c r="AX738" s="15" t="s">
        <v>83</v>
      </c>
      <c r="AY738" s="192" t="s">
        <v>235</v>
      </c>
    </row>
    <row r="739" spans="1:65" s="2" customFormat="1" ht="19.899999999999999" customHeight="1" x14ac:dyDescent="0.2">
      <c r="A739" s="33"/>
      <c r="B739" s="162"/>
      <c r="C739" s="163" t="s">
        <v>738</v>
      </c>
      <c r="D739" s="163" t="s">
        <v>237</v>
      </c>
      <c r="E739" s="164" t="s">
        <v>574</v>
      </c>
      <c r="F739" s="165" t="s">
        <v>575</v>
      </c>
      <c r="G739" s="240" t="s">
        <v>341</v>
      </c>
      <c r="H739" s="241">
        <v>33.506999999999998</v>
      </c>
      <c r="I739" s="167"/>
      <c r="J739" s="254">
        <f>ROUND(I739*H739,2)</f>
        <v>0</v>
      </c>
      <c r="K739" s="255" t="s">
        <v>241</v>
      </c>
      <c r="L739" s="34"/>
      <c r="M739" s="168" t="s">
        <v>1</v>
      </c>
      <c r="N739" s="169" t="s">
        <v>41</v>
      </c>
      <c r="O739" s="59"/>
      <c r="P739" s="170">
        <f>O739*H739</f>
        <v>0</v>
      </c>
      <c r="Q739" s="170">
        <v>1.0563100000000001</v>
      </c>
      <c r="R739" s="170">
        <f>Q739*H739</f>
        <v>35.393779170000002</v>
      </c>
      <c r="S739" s="170">
        <v>0</v>
      </c>
      <c r="T739" s="171">
        <f>S739*H739</f>
        <v>0</v>
      </c>
      <c r="U739" s="33"/>
      <c r="V739" s="33"/>
      <c r="W739" s="33"/>
      <c r="X739" s="33"/>
      <c r="Y739" s="33"/>
      <c r="Z739" s="33"/>
      <c r="AA739" s="33"/>
      <c r="AB739" s="33"/>
      <c r="AC739" s="33"/>
      <c r="AD739" s="33"/>
      <c r="AE739" s="33"/>
      <c r="AR739" s="172" t="s">
        <v>98</v>
      </c>
      <c r="AT739" s="172" t="s">
        <v>237</v>
      </c>
      <c r="AU739" s="172" t="s">
        <v>85</v>
      </c>
      <c r="AY739" s="18" t="s">
        <v>235</v>
      </c>
      <c r="BE739" s="173">
        <f>IF(N739="základní",J739,0)</f>
        <v>0</v>
      </c>
      <c r="BF739" s="173">
        <f>IF(N739="snížená",J739,0)</f>
        <v>0</v>
      </c>
      <c r="BG739" s="173">
        <f>IF(N739="zákl. přenesená",J739,0)</f>
        <v>0</v>
      </c>
      <c r="BH739" s="173">
        <f>IF(N739="sníž. přenesená",J739,0)</f>
        <v>0</v>
      </c>
      <c r="BI739" s="173">
        <f>IF(N739="nulová",J739,0)</f>
        <v>0</v>
      </c>
      <c r="BJ739" s="18" t="s">
        <v>83</v>
      </c>
      <c r="BK739" s="173">
        <f>ROUND(I739*H739,2)</f>
        <v>0</v>
      </c>
      <c r="BL739" s="18" t="s">
        <v>98</v>
      </c>
      <c r="BM739" s="172" t="s">
        <v>1512</v>
      </c>
    </row>
    <row r="740" spans="1:65" s="2" customFormat="1" ht="58.5" x14ac:dyDescent="0.2">
      <c r="A740" s="33"/>
      <c r="B740" s="34"/>
      <c r="C740" s="33"/>
      <c r="D740" s="174" t="s">
        <v>243</v>
      </c>
      <c r="E740" s="33"/>
      <c r="F740" s="175" t="s">
        <v>577</v>
      </c>
      <c r="G740" s="238"/>
      <c r="H740" s="238"/>
      <c r="I740" s="238"/>
      <c r="J740" s="238"/>
      <c r="K740" s="238"/>
      <c r="L740" s="34"/>
      <c r="M740" s="176"/>
      <c r="N740" s="177"/>
      <c r="O740" s="59"/>
      <c r="P740" s="59"/>
      <c r="Q740" s="59"/>
      <c r="R740" s="59"/>
      <c r="S740" s="59"/>
      <c r="T740" s="60"/>
      <c r="U740" s="33"/>
      <c r="V740" s="33"/>
      <c r="W740" s="33"/>
      <c r="X740" s="33"/>
      <c r="Y740" s="33"/>
      <c r="Z740" s="33"/>
      <c r="AA740" s="33"/>
      <c r="AB740" s="33"/>
      <c r="AC740" s="33"/>
      <c r="AD740" s="33"/>
      <c r="AE740" s="33"/>
      <c r="AT740" s="18" t="s">
        <v>243</v>
      </c>
      <c r="AU740" s="18" t="s">
        <v>85</v>
      </c>
    </row>
    <row r="741" spans="1:65" s="2" customFormat="1" ht="117" x14ac:dyDescent="0.2">
      <c r="A741" s="33"/>
      <c r="B741" s="34"/>
      <c r="C741" s="33"/>
      <c r="D741" s="174" t="s">
        <v>245</v>
      </c>
      <c r="E741" s="33"/>
      <c r="F741" s="178" t="s">
        <v>578</v>
      </c>
      <c r="G741" s="238"/>
      <c r="H741" s="238"/>
      <c r="I741" s="238"/>
      <c r="J741" s="238"/>
      <c r="K741" s="238"/>
      <c r="L741" s="34"/>
      <c r="M741" s="176"/>
      <c r="N741" s="177"/>
      <c r="O741" s="59"/>
      <c r="P741" s="59"/>
      <c r="Q741" s="59"/>
      <c r="R741" s="59"/>
      <c r="S741" s="59"/>
      <c r="T741" s="60"/>
      <c r="U741" s="33"/>
      <c r="V741" s="33"/>
      <c r="W741" s="33"/>
      <c r="X741" s="33"/>
      <c r="Y741" s="33"/>
      <c r="Z741" s="33"/>
      <c r="AA741" s="33"/>
      <c r="AB741" s="33"/>
      <c r="AC741" s="33"/>
      <c r="AD741" s="33"/>
      <c r="AE741" s="33"/>
      <c r="AT741" s="18" t="s">
        <v>245</v>
      </c>
      <c r="AU741" s="18" t="s">
        <v>85</v>
      </c>
    </row>
    <row r="742" spans="1:65" s="13" customFormat="1" x14ac:dyDescent="0.2">
      <c r="B742" s="179"/>
      <c r="D742" s="174" t="s">
        <v>247</v>
      </c>
      <c r="E742" s="180" t="s">
        <v>1</v>
      </c>
      <c r="F742" s="181" t="s">
        <v>579</v>
      </c>
      <c r="G742" s="242"/>
      <c r="H742" s="243" t="s">
        <v>1</v>
      </c>
      <c r="I742" s="242"/>
      <c r="J742" s="242"/>
      <c r="K742" s="242"/>
      <c r="L742" s="179"/>
      <c r="M742" s="182"/>
      <c r="N742" s="183"/>
      <c r="O742" s="183"/>
      <c r="P742" s="183"/>
      <c r="Q742" s="183"/>
      <c r="R742" s="183"/>
      <c r="S742" s="183"/>
      <c r="T742" s="184"/>
      <c r="AT742" s="180" t="s">
        <v>247</v>
      </c>
      <c r="AU742" s="180" t="s">
        <v>85</v>
      </c>
      <c r="AV742" s="13" t="s">
        <v>83</v>
      </c>
      <c r="AW742" s="13" t="s">
        <v>33</v>
      </c>
      <c r="AX742" s="13" t="s">
        <v>76</v>
      </c>
      <c r="AY742" s="180" t="s">
        <v>235</v>
      </c>
    </row>
    <row r="743" spans="1:65" s="13" customFormat="1" x14ac:dyDescent="0.2">
      <c r="B743" s="179"/>
      <c r="D743" s="174" t="s">
        <v>247</v>
      </c>
      <c r="E743" s="180" t="s">
        <v>1</v>
      </c>
      <c r="F743" s="181" t="s">
        <v>1456</v>
      </c>
      <c r="G743" s="242"/>
      <c r="H743" s="243" t="s">
        <v>1</v>
      </c>
      <c r="I743" s="242"/>
      <c r="J743" s="242"/>
      <c r="K743" s="242"/>
      <c r="L743" s="179"/>
      <c r="M743" s="182"/>
      <c r="N743" s="183"/>
      <c r="O743" s="183"/>
      <c r="P743" s="183"/>
      <c r="Q743" s="183"/>
      <c r="R743" s="183"/>
      <c r="S743" s="183"/>
      <c r="T743" s="184"/>
      <c r="AT743" s="180" t="s">
        <v>247</v>
      </c>
      <c r="AU743" s="180" t="s">
        <v>85</v>
      </c>
      <c r="AV743" s="13" t="s">
        <v>83</v>
      </c>
      <c r="AW743" s="13" t="s">
        <v>33</v>
      </c>
      <c r="AX743" s="13" t="s">
        <v>76</v>
      </c>
      <c r="AY743" s="180" t="s">
        <v>235</v>
      </c>
    </row>
    <row r="744" spans="1:65" s="14" customFormat="1" ht="22.5" x14ac:dyDescent="0.2">
      <c r="B744" s="185"/>
      <c r="D744" s="174" t="s">
        <v>247</v>
      </c>
      <c r="E744" s="186" t="s">
        <v>1</v>
      </c>
      <c r="F744" s="187" t="s">
        <v>1513</v>
      </c>
      <c r="G744" s="244"/>
      <c r="H744" s="245">
        <v>13.218999999999999</v>
      </c>
      <c r="I744" s="244"/>
      <c r="J744" s="244"/>
      <c r="K744" s="244"/>
      <c r="L744" s="185"/>
      <c r="M744" s="188"/>
      <c r="N744" s="189"/>
      <c r="O744" s="189"/>
      <c r="P744" s="189"/>
      <c r="Q744" s="189"/>
      <c r="R744" s="189"/>
      <c r="S744" s="189"/>
      <c r="T744" s="190"/>
      <c r="AT744" s="186" t="s">
        <v>247</v>
      </c>
      <c r="AU744" s="186" t="s">
        <v>85</v>
      </c>
      <c r="AV744" s="14" t="s">
        <v>85</v>
      </c>
      <c r="AW744" s="14" t="s">
        <v>33</v>
      </c>
      <c r="AX744" s="14" t="s">
        <v>76</v>
      </c>
      <c r="AY744" s="186" t="s">
        <v>235</v>
      </c>
    </row>
    <row r="745" spans="1:65" s="13" customFormat="1" x14ac:dyDescent="0.2">
      <c r="B745" s="179"/>
      <c r="D745" s="174" t="s">
        <v>247</v>
      </c>
      <c r="E745" s="180" t="s">
        <v>1</v>
      </c>
      <c r="F745" s="181" t="s">
        <v>1448</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ht="22.5" x14ac:dyDescent="0.2">
      <c r="B746" s="185"/>
      <c r="D746" s="174" t="s">
        <v>247</v>
      </c>
      <c r="E746" s="186" t="s">
        <v>1</v>
      </c>
      <c r="F746" s="187" t="s">
        <v>1514</v>
      </c>
      <c r="G746" s="244"/>
      <c r="H746" s="245">
        <v>18.335999999999999</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3" customFormat="1" x14ac:dyDescent="0.2">
      <c r="B747" s="179"/>
      <c r="D747" s="174" t="s">
        <v>247</v>
      </c>
      <c r="E747" s="180" t="s">
        <v>1</v>
      </c>
      <c r="F747" s="181" t="s">
        <v>1500</v>
      </c>
      <c r="G747" s="242"/>
      <c r="H747" s="243" t="s">
        <v>1</v>
      </c>
      <c r="I747" s="242"/>
      <c r="J747" s="242"/>
      <c r="K747" s="242"/>
      <c r="L747" s="179"/>
      <c r="M747" s="182"/>
      <c r="N747" s="183"/>
      <c r="O747" s="183"/>
      <c r="P747" s="183"/>
      <c r="Q747" s="183"/>
      <c r="R747" s="183"/>
      <c r="S747" s="183"/>
      <c r="T747" s="184"/>
      <c r="AT747" s="180" t="s">
        <v>247</v>
      </c>
      <c r="AU747" s="180" t="s">
        <v>85</v>
      </c>
      <c r="AV747" s="13" t="s">
        <v>83</v>
      </c>
      <c r="AW747" s="13" t="s">
        <v>33</v>
      </c>
      <c r="AX747" s="13" t="s">
        <v>76</v>
      </c>
      <c r="AY747" s="180" t="s">
        <v>235</v>
      </c>
    </row>
    <row r="748" spans="1:65" s="14" customFormat="1" x14ac:dyDescent="0.2">
      <c r="B748" s="185"/>
      <c r="D748" s="174" t="s">
        <v>247</v>
      </c>
      <c r="E748" s="186" t="s">
        <v>1</v>
      </c>
      <c r="F748" s="187" t="s">
        <v>1515</v>
      </c>
      <c r="G748" s="244"/>
      <c r="H748" s="245">
        <v>0.73</v>
      </c>
      <c r="I748" s="244"/>
      <c r="J748" s="244"/>
      <c r="K748" s="244"/>
      <c r="L748" s="185"/>
      <c r="M748" s="188"/>
      <c r="N748" s="189"/>
      <c r="O748" s="189"/>
      <c r="P748" s="189"/>
      <c r="Q748" s="189"/>
      <c r="R748" s="189"/>
      <c r="S748" s="189"/>
      <c r="T748" s="190"/>
      <c r="AT748" s="186" t="s">
        <v>247</v>
      </c>
      <c r="AU748" s="186" t="s">
        <v>85</v>
      </c>
      <c r="AV748" s="14" t="s">
        <v>85</v>
      </c>
      <c r="AW748" s="14" t="s">
        <v>33</v>
      </c>
      <c r="AX748" s="14" t="s">
        <v>76</v>
      </c>
      <c r="AY748" s="186" t="s">
        <v>235</v>
      </c>
    </row>
    <row r="749" spans="1:65" s="13" customFormat="1" x14ac:dyDescent="0.2">
      <c r="B749" s="179"/>
      <c r="D749" s="174" t="s">
        <v>247</v>
      </c>
      <c r="E749" s="180" t="s">
        <v>1</v>
      </c>
      <c r="F749" s="181" t="s">
        <v>1497</v>
      </c>
      <c r="G749" s="242"/>
      <c r="H749" s="243" t="s">
        <v>1</v>
      </c>
      <c r="I749" s="242"/>
      <c r="J749" s="242"/>
      <c r="K749" s="242"/>
      <c r="L749" s="179"/>
      <c r="M749" s="182"/>
      <c r="N749" s="183"/>
      <c r="O749" s="183"/>
      <c r="P749" s="183"/>
      <c r="Q749" s="183"/>
      <c r="R749" s="183"/>
      <c r="S749" s="183"/>
      <c r="T749" s="184"/>
      <c r="AT749" s="180" t="s">
        <v>247</v>
      </c>
      <c r="AU749" s="180" t="s">
        <v>85</v>
      </c>
      <c r="AV749" s="13" t="s">
        <v>83</v>
      </c>
      <c r="AW749" s="13" t="s">
        <v>33</v>
      </c>
      <c r="AX749" s="13" t="s">
        <v>76</v>
      </c>
      <c r="AY749" s="180" t="s">
        <v>235</v>
      </c>
    </row>
    <row r="750" spans="1:65" s="14" customFormat="1" x14ac:dyDescent="0.2">
      <c r="B750" s="185"/>
      <c r="D750" s="174" t="s">
        <v>247</v>
      </c>
      <c r="E750" s="186" t="s">
        <v>1</v>
      </c>
      <c r="F750" s="187" t="s">
        <v>1516</v>
      </c>
      <c r="G750" s="244"/>
      <c r="H750" s="245">
        <v>1.222</v>
      </c>
      <c r="I750" s="244"/>
      <c r="J750" s="244"/>
      <c r="K750" s="244"/>
      <c r="L750" s="185"/>
      <c r="M750" s="188"/>
      <c r="N750" s="189"/>
      <c r="O750" s="189"/>
      <c r="P750" s="189"/>
      <c r="Q750" s="189"/>
      <c r="R750" s="189"/>
      <c r="S750" s="189"/>
      <c r="T750" s="190"/>
      <c r="AT750" s="186" t="s">
        <v>247</v>
      </c>
      <c r="AU750" s="186" t="s">
        <v>85</v>
      </c>
      <c r="AV750" s="14" t="s">
        <v>85</v>
      </c>
      <c r="AW750" s="14" t="s">
        <v>33</v>
      </c>
      <c r="AX750" s="14" t="s">
        <v>76</v>
      </c>
      <c r="AY750" s="186" t="s">
        <v>235</v>
      </c>
    </row>
    <row r="751" spans="1:65" s="15" customFormat="1" x14ac:dyDescent="0.2">
      <c r="B751" s="191"/>
      <c r="D751" s="174" t="s">
        <v>247</v>
      </c>
      <c r="E751" s="192" t="s">
        <v>1</v>
      </c>
      <c r="F751" s="193" t="s">
        <v>252</v>
      </c>
      <c r="G751" s="246"/>
      <c r="H751" s="247">
        <v>33.506999999999998</v>
      </c>
      <c r="I751" s="246"/>
      <c r="J751" s="246"/>
      <c r="K751" s="246"/>
      <c r="L751" s="191"/>
      <c r="M751" s="194"/>
      <c r="N751" s="195"/>
      <c r="O751" s="195"/>
      <c r="P751" s="195"/>
      <c r="Q751" s="195"/>
      <c r="R751" s="195"/>
      <c r="S751" s="195"/>
      <c r="T751" s="196"/>
      <c r="AT751" s="192" t="s">
        <v>247</v>
      </c>
      <c r="AU751" s="192" t="s">
        <v>85</v>
      </c>
      <c r="AV751" s="15" t="s">
        <v>98</v>
      </c>
      <c r="AW751" s="15" t="s">
        <v>33</v>
      </c>
      <c r="AX751" s="15" t="s">
        <v>83</v>
      </c>
      <c r="AY751" s="192" t="s">
        <v>235</v>
      </c>
    </row>
    <row r="752" spans="1:65" s="2" customFormat="1" ht="19.899999999999999" customHeight="1" x14ac:dyDescent="0.2">
      <c r="A752" s="33"/>
      <c r="B752" s="162"/>
      <c r="C752" s="163" t="s">
        <v>748</v>
      </c>
      <c r="D752" s="163" t="s">
        <v>237</v>
      </c>
      <c r="E752" s="164" t="s">
        <v>1517</v>
      </c>
      <c r="F752" s="165" t="s">
        <v>1518</v>
      </c>
      <c r="G752" s="240" t="s">
        <v>341</v>
      </c>
      <c r="H752" s="241">
        <v>0.44600000000000001</v>
      </c>
      <c r="I752" s="167"/>
      <c r="J752" s="254">
        <f>ROUND(I752*H752,2)</f>
        <v>0</v>
      </c>
      <c r="K752" s="255" t="s">
        <v>241</v>
      </c>
      <c r="L752" s="34"/>
      <c r="M752" s="168" t="s">
        <v>1</v>
      </c>
      <c r="N752" s="169" t="s">
        <v>41</v>
      </c>
      <c r="O752" s="59"/>
      <c r="P752" s="170">
        <f>O752*H752</f>
        <v>0</v>
      </c>
      <c r="Q752" s="170">
        <v>1.0395099999999999</v>
      </c>
      <c r="R752" s="170">
        <f>Q752*H752</f>
        <v>0.46362145999999999</v>
      </c>
      <c r="S752" s="170">
        <v>0</v>
      </c>
      <c r="T752" s="171">
        <f>S752*H752</f>
        <v>0</v>
      </c>
      <c r="U752" s="33"/>
      <c r="V752" s="33"/>
      <c r="W752" s="33"/>
      <c r="X752" s="33"/>
      <c r="Y752" s="33"/>
      <c r="Z752" s="33"/>
      <c r="AA752" s="33"/>
      <c r="AB752" s="33"/>
      <c r="AC752" s="33"/>
      <c r="AD752" s="33"/>
      <c r="AE752" s="33"/>
      <c r="AR752" s="172" t="s">
        <v>98</v>
      </c>
      <c r="AT752" s="172" t="s">
        <v>237</v>
      </c>
      <c r="AU752" s="172" t="s">
        <v>85</v>
      </c>
      <c r="AY752" s="18" t="s">
        <v>235</v>
      </c>
      <c r="BE752" s="173">
        <f>IF(N752="základní",J752,0)</f>
        <v>0</v>
      </c>
      <c r="BF752" s="173">
        <f>IF(N752="snížená",J752,0)</f>
        <v>0</v>
      </c>
      <c r="BG752" s="173">
        <f>IF(N752="zákl. přenesená",J752,0)</f>
        <v>0</v>
      </c>
      <c r="BH752" s="173">
        <f>IF(N752="sníž. přenesená",J752,0)</f>
        <v>0</v>
      </c>
      <c r="BI752" s="173">
        <f>IF(N752="nulová",J752,0)</f>
        <v>0</v>
      </c>
      <c r="BJ752" s="18" t="s">
        <v>83</v>
      </c>
      <c r="BK752" s="173">
        <f>ROUND(I752*H752,2)</f>
        <v>0</v>
      </c>
      <c r="BL752" s="18" t="s">
        <v>98</v>
      </c>
      <c r="BM752" s="172" t="s">
        <v>1519</v>
      </c>
    </row>
    <row r="753" spans="1:65" s="2" customFormat="1" ht="68.25" x14ac:dyDescent="0.2">
      <c r="A753" s="33"/>
      <c r="B753" s="34"/>
      <c r="C753" s="33"/>
      <c r="D753" s="174" t="s">
        <v>243</v>
      </c>
      <c r="E753" s="33"/>
      <c r="F753" s="175" t="s">
        <v>1520</v>
      </c>
      <c r="G753" s="238"/>
      <c r="H753" s="238"/>
      <c r="I753" s="238"/>
      <c r="J753" s="238"/>
      <c r="K753" s="238"/>
      <c r="L753" s="34"/>
      <c r="M753" s="176"/>
      <c r="N753" s="177"/>
      <c r="O753" s="59"/>
      <c r="P753" s="59"/>
      <c r="Q753" s="59"/>
      <c r="R753" s="59"/>
      <c r="S753" s="59"/>
      <c r="T753" s="60"/>
      <c r="U753" s="33"/>
      <c r="V753" s="33"/>
      <c r="W753" s="33"/>
      <c r="X753" s="33"/>
      <c r="Y753" s="33"/>
      <c r="Z753" s="33"/>
      <c r="AA753" s="33"/>
      <c r="AB753" s="33"/>
      <c r="AC753" s="33"/>
      <c r="AD753" s="33"/>
      <c r="AE753" s="33"/>
      <c r="AT753" s="18" t="s">
        <v>243</v>
      </c>
      <c r="AU753" s="18" t="s">
        <v>85</v>
      </c>
    </row>
    <row r="754" spans="1:65" s="2" customFormat="1" ht="117" x14ac:dyDescent="0.2">
      <c r="A754" s="33"/>
      <c r="B754" s="34"/>
      <c r="C754" s="33"/>
      <c r="D754" s="174" t="s">
        <v>245</v>
      </c>
      <c r="E754" s="33"/>
      <c r="F754" s="178" t="s">
        <v>578</v>
      </c>
      <c r="G754" s="238"/>
      <c r="H754" s="238"/>
      <c r="I754" s="238"/>
      <c r="J754" s="238"/>
      <c r="K754" s="238"/>
      <c r="L754" s="34"/>
      <c r="M754" s="176"/>
      <c r="N754" s="177"/>
      <c r="O754" s="59"/>
      <c r="P754" s="59"/>
      <c r="Q754" s="59"/>
      <c r="R754" s="59"/>
      <c r="S754" s="59"/>
      <c r="T754" s="60"/>
      <c r="U754" s="33"/>
      <c r="V754" s="33"/>
      <c r="W754" s="33"/>
      <c r="X754" s="33"/>
      <c r="Y754" s="33"/>
      <c r="Z754" s="33"/>
      <c r="AA754" s="33"/>
      <c r="AB754" s="33"/>
      <c r="AC754" s="33"/>
      <c r="AD754" s="33"/>
      <c r="AE754" s="33"/>
      <c r="AT754" s="18" t="s">
        <v>245</v>
      </c>
      <c r="AU754" s="18" t="s">
        <v>85</v>
      </c>
    </row>
    <row r="755" spans="1:65" s="13" customFormat="1" x14ac:dyDescent="0.2">
      <c r="B755" s="179"/>
      <c r="D755" s="174" t="s">
        <v>247</v>
      </c>
      <c r="E755" s="180" t="s">
        <v>1</v>
      </c>
      <c r="F755" s="181" t="s">
        <v>1153</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65" s="13" customFormat="1" x14ac:dyDescent="0.2">
      <c r="B756" s="179"/>
      <c r="D756" s="174" t="s">
        <v>247</v>
      </c>
      <c r="E756" s="180" t="s">
        <v>1</v>
      </c>
      <c r="F756" s="181" t="s">
        <v>1521</v>
      </c>
      <c r="G756" s="242"/>
      <c r="H756" s="243" t="s">
        <v>1</v>
      </c>
      <c r="I756" s="242"/>
      <c r="J756" s="242"/>
      <c r="K756" s="242"/>
      <c r="L756" s="179"/>
      <c r="M756" s="182"/>
      <c r="N756" s="183"/>
      <c r="O756" s="183"/>
      <c r="P756" s="183"/>
      <c r="Q756" s="183"/>
      <c r="R756" s="183"/>
      <c r="S756" s="183"/>
      <c r="T756" s="184"/>
      <c r="AT756" s="180" t="s">
        <v>247</v>
      </c>
      <c r="AU756" s="180" t="s">
        <v>85</v>
      </c>
      <c r="AV756" s="13" t="s">
        <v>83</v>
      </c>
      <c r="AW756" s="13" t="s">
        <v>33</v>
      </c>
      <c r="AX756" s="13" t="s">
        <v>76</v>
      </c>
      <c r="AY756" s="180" t="s">
        <v>235</v>
      </c>
    </row>
    <row r="757" spans="1:65" s="14" customFormat="1" x14ac:dyDescent="0.2">
      <c r="B757" s="185"/>
      <c r="D757" s="174" t="s">
        <v>247</v>
      </c>
      <c r="E757" s="186" t="s">
        <v>1</v>
      </c>
      <c r="F757" s="187" t="s">
        <v>1522</v>
      </c>
      <c r="G757" s="244"/>
      <c r="H757" s="245">
        <v>0.44600000000000001</v>
      </c>
      <c r="I757" s="244"/>
      <c r="J757" s="244"/>
      <c r="K757" s="244"/>
      <c r="L757" s="185"/>
      <c r="M757" s="188"/>
      <c r="N757" s="189"/>
      <c r="O757" s="189"/>
      <c r="P757" s="189"/>
      <c r="Q757" s="189"/>
      <c r="R757" s="189"/>
      <c r="S757" s="189"/>
      <c r="T757" s="190"/>
      <c r="AT757" s="186" t="s">
        <v>247</v>
      </c>
      <c r="AU757" s="186" t="s">
        <v>85</v>
      </c>
      <c r="AV757" s="14" t="s">
        <v>85</v>
      </c>
      <c r="AW757" s="14" t="s">
        <v>33</v>
      </c>
      <c r="AX757" s="14" t="s">
        <v>76</v>
      </c>
      <c r="AY757" s="186" t="s">
        <v>235</v>
      </c>
    </row>
    <row r="758" spans="1:65" s="15" customFormat="1" x14ac:dyDescent="0.2">
      <c r="B758" s="191"/>
      <c r="D758" s="174" t="s">
        <v>247</v>
      </c>
      <c r="E758" s="192" t="s">
        <v>1</v>
      </c>
      <c r="F758" s="193" t="s">
        <v>252</v>
      </c>
      <c r="G758" s="246"/>
      <c r="H758" s="247">
        <v>0.44600000000000001</v>
      </c>
      <c r="I758" s="246"/>
      <c r="J758" s="246"/>
      <c r="K758" s="246"/>
      <c r="L758" s="191"/>
      <c r="M758" s="194"/>
      <c r="N758" s="195"/>
      <c r="O758" s="195"/>
      <c r="P758" s="195"/>
      <c r="Q758" s="195"/>
      <c r="R758" s="195"/>
      <c r="S758" s="195"/>
      <c r="T758" s="196"/>
      <c r="AT758" s="192" t="s">
        <v>247</v>
      </c>
      <c r="AU758" s="192" t="s">
        <v>85</v>
      </c>
      <c r="AV758" s="15" t="s">
        <v>98</v>
      </c>
      <c r="AW758" s="15" t="s">
        <v>33</v>
      </c>
      <c r="AX758" s="15" t="s">
        <v>83</v>
      </c>
      <c r="AY758" s="192" t="s">
        <v>235</v>
      </c>
    </row>
    <row r="759" spans="1:65" s="2" customFormat="1" ht="19.899999999999999" customHeight="1" x14ac:dyDescent="0.2">
      <c r="A759" s="33"/>
      <c r="B759" s="162"/>
      <c r="C759" s="163" t="s">
        <v>758</v>
      </c>
      <c r="D759" s="163" t="s">
        <v>237</v>
      </c>
      <c r="E759" s="164" t="s">
        <v>1523</v>
      </c>
      <c r="F759" s="165" t="s">
        <v>1524</v>
      </c>
      <c r="G759" s="240" t="s">
        <v>648</v>
      </c>
      <c r="H759" s="241">
        <v>33</v>
      </c>
      <c r="I759" s="167"/>
      <c r="J759" s="254">
        <f>ROUND(I759*H759,2)</f>
        <v>0</v>
      </c>
      <c r="K759" s="255" t="s">
        <v>241</v>
      </c>
      <c r="L759" s="34"/>
      <c r="M759" s="168" t="s">
        <v>1</v>
      </c>
      <c r="N759" s="169" t="s">
        <v>41</v>
      </c>
      <c r="O759" s="59"/>
      <c r="P759" s="170">
        <f>O759*H759</f>
        <v>0</v>
      </c>
      <c r="Q759" s="170">
        <v>0.20716000000000001</v>
      </c>
      <c r="R759" s="170">
        <f>Q759*H759</f>
        <v>6.8362800000000004</v>
      </c>
      <c r="S759" s="170">
        <v>0</v>
      </c>
      <c r="T759" s="171">
        <f>S759*H759</f>
        <v>0</v>
      </c>
      <c r="U759" s="33"/>
      <c r="V759" s="33"/>
      <c r="W759" s="33"/>
      <c r="X759" s="33"/>
      <c r="Y759" s="33"/>
      <c r="Z759" s="33"/>
      <c r="AA759" s="33"/>
      <c r="AB759" s="33"/>
      <c r="AC759" s="33"/>
      <c r="AD759" s="33"/>
      <c r="AE759" s="33"/>
      <c r="AR759" s="172" t="s">
        <v>98</v>
      </c>
      <c r="AT759" s="172" t="s">
        <v>237</v>
      </c>
      <c r="AU759" s="172" t="s">
        <v>85</v>
      </c>
      <c r="AY759" s="18" t="s">
        <v>235</v>
      </c>
      <c r="BE759" s="173">
        <f>IF(N759="základní",J759,0)</f>
        <v>0</v>
      </c>
      <c r="BF759" s="173">
        <f>IF(N759="snížená",J759,0)</f>
        <v>0</v>
      </c>
      <c r="BG759" s="173">
        <f>IF(N759="zákl. přenesená",J759,0)</f>
        <v>0</v>
      </c>
      <c r="BH759" s="173">
        <f>IF(N759="sníž. přenesená",J759,0)</f>
        <v>0</v>
      </c>
      <c r="BI759" s="173">
        <f>IF(N759="nulová",J759,0)</f>
        <v>0</v>
      </c>
      <c r="BJ759" s="18" t="s">
        <v>83</v>
      </c>
      <c r="BK759" s="173">
        <f>ROUND(I759*H759,2)</f>
        <v>0</v>
      </c>
      <c r="BL759" s="18" t="s">
        <v>98</v>
      </c>
      <c r="BM759" s="172" t="s">
        <v>1525</v>
      </c>
    </row>
    <row r="760" spans="1:65" s="2" customFormat="1" ht="19.5" x14ac:dyDescent="0.2">
      <c r="A760" s="33"/>
      <c r="B760" s="34"/>
      <c r="C760" s="33"/>
      <c r="D760" s="174" t="s">
        <v>243</v>
      </c>
      <c r="E760" s="33"/>
      <c r="F760" s="175" t="s">
        <v>1526</v>
      </c>
      <c r="G760" s="238"/>
      <c r="H760" s="238"/>
      <c r="I760" s="238"/>
      <c r="J760" s="238"/>
      <c r="K760" s="238"/>
      <c r="L760" s="34"/>
      <c r="M760" s="176"/>
      <c r="N760" s="177"/>
      <c r="O760" s="59"/>
      <c r="P760" s="59"/>
      <c r="Q760" s="59"/>
      <c r="R760" s="59"/>
      <c r="S760" s="59"/>
      <c r="T760" s="60"/>
      <c r="U760" s="33"/>
      <c r="V760" s="33"/>
      <c r="W760" s="33"/>
      <c r="X760" s="33"/>
      <c r="Y760" s="33"/>
      <c r="Z760" s="33"/>
      <c r="AA760" s="33"/>
      <c r="AB760" s="33"/>
      <c r="AC760" s="33"/>
      <c r="AD760" s="33"/>
      <c r="AE760" s="33"/>
      <c r="AT760" s="18" t="s">
        <v>243</v>
      </c>
      <c r="AU760" s="18" t="s">
        <v>85</v>
      </c>
    </row>
    <row r="761" spans="1:65" s="2" customFormat="1" ht="234" x14ac:dyDescent="0.2">
      <c r="A761" s="33"/>
      <c r="B761" s="34"/>
      <c r="C761" s="33"/>
      <c r="D761" s="174" t="s">
        <v>245</v>
      </c>
      <c r="E761" s="33"/>
      <c r="F761" s="178" t="s">
        <v>1527</v>
      </c>
      <c r="G761" s="238"/>
      <c r="H761" s="238"/>
      <c r="I761" s="238"/>
      <c r="J761" s="238"/>
      <c r="K761" s="238"/>
      <c r="L761" s="34"/>
      <c r="M761" s="176"/>
      <c r="N761" s="177"/>
      <c r="O761" s="59"/>
      <c r="P761" s="59"/>
      <c r="Q761" s="59"/>
      <c r="R761" s="59"/>
      <c r="S761" s="59"/>
      <c r="T761" s="60"/>
      <c r="U761" s="33"/>
      <c r="V761" s="33"/>
      <c r="W761" s="33"/>
      <c r="X761" s="33"/>
      <c r="Y761" s="33"/>
      <c r="Z761" s="33"/>
      <c r="AA761" s="33"/>
      <c r="AB761" s="33"/>
      <c r="AC761" s="33"/>
      <c r="AD761" s="33"/>
      <c r="AE761" s="33"/>
      <c r="AT761" s="18" t="s">
        <v>245</v>
      </c>
      <c r="AU761" s="18" t="s">
        <v>85</v>
      </c>
    </row>
    <row r="762" spans="1:65" s="13" customFormat="1" x14ac:dyDescent="0.2">
      <c r="B762" s="179"/>
      <c r="D762" s="174" t="s">
        <v>247</v>
      </c>
      <c r="E762" s="180" t="s">
        <v>1</v>
      </c>
      <c r="F762" s="181" t="s">
        <v>1153</v>
      </c>
      <c r="G762" s="242"/>
      <c r="H762" s="243" t="s">
        <v>1</v>
      </c>
      <c r="I762" s="242"/>
      <c r="J762" s="242"/>
      <c r="K762" s="242"/>
      <c r="L762" s="179"/>
      <c r="M762" s="182"/>
      <c r="N762" s="183"/>
      <c r="O762" s="183"/>
      <c r="P762" s="183"/>
      <c r="Q762" s="183"/>
      <c r="R762" s="183"/>
      <c r="S762" s="183"/>
      <c r="T762" s="184"/>
      <c r="AT762" s="180" t="s">
        <v>247</v>
      </c>
      <c r="AU762" s="180" t="s">
        <v>85</v>
      </c>
      <c r="AV762" s="13" t="s">
        <v>83</v>
      </c>
      <c r="AW762" s="13" t="s">
        <v>33</v>
      </c>
      <c r="AX762" s="13" t="s">
        <v>76</v>
      </c>
      <c r="AY762" s="180" t="s">
        <v>235</v>
      </c>
    </row>
    <row r="763" spans="1:65" s="13" customFormat="1" x14ac:dyDescent="0.2">
      <c r="B763" s="179"/>
      <c r="D763" s="174" t="s">
        <v>247</v>
      </c>
      <c r="E763" s="180" t="s">
        <v>1</v>
      </c>
      <c r="F763" s="181" t="s">
        <v>1528</v>
      </c>
      <c r="G763" s="242"/>
      <c r="H763" s="243" t="s">
        <v>1</v>
      </c>
      <c r="I763" s="242"/>
      <c r="J763" s="242"/>
      <c r="K763" s="242"/>
      <c r="L763" s="179"/>
      <c r="M763" s="182"/>
      <c r="N763" s="183"/>
      <c r="O763" s="183"/>
      <c r="P763" s="183"/>
      <c r="Q763" s="183"/>
      <c r="R763" s="183"/>
      <c r="S763" s="183"/>
      <c r="T763" s="184"/>
      <c r="AT763" s="180" t="s">
        <v>247</v>
      </c>
      <c r="AU763" s="180" t="s">
        <v>85</v>
      </c>
      <c r="AV763" s="13" t="s">
        <v>83</v>
      </c>
      <c r="AW763" s="13" t="s">
        <v>33</v>
      </c>
      <c r="AX763" s="13" t="s">
        <v>76</v>
      </c>
      <c r="AY763" s="180" t="s">
        <v>235</v>
      </c>
    </row>
    <row r="764" spans="1:65" s="14" customFormat="1" x14ac:dyDescent="0.2">
      <c r="B764" s="185"/>
      <c r="D764" s="174" t="s">
        <v>247</v>
      </c>
      <c r="E764" s="186" t="s">
        <v>1</v>
      </c>
      <c r="F764" s="187" t="s">
        <v>509</v>
      </c>
      <c r="G764" s="244"/>
      <c r="H764" s="245">
        <v>33</v>
      </c>
      <c r="I764" s="244"/>
      <c r="J764" s="244"/>
      <c r="K764" s="244"/>
      <c r="L764" s="185"/>
      <c r="M764" s="188"/>
      <c r="N764" s="189"/>
      <c r="O764" s="189"/>
      <c r="P764" s="189"/>
      <c r="Q764" s="189"/>
      <c r="R764" s="189"/>
      <c r="S764" s="189"/>
      <c r="T764" s="190"/>
      <c r="AT764" s="186" t="s">
        <v>247</v>
      </c>
      <c r="AU764" s="186" t="s">
        <v>85</v>
      </c>
      <c r="AV764" s="14" t="s">
        <v>85</v>
      </c>
      <c r="AW764" s="14" t="s">
        <v>33</v>
      </c>
      <c r="AX764" s="14" t="s">
        <v>76</v>
      </c>
      <c r="AY764" s="186" t="s">
        <v>235</v>
      </c>
    </row>
    <row r="765" spans="1:65" s="15" customFormat="1" x14ac:dyDescent="0.2">
      <c r="B765" s="191"/>
      <c r="D765" s="174" t="s">
        <v>247</v>
      </c>
      <c r="E765" s="192" t="s">
        <v>1</v>
      </c>
      <c r="F765" s="193" t="s">
        <v>252</v>
      </c>
      <c r="G765" s="246"/>
      <c r="H765" s="247">
        <v>33</v>
      </c>
      <c r="I765" s="246"/>
      <c r="J765" s="246"/>
      <c r="K765" s="246"/>
      <c r="L765" s="191"/>
      <c r="M765" s="194"/>
      <c r="N765" s="195"/>
      <c r="O765" s="195"/>
      <c r="P765" s="195"/>
      <c r="Q765" s="195"/>
      <c r="R765" s="195"/>
      <c r="S765" s="195"/>
      <c r="T765" s="196"/>
      <c r="AT765" s="192" t="s">
        <v>247</v>
      </c>
      <c r="AU765" s="192" t="s">
        <v>85</v>
      </c>
      <c r="AV765" s="15" t="s">
        <v>98</v>
      </c>
      <c r="AW765" s="15" t="s">
        <v>33</v>
      </c>
      <c r="AX765" s="15" t="s">
        <v>83</v>
      </c>
      <c r="AY765" s="192" t="s">
        <v>235</v>
      </c>
    </row>
    <row r="766" spans="1:65" s="2" customFormat="1" ht="14.45" customHeight="1" x14ac:dyDescent="0.2">
      <c r="A766" s="33"/>
      <c r="B766" s="162"/>
      <c r="C766" s="197" t="s">
        <v>766</v>
      </c>
      <c r="D766" s="197" t="s">
        <v>338</v>
      </c>
      <c r="E766" s="198" t="s">
        <v>1529</v>
      </c>
      <c r="F766" s="199" t="s">
        <v>1530</v>
      </c>
      <c r="G766" s="248" t="s">
        <v>648</v>
      </c>
      <c r="H766" s="249">
        <v>33</v>
      </c>
      <c r="I766" s="200"/>
      <c r="J766" s="256">
        <f>ROUND(I766*H766,2)</f>
        <v>0</v>
      </c>
      <c r="K766" s="257" t="s">
        <v>1</v>
      </c>
      <c r="L766" s="201"/>
      <c r="M766" s="202" t="s">
        <v>1</v>
      </c>
      <c r="N766" s="203" t="s">
        <v>41</v>
      </c>
      <c r="O766" s="59"/>
      <c r="P766" s="170">
        <f>O766*H766</f>
        <v>0</v>
      </c>
      <c r="Q766" s="170">
        <v>7.0380000000000003</v>
      </c>
      <c r="R766" s="170">
        <f>Q766*H766</f>
        <v>232.25400000000002</v>
      </c>
      <c r="S766" s="170">
        <v>0</v>
      </c>
      <c r="T766" s="171">
        <f>S766*H766</f>
        <v>0</v>
      </c>
      <c r="U766" s="33"/>
      <c r="V766" s="33"/>
      <c r="W766" s="33"/>
      <c r="X766" s="33"/>
      <c r="Y766" s="33"/>
      <c r="Z766" s="33"/>
      <c r="AA766" s="33"/>
      <c r="AB766" s="33"/>
      <c r="AC766" s="33"/>
      <c r="AD766" s="33"/>
      <c r="AE766" s="33"/>
      <c r="AR766" s="172" t="s">
        <v>316</v>
      </c>
      <c r="AT766" s="172" t="s">
        <v>338</v>
      </c>
      <c r="AU766" s="172" t="s">
        <v>85</v>
      </c>
      <c r="AY766" s="18" t="s">
        <v>235</v>
      </c>
      <c r="BE766" s="173">
        <f>IF(N766="základní",J766,0)</f>
        <v>0</v>
      </c>
      <c r="BF766" s="173">
        <f>IF(N766="snížená",J766,0)</f>
        <v>0</v>
      </c>
      <c r="BG766" s="173">
        <f>IF(N766="zákl. přenesená",J766,0)</f>
        <v>0</v>
      </c>
      <c r="BH766" s="173">
        <f>IF(N766="sníž. přenesená",J766,0)</f>
        <v>0</v>
      </c>
      <c r="BI766" s="173">
        <f>IF(N766="nulová",J766,0)</f>
        <v>0</v>
      </c>
      <c r="BJ766" s="18" t="s">
        <v>83</v>
      </c>
      <c r="BK766" s="173">
        <f>ROUND(I766*H766,2)</f>
        <v>0</v>
      </c>
      <c r="BL766" s="18" t="s">
        <v>98</v>
      </c>
      <c r="BM766" s="172" t="s">
        <v>1531</v>
      </c>
    </row>
    <row r="767" spans="1:65" s="2" customFormat="1" x14ac:dyDescent="0.2">
      <c r="A767" s="33"/>
      <c r="B767" s="34"/>
      <c r="C767" s="33"/>
      <c r="D767" s="174" t="s">
        <v>243</v>
      </c>
      <c r="E767" s="33"/>
      <c r="F767" s="175" t="s">
        <v>1530</v>
      </c>
      <c r="G767" s="238"/>
      <c r="H767" s="238"/>
      <c r="I767" s="238"/>
      <c r="J767" s="238"/>
      <c r="K767" s="238"/>
      <c r="L767" s="34"/>
      <c r="M767" s="176"/>
      <c r="N767" s="177"/>
      <c r="O767" s="59"/>
      <c r="P767" s="59"/>
      <c r="Q767" s="59"/>
      <c r="R767" s="59"/>
      <c r="S767" s="59"/>
      <c r="T767" s="60"/>
      <c r="U767" s="33"/>
      <c r="V767" s="33"/>
      <c r="W767" s="33"/>
      <c r="X767" s="33"/>
      <c r="Y767" s="33"/>
      <c r="Z767" s="33"/>
      <c r="AA767" s="33"/>
      <c r="AB767" s="33"/>
      <c r="AC767" s="33"/>
      <c r="AD767" s="33"/>
      <c r="AE767" s="33"/>
      <c r="AT767" s="18" t="s">
        <v>243</v>
      </c>
      <c r="AU767" s="18" t="s">
        <v>85</v>
      </c>
    </row>
    <row r="768" spans="1:65" s="13" customFormat="1" x14ac:dyDescent="0.2">
      <c r="B768" s="179"/>
      <c r="D768" s="174" t="s">
        <v>247</v>
      </c>
      <c r="E768" s="180" t="s">
        <v>1</v>
      </c>
      <c r="F768" s="181" t="s">
        <v>1532</v>
      </c>
      <c r="G768" s="242"/>
      <c r="H768" s="243" t="s">
        <v>1</v>
      </c>
      <c r="I768" s="242"/>
      <c r="J768" s="242"/>
      <c r="K768" s="242"/>
      <c r="L768" s="179"/>
      <c r="M768" s="182"/>
      <c r="N768" s="183"/>
      <c r="O768" s="183"/>
      <c r="P768" s="183"/>
      <c r="Q768" s="183"/>
      <c r="R768" s="183"/>
      <c r="S768" s="183"/>
      <c r="T768" s="184"/>
      <c r="AT768" s="180" t="s">
        <v>247</v>
      </c>
      <c r="AU768" s="180" t="s">
        <v>85</v>
      </c>
      <c r="AV768" s="13" t="s">
        <v>83</v>
      </c>
      <c r="AW768" s="13" t="s">
        <v>33</v>
      </c>
      <c r="AX768" s="13" t="s">
        <v>76</v>
      </c>
      <c r="AY768" s="180" t="s">
        <v>235</v>
      </c>
    </row>
    <row r="769" spans="1:65" s="14" customFormat="1" x14ac:dyDescent="0.2">
      <c r="B769" s="185"/>
      <c r="D769" s="174" t="s">
        <v>247</v>
      </c>
      <c r="E769" s="186" t="s">
        <v>1</v>
      </c>
      <c r="F769" s="187" t="s">
        <v>509</v>
      </c>
      <c r="G769" s="244"/>
      <c r="H769" s="245">
        <v>33</v>
      </c>
      <c r="I769" s="244"/>
      <c r="J769" s="244"/>
      <c r="K769" s="244"/>
      <c r="L769" s="185"/>
      <c r="M769" s="188"/>
      <c r="N769" s="189"/>
      <c r="O769" s="189"/>
      <c r="P769" s="189"/>
      <c r="Q769" s="189"/>
      <c r="R769" s="189"/>
      <c r="S769" s="189"/>
      <c r="T769" s="190"/>
      <c r="AT769" s="186" t="s">
        <v>247</v>
      </c>
      <c r="AU769" s="186" t="s">
        <v>85</v>
      </c>
      <c r="AV769" s="14" t="s">
        <v>85</v>
      </c>
      <c r="AW769" s="14" t="s">
        <v>33</v>
      </c>
      <c r="AX769" s="14" t="s">
        <v>76</v>
      </c>
      <c r="AY769" s="186" t="s">
        <v>235</v>
      </c>
    </row>
    <row r="770" spans="1:65" s="15" customFormat="1" x14ac:dyDescent="0.2">
      <c r="B770" s="191"/>
      <c r="D770" s="174" t="s">
        <v>247</v>
      </c>
      <c r="E770" s="192" t="s">
        <v>1</v>
      </c>
      <c r="F770" s="193" t="s">
        <v>252</v>
      </c>
      <c r="G770" s="246"/>
      <c r="H770" s="247">
        <v>33</v>
      </c>
      <c r="I770" s="246"/>
      <c r="J770" s="246"/>
      <c r="K770" s="246"/>
      <c r="L770" s="191"/>
      <c r="M770" s="194"/>
      <c r="N770" s="195"/>
      <c r="O770" s="195"/>
      <c r="P770" s="195"/>
      <c r="Q770" s="195"/>
      <c r="R770" s="195"/>
      <c r="S770" s="195"/>
      <c r="T770" s="196"/>
      <c r="AT770" s="192" t="s">
        <v>247</v>
      </c>
      <c r="AU770" s="192" t="s">
        <v>85</v>
      </c>
      <c r="AV770" s="15" t="s">
        <v>98</v>
      </c>
      <c r="AW770" s="15" t="s">
        <v>33</v>
      </c>
      <c r="AX770" s="15" t="s">
        <v>83</v>
      </c>
      <c r="AY770" s="192" t="s">
        <v>235</v>
      </c>
    </row>
    <row r="771" spans="1:65" s="12" customFormat="1" ht="22.9" customHeight="1" x14ac:dyDescent="0.2">
      <c r="B771" s="152"/>
      <c r="D771" s="153" t="s">
        <v>75</v>
      </c>
      <c r="E771" s="161" t="s">
        <v>98</v>
      </c>
      <c r="F771" s="161" t="s">
        <v>581</v>
      </c>
      <c r="G771" s="239"/>
      <c r="H771" s="239"/>
      <c r="I771" s="239"/>
      <c r="J771" s="253">
        <f>BK771</f>
        <v>0</v>
      </c>
      <c r="K771" s="239"/>
      <c r="L771" s="152"/>
      <c r="M771" s="155"/>
      <c r="N771" s="156"/>
      <c r="O771" s="156"/>
      <c r="P771" s="157">
        <f>SUM(P772:P889)</f>
        <v>0</v>
      </c>
      <c r="Q771" s="156"/>
      <c r="R771" s="157">
        <f>SUM(R772:R889)</f>
        <v>819.89319925999996</v>
      </c>
      <c r="S771" s="156"/>
      <c r="T771" s="158">
        <f>SUM(T772:T889)</f>
        <v>0</v>
      </c>
      <c r="AR771" s="153" t="s">
        <v>83</v>
      </c>
      <c r="AT771" s="159" t="s">
        <v>75</v>
      </c>
      <c r="AU771" s="159" t="s">
        <v>83</v>
      </c>
      <c r="AY771" s="153" t="s">
        <v>235</v>
      </c>
      <c r="BK771" s="160">
        <f>SUM(BK772:BK889)</f>
        <v>0</v>
      </c>
    </row>
    <row r="772" spans="1:65" s="2" customFormat="1" ht="30" customHeight="1" x14ac:dyDescent="0.2">
      <c r="A772" s="33"/>
      <c r="B772" s="162"/>
      <c r="C772" s="163" t="s">
        <v>774</v>
      </c>
      <c r="D772" s="163" t="s">
        <v>237</v>
      </c>
      <c r="E772" s="164" t="s">
        <v>1533</v>
      </c>
      <c r="F772" s="165" t="s">
        <v>1534</v>
      </c>
      <c r="G772" s="240" t="s">
        <v>263</v>
      </c>
      <c r="H772" s="241">
        <v>47.41</v>
      </c>
      <c r="I772" s="167"/>
      <c r="J772" s="254">
        <f>ROUND(I772*H772,2)</f>
        <v>0</v>
      </c>
      <c r="K772" s="255" t="s">
        <v>241</v>
      </c>
      <c r="L772" s="34"/>
      <c r="M772" s="168" t="s">
        <v>1</v>
      </c>
      <c r="N772" s="169" t="s">
        <v>41</v>
      </c>
      <c r="O772" s="59"/>
      <c r="P772" s="170">
        <f>O772*H772</f>
        <v>0</v>
      </c>
      <c r="Q772" s="170">
        <v>0</v>
      </c>
      <c r="R772" s="170">
        <f>Q772*H772</f>
        <v>0</v>
      </c>
      <c r="S772" s="170">
        <v>0</v>
      </c>
      <c r="T772" s="171">
        <f>S772*H772</f>
        <v>0</v>
      </c>
      <c r="U772" s="33"/>
      <c r="V772" s="33"/>
      <c r="W772" s="33"/>
      <c r="X772" s="33"/>
      <c r="Y772" s="33"/>
      <c r="Z772" s="33"/>
      <c r="AA772" s="33"/>
      <c r="AB772" s="33"/>
      <c r="AC772" s="33"/>
      <c r="AD772" s="33"/>
      <c r="AE772" s="33"/>
      <c r="AR772" s="172" t="s">
        <v>98</v>
      </c>
      <c r="AT772" s="172" t="s">
        <v>237</v>
      </c>
      <c r="AU772" s="172" t="s">
        <v>85</v>
      </c>
      <c r="AY772" s="18" t="s">
        <v>235</v>
      </c>
      <c r="BE772" s="173">
        <f>IF(N772="základní",J772,0)</f>
        <v>0</v>
      </c>
      <c r="BF772" s="173">
        <f>IF(N772="snížená",J772,0)</f>
        <v>0</v>
      </c>
      <c r="BG772" s="173">
        <f>IF(N772="zákl. přenesená",J772,0)</f>
        <v>0</v>
      </c>
      <c r="BH772" s="173">
        <f>IF(N772="sníž. přenesená",J772,0)</f>
        <v>0</v>
      </c>
      <c r="BI772" s="173">
        <f>IF(N772="nulová",J772,0)</f>
        <v>0</v>
      </c>
      <c r="BJ772" s="18" t="s">
        <v>83</v>
      </c>
      <c r="BK772" s="173">
        <f>ROUND(I772*H772,2)</f>
        <v>0</v>
      </c>
      <c r="BL772" s="18" t="s">
        <v>98</v>
      </c>
      <c r="BM772" s="172" t="s">
        <v>1535</v>
      </c>
    </row>
    <row r="773" spans="1:65" s="2" customFormat="1" ht="19.5" x14ac:dyDescent="0.2">
      <c r="A773" s="33"/>
      <c r="B773" s="34"/>
      <c r="C773" s="33"/>
      <c r="D773" s="174" t="s">
        <v>243</v>
      </c>
      <c r="E773" s="33"/>
      <c r="F773" s="175" t="s">
        <v>1536</v>
      </c>
      <c r="G773" s="238"/>
      <c r="H773" s="238"/>
      <c r="I773" s="238"/>
      <c r="J773" s="238"/>
      <c r="K773" s="238"/>
      <c r="L773" s="34"/>
      <c r="M773" s="176"/>
      <c r="N773" s="177"/>
      <c r="O773" s="59"/>
      <c r="P773" s="59"/>
      <c r="Q773" s="59"/>
      <c r="R773" s="59"/>
      <c r="S773" s="59"/>
      <c r="T773" s="60"/>
      <c r="U773" s="33"/>
      <c r="V773" s="33"/>
      <c r="W773" s="33"/>
      <c r="X773" s="33"/>
      <c r="Y773" s="33"/>
      <c r="Z773" s="33"/>
      <c r="AA773" s="33"/>
      <c r="AB773" s="33"/>
      <c r="AC773" s="33"/>
      <c r="AD773" s="33"/>
      <c r="AE773" s="33"/>
      <c r="AT773" s="18" t="s">
        <v>243</v>
      </c>
      <c r="AU773" s="18" t="s">
        <v>85</v>
      </c>
    </row>
    <row r="774" spans="1:65" s="2" customFormat="1" ht="68.25" x14ac:dyDescent="0.2">
      <c r="A774" s="33"/>
      <c r="B774" s="34"/>
      <c r="C774" s="33"/>
      <c r="D774" s="174" t="s">
        <v>245</v>
      </c>
      <c r="E774" s="33"/>
      <c r="F774" s="178" t="s">
        <v>587</v>
      </c>
      <c r="G774" s="238"/>
      <c r="H774" s="238"/>
      <c r="I774" s="238"/>
      <c r="J774" s="238"/>
      <c r="K774" s="238"/>
      <c r="L774" s="34"/>
      <c r="M774" s="176"/>
      <c r="N774" s="177"/>
      <c r="O774" s="59"/>
      <c r="P774" s="59"/>
      <c r="Q774" s="59"/>
      <c r="R774" s="59"/>
      <c r="S774" s="59"/>
      <c r="T774" s="60"/>
      <c r="U774" s="33"/>
      <c r="V774" s="33"/>
      <c r="W774" s="33"/>
      <c r="X774" s="33"/>
      <c r="Y774" s="33"/>
      <c r="Z774" s="33"/>
      <c r="AA774" s="33"/>
      <c r="AB774" s="33"/>
      <c r="AC774" s="33"/>
      <c r="AD774" s="33"/>
      <c r="AE774" s="33"/>
      <c r="AT774" s="18" t="s">
        <v>245</v>
      </c>
      <c r="AU774" s="18" t="s">
        <v>85</v>
      </c>
    </row>
    <row r="775" spans="1:65" s="13" customFormat="1" x14ac:dyDescent="0.2">
      <c r="B775" s="179"/>
      <c r="D775" s="174" t="s">
        <v>247</v>
      </c>
      <c r="E775" s="180" t="s">
        <v>1</v>
      </c>
      <c r="F775" s="181" t="s">
        <v>1153</v>
      </c>
      <c r="G775" s="242"/>
      <c r="H775" s="243" t="s">
        <v>1</v>
      </c>
      <c r="I775" s="242"/>
      <c r="J775" s="242"/>
      <c r="K775" s="242"/>
      <c r="L775" s="179"/>
      <c r="M775" s="182"/>
      <c r="N775" s="183"/>
      <c r="O775" s="183"/>
      <c r="P775" s="183"/>
      <c r="Q775" s="183"/>
      <c r="R775" s="183"/>
      <c r="S775" s="183"/>
      <c r="T775" s="184"/>
      <c r="AT775" s="180" t="s">
        <v>247</v>
      </c>
      <c r="AU775" s="180" t="s">
        <v>85</v>
      </c>
      <c r="AV775" s="13" t="s">
        <v>83</v>
      </c>
      <c r="AW775" s="13" t="s">
        <v>33</v>
      </c>
      <c r="AX775" s="13" t="s">
        <v>76</v>
      </c>
      <c r="AY775" s="180" t="s">
        <v>235</v>
      </c>
    </row>
    <row r="776" spans="1:65" s="13" customFormat="1" x14ac:dyDescent="0.2">
      <c r="B776" s="179"/>
      <c r="D776" s="174" t="s">
        <v>247</v>
      </c>
      <c r="E776" s="180" t="s">
        <v>1</v>
      </c>
      <c r="F776" s="181" t="s">
        <v>500</v>
      </c>
      <c r="G776" s="242"/>
      <c r="H776" s="243" t="s">
        <v>1</v>
      </c>
      <c r="I776" s="242"/>
      <c r="J776" s="242"/>
      <c r="K776" s="242"/>
      <c r="L776" s="179"/>
      <c r="M776" s="182"/>
      <c r="N776" s="183"/>
      <c r="O776" s="183"/>
      <c r="P776" s="183"/>
      <c r="Q776" s="183"/>
      <c r="R776" s="183"/>
      <c r="S776" s="183"/>
      <c r="T776" s="184"/>
      <c r="AT776" s="180" t="s">
        <v>247</v>
      </c>
      <c r="AU776" s="180" t="s">
        <v>85</v>
      </c>
      <c r="AV776" s="13" t="s">
        <v>83</v>
      </c>
      <c r="AW776" s="13" t="s">
        <v>33</v>
      </c>
      <c r="AX776" s="13" t="s">
        <v>76</v>
      </c>
      <c r="AY776" s="180" t="s">
        <v>235</v>
      </c>
    </row>
    <row r="777" spans="1:65" s="13" customFormat="1" x14ac:dyDescent="0.2">
      <c r="B777" s="179"/>
      <c r="D777" s="174" t="s">
        <v>247</v>
      </c>
      <c r="E777" s="180" t="s">
        <v>1</v>
      </c>
      <c r="F777" s="181" t="s">
        <v>1456</v>
      </c>
      <c r="G777" s="242"/>
      <c r="H777" s="243" t="s">
        <v>1</v>
      </c>
      <c r="I777" s="242"/>
      <c r="J777" s="242"/>
      <c r="K777" s="242"/>
      <c r="L777" s="179"/>
      <c r="M777" s="182"/>
      <c r="N777" s="183"/>
      <c r="O777" s="183"/>
      <c r="P777" s="183"/>
      <c r="Q777" s="183"/>
      <c r="R777" s="183"/>
      <c r="S777" s="183"/>
      <c r="T777" s="184"/>
      <c r="AT777" s="180" t="s">
        <v>247</v>
      </c>
      <c r="AU777" s="180" t="s">
        <v>85</v>
      </c>
      <c r="AV777" s="13" t="s">
        <v>83</v>
      </c>
      <c r="AW777" s="13" t="s">
        <v>33</v>
      </c>
      <c r="AX777" s="13" t="s">
        <v>76</v>
      </c>
      <c r="AY777" s="180" t="s">
        <v>235</v>
      </c>
    </row>
    <row r="778" spans="1:65" s="14" customFormat="1" x14ac:dyDescent="0.2">
      <c r="B778" s="185"/>
      <c r="D778" s="174" t="s">
        <v>247</v>
      </c>
      <c r="E778" s="186" t="s">
        <v>1</v>
      </c>
      <c r="F778" s="187" t="s">
        <v>1537</v>
      </c>
      <c r="G778" s="244"/>
      <c r="H778" s="245">
        <v>47.41</v>
      </c>
      <c r="I778" s="244"/>
      <c r="J778" s="244"/>
      <c r="K778" s="244"/>
      <c r="L778" s="185"/>
      <c r="M778" s="188"/>
      <c r="N778" s="189"/>
      <c r="O778" s="189"/>
      <c r="P778" s="189"/>
      <c r="Q778" s="189"/>
      <c r="R778" s="189"/>
      <c r="S778" s="189"/>
      <c r="T778" s="190"/>
      <c r="AT778" s="186" t="s">
        <v>247</v>
      </c>
      <c r="AU778" s="186" t="s">
        <v>85</v>
      </c>
      <c r="AV778" s="14" t="s">
        <v>85</v>
      </c>
      <c r="AW778" s="14" t="s">
        <v>33</v>
      </c>
      <c r="AX778" s="14" t="s">
        <v>76</v>
      </c>
      <c r="AY778" s="186" t="s">
        <v>235</v>
      </c>
    </row>
    <row r="779" spans="1:65" s="15" customFormat="1" x14ac:dyDescent="0.2">
      <c r="B779" s="191"/>
      <c r="D779" s="174" t="s">
        <v>247</v>
      </c>
      <c r="E779" s="192" t="s">
        <v>1</v>
      </c>
      <c r="F779" s="193" t="s">
        <v>252</v>
      </c>
      <c r="G779" s="246"/>
      <c r="H779" s="247">
        <v>47.41</v>
      </c>
      <c r="I779" s="246"/>
      <c r="J779" s="246"/>
      <c r="K779" s="246"/>
      <c r="L779" s="191"/>
      <c r="M779" s="194"/>
      <c r="N779" s="195"/>
      <c r="O779" s="195"/>
      <c r="P779" s="195"/>
      <c r="Q779" s="195"/>
      <c r="R779" s="195"/>
      <c r="S779" s="195"/>
      <c r="T779" s="196"/>
      <c r="AT779" s="192" t="s">
        <v>247</v>
      </c>
      <c r="AU779" s="192" t="s">
        <v>85</v>
      </c>
      <c r="AV779" s="15" t="s">
        <v>98</v>
      </c>
      <c r="AW779" s="15" t="s">
        <v>33</v>
      </c>
      <c r="AX779" s="15" t="s">
        <v>83</v>
      </c>
      <c r="AY779" s="192" t="s">
        <v>235</v>
      </c>
    </row>
    <row r="780" spans="1:65" s="2" customFormat="1" ht="19.899999999999999" customHeight="1" x14ac:dyDescent="0.2">
      <c r="A780" s="33"/>
      <c r="B780" s="162"/>
      <c r="C780" s="163" t="s">
        <v>1538</v>
      </c>
      <c r="D780" s="163" t="s">
        <v>237</v>
      </c>
      <c r="E780" s="164" t="s">
        <v>1539</v>
      </c>
      <c r="F780" s="165" t="s">
        <v>1540</v>
      </c>
      <c r="G780" s="240" t="s">
        <v>263</v>
      </c>
      <c r="H780" s="241">
        <v>114.51</v>
      </c>
      <c r="I780" s="167"/>
      <c r="J780" s="254">
        <f>ROUND(I780*H780,2)</f>
        <v>0</v>
      </c>
      <c r="K780" s="255" t="s">
        <v>241</v>
      </c>
      <c r="L780" s="34"/>
      <c r="M780" s="168" t="s">
        <v>1</v>
      </c>
      <c r="N780" s="169" t="s">
        <v>41</v>
      </c>
      <c r="O780" s="59"/>
      <c r="P780" s="170">
        <f>O780*H780</f>
        <v>0</v>
      </c>
      <c r="Q780" s="170">
        <v>0.21251999999999999</v>
      </c>
      <c r="R780" s="170">
        <f>Q780*H780</f>
        <v>24.335665200000001</v>
      </c>
      <c r="S780" s="170">
        <v>0</v>
      </c>
      <c r="T780" s="171">
        <f>S780*H780</f>
        <v>0</v>
      </c>
      <c r="U780" s="33"/>
      <c r="V780" s="33"/>
      <c r="W780" s="33"/>
      <c r="X780" s="33"/>
      <c r="Y780" s="33"/>
      <c r="Z780" s="33"/>
      <c r="AA780" s="33"/>
      <c r="AB780" s="33"/>
      <c r="AC780" s="33"/>
      <c r="AD780" s="33"/>
      <c r="AE780" s="33"/>
      <c r="AR780" s="172" t="s">
        <v>98</v>
      </c>
      <c r="AT780" s="172" t="s">
        <v>237</v>
      </c>
      <c r="AU780" s="172" t="s">
        <v>85</v>
      </c>
      <c r="AY780" s="18" t="s">
        <v>235</v>
      </c>
      <c r="BE780" s="173">
        <f>IF(N780="základní",J780,0)</f>
        <v>0</v>
      </c>
      <c r="BF780" s="173">
        <f>IF(N780="snížená",J780,0)</f>
        <v>0</v>
      </c>
      <c r="BG780" s="173">
        <f>IF(N780="zákl. přenesená",J780,0)</f>
        <v>0</v>
      </c>
      <c r="BH780" s="173">
        <f>IF(N780="sníž. přenesená",J780,0)</f>
        <v>0</v>
      </c>
      <c r="BI780" s="173">
        <f>IF(N780="nulová",J780,0)</f>
        <v>0</v>
      </c>
      <c r="BJ780" s="18" t="s">
        <v>83</v>
      </c>
      <c r="BK780" s="173">
        <f>ROUND(I780*H780,2)</f>
        <v>0</v>
      </c>
      <c r="BL780" s="18" t="s">
        <v>98</v>
      </c>
      <c r="BM780" s="172" t="s">
        <v>1541</v>
      </c>
    </row>
    <row r="781" spans="1:65" s="2" customFormat="1" x14ac:dyDescent="0.2">
      <c r="A781" s="33"/>
      <c r="B781" s="34"/>
      <c r="C781" s="33"/>
      <c r="D781" s="174" t="s">
        <v>243</v>
      </c>
      <c r="E781" s="33"/>
      <c r="F781" s="175" t="s">
        <v>1542</v>
      </c>
      <c r="G781" s="238"/>
      <c r="H781" s="238"/>
      <c r="I781" s="238"/>
      <c r="J781" s="238"/>
      <c r="K781" s="238"/>
      <c r="L781" s="34"/>
      <c r="M781" s="176"/>
      <c r="N781" s="177"/>
      <c r="O781" s="59"/>
      <c r="P781" s="59"/>
      <c r="Q781" s="59"/>
      <c r="R781" s="59"/>
      <c r="S781" s="59"/>
      <c r="T781" s="60"/>
      <c r="U781" s="33"/>
      <c r="V781" s="33"/>
      <c r="W781" s="33"/>
      <c r="X781" s="33"/>
      <c r="Y781" s="33"/>
      <c r="Z781" s="33"/>
      <c r="AA781" s="33"/>
      <c r="AB781" s="33"/>
      <c r="AC781" s="33"/>
      <c r="AD781" s="33"/>
      <c r="AE781" s="33"/>
      <c r="AT781" s="18" t="s">
        <v>243</v>
      </c>
      <c r="AU781" s="18" t="s">
        <v>85</v>
      </c>
    </row>
    <row r="782" spans="1:65" s="2" customFormat="1" ht="48.75" x14ac:dyDescent="0.2">
      <c r="A782" s="33"/>
      <c r="B782" s="34"/>
      <c r="C782" s="33"/>
      <c r="D782" s="174" t="s">
        <v>245</v>
      </c>
      <c r="E782" s="33"/>
      <c r="F782" s="178" t="s">
        <v>1543</v>
      </c>
      <c r="G782" s="238"/>
      <c r="H782" s="238"/>
      <c r="I782" s="238"/>
      <c r="J782" s="238"/>
      <c r="K782" s="238"/>
      <c r="L782" s="34"/>
      <c r="M782" s="176"/>
      <c r="N782" s="177"/>
      <c r="O782" s="59"/>
      <c r="P782" s="59"/>
      <c r="Q782" s="59"/>
      <c r="R782" s="59"/>
      <c r="S782" s="59"/>
      <c r="T782" s="60"/>
      <c r="U782" s="33"/>
      <c r="V782" s="33"/>
      <c r="W782" s="33"/>
      <c r="X782" s="33"/>
      <c r="Y782" s="33"/>
      <c r="Z782" s="33"/>
      <c r="AA782" s="33"/>
      <c r="AB782" s="33"/>
      <c r="AC782" s="33"/>
      <c r="AD782" s="33"/>
      <c r="AE782" s="33"/>
      <c r="AT782" s="18" t="s">
        <v>245</v>
      </c>
      <c r="AU782" s="18" t="s">
        <v>85</v>
      </c>
    </row>
    <row r="783" spans="1:65" s="13" customFormat="1" x14ac:dyDescent="0.2">
      <c r="B783" s="179"/>
      <c r="D783" s="174" t="s">
        <v>247</v>
      </c>
      <c r="E783" s="180" t="s">
        <v>1</v>
      </c>
      <c r="F783" s="181" t="s">
        <v>1153</v>
      </c>
      <c r="G783" s="242"/>
      <c r="H783" s="243" t="s">
        <v>1</v>
      </c>
      <c r="I783" s="242"/>
      <c r="J783" s="242"/>
      <c r="K783" s="242"/>
      <c r="L783" s="179"/>
      <c r="M783" s="182"/>
      <c r="N783" s="183"/>
      <c r="O783" s="183"/>
      <c r="P783" s="183"/>
      <c r="Q783" s="183"/>
      <c r="R783" s="183"/>
      <c r="S783" s="183"/>
      <c r="T783" s="184"/>
      <c r="AT783" s="180" t="s">
        <v>247</v>
      </c>
      <c r="AU783" s="180" t="s">
        <v>85</v>
      </c>
      <c r="AV783" s="13" t="s">
        <v>83</v>
      </c>
      <c r="AW783" s="13" t="s">
        <v>33</v>
      </c>
      <c r="AX783" s="13" t="s">
        <v>76</v>
      </c>
      <c r="AY783" s="180" t="s">
        <v>235</v>
      </c>
    </row>
    <row r="784" spans="1:65" s="13" customFormat="1" x14ac:dyDescent="0.2">
      <c r="B784" s="179"/>
      <c r="D784" s="174" t="s">
        <v>247</v>
      </c>
      <c r="E784" s="180" t="s">
        <v>1</v>
      </c>
      <c r="F784" s="181" t="s">
        <v>1544</v>
      </c>
      <c r="G784" s="242"/>
      <c r="H784" s="243" t="s">
        <v>1</v>
      </c>
      <c r="I784" s="242"/>
      <c r="J784" s="242"/>
      <c r="K784" s="242"/>
      <c r="L784" s="179"/>
      <c r="M784" s="182"/>
      <c r="N784" s="183"/>
      <c r="O784" s="183"/>
      <c r="P784" s="183"/>
      <c r="Q784" s="183"/>
      <c r="R784" s="183"/>
      <c r="S784" s="183"/>
      <c r="T784" s="184"/>
      <c r="AT784" s="180" t="s">
        <v>247</v>
      </c>
      <c r="AU784" s="180" t="s">
        <v>85</v>
      </c>
      <c r="AV784" s="13" t="s">
        <v>83</v>
      </c>
      <c r="AW784" s="13" t="s">
        <v>33</v>
      </c>
      <c r="AX784" s="13" t="s">
        <v>76</v>
      </c>
      <c r="AY784" s="180" t="s">
        <v>235</v>
      </c>
    </row>
    <row r="785" spans="1:65" s="13" customFormat="1" x14ac:dyDescent="0.2">
      <c r="B785" s="179"/>
      <c r="D785" s="174" t="s">
        <v>247</v>
      </c>
      <c r="E785" s="180" t="s">
        <v>1</v>
      </c>
      <c r="F785" s="181" t="s">
        <v>1545</v>
      </c>
      <c r="G785" s="242"/>
      <c r="H785" s="243" t="s">
        <v>1</v>
      </c>
      <c r="I785" s="242"/>
      <c r="J785" s="242"/>
      <c r="K785" s="242"/>
      <c r="L785" s="179"/>
      <c r="M785" s="182"/>
      <c r="N785" s="183"/>
      <c r="O785" s="183"/>
      <c r="P785" s="183"/>
      <c r="Q785" s="183"/>
      <c r="R785" s="183"/>
      <c r="S785" s="183"/>
      <c r="T785" s="184"/>
      <c r="AT785" s="180" t="s">
        <v>247</v>
      </c>
      <c r="AU785" s="180" t="s">
        <v>85</v>
      </c>
      <c r="AV785" s="13" t="s">
        <v>83</v>
      </c>
      <c r="AW785" s="13" t="s">
        <v>33</v>
      </c>
      <c r="AX785" s="13" t="s">
        <v>76</v>
      </c>
      <c r="AY785" s="180" t="s">
        <v>235</v>
      </c>
    </row>
    <row r="786" spans="1:65" s="14" customFormat="1" x14ac:dyDescent="0.2">
      <c r="B786" s="185"/>
      <c r="D786" s="174" t="s">
        <v>247</v>
      </c>
      <c r="E786" s="186" t="s">
        <v>1</v>
      </c>
      <c r="F786" s="187" t="s">
        <v>1546</v>
      </c>
      <c r="G786" s="244"/>
      <c r="H786" s="245">
        <v>114.51</v>
      </c>
      <c r="I786" s="244"/>
      <c r="J786" s="244"/>
      <c r="K786" s="244"/>
      <c r="L786" s="185"/>
      <c r="M786" s="188"/>
      <c r="N786" s="189"/>
      <c r="O786" s="189"/>
      <c r="P786" s="189"/>
      <c r="Q786" s="189"/>
      <c r="R786" s="189"/>
      <c r="S786" s="189"/>
      <c r="T786" s="190"/>
      <c r="AT786" s="186" t="s">
        <v>247</v>
      </c>
      <c r="AU786" s="186" t="s">
        <v>85</v>
      </c>
      <c r="AV786" s="14" t="s">
        <v>85</v>
      </c>
      <c r="AW786" s="14" t="s">
        <v>33</v>
      </c>
      <c r="AX786" s="14" t="s">
        <v>76</v>
      </c>
      <c r="AY786" s="186" t="s">
        <v>235</v>
      </c>
    </row>
    <row r="787" spans="1:65" s="15" customFormat="1" x14ac:dyDescent="0.2">
      <c r="B787" s="191"/>
      <c r="D787" s="174" t="s">
        <v>247</v>
      </c>
      <c r="E787" s="192" t="s">
        <v>1</v>
      </c>
      <c r="F787" s="193" t="s">
        <v>252</v>
      </c>
      <c r="G787" s="246"/>
      <c r="H787" s="247">
        <v>114.51</v>
      </c>
      <c r="I787" s="246"/>
      <c r="J787" s="246"/>
      <c r="K787" s="246"/>
      <c r="L787" s="191"/>
      <c r="M787" s="194"/>
      <c r="N787" s="195"/>
      <c r="O787" s="195"/>
      <c r="P787" s="195"/>
      <c r="Q787" s="195"/>
      <c r="R787" s="195"/>
      <c r="S787" s="195"/>
      <c r="T787" s="196"/>
      <c r="AT787" s="192" t="s">
        <v>247</v>
      </c>
      <c r="AU787" s="192" t="s">
        <v>85</v>
      </c>
      <c r="AV787" s="15" t="s">
        <v>98</v>
      </c>
      <c r="AW787" s="15" t="s">
        <v>33</v>
      </c>
      <c r="AX787" s="15" t="s">
        <v>83</v>
      </c>
      <c r="AY787" s="192" t="s">
        <v>235</v>
      </c>
    </row>
    <row r="788" spans="1:65" s="2" customFormat="1" ht="19.899999999999999" customHeight="1" x14ac:dyDescent="0.2">
      <c r="A788" s="33"/>
      <c r="B788" s="162"/>
      <c r="C788" s="163" t="s">
        <v>632</v>
      </c>
      <c r="D788" s="163" t="s">
        <v>237</v>
      </c>
      <c r="E788" s="164" t="s">
        <v>1547</v>
      </c>
      <c r="F788" s="165" t="s">
        <v>1548</v>
      </c>
      <c r="G788" s="240" t="s">
        <v>263</v>
      </c>
      <c r="H788" s="241">
        <v>15.29</v>
      </c>
      <c r="I788" s="167"/>
      <c r="J788" s="254">
        <f>ROUND(I788*H788,2)</f>
        <v>0</v>
      </c>
      <c r="K788" s="255" t="s">
        <v>241</v>
      </c>
      <c r="L788" s="34"/>
      <c r="M788" s="168" t="s">
        <v>1</v>
      </c>
      <c r="N788" s="169" t="s">
        <v>41</v>
      </c>
      <c r="O788" s="59"/>
      <c r="P788" s="170">
        <f>O788*H788</f>
        <v>0</v>
      </c>
      <c r="Q788" s="170">
        <v>0.20039999999999999</v>
      </c>
      <c r="R788" s="170">
        <f>Q788*H788</f>
        <v>3.0641159999999998</v>
      </c>
      <c r="S788" s="170">
        <v>0</v>
      </c>
      <c r="T788" s="171">
        <f>S788*H788</f>
        <v>0</v>
      </c>
      <c r="U788" s="33"/>
      <c r="V788" s="33"/>
      <c r="W788" s="33"/>
      <c r="X788" s="33"/>
      <c r="Y788" s="33"/>
      <c r="Z788" s="33"/>
      <c r="AA788" s="33"/>
      <c r="AB788" s="33"/>
      <c r="AC788" s="33"/>
      <c r="AD788" s="33"/>
      <c r="AE788" s="33"/>
      <c r="AR788" s="172" t="s">
        <v>98</v>
      </c>
      <c r="AT788" s="172" t="s">
        <v>237</v>
      </c>
      <c r="AU788" s="172" t="s">
        <v>85</v>
      </c>
      <c r="AY788" s="18" t="s">
        <v>235</v>
      </c>
      <c r="BE788" s="173">
        <f>IF(N788="základní",J788,0)</f>
        <v>0</v>
      </c>
      <c r="BF788" s="173">
        <f>IF(N788="snížená",J788,0)</f>
        <v>0</v>
      </c>
      <c r="BG788" s="173">
        <f>IF(N788="zákl. přenesená",J788,0)</f>
        <v>0</v>
      </c>
      <c r="BH788" s="173">
        <f>IF(N788="sníž. přenesená",J788,0)</f>
        <v>0</v>
      </c>
      <c r="BI788" s="173">
        <f>IF(N788="nulová",J788,0)</f>
        <v>0</v>
      </c>
      <c r="BJ788" s="18" t="s">
        <v>83</v>
      </c>
      <c r="BK788" s="173">
        <f>ROUND(I788*H788,2)</f>
        <v>0</v>
      </c>
      <c r="BL788" s="18" t="s">
        <v>98</v>
      </c>
      <c r="BM788" s="172" t="s">
        <v>1549</v>
      </c>
    </row>
    <row r="789" spans="1:65" s="2" customFormat="1" x14ac:dyDescent="0.2">
      <c r="A789" s="33"/>
      <c r="B789" s="34"/>
      <c r="C789" s="33"/>
      <c r="D789" s="174" t="s">
        <v>243</v>
      </c>
      <c r="E789" s="33"/>
      <c r="F789" s="175" t="s">
        <v>1550</v>
      </c>
      <c r="G789" s="238"/>
      <c r="H789" s="238"/>
      <c r="I789" s="238"/>
      <c r="J789" s="238"/>
      <c r="K789" s="238"/>
      <c r="L789" s="34"/>
      <c r="M789" s="176"/>
      <c r="N789" s="177"/>
      <c r="O789" s="59"/>
      <c r="P789" s="59"/>
      <c r="Q789" s="59"/>
      <c r="R789" s="59"/>
      <c r="S789" s="59"/>
      <c r="T789" s="60"/>
      <c r="U789" s="33"/>
      <c r="V789" s="33"/>
      <c r="W789" s="33"/>
      <c r="X789" s="33"/>
      <c r="Y789" s="33"/>
      <c r="Z789" s="33"/>
      <c r="AA789" s="33"/>
      <c r="AB789" s="33"/>
      <c r="AC789" s="33"/>
      <c r="AD789" s="33"/>
      <c r="AE789" s="33"/>
      <c r="AT789" s="18" t="s">
        <v>243</v>
      </c>
      <c r="AU789" s="18" t="s">
        <v>85</v>
      </c>
    </row>
    <row r="790" spans="1:65" s="2" customFormat="1" ht="29.25" x14ac:dyDescent="0.2">
      <c r="A790" s="33"/>
      <c r="B790" s="34"/>
      <c r="C790" s="33"/>
      <c r="D790" s="174" t="s">
        <v>245</v>
      </c>
      <c r="E790" s="33"/>
      <c r="F790" s="178" t="s">
        <v>1551</v>
      </c>
      <c r="G790" s="238"/>
      <c r="H790" s="238"/>
      <c r="I790" s="238"/>
      <c r="J790" s="238"/>
      <c r="K790" s="238"/>
      <c r="L790" s="34"/>
      <c r="M790" s="176"/>
      <c r="N790" s="177"/>
      <c r="O790" s="59"/>
      <c r="P790" s="59"/>
      <c r="Q790" s="59"/>
      <c r="R790" s="59"/>
      <c r="S790" s="59"/>
      <c r="T790" s="60"/>
      <c r="U790" s="33"/>
      <c r="V790" s="33"/>
      <c r="W790" s="33"/>
      <c r="X790" s="33"/>
      <c r="Y790" s="33"/>
      <c r="Z790" s="33"/>
      <c r="AA790" s="33"/>
      <c r="AB790" s="33"/>
      <c r="AC790" s="33"/>
      <c r="AD790" s="33"/>
      <c r="AE790" s="33"/>
      <c r="AT790" s="18" t="s">
        <v>245</v>
      </c>
      <c r="AU790" s="18" t="s">
        <v>85</v>
      </c>
    </row>
    <row r="791" spans="1:65" s="13" customFormat="1" x14ac:dyDescent="0.2">
      <c r="B791" s="179"/>
      <c r="D791" s="174" t="s">
        <v>247</v>
      </c>
      <c r="E791" s="180" t="s">
        <v>1</v>
      </c>
      <c r="F791" s="181" t="s">
        <v>1153</v>
      </c>
      <c r="G791" s="242"/>
      <c r="H791" s="243" t="s">
        <v>1</v>
      </c>
      <c r="I791" s="242"/>
      <c r="J791" s="242"/>
      <c r="K791" s="242"/>
      <c r="L791" s="179"/>
      <c r="M791" s="182"/>
      <c r="N791" s="183"/>
      <c r="O791" s="183"/>
      <c r="P791" s="183"/>
      <c r="Q791" s="183"/>
      <c r="R791" s="183"/>
      <c r="S791" s="183"/>
      <c r="T791" s="184"/>
      <c r="AT791" s="180" t="s">
        <v>247</v>
      </c>
      <c r="AU791" s="180" t="s">
        <v>85</v>
      </c>
      <c r="AV791" s="13" t="s">
        <v>83</v>
      </c>
      <c r="AW791" s="13" t="s">
        <v>33</v>
      </c>
      <c r="AX791" s="13" t="s">
        <v>76</v>
      </c>
      <c r="AY791" s="180" t="s">
        <v>235</v>
      </c>
    </row>
    <row r="792" spans="1:65" s="13" customFormat="1" x14ac:dyDescent="0.2">
      <c r="B792" s="179"/>
      <c r="D792" s="174" t="s">
        <v>247</v>
      </c>
      <c r="E792" s="180" t="s">
        <v>1</v>
      </c>
      <c r="F792" s="181" t="s">
        <v>1552</v>
      </c>
      <c r="G792" s="242"/>
      <c r="H792" s="243" t="s">
        <v>1</v>
      </c>
      <c r="I792" s="242"/>
      <c r="J792" s="242"/>
      <c r="K792" s="242"/>
      <c r="L792" s="179"/>
      <c r="M792" s="182"/>
      <c r="N792" s="183"/>
      <c r="O792" s="183"/>
      <c r="P792" s="183"/>
      <c r="Q792" s="183"/>
      <c r="R792" s="183"/>
      <c r="S792" s="183"/>
      <c r="T792" s="184"/>
      <c r="AT792" s="180" t="s">
        <v>247</v>
      </c>
      <c r="AU792" s="180" t="s">
        <v>85</v>
      </c>
      <c r="AV792" s="13" t="s">
        <v>83</v>
      </c>
      <c r="AW792" s="13" t="s">
        <v>33</v>
      </c>
      <c r="AX792" s="13" t="s">
        <v>76</v>
      </c>
      <c r="AY792" s="180" t="s">
        <v>235</v>
      </c>
    </row>
    <row r="793" spans="1:65" s="13" customFormat="1" x14ac:dyDescent="0.2">
      <c r="B793" s="179"/>
      <c r="D793" s="174" t="s">
        <v>247</v>
      </c>
      <c r="E793" s="180" t="s">
        <v>1</v>
      </c>
      <c r="F793" s="181" t="s">
        <v>1553</v>
      </c>
      <c r="G793" s="242"/>
      <c r="H793" s="243" t="s">
        <v>1</v>
      </c>
      <c r="I793" s="242"/>
      <c r="J793" s="242"/>
      <c r="K793" s="242"/>
      <c r="L793" s="179"/>
      <c r="M793" s="182"/>
      <c r="N793" s="183"/>
      <c r="O793" s="183"/>
      <c r="P793" s="183"/>
      <c r="Q793" s="183"/>
      <c r="R793" s="183"/>
      <c r="S793" s="183"/>
      <c r="T793" s="184"/>
      <c r="AT793" s="180" t="s">
        <v>247</v>
      </c>
      <c r="AU793" s="180" t="s">
        <v>85</v>
      </c>
      <c r="AV793" s="13" t="s">
        <v>83</v>
      </c>
      <c r="AW793" s="13" t="s">
        <v>33</v>
      </c>
      <c r="AX793" s="13" t="s">
        <v>76</v>
      </c>
      <c r="AY793" s="180" t="s">
        <v>235</v>
      </c>
    </row>
    <row r="794" spans="1:65" s="14" customFormat="1" x14ac:dyDescent="0.2">
      <c r="B794" s="185"/>
      <c r="D794" s="174" t="s">
        <v>247</v>
      </c>
      <c r="E794" s="186" t="s">
        <v>1</v>
      </c>
      <c r="F794" s="187" t="s">
        <v>1554</v>
      </c>
      <c r="G794" s="244"/>
      <c r="H794" s="245">
        <v>15.29</v>
      </c>
      <c r="I794" s="244"/>
      <c r="J794" s="244"/>
      <c r="K794" s="244"/>
      <c r="L794" s="185"/>
      <c r="M794" s="188"/>
      <c r="N794" s="189"/>
      <c r="O794" s="189"/>
      <c r="P794" s="189"/>
      <c r="Q794" s="189"/>
      <c r="R794" s="189"/>
      <c r="S794" s="189"/>
      <c r="T794" s="190"/>
      <c r="AT794" s="186" t="s">
        <v>247</v>
      </c>
      <c r="AU794" s="186" t="s">
        <v>85</v>
      </c>
      <c r="AV794" s="14" t="s">
        <v>85</v>
      </c>
      <c r="AW794" s="14" t="s">
        <v>33</v>
      </c>
      <c r="AX794" s="14" t="s">
        <v>76</v>
      </c>
      <c r="AY794" s="186" t="s">
        <v>235</v>
      </c>
    </row>
    <row r="795" spans="1:65" s="15" customFormat="1" x14ac:dyDescent="0.2">
      <c r="B795" s="191"/>
      <c r="D795" s="174" t="s">
        <v>247</v>
      </c>
      <c r="E795" s="192" t="s">
        <v>1</v>
      </c>
      <c r="F795" s="193" t="s">
        <v>252</v>
      </c>
      <c r="G795" s="246"/>
      <c r="H795" s="247">
        <v>15.29</v>
      </c>
      <c r="I795" s="246"/>
      <c r="J795" s="246"/>
      <c r="K795" s="246"/>
      <c r="L795" s="191"/>
      <c r="M795" s="194"/>
      <c r="N795" s="195"/>
      <c r="O795" s="195"/>
      <c r="P795" s="195"/>
      <c r="Q795" s="195"/>
      <c r="R795" s="195"/>
      <c r="S795" s="195"/>
      <c r="T795" s="196"/>
      <c r="AT795" s="192" t="s">
        <v>247</v>
      </c>
      <c r="AU795" s="192" t="s">
        <v>85</v>
      </c>
      <c r="AV795" s="15" t="s">
        <v>98</v>
      </c>
      <c r="AW795" s="15" t="s">
        <v>33</v>
      </c>
      <c r="AX795" s="15" t="s">
        <v>83</v>
      </c>
      <c r="AY795" s="192" t="s">
        <v>235</v>
      </c>
    </row>
    <row r="796" spans="1:65" s="2" customFormat="1" ht="19.899999999999999" customHeight="1" x14ac:dyDescent="0.2">
      <c r="A796" s="33"/>
      <c r="B796" s="162"/>
      <c r="C796" s="163" t="s">
        <v>1555</v>
      </c>
      <c r="D796" s="163" t="s">
        <v>237</v>
      </c>
      <c r="E796" s="164" t="s">
        <v>1556</v>
      </c>
      <c r="F796" s="165" t="s">
        <v>1557</v>
      </c>
      <c r="G796" s="240" t="s">
        <v>271</v>
      </c>
      <c r="H796" s="241">
        <v>0.64</v>
      </c>
      <c r="I796" s="167"/>
      <c r="J796" s="254">
        <f>ROUND(I796*H796,2)</f>
        <v>0</v>
      </c>
      <c r="K796" s="255" t="s">
        <v>241</v>
      </c>
      <c r="L796" s="34"/>
      <c r="M796" s="168" t="s">
        <v>1</v>
      </c>
      <c r="N796" s="169" t="s">
        <v>41</v>
      </c>
      <c r="O796" s="59"/>
      <c r="P796" s="170">
        <f>O796*H796</f>
        <v>0</v>
      </c>
      <c r="Q796" s="170">
        <v>0</v>
      </c>
      <c r="R796" s="170">
        <f>Q796*H796</f>
        <v>0</v>
      </c>
      <c r="S796" s="170">
        <v>0</v>
      </c>
      <c r="T796" s="171">
        <f>S796*H796</f>
        <v>0</v>
      </c>
      <c r="U796" s="33"/>
      <c r="V796" s="33"/>
      <c r="W796" s="33"/>
      <c r="X796" s="33"/>
      <c r="Y796" s="33"/>
      <c r="Z796" s="33"/>
      <c r="AA796" s="33"/>
      <c r="AB796" s="33"/>
      <c r="AC796" s="33"/>
      <c r="AD796" s="33"/>
      <c r="AE796" s="33"/>
      <c r="AR796" s="172" t="s">
        <v>98</v>
      </c>
      <c r="AT796" s="172" t="s">
        <v>237</v>
      </c>
      <c r="AU796" s="172" t="s">
        <v>85</v>
      </c>
      <c r="AY796" s="18" t="s">
        <v>235</v>
      </c>
      <c r="BE796" s="173">
        <f>IF(N796="základní",J796,0)</f>
        <v>0</v>
      </c>
      <c r="BF796" s="173">
        <f>IF(N796="snížená",J796,0)</f>
        <v>0</v>
      </c>
      <c r="BG796" s="173">
        <f>IF(N796="zákl. přenesená",J796,0)</f>
        <v>0</v>
      </c>
      <c r="BH796" s="173">
        <f>IF(N796="sníž. přenesená",J796,0)</f>
        <v>0</v>
      </c>
      <c r="BI796" s="173">
        <f>IF(N796="nulová",J796,0)</f>
        <v>0</v>
      </c>
      <c r="BJ796" s="18" t="s">
        <v>83</v>
      </c>
      <c r="BK796" s="173">
        <f>ROUND(I796*H796,2)</f>
        <v>0</v>
      </c>
      <c r="BL796" s="18" t="s">
        <v>98</v>
      </c>
      <c r="BM796" s="172" t="s">
        <v>1558</v>
      </c>
    </row>
    <row r="797" spans="1:65" s="2" customFormat="1" ht="29.25" x14ac:dyDescent="0.2">
      <c r="A797" s="33"/>
      <c r="B797" s="34"/>
      <c r="C797" s="33"/>
      <c r="D797" s="174" t="s">
        <v>243</v>
      </c>
      <c r="E797" s="33"/>
      <c r="F797" s="175" t="s">
        <v>1559</v>
      </c>
      <c r="G797" s="238"/>
      <c r="H797" s="238"/>
      <c r="I797" s="238"/>
      <c r="J797" s="238"/>
      <c r="K797" s="238"/>
      <c r="L797" s="34"/>
      <c r="M797" s="176"/>
      <c r="N797" s="177"/>
      <c r="O797" s="59"/>
      <c r="P797" s="59"/>
      <c r="Q797" s="59"/>
      <c r="R797" s="59"/>
      <c r="S797" s="59"/>
      <c r="T797" s="60"/>
      <c r="U797" s="33"/>
      <c r="V797" s="33"/>
      <c r="W797" s="33"/>
      <c r="X797" s="33"/>
      <c r="Y797" s="33"/>
      <c r="Z797" s="33"/>
      <c r="AA797" s="33"/>
      <c r="AB797" s="33"/>
      <c r="AC797" s="33"/>
      <c r="AD797" s="33"/>
      <c r="AE797" s="33"/>
      <c r="AT797" s="18" t="s">
        <v>243</v>
      </c>
      <c r="AU797" s="18" t="s">
        <v>85</v>
      </c>
    </row>
    <row r="798" spans="1:65" s="2" customFormat="1" ht="39" x14ac:dyDescent="0.2">
      <c r="A798" s="33"/>
      <c r="B798" s="34"/>
      <c r="C798" s="33"/>
      <c r="D798" s="174" t="s">
        <v>245</v>
      </c>
      <c r="E798" s="33"/>
      <c r="F798" s="178" t="s">
        <v>1560</v>
      </c>
      <c r="G798" s="238"/>
      <c r="H798" s="238"/>
      <c r="I798" s="238"/>
      <c r="J798" s="238"/>
      <c r="K798" s="238"/>
      <c r="L798" s="34"/>
      <c r="M798" s="176"/>
      <c r="N798" s="177"/>
      <c r="O798" s="59"/>
      <c r="P798" s="59"/>
      <c r="Q798" s="59"/>
      <c r="R798" s="59"/>
      <c r="S798" s="59"/>
      <c r="T798" s="60"/>
      <c r="U798" s="33"/>
      <c r="V798" s="33"/>
      <c r="W798" s="33"/>
      <c r="X798" s="33"/>
      <c r="Y798" s="33"/>
      <c r="Z798" s="33"/>
      <c r="AA798" s="33"/>
      <c r="AB798" s="33"/>
      <c r="AC798" s="33"/>
      <c r="AD798" s="33"/>
      <c r="AE798" s="33"/>
      <c r="AT798" s="18" t="s">
        <v>245</v>
      </c>
      <c r="AU798" s="18" t="s">
        <v>85</v>
      </c>
    </row>
    <row r="799" spans="1:65" s="13" customFormat="1" x14ac:dyDescent="0.2">
      <c r="B799" s="179"/>
      <c r="D799" s="174" t="s">
        <v>247</v>
      </c>
      <c r="E799" s="180" t="s">
        <v>1</v>
      </c>
      <c r="F799" s="181" t="s">
        <v>1153</v>
      </c>
      <c r="G799" s="242"/>
      <c r="H799" s="243" t="s">
        <v>1</v>
      </c>
      <c r="I799" s="242"/>
      <c r="J799" s="242"/>
      <c r="K799" s="242"/>
      <c r="L799" s="179"/>
      <c r="M799" s="182"/>
      <c r="N799" s="183"/>
      <c r="O799" s="183"/>
      <c r="P799" s="183"/>
      <c r="Q799" s="183"/>
      <c r="R799" s="183"/>
      <c r="S799" s="183"/>
      <c r="T799" s="184"/>
      <c r="AT799" s="180" t="s">
        <v>247</v>
      </c>
      <c r="AU799" s="180" t="s">
        <v>85</v>
      </c>
      <c r="AV799" s="13" t="s">
        <v>83</v>
      </c>
      <c r="AW799" s="13" t="s">
        <v>33</v>
      </c>
      <c r="AX799" s="13" t="s">
        <v>76</v>
      </c>
      <c r="AY799" s="180" t="s">
        <v>235</v>
      </c>
    </row>
    <row r="800" spans="1:65" s="13" customFormat="1" x14ac:dyDescent="0.2">
      <c r="B800" s="179"/>
      <c r="D800" s="174" t="s">
        <v>247</v>
      </c>
      <c r="E800" s="180" t="s">
        <v>1</v>
      </c>
      <c r="F800" s="181" t="s">
        <v>1561</v>
      </c>
      <c r="G800" s="242"/>
      <c r="H800" s="243" t="s">
        <v>1</v>
      </c>
      <c r="I800" s="242"/>
      <c r="J800" s="242"/>
      <c r="K800" s="242"/>
      <c r="L800" s="179"/>
      <c r="M800" s="182"/>
      <c r="N800" s="183"/>
      <c r="O800" s="183"/>
      <c r="P800" s="183"/>
      <c r="Q800" s="183"/>
      <c r="R800" s="183"/>
      <c r="S800" s="183"/>
      <c r="T800" s="184"/>
      <c r="AT800" s="180" t="s">
        <v>247</v>
      </c>
      <c r="AU800" s="180" t="s">
        <v>85</v>
      </c>
      <c r="AV800" s="13" t="s">
        <v>83</v>
      </c>
      <c r="AW800" s="13" t="s">
        <v>33</v>
      </c>
      <c r="AX800" s="13" t="s">
        <v>76</v>
      </c>
      <c r="AY800" s="180" t="s">
        <v>235</v>
      </c>
    </row>
    <row r="801" spans="1:65" s="14" customFormat="1" x14ac:dyDescent="0.2">
      <c r="B801" s="185"/>
      <c r="D801" s="174" t="s">
        <v>247</v>
      </c>
      <c r="E801" s="186" t="s">
        <v>1</v>
      </c>
      <c r="F801" s="187" t="s">
        <v>1562</v>
      </c>
      <c r="G801" s="244"/>
      <c r="H801" s="245">
        <v>0.64</v>
      </c>
      <c r="I801" s="244"/>
      <c r="J801" s="244"/>
      <c r="K801" s="244"/>
      <c r="L801" s="185"/>
      <c r="M801" s="188"/>
      <c r="N801" s="189"/>
      <c r="O801" s="189"/>
      <c r="P801" s="189"/>
      <c r="Q801" s="189"/>
      <c r="R801" s="189"/>
      <c r="S801" s="189"/>
      <c r="T801" s="190"/>
      <c r="AT801" s="186" t="s">
        <v>247</v>
      </c>
      <c r="AU801" s="186" t="s">
        <v>85</v>
      </c>
      <c r="AV801" s="14" t="s">
        <v>85</v>
      </c>
      <c r="AW801" s="14" t="s">
        <v>33</v>
      </c>
      <c r="AX801" s="14" t="s">
        <v>76</v>
      </c>
      <c r="AY801" s="186" t="s">
        <v>235</v>
      </c>
    </row>
    <row r="802" spans="1:65" s="15" customFormat="1" x14ac:dyDescent="0.2">
      <c r="B802" s="191"/>
      <c r="D802" s="174" t="s">
        <v>247</v>
      </c>
      <c r="E802" s="192" t="s">
        <v>1</v>
      </c>
      <c r="F802" s="193" t="s">
        <v>252</v>
      </c>
      <c r="G802" s="246"/>
      <c r="H802" s="247">
        <v>0.64</v>
      </c>
      <c r="I802" s="246"/>
      <c r="J802" s="246"/>
      <c r="K802" s="246"/>
      <c r="L802" s="191"/>
      <c r="M802" s="194"/>
      <c r="N802" s="195"/>
      <c r="O802" s="195"/>
      <c r="P802" s="195"/>
      <c r="Q802" s="195"/>
      <c r="R802" s="195"/>
      <c r="S802" s="195"/>
      <c r="T802" s="196"/>
      <c r="AT802" s="192" t="s">
        <v>247</v>
      </c>
      <c r="AU802" s="192" t="s">
        <v>85</v>
      </c>
      <c r="AV802" s="15" t="s">
        <v>98</v>
      </c>
      <c r="AW802" s="15" t="s">
        <v>33</v>
      </c>
      <c r="AX802" s="15" t="s">
        <v>83</v>
      </c>
      <c r="AY802" s="192" t="s">
        <v>235</v>
      </c>
    </row>
    <row r="803" spans="1:65" s="2" customFormat="1" ht="19.899999999999999" customHeight="1" x14ac:dyDescent="0.2">
      <c r="A803" s="33"/>
      <c r="B803" s="162"/>
      <c r="C803" s="163" t="s">
        <v>1563</v>
      </c>
      <c r="D803" s="163" t="s">
        <v>237</v>
      </c>
      <c r="E803" s="164" t="s">
        <v>1564</v>
      </c>
      <c r="F803" s="165" t="s">
        <v>1565</v>
      </c>
      <c r="G803" s="240" t="s">
        <v>271</v>
      </c>
      <c r="H803" s="241">
        <v>118.57599999999999</v>
      </c>
      <c r="I803" s="167"/>
      <c r="J803" s="254">
        <f>ROUND(I803*H803,2)</f>
        <v>0</v>
      </c>
      <c r="K803" s="255" t="s">
        <v>1</v>
      </c>
      <c r="L803" s="34"/>
      <c r="M803" s="168" t="s">
        <v>1</v>
      </c>
      <c r="N803" s="169" t="s">
        <v>41</v>
      </c>
      <c r="O803" s="59"/>
      <c r="P803" s="170">
        <f>O803*H803</f>
        <v>0</v>
      </c>
      <c r="Q803" s="170">
        <v>0</v>
      </c>
      <c r="R803" s="170">
        <f>Q803*H803</f>
        <v>0</v>
      </c>
      <c r="S803" s="170">
        <v>0</v>
      </c>
      <c r="T803" s="171">
        <f>S803*H803</f>
        <v>0</v>
      </c>
      <c r="U803" s="33"/>
      <c r="V803" s="33"/>
      <c r="W803" s="33"/>
      <c r="X803" s="33"/>
      <c r="Y803" s="33"/>
      <c r="Z803" s="33"/>
      <c r="AA803" s="33"/>
      <c r="AB803" s="33"/>
      <c r="AC803" s="33"/>
      <c r="AD803" s="33"/>
      <c r="AE803" s="33"/>
      <c r="AR803" s="172" t="s">
        <v>98</v>
      </c>
      <c r="AT803" s="172" t="s">
        <v>237</v>
      </c>
      <c r="AU803" s="172" t="s">
        <v>85</v>
      </c>
      <c r="AY803" s="18" t="s">
        <v>235</v>
      </c>
      <c r="BE803" s="173">
        <f>IF(N803="základní",J803,0)</f>
        <v>0</v>
      </c>
      <c r="BF803" s="173">
        <f>IF(N803="snížená",J803,0)</f>
        <v>0</v>
      </c>
      <c r="BG803" s="173">
        <f>IF(N803="zákl. přenesená",J803,0)</f>
        <v>0</v>
      </c>
      <c r="BH803" s="173">
        <f>IF(N803="sníž. přenesená",J803,0)</f>
        <v>0</v>
      </c>
      <c r="BI803" s="173">
        <f>IF(N803="nulová",J803,0)</f>
        <v>0</v>
      </c>
      <c r="BJ803" s="18" t="s">
        <v>83</v>
      </c>
      <c r="BK803" s="173">
        <f>ROUND(I803*H803,2)</f>
        <v>0</v>
      </c>
      <c r="BL803" s="18" t="s">
        <v>98</v>
      </c>
      <c r="BM803" s="172" t="s">
        <v>1566</v>
      </c>
    </row>
    <row r="804" spans="1:65" s="2" customFormat="1" ht="29.25" x14ac:dyDescent="0.2">
      <c r="A804" s="33"/>
      <c r="B804" s="34"/>
      <c r="C804" s="33"/>
      <c r="D804" s="174" t="s">
        <v>243</v>
      </c>
      <c r="E804" s="33"/>
      <c r="F804" s="175" t="s">
        <v>1567</v>
      </c>
      <c r="G804" s="238"/>
      <c r="H804" s="238"/>
      <c r="I804" s="238"/>
      <c r="J804" s="238"/>
      <c r="K804" s="238"/>
      <c r="L804" s="34"/>
      <c r="M804" s="176"/>
      <c r="N804" s="177"/>
      <c r="O804" s="59"/>
      <c r="P804" s="59"/>
      <c r="Q804" s="59"/>
      <c r="R804" s="59"/>
      <c r="S804" s="59"/>
      <c r="T804" s="60"/>
      <c r="U804" s="33"/>
      <c r="V804" s="33"/>
      <c r="W804" s="33"/>
      <c r="X804" s="33"/>
      <c r="Y804" s="33"/>
      <c r="Z804" s="33"/>
      <c r="AA804" s="33"/>
      <c r="AB804" s="33"/>
      <c r="AC804" s="33"/>
      <c r="AD804" s="33"/>
      <c r="AE804" s="33"/>
      <c r="AT804" s="18" t="s">
        <v>243</v>
      </c>
      <c r="AU804" s="18" t="s">
        <v>85</v>
      </c>
    </row>
    <row r="805" spans="1:65" s="2" customFormat="1" ht="39" x14ac:dyDescent="0.2">
      <c r="A805" s="33"/>
      <c r="B805" s="34"/>
      <c r="C805" s="33"/>
      <c r="D805" s="174" t="s">
        <v>245</v>
      </c>
      <c r="E805" s="33"/>
      <c r="F805" s="178" t="s">
        <v>1560</v>
      </c>
      <c r="G805" s="238"/>
      <c r="H805" s="238"/>
      <c r="I805" s="238"/>
      <c r="J805" s="238"/>
      <c r="K805" s="238"/>
      <c r="L805" s="34"/>
      <c r="M805" s="176"/>
      <c r="N805" s="177"/>
      <c r="O805" s="59"/>
      <c r="P805" s="59"/>
      <c r="Q805" s="59"/>
      <c r="R805" s="59"/>
      <c r="S805" s="59"/>
      <c r="T805" s="60"/>
      <c r="U805" s="33"/>
      <c r="V805" s="33"/>
      <c r="W805" s="33"/>
      <c r="X805" s="33"/>
      <c r="Y805" s="33"/>
      <c r="Z805" s="33"/>
      <c r="AA805" s="33"/>
      <c r="AB805" s="33"/>
      <c r="AC805" s="33"/>
      <c r="AD805" s="33"/>
      <c r="AE805" s="33"/>
      <c r="AT805" s="18" t="s">
        <v>245</v>
      </c>
      <c r="AU805" s="18" t="s">
        <v>85</v>
      </c>
    </row>
    <row r="806" spans="1:65" s="13" customFormat="1" x14ac:dyDescent="0.2">
      <c r="B806" s="179"/>
      <c r="D806" s="174" t="s">
        <v>247</v>
      </c>
      <c r="E806" s="180" t="s">
        <v>1</v>
      </c>
      <c r="F806" s="181" t="s">
        <v>1153</v>
      </c>
      <c r="G806" s="242"/>
      <c r="H806" s="243" t="s">
        <v>1</v>
      </c>
      <c r="I806" s="242"/>
      <c r="J806" s="242"/>
      <c r="K806" s="242"/>
      <c r="L806" s="179"/>
      <c r="M806" s="182"/>
      <c r="N806" s="183"/>
      <c r="O806" s="183"/>
      <c r="P806" s="183"/>
      <c r="Q806" s="183"/>
      <c r="R806" s="183"/>
      <c r="S806" s="183"/>
      <c r="T806" s="184"/>
      <c r="AT806" s="180" t="s">
        <v>247</v>
      </c>
      <c r="AU806" s="180" t="s">
        <v>85</v>
      </c>
      <c r="AV806" s="13" t="s">
        <v>83</v>
      </c>
      <c r="AW806" s="13" t="s">
        <v>33</v>
      </c>
      <c r="AX806" s="13" t="s">
        <v>76</v>
      </c>
      <c r="AY806" s="180" t="s">
        <v>235</v>
      </c>
    </row>
    <row r="807" spans="1:65" s="13" customFormat="1" x14ac:dyDescent="0.2">
      <c r="B807" s="179"/>
      <c r="D807" s="174" t="s">
        <v>247</v>
      </c>
      <c r="E807" s="180" t="s">
        <v>1</v>
      </c>
      <c r="F807" s="181" t="s">
        <v>1568</v>
      </c>
      <c r="G807" s="242"/>
      <c r="H807" s="243" t="s">
        <v>1</v>
      </c>
      <c r="I807" s="242"/>
      <c r="J807" s="242"/>
      <c r="K807" s="242"/>
      <c r="L807" s="179"/>
      <c r="M807" s="182"/>
      <c r="N807" s="183"/>
      <c r="O807" s="183"/>
      <c r="P807" s="183"/>
      <c r="Q807" s="183"/>
      <c r="R807" s="183"/>
      <c r="S807" s="183"/>
      <c r="T807" s="184"/>
      <c r="AT807" s="180" t="s">
        <v>247</v>
      </c>
      <c r="AU807" s="180" t="s">
        <v>85</v>
      </c>
      <c r="AV807" s="13" t="s">
        <v>83</v>
      </c>
      <c r="AW807" s="13" t="s">
        <v>33</v>
      </c>
      <c r="AX807" s="13" t="s">
        <v>76</v>
      </c>
      <c r="AY807" s="180" t="s">
        <v>235</v>
      </c>
    </row>
    <row r="808" spans="1:65" s="13" customFormat="1" x14ac:dyDescent="0.2">
      <c r="B808" s="179"/>
      <c r="D808" s="174" t="s">
        <v>247</v>
      </c>
      <c r="E808" s="180" t="s">
        <v>1</v>
      </c>
      <c r="F808" s="181" t="s">
        <v>1569</v>
      </c>
      <c r="G808" s="242"/>
      <c r="H808" s="243" t="s">
        <v>1</v>
      </c>
      <c r="I808" s="242"/>
      <c r="J808" s="242"/>
      <c r="K808" s="242"/>
      <c r="L808" s="179"/>
      <c r="M808" s="182"/>
      <c r="N808" s="183"/>
      <c r="O808" s="183"/>
      <c r="P808" s="183"/>
      <c r="Q808" s="183"/>
      <c r="R808" s="183"/>
      <c r="S808" s="183"/>
      <c r="T808" s="184"/>
      <c r="AT808" s="180" t="s">
        <v>247</v>
      </c>
      <c r="AU808" s="180" t="s">
        <v>85</v>
      </c>
      <c r="AV808" s="13" t="s">
        <v>83</v>
      </c>
      <c r="AW808" s="13" t="s">
        <v>33</v>
      </c>
      <c r="AX808" s="13" t="s">
        <v>76</v>
      </c>
      <c r="AY808" s="180" t="s">
        <v>235</v>
      </c>
    </row>
    <row r="809" spans="1:65" s="14" customFormat="1" x14ac:dyDescent="0.2">
      <c r="B809" s="185"/>
      <c r="D809" s="174" t="s">
        <v>247</v>
      </c>
      <c r="E809" s="186" t="s">
        <v>1</v>
      </c>
      <c r="F809" s="187" t="s">
        <v>1570</v>
      </c>
      <c r="G809" s="244"/>
      <c r="H809" s="245">
        <v>115</v>
      </c>
      <c r="I809" s="244"/>
      <c r="J809" s="244"/>
      <c r="K809" s="244"/>
      <c r="L809" s="185"/>
      <c r="M809" s="188"/>
      <c r="N809" s="189"/>
      <c r="O809" s="189"/>
      <c r="P809" s="189"/>
      <c r="Q809" s="189"/>
      <c r="R809" s="189"/>
      <c r="S809" s="189"/>
      <c r="T809" s="190"/>
      <c r="AT809" s="186" t="s">
        <v>247</v>
      </c>
      <c r="AU809" s="186" t="s">
        <v>85</v>
      </c>
      <c r="AV809" s="14" t="s">
        <v>85</v>
      </c>
      <c r="AW809" s="14" t="s">
        <v>33</v>
      </c>
      <c r="AX809" s="14" t="s">
        <v>76</v>
      </c>
      <c r="AY809" s="186" t="s">
        <v>235</v>
      </c>
    </row>
    <row r="810" spans="1:65" s="13" customFormat="1" x14ac:dyDescent="0.2">
      <c r="B810" s="179"/>
      <c r="D810" s="174" t="s">
        <v>247</v>
      </c>
      <c r="E810" s="180" t="s">
        <v>1</v>
      </c>
      <c r="F810" s="181" t="s">
        <v>1571</v>
      </c>
      <c r="G810" s="242"/>
      <c r="H810" s="243" t="s">
        <v>1</v>
      </c>
      <c r="I810" s="242"/>
      <c r="J810" s="242"/>
      <c r="K810" s="242"/>
      <c r="L810" s="179"/>
      <c r="M810" s="182"/>
      <c r="N810" s="183"/>
      <c r="O810" s="183"/>
      <c r="P810" s="183"/>
      <c r="Q810" s="183"/>
      <c r="R810" s="183"/>
      <c r="S810" s="183"/>
      <c r="T810" s="184"/>
      <c r="AT810" s="180" t="s">
        <v>247</v>
      </c>
      <c r="AU810" s="180" t="s">
        <v>85</v>
      </c>
      <c r="AV810" s="13" t="s">
        <v>83</v>
      </c>
      <c r="AW810" s="13" t="s">
        <v>33</v>
      </c>
      <c r="AX810" s="13" t="s">
        <v>76</v>
      </c>
      <c r="AY810" s="180" t="s">
        <v>235</v>
      </c>
    </row>
    <row r="811" spans="1:65" s="14" customFormat="1" x14ac:dyDescent="0.2">
      <c r="B811" s="185"/>
      <c r="D811" s="174" t="s">
        <v>247</v>
      </c>
      <c r="E811" s="186" t="s">
        <v>1</v>
      </c>
      <c r="F811" s="187" t="s">
        <v>1572</v>
      </c>
      <c r="G811" s="244"/>
      <c r="H811" s="245">
        <v>1.2150000000000001</v>
      </c>
      <c r="I811" s="244"/>
      <c r="J811" s="244"/>
      <c r="K811" s="244"/>
      <c r="L811" s="185"/>
      <c r="M811" s="188"/>
      <c r="N811" s="189"/>
      <c r="O811" s="189"/>
      <c r="P811" s="189"/>
      <c r="Q811" s="189"/>
      <c r="R811" s="189"/>
      <c r="S811" s="189"/>
      <c r="T811" s="190"/>
      <c r="AT811" s="186" t="s">
        <v>247</v>
      </c>
      <c r="AU811" s="186" t="s">
        <v>85</v>
      </c>
      <c r="AV811" s="14" t="s">
        <v>85</v>
      </c>
      <c r="AW811" s="14" t="s">
        <v>33</v>
      </c>
      <c r="AX811" s="14" t="s">
        <v>76</v>
      </c>
      <c r="AY811" s="186" t="s">
        <v>235</v>
      </c>
    </row>
    <row r="812" spans="1:65" s="13" customFormat="1" x14ac:dyDescent="0.2">
      <c r="B812" s="179"/>
      <c r="D812" s="174" t="s">
        <v>247</v>
      </c>
      <c r="E812" s="180" t="s">
        <v>1</v>
      </c>
      <c r="F812" s="181" t="s">
        <v>1573</v>
      </c>
      <c r="G812" s="242"/>
      <c r="H812" s="243" t="s">
        <v>1</v>
      </c>
      <c r="I812" s="242"/>
      <c r="J812" s="242"/>
      <c r="K812" s="242"/>
      <c r="L812" s="179"/>
      <c r="M812" s="182"/>
      <c r="N812" s="183"/>
      <c r="O812" s="183"/>
      <c r="P812" s="183"/>
      <c r="Q812" s="183"/>
      <c r="R812" s="183"/>
      <c r="S812" s="183"/>
      <c r="T812" s="184"/>
      <c r="AT812" s="180" t="s">
        <v>247</v>
      </c>
      <c r="AU812" s="180" t="s">
        <v>85</v>
      </c>
      <c r="AV812" s="13" t="s">
        <v>83</v>
      </c>
      <c r="AW812" s="13" t="s">
        <v>33</v>
      </c>
      <c r="AX812" s="13" t="s">
        <v>76</v>
      </c>
      <c r="AY812" s="180" t="s">
        <v>235</v>
      </c>
    </row>
    <row r="813" spans="1:65" s="14" customFormat="1" x14ac:dyDescent="0.2">
      <c r="B813" s="185"/>
      <c r="D813" s="174" t="s">
        <v>247</v>
      </c>
      <c r="E813" s="186" t="s">
        <v>1</v>
      </c>
      <c r="F813" s="187" t="s">
        <v>1574</v>
      </c>
      <c r="G813" s="244"/>
      <c r="H813" s="245">
        <v>1.4510000000000001</v>
      </c>
      <c r="I813" s="244"/>
      <c r="J813" s="244"/>
      <c r="K813" s="244"/>
      <c r="L813" s="185"/>
      <c r="M813" s="188"/>
      <c r="N813" s="189"/>
      <c r="O813" s="189"/>
      <c r="P813" s="189"/>
      <c r="Q813" s="189"/>
      <c r="R813" s="189"/>
      <c r="S813" s="189"/>
      <c r="T813" s="190"/>
      <c r="AT813" s="186" t="s">
        <v>247</v>
      </c>
      <c r="AU813" s="186" t="s">
        <v>85</v>
      </c>
      <c r="AV813" s="14" t="s">
        <v>85</v>
      </c>
      <c r="AW813" s="14" t="s">
        <v>33</v>
      </c>
      <c r="AX813" s="14" t="s">
        <v>76</v>
      </c>
      <c r="AY813" s="186" t="s">
        <v>235</v>
      </c>
    </row>
    <row r="814" spans="1:65" s="14" customFormat="1" x14ac:dyDescent="0.2">
      <c r="B814" s="185"/>
      <c r="D814" s="174" t="s">
        <v>247</v>
      </c>
      <c r="E814" s="186" t="s">
        <v>1</v>
      </c>
      <c r="F814" s="187" t="s">
        <v>1575</v>
      </c>
      <c r="G814" s="244"/>
      <c r="H814" s="245">
        <v>0.91</v>
      </c>
      <c r="I814" s="244"/>
      <c r="J814" s="244"/>
      <c r="K814" s="244"/>
      <c r="L814" s="185"/>
      <c r="M814" s="188"/>
      <c r="N814" s="189"/>
      <c r="O814" s="189"/>
      <c r="P814" s="189"/>
      <c r="Q814" s="189"/>
      <c r="R814" s="189"/>
      <c r="S814" s="189"/>
      <c r="T814" s="190"/>
      <c r="AT814" s="186" t="s">
        <v>247</v>
      </c>
      <c r="AU814" s="186" t="s">
        <v>85</v>
      </c>
      <c r="AV814" s="14" t="s">
        <v>85</v>
      </c>
      <c r="AW814" s="14" t="s">
        <v>33</v>
      </c>
      <c r="AX814" s="14" t="s">
        <v>76</v>
      </c>
      <c r="AY814" s="186" t="s">
        <v>235</v>
      </c>
    </row>
    <row r="815" spans="1:65" s="15" customFormat="1" x14ac:dyDescent="0.2">
      <c r="B815" s="191"/>
      <c r="D815" s="174" t="s">
        <v>247</v>
      </c>
      <c r="E815" s="192" t="s">
        <v>1</v>
      </c>
      <c r="F815" s="193" t="s">
        <v>252</v>
      </c>
      <c r="G815" s="246"/>
      <c r="H815" s="247">
        <v>118.57599999999999</v>
      </c>
      <c r="I815" s="246"/>
      <c r="J815" s="246"/>
      <c r="K815" s="246"/>
      <c r="L815" s="191"/>
      <c r="M815" s="194"/>
      <c r="N815" s="195"/>
      <c r="O815" s="195"/>
      <c r="P815" s="195"/>
      <c r="Q815" s="195"/>
      <c r="R815" s="195"/>
      <c r="S815" s="195"/>
      <c r="T815" s="196"/>
      <c r="AT815" s="192" t="s">
        <v>247</v>
      </c>
      <c r="AU815" s="192" t="s">
        <v>85</v>
      </c>
      <c r="AV815" s="15" t="s">
        <v>98</v>
      </c>
      <c r="AW815" s="15" t="s">
        <v>33</v>
      </c>
      <c r="AX815" s="15" t="s">
        <v>83</v>
      </c>
      <c r="AY815" s="192" t="s">
        <v>235</v>
      </c>
    </row>
    <row r="816" spans="1:65" s="2" customFormat="1" ht="30" customHeight="1" x14ac:dyDescent="0.2">
      <c r="A816" s="33"/>
      <c r="B816" s="162"/>
      <c r="C816" s="163" t="s">
        <v>1576</v>
      </c>
      <c r="D816" s="163" t="s">
        <v>237</v>
      </c>
      <c r="E816" s="164" t="s">
        <v>1577</v>
      </c>
      <c r="F816" s="165" t="s">
        <v>1578</v>
      </c>
      <c r="G816" s="240" t="s">
        <v>341</v>
      </c>
      <c r="H816" s="241">
        <v>15.071999999999999</v>
      </c>
      <c r="I816" s="167"/>
      <c r="J816" s="254">
        <f>ROUND(I816*H816,2)</f>
        <v>0</v>
      </c>
      <c r="K816" s="255" t="s">
        <v>241</v>
      </c>
      <c r="L816" s="34"/>
      <c r="M816" s="168" t="s">
        <v>1</v>
      </c>
      <c r="N816" s="169" t="s">
        <v>41</v>
      </c>
      <c r="O816" s="59"/>
      <c r="P816" s="170">
        <f>O816*H816</f>
        <v>0</v>
      </c>
      <c r="Q816" s="170">
        <v>1.06071</v>
      </c>
      <c r="R816" s="170">
        <f>Q816*H816</f>
        <v>15.98702112</v>
      </c>
      <c r="S816" s="170">
        <v>0</v>
      </c>
      <c r="T816" s="171">
        <f>S816*H816</f>
        <v>0</v>
      </c>
      <c r="U816" s="33"/>
      <c r="V816" s="33"/>
      <c r="W816" s="33"/>
      <c r="X816" s="33"/>
      <c r="Y816" s="33"/>
      <c r="Z816" s="33"/>
      <c r="AA816" s="33"/>
      <c r="AB816" s="33"/>
      <c r="AC816" s="33"/>
      <c r="AD816" s="33"/>
      <c r="AE816" s="33"/>
      <c r="AR816" s="172" t="s">
        <v>98</v>
      </c>
      <c r="AT816" s="172" t="s">
        <v>237</v>
      </c>
      <c r="AU816" s="172" t="s">
        <v>85</v>
      </c>
      <c r="AY816" s="18" t="s">
        <v>235</v>
      </c>
      <c r="BE816" s="173">
        <f>IF(N816="základní",J816,0)</f>
        <v>0</v>
      </c>
      <c r="BF816" s="173">
        <f>IF(N816="snížená",J816,0)</f>
        <v>0</v>
      </c>
      <c r="BG816" s="173">
        <f>IF(N816="zákl. přenesená",J816,0)</f>
        <v>0</v>
      </c>
      <c r="BH816" s="173">
        <f>IF(N816="sníž. přenesená",J816,0)</f>
        <v>0</v>
      </c>
      <c r="BI816" s="173">
        <f>IF(N816="nulová",J816,0)</f>
        <v>0</v>
      </c>
      <c r="BJ816" s="18" t="s">
        <v>83</v>
      </c>
      <c r="BK816" s="173">
        <f>ROUND(I816*H816,2)</f>
        <v>0</v>
      </c>
      <c r="BL816" s="18" t="s">
        <v>98</v>
      </c>
      <c r="BM816" s="172" t="s">
        <v>1579</v>
      </c>
    </row>
    <row r="817" spans="1:65" s="2" customFormat="1" ht="19.5" x14ac:dyDescent="0.2">
      <c r="A817" s="33"/>
      <c r="B817" s="34"/>
      <c r="C817" s="33"/>
      <c r="D817" s="174" t="s">
        <v>243</v>
      </c>
      <c r="E817" s="33"/>
      <c r="F817" s="175" t="s">
        <v>1580</v>
      </c>
      <c r="G817" s="238"/>
      <c r="H817" s="238"/>
      <c r="I817" s="238"/>
      <c r="J817" s="238"/>
      <c r="K817" s="238"/>
      <c r="L817" s="34"/>
      <c r="M817" s="176"/>
      <c r="N817" s="177"/>
      <c r="O817" s="59"/>
      <c r="P817" s="59"/>
      <c r="Q817" s="59"/>
      <c r="R817" s="59"/>
      <c r="S817" s="59"/>
      <c r="T817" s="60"/>
      <c r="U817" s="33"/>
      <c r="V817" s="33"/>
      <c r="W817" s="33"/>
      <c r="X817" s="33"/>
      <c r="Y817" s="33"/>
      <c r="Z817" s="33"/>
      <c r="AA817" s="33"/>
      <c r="AB817" s="33"/>
      <c r="AC817" s="33"/>
      <c r="AD817" s="33"/>
      <c r="AE817" s="33"/>
      <c r="AT817" s="18" t="s">
        <v>243</v>
      </c>
      <c r="AU817" s="18" t="s">
        <v>85</v>
      </c>
    </row>
    <row r="818" spans="1:65" s="13" customFormat="1" x14ac:dyDescent="0.2">
      <c r="B818" s="179"/>
      <c r="D818" s="174" t="s">
        <v>247</v>
      </c>
      <c r="E818" s="180" t="s">
        <v>1</v>
      </c>
      <c r="F818" s="181" t="s">
        <v>579</v>
      </c>
      <c r="G818" s="242"/>
      <c r="H818" s="243" t="s">
        <v>1</v>
      </c>
      <c r="I818" s="242"/>
      <c r="J818" s="242"/>
      <c r="K818" s="242"/>
      <c r="L818" s="179"/>
      <c r="M818" s="182"/>
      <c r="N818" s="183"/>
      <c r="O818" s="183"/>
      <c r="P818" s="183"/>
      <c r="Q818" s="183"/>
      <c r="R818" s="183"/>
      <c r="S818" s="183"/>
      <c r="T818" s="184"/>
      <c r="AT818" s="180" t="s">
        <v>247</v>
      </c>
      <c r="AU818" s="180" t="s">
        <v>85</v>
      </c>
      <c r="AV818" s="13" t="s">
        <v>83</v>
      </c>
      <c r="AW818" s="13" t="s">
        <v>33</v>
      </c>
      <c r="AX818" s="13" t="s">
        <v>76</v>
      </c>
      <c r="AY818" s="180" t="s">
        <v>235</v>
      </c>
    </row>
    <row r="819" spans="1:65" s="13" customFormat="1" x14ac:dyDescent="0.2">
      <c r="B819" s="179"/>
      <c r="D819" s="174" t="s">
        <v>247</v>
      </c>
      <c r="E819" s="180" t="s">
        <v>1</v>
      </c>
      <c r="F819" s="181" t="s">
        <v>1581</v>
      </c>
      <c r="G819" s="242"/>
      <c r="H819" s="243" t="s">
        <v>1</v>
      </c>
      <c r="I819" s="242"/>
      <c r="J819" s="242"/>
      <c r="K819" s="242"/>
      <c r="L819" s="179"/>
      <c r="M819" s="182"/>
      <c r="N819" s="183"/>
      <c r="O819" s="183"/>
      <c r="P819" s="183"/>
      <c r="Q819" s="183"/>
      <c r="R819" s="183"/>
      <c r="S819" s="183"/>
      <c r="T819" s="184"/>
      <c r="AT819" s="180" t="s">
        <v>247</v>
      </c>
      <c r="AU819" s="180" t="s">
        <v>85</v>
      </c>
      <c r="AV819" s="13" t="s">
        <v>83</v>
      </c>
      <c r="AW819" s="13" t="s">
        <v>33</v>
      </c>
      <c r="AX819" s="13" t="s">
        <v>76</v>
      </c>
      <c r="AY819" s="180" t="s">
        <v>235</v>
      </c>
    </row>
    <row r="820" spans="1:65" s="14" customFormat="1" x14ac:dyDescent="0.2">
      <c r="B820" s="185"/>
      <c r="D820" s="174" t="s">
        <v>247</v>
      </c>
      <c r="E820" s="186" t="s">
        <v>1</v>
      </c>
      <c r="F820" s="187" t="s">
        <v>1582</v>
      </c>
      <c r="G820" s="244"/>
      <c r="H820" s="245">
        <v>15.071999999999999</v>
      </c>
      <c r="I820" s="244"/>
      <c r="J820" s="244"/>
      <c r="K820" s="244"/>
      <c r="L820" s="185"/>
      <c r="M820" s="188"/>
      <c r="N820" s="189"/>
      <c r="O820" s="189"/>
      <c r="P820" s="189"/>
      <c r="Q820" s="189"/>
      <c r="R820" s="189"/>
      <c r="S820" s="189"/>
      <c r="T820" s="190"/>
      <c r="AT820" s="186" t="s">
        <v>247</v>
      </c>
      <c r="AU820" s="186" t="s">
        <v>85</v>
      </c>
      <c r="AV820" s="14" t="s">
        <v>85</v>
      </c>
      <c r="AW820" s="14" t="s">
        <v>33</v>
      </c>
      <c r="AX820" s="14" t="s">
        <v>76</v>
      </c>
      <c r="AY820" s="186" t="s">
        <v>235</v>
      </c>
    </row>
    <row r="821" spans="1:65" s="15" customFormat="1" x14ac:dyDescent="0.2">
      <c r="B821" s="191"/>
      <c r="D821" s="174" t="s">
        <v>247</v>
      </c>
      <c r="E821" s="192" t="s">
        <v>1</v>
      </c>
      <c r="F821" s="193" t="s">
        <v>252</v>
      </c>
      <c r="G821" s="246"/>
      <c r="H821" s="247">
        <v>15.071999999999999</v>
      </c>
      <c r="I821" s="246"/>
      <c r="J821" s="246"/>
      <c r="K821" s="246"/>
      <c r="L821" s="191"/>
      <c r="M821" s="194"/>
      <c r="N821" s="195"/>
      <c r="O821" s="195"/>
      <c r="P821" s="195"/>
      <c r="Q821" s="195"/>
      <c r="R821" s="195"/>
      <c r="S821" s="195"/>
      <c r="T821" s="196"/>
      <c r="AT821" s="192" t="s">
        <v>247</v>
      </c>
      <c r="AU821" s="192" t="s">
        <v>85</v>
      </c>
      <c r="AV821" s="15" t="s">
        <v>98</v>
      </c>
      <c r="AW821" s="15" t="s">
        <v>33</v>
      </c>
      <c r="AX821" s="15" t="s">
        <v>83</v>
      </c>
      <c r="AY821" s="192" t="s">
        <v>235</v>
      </c>
    </row>
    <row r="822" spans="1:65" s="2" customFormat="1" ht="30" customHeight="1" x14ac:dyDescent="0.2">
      <c r="A822" s="33"/>
      <c r="B822" s="162"/>
      <c r="C822" s="163" t="s">
        <v>1583</v>
      </c>
      <c r="D822" s="163" t="s">
        <v>237</v>
      </c>
      <c r="E822" s="164" t="s">
        <v>1584</v>
      </c>
      <c r="F822" s="165" t="s">
        <v>1585</v>
      </c>
      <c r="G822" s="240" t="s">
        <v>341</v>
      </c>
      <c r="H822" s="241">
        <v>0.45</v>
      </c>
      <c r="I822" s="167"/>
      <c r="J822" s="254">
        <f>ROUND(I822*H822,2)</f>
        <v>0</v>
      </c>
      <c r="K822" s="255" t="s">
        <v>241</v>
      </c>
      <c r="L822" s="34"/>
      <c r="M822" s="168" t="s">
        <v>1</v>
      </c>
      <c r="N822" s="169" t="s">
        <v>41</v>
      </c>
      <c r="O822" s="59"/>
      <c r="P822" s="170">
        <f>O822*H822</f>
        <v>0</v>
      </c>
      <c r="Q822" s="170">
        <v>0.85540000000000005</v>
      </c>
      <c r="R822" s="170">
        <f>Q822*H822</f>
        <v>0.38493000000000005</v>
      </c>
      <c r="S822" s="170">
        <v>0</v>
      </c>
      <c r="T822" s="171">
        <f>S822*H822</f>
        <v>0</v>
      </c>
      <c r="U822" s="33"/>
      <c r="V822" s="33"/>
      <c r="W822" s="33"/>
      <c r="X822" s="33"/>
      <c r="Y822" s="33"/>
      <c r="Z822" s="33"/>
      <c r="AA822" s="33"/>
      <c r="AB822" s="33"/>
      <c r="AC822" s="33"/>
      <c r="AD822" s="33"/>
      <c r="AE822" s="33"/>
      <c r="AR822" s="172" t="s">
        <v>98</v>
      </c>
      <c r="AT822" s="172" t="s">
        <v>237</v>
      </c>
      <c r="AU822" s="172" t="s">
        <v>85</v>
      </c>
      <c r="AY822" s="18" t="s">
        <v>235</v>
      </c>
      <c r="BE822" s="173">
        <f>IF(N822="základní",J822,0)</f>
        <v>0</v>
      </c>
      <c r="BF822" s="173">
        <f>IF(N822="snížená",J822,0)</f>
        <v>0</v>
      </c>
      <c r="BG822" s="173">
        <f>IF(N822="zákl. přenesená",J822,0)</f>
        <v>0</v>
      </c>
      <c r="BH822" s="173">
        <f>IF(N822="sníž. přenesená",J822,0)</f>
        <v>0</v>
      </c>
      <c r="BI822" s="173">
        <f>IF(N822="nulová",J822,0)</f>
        <v>0</v>
      </c>
      <c r="BJ822" s="18" t="s">
        <v>83</v>
      </c>
      <c r="BK822" s="173">
        <f>ROUND(I822*H822,2)</f>
        <v>0</v>
      </c>
      <c r="BL822" s="18" t="s">
        <v>98</v>
      </c>
      <c r="BM822" s="172" t="s">
        <v>1586</v>
      </c>
    </row>
    <row r="823" spans="1:65" s="2" customFormat="1" ht="19.5" x14ac:dyDescent="0.2">
      <c r="A823" s="33"/>
      <c r="B823" s="34"/>
      <c r="C823" s="33"/>
      <c r="D823" s="174" t="s">
        <v>243</v>
      </c>
      <c r="E823" s="33"/>
      <c r="F823" s="175" t="s">
        <v>1587</v>
      </c>
      <c r="G823" s="238"/>
      <c r="H823" s="238"/>
      <c r="I823" s="238"/>
      <c r="J823" s="238"/>
      <c r="K823" s="238"/>
      <c r="L823" s="34"/>
      <c r="M823" s="176"/>
      <c r="N823" s="177"/>
      <c r="O823" s="59"/>
      <c r="P823" s="59"/>
      <c r="Q823" s="59"/>
      <c r="R823" s="59"/>
      <c r="S823" s="59"/>
      <c r="T823" s="60"/>
      <c r="U823" s="33"/>
      <c r="V823" s="33"/>
      <c r="W823" s="33"/>
      <c r="X823" s="33"/>
      <c r="Y823" s="33"/>
      <c r="Z823" s="33"/>
      <c r="AA823" s="33"/>
      <c r="AB823" s="33"/>
      <c r="AC823" s="33"/>
      <c r="AD823" s="33"/>
      <c r="AE823" s="33"/>
      <c r="AT823" s="18" t="s">
        <v>243</v>
      </c>
      <c r="AU823" s="18" t="s">
        <v>85</v>
      </c>
    </row>
    <row r="824" spans="1:65" s="13" customFormat="1" x14ac:dyDescent="0.2">
      <c r="B824" s="179"/>
      <c r="D824" s="174" t="s">
        <v>247</v>
      </c>
      <c r="E824" s="180" t="s">
        <v>1</v>
      </c>
      <c r="F824" s="181" t="s">
        <v>1153</v>
      </c>
      <c r="G824" s="242"/>
      <c r="H824" s="243" t="s">
        <v>1</v>
      </c>
      <c r="I824" s="242"/>
      <c r="J824" s="242"/>
      <c r="K824" s="242"/>
      <c r="L824" s="179"/>
      <c r="M824" s="182"/>
      <c r="N824" s="183"/>
      <c r="O824" s="183"/>
      <c r="P824" s="183"/>
      <c r="Q824" s="183"/>
      <c r="R824" s="183"/>
      <c r="S824" s="183"/>
      <c r="T824" s="184"/>
      <c r="AT824" s="180" t="s">
        <v>247</v>
      </c>
      <c r="AU824" s="180" t="s">
        <v>85</v>
      </c>
      <c r="AV824" s="13" t="s">
        <v>83</v>
      </c>
      <c r="AW824" s="13" t="s">
        <v>33</v>
      </c>
      <c r="AX824" s="13" t="s">
        <v>76</v>
      </c>
      <c r="AY824" s="180" t="s">
        <v>235</v>
      </c>
    </row>
    <row r="825" spans="1:65" s="13" customFormat="1" x14ac:dyDescent="0.2">
      <c r="B825" s="179"/>
      <c r="D825" s="174" t="s">
        <v>247</v>
      </c>
      <c r="E825" s="180" t="s">
        <v>1</v>
      </c>
      <c r="F825" s="181" t="s">
        <v>1588</v>
      </c>
      <c r="G825" s="242"/>
      <c r="H825" s="243" t="s">
        <v>1</v>
      </c>
      <c r="I825" s="242"/>
      <c r="J825" s="242"/>
      <c r="K825" s="242"/>
      <c r="L825" s="179"/>
      <c r="M825" s="182"/>
      <c r="N825" s="183"/>
      <c r="O825" s="183"/>
      <c r="P825" s="183"/>
      <c r="Q825" s="183"/>
      <c r="R825" s="183"/>
      <c r="S825" s="183"/>
      <c r="T825" s="184"/>
      <c r="AT825" s="180" t="s">
        <v>247</v>
      </c>
      <c r="AU825" s="180" t="s">
        <v>85</v>
      </c>
      <c r="AV825" s="13" t="s">
        <v>83</v>
      </c>
      <c r="AW825" s="13" t="s">
        <v>33</v>
      </c>
      <c r="AX825" s="13" t="s">
        <v>76</v>
      </c>
      <c r="AY825" s="180" t="s">
        <v>235</v>
      </c>
    </row>
    <row r="826" spans="1:65" s="14" customFormat="1" x14ac:dyDescent="0.2">
      <c r="B826" s="185"/>
      <c r="D826" s="174" t="s">
        <v>247</v>
      </c>
      <c r="E826" s="186" t="s">
        <v>1</v>
      </c>
      <c r="F826" s="187" t="s">
        <v>1589</v>
      </c>
      <c r="G826" s="244"/>
      <c r="H826" s="245">
        <v>0.45</v>
      </c>
      <c r="I826" s="244"/>
      <c r="J826" s="244"/>
      <c r="K826" s="244"/>
      <c r="L826" s="185"/>
      <c r="M826" s="188"/>
      <c r="N826" s="189"/>
      <c r="O826" s="189"/>
      <c r="P826" s="189"/>
      <c r="Q826" s="189"/>
      <c r="R826" s="189"/>
      <c r="S826" s="189"/>
      <c r="T826" s="190"/>
      <c r="AT826" s="186" t="s">
        <v>247</v>
      </c>
      <c r="AU826" s="186" t="s">
        <v>85</v>
      </c>
      <c r="AV826" s="14" t="s">
        <v>85</v>
      </c>
      <c r="AW826" s="14" t="s">
        <v>33</v>
      </c>
      <c r="AX826" s="14" t="s">
        <v>76</v>
      </c>
      <c r="AY826" s="186" t="s">
        <v>235</v>
      </c>
    </row>
    <row r="827" spans="1:65" s="15" customFormat="1" x14ac:dyDescent="0.2">
      <c r="B827" s="191"/>
      <c r="D827" s="174" t="s">
        <v>247</v>
      </c>
      <c r="E827" s="192" t="s">
        <v>1</v>
      </c>
      <c r="F827" s="193" t="s">
        <v>252</v>
      </c>
      <c r="G827" s="246"/>
      <c r="H827" s="247">
        <v>0.45</v>
      </c>
      <c r="I827" s="246"/>
      <c r="J827" s="246"/>
      <c r="K827" s="246"/>
      <c r="L827" s="191"/>
      <c r="M827" s="194"/>
      <c r="N827" s="195"/>
      <c r="O827" s="195"/>
      <c r="P827" s="195"/>
      <c r="Q827" s="195"/>
      <c r="R827" s="195"/>
      <c r="S827" s="195"/>
      <c r="T827" s="196"/>
      <c r="AT827" s="192" t="s">
        <v>247</v>
      </c>
      <c r="AU827" s="192" t="s">
        <v>85</v>
      </c>
      <c r="AV827" s="15" t="s">
        <v>98</v>
      </c>
      <c r="AW827" s="15" t="s">
        <v>33</v>
      </c>
      <c r="AX827" s="15" t="s">
        <v>83</v>
      </c>
      <c r="AY827" s="192" t="s">
        <v>235</v>
      </c>
    </row>
    <row r="828" spans="1:65" s="2" customFormat="1" ht="19.899999999999999" customHeight="1" x14ac:dyDescent="0.2">
      <c r="A828" s="33"/>
      <c r="B828" s="162"/>
      <c r="C828" s="163" t="s">
        <v>1590</v>
      </c>
      <c r="D828" s="163" t="s">
        <v>237</v>
      </c>
      <c r="E828" s="164" t="s">
        <v>1591</v>
      </c>
      <c r="F828" s="165" t="s">
        <v>1592</v>
      </c>
      <c r="G828" s="240" t="s">
        <v>271</v>
      </c>
      <c r="H828" s="241">
        <v>85.14</v>
      </c>
      <c r="I828" s="167"/>
      <c r="J828" s="254">
        <f>ROUND(I828*H828,2)</f>
        <v>0</v>
      </c>
      <c r="K828" s="255" t="s">
        <v>241</v>
      </c>
      <c r="L828" s="34"/>
      <c r="M828" s="168" t="s">
        <v>1</v>
      </c>
      <c r="N828" s="169" t="s">
        <v>41</v>
      </c>
      <c r="O828" s="59"/>
      <c r="P828" s="170">
        <f>O828*H828</f>
        <v>0</v>
      </c>
      <c r="Q828" s="170">
        <v>1.89</v>
      </c>
      <c r="R828" s="170">
        <f>Q828*H828</f>
        <v>160.91459999999998</v>
      </c>
      <c r="S828" s="170">
        <v>0</v>
      </c>
      <c r="T828" s="171">
        <f>S828*H828</f>
        <v>0</v>
      </c>
      <c r="U828" s="33"/>
      <c r="V828" s="33"/>
      <c r="W828" s="33"/>
      <c r="X828" s="33"/>
      <c r="Y828" s="33"/>
      <c r="Z828" s="33"/>
      <c r="AA828" s="33"/>
      <c r="AB828" s="33"/>
      <c r="AC828" s="33"/>
      <c r="AD828" s="33"/>
      <c r="AE828" s="33"/>
      <c r="AR828" s="172" t="s">
        <v>98</v>
      </c>
      <c r="AT828" s="172" t="s">
        <v>237</v>
      </c>
      <c r="AU828" s="172" t="s">
        <v>85</v>
      </c>
      <c r="AY828" s="18" t="s">
        <v>235</v>
      </c>
      <c r="BE828" s="173">
        <f>IF(N828="základní",J828,0)</f>
        <v>0</v>
      </c>
      <c r="BF828" s="173">
        <f>IF(N828="snížená",J828,0)</f>
        <v>0</v>
      </c>
      <c r="BG828" s="173">
        <f>IF(N828="zákl. přenesená",J828,0)</f>
        <v>0</v>
      </c>
      <c r="BH828" s="173">
        <f>IF(N828="sníž. přenesená",J828,0)</f>
        <v>0</v>
      </c>
      <c r="BI828" s="173">
        <f>IF(N828="nulová",J828,0)</f>
        <v>0</v>
      </c>
      <c r="BJ828" s="18" t="s">
        <v>83</v>
      </c>
      <c r="BK828" s="173">
        <f>ROUND(I828*H828,2)</f>
        <v>0</v>
      </c>
      <c r="BL828" s="18" t="s">
        <v>98</v>
      </c>
      <c r="BM828" s="172" t="s">
        <v>1593</v>
      </c>
    </row>
    <row r="829" spans="1:65" s="2" customFormat="1" ht="19.5" x14ac:dyDescent="0.2">
      <c r="A829" s="33"/>
      <c r="B829" s="34"/>
      <c r="C829" s="33"/>
      <c r="D829" s="174" t="s">
        <v>243</v>
      </c>
      <c r="E829" s="33"/>
      <c r="F829" s="175" t="s">
        <v>1594</v>
      </c>
      <c r="G829" s="238"/>
      <c r="H829" s="238"/>
      <c r="I829" s="238"/>
      <c r="J829" s="238"/>
      <c r="K829" s="238"/>
      <c r="L829" s="34"/>
      <c r="M829" s="176"/>
      <c r="N829" s="177"/>
      <c r="O829" s="59"/>
      <c r="P829" s="59"/>
      <c r="Q829" s="59"/>
      <c r="R829" s="59"/>
      <c r="S829" s="59"/>
      <c r="T829" s="60"/>
      <c r="U829" s="33"/>
      <c r="V829" s="33"/>
      <c r="W829" s="33"/>
      <c r="X829" s="33"/>
      <c r="Y829" s="33"/>
      <c r="Z829" s="33"/>
      <c r="AA829" s="33"/>
      <c r="AB829" s="33"/>
      <c r="AC829" s="33"/>
      <c r="AD829" s="33"/>
      <c r="AE829" s="33"/>
      <c r="AT829" s="18" t="s">
        <v>243</v>
      </c>
      <c r="AU829" s="18" t="s">
        <v>85</v>
      </c>
    </row>
    <row r="830" spans="1:65" s="2" customFormat="1" ht="87.75" x14ac:dyDescent="0.2">
      <c r="A830" s="33"/>
      <c r="B830" s="34"/>
      <c r="C830" s="33"/>
      <c r="D830" s="174" t="s">
        <v>245</v>
      </c>
      <c r="E830" s="33"/>
      <c r="F830" s="178" t="s">
        <v>1595</v>
      </c>
      <c r="G830" s="238"/>
      <c r="H830" s="238"/>
      <c r="I830" s="238"/>
      <c r="J830" s="238"/>
      <c r="K830" s="238"/>
      <c r="L830" s="34"/>
      <c r="M830" s="176"/>
      <c r="N830" s="177"/>
      <c r="O830" s="59"/>
      <c r="P830" s="59"/>
      <c r="Q830" s="59"/>
      <c r="R830" s="59"/>
      <c r="S830" s="59"/>
      <c r="T830" s="60"/>
      <c r="U830" s="33"/>
      <c r="V830" s="33"/>
      <c r="W830" s="33"/>
      <c r="X830" s="33"/>
      <c r="Y830" s="33"/>
      <c r="Z830" s="33"/>
      <c r="AA830" s="33"/>
      <c r="AB830" s="33"/>
      <c r="AC830" s="33"/>
      <c r="AD830" s="33"/>
      <c r="AE830" s="33"/>
      <c r="AT830" s="18" t="s">
        <v>245</v>
      </c>
      <c r="AU830" s="18" t="s">
        <v>85</v>
      </c>
    </row>
    <row r="831" spans="1:65" s="13" customFormat="1" x14ac:dyDescent="0.2">
      <c r="B831" s="179"/>
      <c r="D831" s="174" t="s">
        <v>247</v>
      </c>
      <c r="E831" s="180" t="s">
        <v>1</v>
      </c>
      <c r="F831" s="181" t="s">
        <v>1153</v>
      </c>
      <c r="G831" s="242"/>
      <c r="H831" s="243" t="s">
        <v>1</v>
      </c>
      <c r="I831" s="242"/>
      <c r="J831" s="242"/>
      <c r="K831" s="242"/>
      <c r="L831" s="179"/>
      <c r="M831" s="182"/>
      <c r="N831" s="183"/>
      <c r="O831" s="183"/>
      <c r="P831" s="183"/>
      <c r="Q831" s="183"/>
      <c r="R831" s="183"/>
      <c r="S831" s="183"/>
      <c r="T831" s="184"/>
      <c r="AT831" s="180" t="s">
        <v>247</v>
      </c>
      <c r="AU831" s="180" t="s">
        <v>85</v>
      </c>
      <c r="AV831" s="13" t="s">
        <v>83</v>
      </c>
      <c r="AW831" s="13" t="s">
        <v>33</v>
      </c>
      <c r="AX831" s="13" t="s">
        <v>76</v>
      </c>
      <c r="AY831" s="180" t="s">
        <v>235</v>
      </c>
    </row>
    <row r="832" spans="1:65" s="13" customFormat="1" x14ac:dyDescent="0.2">
      <c r="B832" s="179"/>
      <c r="D832" s="174" t="s">
        <v>247</v>
      </c>
      <c r="E832" s="180" t="s">
        <v>1</v>
      </c>
      <c r="F832" s="181" t="s">
        <v>1596</v>
      </c>
      <c r="G832" s="242"/>
      <c r="H832" s="243" t="s">
        <v>1</v>
      </c>
      <c r="I832" s="242"/>
      <c r="J832" s="242"/>
      <c r="K832" s="242"/>
      <c r="L832" s="179"/>
      <c r="M832" s="182"/>
      <c r="N832" s="183"/>
      <c r="O832" s="183"/>
      <c r="P832" s="183"/>
      <c r="Q832" s="183"/>
      <c r="R832" s="183"/>
      <c r="S832" s="183"/>
      <c r="T832" s="184"/>
      <c r="AT832" s="180" t="s">
        <v>247</v>
      </c>
      <c r="AU832" s="180" t="s">
        <v>85</v>
      </c>
      <c r="AV832" s="13" t="s">
        <v>83</v>
      </c>
      <c r="AW832" s="13" t="s">
        <v>33</v>
      </c>
      <c r="AX832" s="13" t="s">
        <v>76</v>
      </c>
      <c r="AY832" s="180" t="s">
        <v>235</v>
      </c>
    </row>
    <row r="833" spans="1:65" s="13" customFormat="1" x14ac:dyDescent="0.2">
      <c r="B833" s="179"/>
      <c r="D833" s="174" t="s">
        <v>247</v>
      </c>
      <c r="E833" s="180" t="s">
        <v>1</v>
      </c>
      <c r="F833" s="181" t="s">
        <v>1597</v>
      </c>
      <c r="G833" s="242"/>
      <c r="H833" s="243" t="s">
        <v>1</v>
      </c>
      <c r="I833" s="242"/>
      <c r="J833" s="242"/>
      <c r="K833" s="242"/>
      <c r="L833" s="179"/>
      <c r="M833" s="182"/>
      <c r="N833" s="183"/>
      <c r="O833" s="183"/>
      <c r="P833" s="183"/>
      <c r="Q833" s="183"/>
      <c r="R833" s="183"/>
      <c r="S833" s="183"/>
      <c r="T833" s="184"/>
      <c r="AT833" s="180" t="s">
        <v>247</v>
      </c>
      <c r="AU833" s="180" t="s">
        <v>85</v>
      </c>
      <c r="AV833" s="13" t="s">
        <v>83</v>
      </c>
      <c r="AW833" s="13" t="s">
        <v>33</v>
      </c>
      <c r="AX833" s="13" t="s">
        <v>76</v>
      </c>
      <c r="AY833" s="180" t="s">
        <v>235</v>
      </c>
    </row>
    <row r="834" spans="1:65" s="14" customFormat="1" x14ac:dyDescent="0.2">
      <c r="B834" s="185"/>
      <c r="D834" s="174" t="s">
        <v>247</v>
      </c>
      <c r="E834" s="186" t="s">
        <v>1</v>
      </c>
      <c r="F834" s="187" t="s">
        <v>1598</v>
      </c>
      <c r="G834" s="244"/>
      <c r="H834" s="245">
        <v>85.14</v>
      </c>
      <c r="I834" s="244"/>
      <c r="J834" s="244"/>
      <c r="K834" s="244"/>
      <c r="L834" s="185"/>
      <c r="M834" s="188"/>
      <c r="N834" s="189"/>
      <c r="O834" s="189"/>
      <c r="P834" s="189"/>
      <c r="Q834" s="189"/>
      <c r="R834" s="189"/>
      <c r="S834" s="189"/>
      <c r="T834" s="190"/>
      <c r="AT834" s="186" t="s">
        <v>247</v>
      </c>
      <c r="AU834" s="186" t="s">
        <v>85</v>
      </c>
      <c r="AV834" s="14" t="s">
        <v>85</v>
      </c>
      <c r="AW834" s="14" t="s">
        <v>33</v>
      </c>
      <c r="AX834" s="14" t="s">
        <v>76</v>
      </c>
      <c r="AY834" s="186" t="s">
        <v>235</v>
      </c>
    </row>
    <row r="835" spans="1:65" s="15" customFormat="1" x14ac:dyDescent="0.2">
      <c r="B835" s="191"/>
      <c r="D835" s="174" t="s">
        <v>247</v>
      </c>
      <c r="E835" s="192" t="s">
        <v>1</v>
      </c>
      <c r="F835" s="193" t="s">
        <v>252</v>
      </c>
      <c r="G835" s="246"/>
      <c r="H835" s="247">
        <v>85.14</v>
      </c>
      <c r="I835" s="246"/>
      <c r="J835" s="246"/>
      <c r="K835" s="246"/>
      <c r="L835" s="191"/>
      <c r="M835" s="194"/>
      <c r="N835" s="195"/>
      <c r="O835" s="195"/>
      <c r="P835" s="195"/>
      <c r="Q835" s="195"/>
      <c r="R835" s="195"/>
      <c r="S835" s="195"/>
      <c r="T835" s="196"/>
      <c r="AT835" s="192" t="s">
        <v>247</v>
      </c>
      <c r="AU835" s="192" t="s">
        <v>85</v>
      </c>
      <c r="AV835" s="15" t="s">
        <v>98</v>
      </c>
      <c r="AW835" s="15" t="s">
        <v>33</v>
      </c>
      <c r="AX835" s="15" t="s">
        <v>83</v>
      </c>
      <c r="AY835" s="192" t="s">
        <v>235</v>
      </c>
    </row>
    <row r="836" spans="1:65" s="2" customFormat="1" ht="19.899999999999999" customHeight="1" x14ac:dyDescent="0.2">
      <c r="A836" s="33"/>
      <c r="B836" s="162"/>
      <c r="C836" s="163" t="s">
        <v>1599</v>
      </c>
      <c r="D836" s="163" t="s">
        <v>237</v>
      </c>
      <c r="E836" s="164" t="s">
        <v>1600</v>
      </c>
      <c r="F836" s="165" t="s">
        <v>1601</v>
      </c>
      <c r="G836" s="240" t="s">
        <v>263</v>
      </c>
      <c r="H836" s="241">
        <v>340</v>
      </c>
      <c r="I836" s="167"/>
      <c r="J836" s="254">
        <f>ROUND(I836*H836,2)</f>
        <v>0</v>
      </c>
      <c r="K836" s="255" t="s">
        <v>241</v>
      </c>
      <c r="L836" s="34"/>
      <c r="M836" s="168" t="s">
        <v>1</v>
      </c>
      <c r="N836" s="169" t="s">
        <v>41</v>
      </c>
      <c r="O836" s="59"/>
      <c r="P836" s="170">
        <f>O836*H836</f>
        <v>0</v>
      </c>
      <c r="Q836" s="170">
        <v>2.1000000000000001E-4</v>
      </c>
      <c r="R836" s="170">
        <f>Q836*H836</f>
        <v>7.1400000000000005E-2</v>
      </c>
      <c r="S836" s="170">
        <v>0</v>
      </c>
      <c r="T836" s="171">
        <f>S836*H836</f>
        <v>0</v>
      </c>
      <c r="U836" s="33"/>
      <c r="V836" s="33"/>
      <c r="W836" s="33"/>
      <c r="X836" s="33"/>
      <c r="Y836" s="33"/>
      <c r="Z836" s="33"/>
      <c r="AA836" s="33"/>
      <c r="AB836" s="33"/>
      <c r="AC836" s="33"/>
      <c r="AD836" s="33"/>
      <c r="AE836" s="33"/>
      <c r="AR836" s="172" t="s">
        <v>98</v>
      </c>
      <c r="AT836" s="172" t="s">
        <v>237</v>
      </c>
      <c r="AU836" s="172" t="s">
        <v>85</v>
      </c>
      <c r="AY836" s="18" t="s">
        <v>235</v>
      </c>
      <c r="BE836" s="173">
        <f>IF(N836="základní",J836,0)</f>
        <v>0</v>
      </c>
      <c r="BF836" s="173">
        <f>IF(N836="snížená",J836,0)</f>
        <v>0</v>
      </c>
      <c r="BG836" s="173">
        <f>IF(N836="zákl. přenesená",J836,0)</f>
        <v>0</v>
      </c>
      <c r="BH836" s="173">
        <f>IF(N836="sníž. přenesená",J836,0)</f>
        <v>0</v>
      </c>
      <c r="BI836" s="173">
        <f>IF(N836="nulová",J836,0)</f>
        <v>0</v>
      </c>
      <c r="BJ836" s="18" t="s">
        <v>83</v>
      </c>
      <c r="BK836" s="173">
        <f>ROUND(I836*H836,2)</f>
        <v>0</v>
      </c>
      <c r="BL836" s="18" t="s">
        <v>98</v>
      </c>
      <c r="BM836" s="172" t="s">
        <v>1602</v>
      </c>
    </row>
    <row r="837" spans="1:65" s="2" customFormat="1" ht="39" x14ac:dyDescent="0.2">
      <c r="A837" s="33"/>
      <c r="B837" s="34"/>
      <c r="C837" s="33"/>
      <c r="D837" s="174" t="s">
        <v>243</v>
      </c>
      <c r="E837" s="33"/>
      <c r="F837" s="175" t="s">
        <v>1603</v>
      </c>
      <c r="G837" s="238"/>
      <c r="H837" s="238"/>
      <c r="I837" s="238"/>
      <c r="J837" s="238"/>
      <c r="K837" s="238"/>
      <c r="L837" s="34"/>
      <c r="M837" s="176"/>
      <c r="N837" s="177"/>
      <c r="O837" s="59"/>
      <c r="P837" s="59"/>
      <c r="Q837" s="59"/>
      <c r="R837" s="59"/>
      <c r="S837" s="59"/>
      <c r="T837" s="60"/>
      <c r="U837" s="33"/>
      <c r="V837" s="33"/>
      <c r="W837" s="33"/>
      <c r="X837" s="33"/>
      <c r="Y837" s="33"/>
      <c r="Z837" s="33"/>
      <c r="AA837" s="33"/>
      <c r="AB837" s="33"/>
      <c r="AC837" s="33"/>
      <c r="AD837" s="33"/>
      <c r="AE837" s="33"/>
      <c r="AT837" s="18" t="s">
        <v>243</v>
      </c>
      <c r="AU837" s="18" t="s">
        <v>85</v>
      </c>
    </row>
    <row r="838" spans="1:65" s="2" customFormat="1" ht="136.5" x14ac:dyDescent="0.2">
      <c r="A838" s="33"/>
      <c r="B838" s="34"/>
      <c r="C838" s="33"/>
      <c r="D838" s="174" t="s">
        <v>245</v>
      </c>
      <c r="E838" s="33"/>
      <c r="F838" s="178" t="s">
        <v>1604</v>
      </c>
      <c r="G838" s="238"/>
      <c r="H838" s="238"/>
      <c r="I838" s="238"/>
      <c r="J838" s="238"/>
      <c r="K838" s="238"/>
      <c r="L838" s="34"/>
      <c r="M838" s="176"/>
      <c r="N838" s="177"/>
      <c r="O838" s="59"/>
      <c r="P838" s="59"/>
      <c r="Q838" s="59"/>
      <c r="R838" s="59"/>
      <c r="S838" s="59"/>
      <c r="T838" s="60"/>
      <c r="U838" s="33"/>
      <c r="V838" s="33"/>
      <c r="W838" s="33"/>
      <c r="X838" s="33"/>
      <c r="Y838" s="33"/>
      <c r="Z838" s="33"/>
      <c r="AA838" s="33"/>
      <c r="AB838" s="33"/>
      <c r="AC838" s="33"/>
      <c r="AD838" s="33"/>
      <c r="AE838" s="33"/>
      <c r="AT838" s="18" t="s">
        <v>245</v>
      </c>
      <c r="AU838" s="18" t="s">
        <v>85</v>
      </c>
    </row>
    <row r="839" spans="1:65" s="13" customFormat="1" x14ac:dyDescent="0.2">
      <c r="B839" s="179"/>
      <c r="D839" s="174" t="s">
        <v>247</v>
      </c>
      <c r="E839" s="180" t="s">
        <v>1</v>
      </c>
      <c r="F839" s="181" t="s">
        <v>1153</v>
      </c>
      <c r="G839" s="242"/>
      <c r="H839" s="243" t="s">
        <v>1</v>
      </c>
      <c r="I839" s="242"/>
      <c r="J839" s="242"/>
      <c r="K839" s="242"/>
      <c r="L839" s="179"/>
      <c r="M839" s="182"/>
      <c r="N839" s="183"/>
      <c r="O839" s="183"/>
      <c r="P839" s="183"/>
      <c r="Q839" s="183"/>
      <c r="R839" s="183"/>
      <c r="S839" s="183"/>
      <c r="T839" s="184"/>
      <c r="AT839" s="180" t="s">
        <v>247</v>
      </c>
      <c r="AU839" s="180" t="s">
        <v>85</v>
      </c>
      <c r="AV839" s="13" t="s">
        <v>83</v>
      </c>
      <c r="AW839" s="13" t="s">
        <v>33</v>
      </c>
      <c r="AX839" s="13" t="s">
        <v>76</v>
      </c>
      <c r="AY839" s="180" t="s">
        <v>235</v>
      </c>
    </row>
    <row r="840" spans="1:65" s="13" customFormat="1" x14ac:dyDescent="0.2">
      <c r="B840" s="179"/>
      <c r="D840" s="174" t="s">
        <v>247</v>
      </c>
      <c r="E840" s="180" t="s">
        <v>1</v>
      </c>
      <c r="F840" s="181" t="s">
        <v>1448</v>
      </c>
      <c r="G840" s="242"/>
      <c r="H840" s="243" t="s">
        <v>1</v>
      </c>
      <c r="I840" s="242"/>
      <c r="J840" s="242"/>
      <c r="K840" s="242"/>
      <c r="L840" s="179"/>
      <c r="M840" s="182"/>
      <c r="N840" s="183"/>
      <c r="O840" s="183"/>
      <c r="P840" s="183"/>
      <c r="Q840" s="183"/>
      <c r="R840" s="183"/>
      <c r="S840" s="183"/>
      <c r="T840" s="184"/>
      <c r="AT840" s="180" t="s">
        <v>247</v>
      </c>
      <c r="AU840" s="180" t="s">
        <v>85</v>
      </c>
      <c r="AV840" s="13" t="s">
        <v>83</v>
      </c>
      <c r="AW840" s="13" t="s">
        <v>33</v>
      </c>
      <c r="AX840" s="13" t="s">
        <v>76</v>
      </c>
      <c r="AY840" s="180" t="s">
        <v>235</v>
      </c>
    </row>
    <row r="841" spans="1:65" s="14" customFormat="1" x14ac:dyDescent="0.2">
      <c r="B841" s="185"/>
      <c r="D841" s="174" t="s">
        <v>247</v>
      </c>
      <c r="E841" s="186" t="s">
        <v>1</v>
      </c>
      <c r="F841" s="187" t="s">
        <v>1605</v>
      </c>
      <c r="G841" s="244"/>
      <c r="H841" s="245">
        <v>340</v>
      </c>
      <c r="I841" s="244"/>
      <c r="J841" s="244"/>
      <c r="K841" s="244"/>
      <c r="L841" s="185"/>
      <c r="M841" s="188"/>
      <c r="N841" s="189"/>
      <c r="O841" s="189"/>
      <c r="P841" s="189"/>
      <c r="Q841" s="189"/>
      <c r="R841" s="189"/>
      <c r="S841" s="189"/>
      <c r="T841" s="190"/>
      <c r="AT841" s="186" t="s">
        <v>247</v>
      </c>
      <c r="AU841" s="186" t="s">
        <v>85</v>
      </c>
      <c r="AV841" s="14" t="s">
        <v>85</v>
      </c>
      <c r="AW841" s="14" t="s">
        <v>33</v>
      </c>
      <c r="AX841" s="14" t="s">
        <v>76</v>
      </c>
      <c r="AY841" s="186" t="s">
        <v>235</v>
      </c>
    </row>
    <row r="842" spans="1:65" s="15" customFormat="1" x14ac:dyDescent="0.2">
      <c r="B842" s="191"/>
      <c r="D842" s="174" t="s">
        <v>247</v>
      </c>
      <c r="E842" s="192" t="s">
        <v>1</v>
      </c>
      <c r="F842" s="193" t="s">
        <v>252</v>
      </c>
      <c r="G842" s="246"/>
      <c r="H842" s="247">
        <v>340</v>
      </c>
      <c r="I842" s="246"/>
      <c r="J842" s="246"/>
      <c r="K842" s="246"/>
      <c r="L842" s="191"/>
      <c r="M842" s="194"/>
      <c r="N842" s="195"/>
      <c r="O842" s="195"/>
      <c r="P842" s="195"/>
      <c r="Q842" s="195"/>
      <c r="R842" s="195"/>
      <c r="S842" s="195"/>
      <c r="T842" s="196"/>
      <c r="AT842" s="192" t="s">
        <v>247</v>
      </c>
      <c r="AU842" s="192" t="s">
        <v>85</v>
      </c>
      <c r="AV842" s="15" t="s">
        <v>98</v>
      </c>
      <c r="AW842" s="15" t="s">
        <v>33</v>
      </c>
      <c r="AX842" s="15" t="s">
        <v>83</v>
      </c>
      <c r="AY842" s="192" t="s">
        <v>235</v>
      </c>
    </row>
    <row r="843" spans="1:65" s="2" customFormat="1" ht="19.899999999999999" customHeight="1" x14ac:dyDescent="0.2">
      <c r="A843" s="33"/>
      <c r="B843" s="162"/>
      <c r="C843" s="197" t="s">
        <v>1606</v>
      </c>
      <c r="D843" s="197" t="s">
        <v>338</v>
      </c>
      <c r="E843" s="198" t="s">
        <v>1607</v>
      </c>
      <c r="F843" s="199" t="s">
        <v>1608</v>
      </c>
      <c r="G843" s="248" t="s">
        <v>263</v>
      </c>
      <c r="H843" s="249">
        <v>340</v>
      </c>
      <c r="I843" s="200"/>
      <c r="J843" s="256">
        <f>ROUND(I843*H843,2)</f>
        <v>0</v>
      </c>
      <c r="K843" s="257" t="s">
        <v>241</v>
      </c>
      <c r="L843" s="201"/>
      <c r="M843" s="202" t="s">
        <v>1</v>
      </c>
      <c r="N843" s="203" t="s">
        <v>41</v>
      </c>
      <c r="O843" s="59"/>
      <c r="P843" s="170">
        <f>O843*H843</f>
        <v>0</v>
      </c>
      <c r="Q843" s="170">
        <v>5.0000000000000001E-4</v>
      </c>
      <c r="R843" s="170">
        <f>Q843*H843</f>
        <v>0.17</v>
      </c>
      <c r="S843" s="170">
        <v>0</v>
      </c>
      <c r="T843" s="171">
        <f>S843*H843</f>
        <v>0</v>
      </c>
      <c r="U843" s="33"/>
      <c r="V843" s="33"/>
      <c r="W843" s="33"/>
      <c r="X843" s="33"/>
      <c r="Y843" s="33"/>
      <c r="Z843" s="33"/>
      <c r="AA843" s="33"/>
      <c r="AB843" s="33"/>
      <c r="AC843" s="33"/>
      <c r="AD843" s="33"/>
      <c r="AE843" s="33"/>
      <c r="AR843" s="172" t="s">
        <v>316</v>
      </c>
      <c r="AT843" s="172" t="s">
        <v>338</v>
      </c>
      <c r="AU843" s="172" t="s">
        <v>85</v>
      </c>
      <c r="AY843" s="18" t="s">
        <v>235</v>
      </c>
      <c r="BE843" s="173">
        <f>IF(N843="základní",J843,0)</f>
        <v>0</v>
      </c>
      <c r="BF843" s="173">
        <f>IF(N843="snížená",J843,0)</f>
        <v>0</v>
      </c>
      <c r="BG843" s="173">
        <f>IF(N843="zákl. přenesená",J843,0)</f>
        <v>0</v>
      </c>
      <c r="BH843" s="173">
        <f>IF(N843="sníž. přenesená",J843,0)</f>
        <v>0</v>
      </c>
      <c r="BI843" s="173">
        <f>IF(N843="nulová",J843,0)</f>
        <v>0</v>
      </c>
      <c r="BJ843" s="18" t="s">
        <v>83</v>
      </c>
      <c r="BK843" s="173">
        <f>ROUND(I843*H843,2)</f>
        <v>0</v>
      </c>
      <c r="BL843" s="18" t="s">
        <v>98</v>
      </c>
      <c r="BM843" s="172" t="s">
        <v>1609</v>
      </c>
    </row>
    <row r="844" spans="1:65" s="2" customFormat="1" ht="19.5" x14ac:dyDescent="0.2">
      <c r="A844" s="33"/>
      <c r="B844" s="34"/>
      <c r="C844" s="33"/>
      <c r="D844" s="174" t="s">
        <v>243</v>
      </c>
      <c r="E844" s="33"/>
      <c r="F844" s="175" t="s">
        <v>1608</v>
      </c>
      <c r="G844" s="238"/>
      <c r="H844" s="238"/>
      <c r="I844" s="238"/>
      <c r="J844" s="238"/>
      <c r="K844" s="238"/>
      <c r="L844" s="34"/>
      <c r="M844" s="176"/>
      <c r="N844" s="177"/>
      <c r="O844" s="59"/>
      <c r="P844" s="59"/>
      <c r="Q844" s="59"/>
      <c r="R844" s="59"/>
      <c r="S844" s="59"/>
      <c r="T844" s="60"/>
      <c r="U844" s="33"/>
      <c r="V844" s="33"/>
      <c r="W844" s="33"/>
      <c r="X844" s="33"/>
      <c r="Y844" s="33"/>
      <c r="Z844" s="33"/>
      <c r="AA844" s="33"/>
      <c r="AB844" s="33"/>
      <c r="AC844" s="33"/>
      <c r="AD844" s="33"/>
      <c r="AE844" s="33"/>
      <c r="AT844" s="18" t="s">
        <v>243</v>
      </c>
      <c r="AU844" s="18" t="s">
        <v>85</v>
      </c>
    </row>
    <row r="845" spans="1:65" s="13" customFormat="1" x14ac:dyDescent="0.2">
      <c r="B845" s="179"/>
      <c r="D845" s="174" t="s">
        <v>247</v>
      </c>
      <c r="E845" s="180" t="s">
        <v>1</v>
      </c>
      <c r="F845" s="181" t="s">
        <v>1610</v>
      </c>
      <c r="G845" s="242"/>
      <c r="H845" s="243" t="s">
        <v>1</v>
      </c>
      <c r="I845" s="242"/>
      <c r="J845" s="242"/>
      <c r="K845" s="242"/>
      <c r="L845" s="179"/>
      <c r="M845" s="182"/>
      <c r="N845" s="183"/>
      <c r="O845" s="183"/>
      <c r="P845" s="183"/>
      <c r="Q845" s="183"/>
      <c r="R845" s="183"/>
      <c r="S845" s="183"/>
      <c r="T845" s="184"/>
      <c r="AT845" s="180" t="s">
        <v>247</v>
      </c>
      <c r="AU845" s="180" t="s">
        <v>85</v>
      </c>
      <c r="AV845" s="13" t="s">
        <v>83</v>
      </c>
      <c r="AW845" s="13" t="s">
        <v>33</v>
      </c>
      <c r="AX845" s="13" t="s">
        <v>76</v>
      </c>
      <c r="AY845" s="180" t="s">
        <v>235</v>
      </c>
    </row>
    <row r="846" spans="1:65" s="14" customFormat="1" x14ac:dyDescent="0.2">
      <c r="B846" s="185"/>
      <c r="D846" s="174" t="s">
        <v>247</v>
      </c>
      <c r="E846" s="186" t="s">
        <v>1</v>
      </c>
      <c r="F846" s="187" t="s">
        <v>1605</v>
      </c>
      <c r="G846" s="244"/>
      <c r="H846" s="245">
        <v>340</v>
      </c>
      <c r="I846" s="244"/>
      <c r="J846" s="244"/>
      <c r="K846" s="244"/>
      <c r="L846" s="185"/>
      <c r="M846" s="188"/>
      <c r="N846" s="189"/>
      <c r="O846" s="189"/>
      <c r="P846" s="189"/>
      <c r="Q846" s="189"/>
      <c r="R846" s="189"/>
      <c r="S846" s="189"/>
      <c r="T846" s="190"/>
      <c r="AT846" s="186" t="s">
        <v>247</v>
      </c>
      <c r="AU846" s="186" t="s">
        <v>85</v>
      </c>
      <c r="AV846" s="14" t="s">
        <v>85</v>
      </c>
      <c r="AW846" s="14" t="s">
        <v>33</v>
      </c>
      <c r="AX846" s="14" t="s">
        <v>76</v>
      </c>
      <c r="AY846" s="186" t="s">
        <v>235</v>
      </c>
    </row>
    <row r="847" spans="1:65" s="15" customFormat="1" x14ac:dyDescent="0.2">
      <c r="B847" s="191"/>
      <c r="D847" s="174" t="s">
        <v>247</v>
      </c>
      <c r="E847" s="192" t="s">
        <v>1</v>
      </c>
      <c r="F847" s="193" t="s">
        <v>252</v>
      </c>
      <c r="G847" s="246"/>
      <c r="H847" s="247">
        <v>340</v>
      </c>
      <c r="I847" s="246"/>
      <c r="J847" s="246"/>
      <c r="K847" s="246"/>
      <c r="L847" s="191"/>
      <c r="M847" s="194"/>
      <c r="N847" s="195"/>
      <c r="O847" s="195"/>
      <c r="P847" s="195"/>
      <c r="Q847" s="195"/>
      <c r="R847" s="195"/>
      <c r="S847" s="195"/>
      <c r="T847" s="196"/>
      <c r="AT847" s="192" t="s">
        <v>247</v>
      </c>
      <c r="AU847" s="192" t="s">
        <v>85</v>
      </c>
      <c r="AV847" s="15" t="s">
        <v>98</v>
      </c>
      <c r="AW847" s="15" t="s">
        <v>33</v>
      </c>
      <c r="AX847" s="15" t="s">
        <v>83</v>
      </c>
      <c r="AY847" s="192" t="s">
        <v>235</v>
      </c>
    </row>
    <row r="848" spans="1:65" s="2" customFormat="1" ht="19.899999999999999" customHeight="1" x14ac:dyDescent="0.2">
      <c r="A848" s="33"/>
      <c r="B848" s="162"/>
      <c r="C848" s="163" t="s">
        <v>1611</v>
      </c>
      <c r="D848" s="163" t="s">
        <v>237</v>
      </c>
      <c r="E848" s="164" t="s">
        <v>1612</v>
      </c>
      <c r="F848" s="165" t="s">
        <v>1613</v>
      </c>
      <c r="G848" s="240" t="s">
        <v>271</v>
      </c>
      <c r="H848" s="241">
        <v>4.5869999999999997</v>
      </c>
      <c r="I848" s="167"/>
      <c r="J848" s="254">
        <f>ROUND(I848*H848,2)</f>
        <v>0</v>
      </c>
      <c r="K848" s="255" t="s">
        <v>241</v>
      </c>
      <c r="L848" s="34"/>
      <c r="M848" s="168" t="s">
        <v>1</v>
      </c>
      <c r="N848" s="169" t="s">
        <v>41</v>
      </c>
      <c r="O848" s="59"/>
      <c r="P848" s="170">
        <f>O848*H848</f>
        <v>0</v>
      </c>
      <c r="Q848" s="170">
        <v>1.87</v>
      </c>
      <c r="R848" s="170">
        <f>Q848*H848</f>
        <v>8.5776900000000005</v>
      </c>
      <c r="S848" s="170">
        <v>0</v>
      </c>
      <c r="T848" s="171">
        <f>S848*H848</f>
        <v>0</v>
      </c>
      <c r="U848" s="33"/>
      <c r="V848" s="33"/>
      <c r="W848" s="33"/>
      <c r="X848" s="33"/>
      <c r="Y848" s="33"/>
      <c r="Z848" s="33"/>
      <c r="AA848" s="33"/>
      <c r="AB848" s="33"/>
      <c r="AC848" s="33"/>
      <c r="AD848" s="33"/>
      <c r="AE848" s="33"/>
      <c r="AR848" s="172" t="s">
        <v>98</v>
      </c>
      <c r="AT848" s="172" t="s">
        <v>237</v>
      </c>
      <c r="AU848" s="172" t="s">
        <v>85</v>
      </c>
      <c r="AY848" s="18" t="s">
        <v>235</v>
      </c>
      <c r="BE848" s="173">
        <f>IF(N848="základní",J848,0)</f>
        <v>0</v>
      </c>
      <c r="BF848" s="173">
        <f>IF(N848="snížená",J848,0)</f>
        <v>0</v>
      </c>
      <c r="BG848" s="173">
        <f>IF(N848="zákl. přenesená",J848,0)</f>
        <v>0</v>
      </c>
      <c r="BH848" s="173">
        <f>IF(N848="sníž. přenesená",J848,0)</f>
        <v>0</v>
      </c>
      <c r="BI848" s="173">
        <f>IF(N848="nulová",J848,0)</f>
        <v>0</v>
      </c>
      <c r="BJ848" s="18" t="s">
        <v>83</v>
      </c>
      <c r="BK848" s="173">
        <f>ROUND(I848*H848,2)</f>
        <v>0</v>
      </c>
      <c r="BL848" s="18" t="s">
        <v>98</v>
      </c>
      <c r="BM848" s="172" t="s">
        <v>1614</v>
      </c>
    </row>
    <row r="849" spans="1:65" s="2" customFormat="1" ht="29.25" x14ac:dyDescent="0.2">
      <c r="A849" s="33"/>
      <c r="B849" s="34"/>
      <c r="C849" s="33"/>
      <c r="D849" s="174" t="s">
        <v>243</v>
      </c>
      <c r="E849" s="33"/>
      <c r="F849" s="175" t="s">
        <v>1615</v>
      </c>
      <c r="G849" s="238"/>
      <c r="H849" s="238"/>
      <c r="I849" s="238"/>
      <c r="J849" s="238"/>
      <c r="K849" s="238"/>
      <c r="L849" s="34"/>
      <c r="M849" s="176"/>
      <c r="N849" s="177"/>
      <c r="O849" s="59"/>
      <c r="P849" s="59"/>
      <c r="Q849" s="59"/>
      <c r="R849" s="59"/>
      <c r="S849" s="59"/>
      <c r="T849" s="60"/>
      <c r="U849" s="33"/>
      <c r="V849" s="33"/>
      <c r="W849" s="33"/>
      <c r="X849" s="33"/>
      <c r="Y849" s="33"/>
      <c r="Z849" s="33"/>
      <c r="AA849" s="33"/>
      <c r="AB849" s="33"/>
      <c r="AC849" s="33"/>
      <c r="AD849" s="33"/>
      <c r="AE849" s="33"/>
      <c r="AT849" s="18" t="s">
        <v>243</v>
      </c>
      <c r="AU849" s="18" t="s">
        <v>85</v>
      </c>
    </row>
    <row r="850" spans="1:65" s="2" customFormat="1" ht="29.25" x14ac:dyDescent="0.2">
      <c r="A850" s="33"/>
      <c r="B850" s="34"/>
      <c r="C850" s="33"/>
      <c r="D850" s="174" t="s">
        <v>245</v>
      </c>
      <c r="E850" s="33"/>
      <c r="F850" s="178" t="s">
        <v>1616</v>
      </c>
      <c r="G850" s="238"/>
      <c r="H850" s="238"/>
      <c r="I850" s="238"/>
      <c r="J850" s="238"/>
      <c r="K850" s="238"/>
      <c r="L850" s="34"/>
      <c r="M850" s="176"/>
      <c r="N850" s="177"/>
      <c r="O850" s="59"/>
      <c r="P850" s="59"/>
      <c r="Q850" s="59"/>
      <c r="R850" s="59"/>
      <c r="S850" s="59"/>
      <c r="T850" s="60"/>
      <c r="U850" s="33"/>
      <c r="V850" s="33"/>
      <c r="W850" s="33"/>
      <c r="X850" s="33"/>
      <c r="Y850" s="33"/>
      <c r="Z850" s="33"/>
      <c r="AA850" s="33"/>
      <c r="AB850" s="33"/>
      <c r="AC850" s="33"/>
      <c r="AD850" s="33"/>
      <c r="AE850" s="33"/>
      <c r="AT850" s="18" t="s">
        <v>245</v>
      </c>
      <c r="AU850" s="18" t="s">
        <v>85</v>
      </c>
    </row>
    <row r="851" spans="1:65" s="13" customFormat="1" x14ac:dyDescent="0.2">
      <c r="B851" s="179"/>
      <c r="D851" s="174" t="s">
        <v>247</v>
      </c>
      <c r="E851" s="180" t="s">
        <v>1</v>
      </c>
      <c r="F851" s="181" t="s">
        <v>1153</v>
      </c>
      <c r="G851" s="242"/>
      <c r="H851" s="243" t="s">
        <v>1</v>
      </c>
      <c r="I851" s="242"/>
      <c r="J851" s="242"/>
      <c r="K851" s="242"/>
      <c r="L851" s="179"/>
      <c r="M851" s="182"/>
      <c r="N851" s="183"/>
      <c r="O851" s="183"/>
      <c r="P851" s="183"/>
      <c r="Q851" s="183"/>
      <c r="R851" s="183"/>
      <c r="S851" s="183"/>
      <c r="T851" s="184"/>
      <c r="AT851" s="180" t="s">
        <v>247</v>
      </c>
      <c r="AU851" s="180" t="s">
        <v>85</v>
      </c>
      <c r="AV851" s="13" t="s">
        <v>83</v>
      </c>
      <c r="AW851" s="13" t="s">
        <v>33</v>
      </c>
      <c r="AX851" s="13" t="s">
        <v>76</v>
      </c>
      <c r="AY851" s="180" t="s">
        <v>235</v>
      </c>
    </row>
    <row r="852" spans="1:65" s="13" customFormat="1" x14ac:dyDescent="0.2">
      <c r="B852" s="179"/>
      <c r="D852" s="174" t="s">
        <v>247</v>
      </c>
      <c r="E852" s="180" t="s">
        <v>1</v>
      </c>
      <c r="F852" s="181" t="s">
        <v>1553</v>
      </c>
      <c r="G852" s="242"/>
      <c r="H852" s="243" t="s">
        <v>1</v>
      </c>
      <c r="I852" s="242"/>
      <c r="J852" s="242"/>
      <c r="K852" s="242"/>
      <c r="L852" s="179"/>
      <c r="M852" s="182"/>
      <c r="N852" s="183"/>
      <c r="O852" s="183"/>
      <c r="P852" s="183"/>
      <c r="Q852" s="183"/>
      <c r="R852" s="183"/>
      <c r="S852" s="183"/>
      <c r="T852" s="184"/>
      <c r="AT852" s="180" t="s">
        <v>247</v>
      </c>
      <c r="AU852" s="180" t="s">
        <v>85</v>
      </c>
      <c r="AV852" s="13" t="s">
        <v>83</v>
      </c>
      <c r="AW852" s="13" t="s">
        <v>33</v>
      </c>
      <c r="AX852" s="13" t="s">
        <v>76</v>
      </c>
      <c r="AY852" s="180" t="s">
        <v>235</v>
      </c>
    </row>
    <row r="853" spans="1:65" s="14" customFormat="1" x14ac:dyDescent="0.2">
      <c r="B853" s="185"/>
      <c r="D853" s="174" t="s">
        <v>247</v>
      </c>
      <c r="E853" s="186" t="s">
        <v>1</v>
      </c>
      <c r="F853" s="187" t="s">
        <v>1617</v>
      </c>
      <c r="G853" s="244"/>
      <c r="H853" s="245">
        <v>4.5869999999999997</v>
      </c>
      <c r="I853" s="244"/>
      <c r="J853" s="244"/>
      <c r="K853" s="244"/>
      <c r="L853" s="185"/>
      <c r="M853" s="188"/>
      <c r="N853" s="189"/>
      <c r="O853" s="189"/>
      <c r="P853" s="189"/>
      <c r="Q853" s="189"/>
      <c r="R853" s="189"/>
      <c r="S853" s="189"/>
      <c r="T853" s="190"/>
      <c r="AT853" s="186" t="s">
        <v>247</v>
      </c>
      <c r="AU853" s="186" t="s">
        <v>85</v>
      </c>
      <c r="AV853" s="14" t="s">
        <v>85</v>
      </c>
      <c r="AW853" s="14" t="s">
        <v>33</v>
      </c>
      <c r="AX853" s="14" t="s">
        <v>76</v>
      </c>
      <c r="AY853" s="186" t="s">
        <v>235</v>
      </c>
    </row>
    <row r="854" spans="1:65" s="15" customFormat="1" x14ac:dyDescent="0.2">
      <c r="B854" s="191"/>
      <c r="D854" s="174" t="s">
        <v>247</v>
      </c>
      <c r="E854" s="192" t="s">
        <v>1</v>
      </c>
      <c r="F854" s="193" t="s">
        <v>252</v>
      </c>
      <c r="G854" s="246"/>
      <c r="H854" s="247">
        <v>4.5869999999999997</v>
      </c>
      <c r="I854" s="246"/>
      <c r="J854" s="246"/>
      <c r="K854" s="246"/>
      <c r="L854" s="191"/>
      <c r="M854" s="194"/>
      <c r="N854" s="195"/>
      <c r="O854" s="195"/>
      <c r="P854" s="195"/>
      <c r="Q854" s="195"/>
      <c r="R854" s="195"/>
      <c r="S854" s="195"/>
      <c r="T854" s="196"/>
      <c r="AT854" s="192" t="s">
        <v>247</v>
      </c>
      <c r="AU854" s="192" t="s">
        <v>85</v>
      </c>
      <c r="AV854" s="15" t="s">
        <v>98</v>
      </c>
      <c r="AW854" s="15" t="s">
        <v>33</v>
      </c>
      <c r="AX854" s="15" t="s">
        <v>83</v>
      </c>
      <c r="AY854" s="192" t="s">
        <v>235</v>
      </c>
    </row>
    <row r="855" spans="1:65" s="2" customFormat="1" ht="19.899999999999999" customHeight="1" x14ac:dyDescent="0.2">
      <c r="A855" s="33"/>
      <c r="B855" s="162"/>
      <c r="C855" s="163" t="s">
        <v>1618</v>
      </c>
      <c r="D855" s="163" t="s">
        <v>237</v>
      </c>
      <c r="E855" s="164" t="s">
        <v>601</v>
      </c>
      <c r="F855" s="165" t="s">
        <v>602</v>
      </c>
      <c r="G855" s="240" t="s">
        <v>271</v>
      </c>
      <c r="H855" s="241">
        <v>203.19300000000001</v>
      </c>
      <c r="I855" s="167"/>
      <c r="J855" s="254">
        <f>ROUND(I855*H855,2)</f>
        <v>0</v>
      </c>
      <c r="K855" s="255" t="s">
        <v>241</v>
      </c>
      <c r="L855" s="34"/>
      <c r="M855" s="168" t="s">
        <v>1</v>
      </c>
      <c r="N855" s="169" t="s">
        <v>41</v>
      </c>
      <c r="O855" s="59"/>
      <c r="P855" s="170">
        <f>O855*H855</f>
        <v>0</v>
      </c>
      <c r="Q855" s="170">
        <v>2.4340799999999998</v>
      </c>
      <c r="R855" s="170">
        <f>Q855*H855</f>
        <v>494.58801743999999</v>
      </c>
      <c r="S855" s="170">
        <v>0</v>
      </c>
      <c r="T855" s="171">
        <f>S855*H855</f>
        <v>0</v>
      </c>
      <c r="U855" s="33"/>
      <c r="V855" s="33"/>
      <c r="W855" s="33"/>
      <c r="X855" s="33"/>
      <c r="Y855" s="33"/>
      <c r="Z855" s="33"/>
      <c r="AA855" s="33"/>
      <c r="AB855" s="33"/>
      <c r="AC855" s="33"/>
      <c r="AD855" s="33"/>
      <c r="AE855" s="33"/>
      <c r="AR855" s="172" t="s">
        <v>98</v>
      </c>
      <c r="AT855" s="172" t="s">
        <v>237</v>
      </c>
      <c r="AU855" s="172" t="s">
        <v>85</v>
      </c>
      <c r="AY855" s="18" t="s">
        <v>235</v>
      </c>
      <c r="BE855" s="173">
        <f>IF(N855="základní",J855,0)</f>
        <v>0</v>
      </c>
      <c r="BF855" s="173">
        <f>IF(N855="snížená",J855,0)</f>
        <v>0</v>
      </c>
      <c r="BG855" s="173">
        <f>IF(N855="zákl. přenesená",J855,0)</f>
        <v>0</v>
      </c>
      <c r="BH855" s="173">
        <f>IF(N855="sníž. přenesená",J855,0)</f>
        <v>0</v>
      </c>
      <c r="BI855" s="173">
        <f>IF(N855="nulová",J855,0)</f>
        <v>0</v>
      </c>
      <c r="BJ855" s="18" t="s">
        <v>83</v>
      </c>
      <c r="BK855" s="173">
        <f>ROUND(I855*H855,2)</f>
        <v>0</v>
      </c>
      <c r="BL855" s="18" t="s">
        <v>98</v>
      </c>
      <c r="BM855" s="172" t="s">
        <v>1619</v>
      </c>
    </row>
    <row r="856" spans="1:65" s="2" customFormat="1" ht="29.25" x14ac:dyDescent="0.2">
      <c r="A856" s="33"/>
      <c r="B856" s="34"/>
      <c r="C856" s="33"/>
      <c r="D856" s="174" t="s">
        <v>243</v>
      </c>
      <c r="E856" s="33"/>
      <c r="F856" s="175" t="s">
        <v>604</v>
      </c>
      <c r="G856" s="238"/>
      <c r="H856" s="238"/>
      <c r="I856" s="238"/>
      <c r="J856" s="238"/>
      <c r="K856" s="238"/>
      <c r="L856" s="34"/>
      <c r="M856" s="176"/>
      <c r="N856" s="177"/>
      <c r="O856" s="59"/>
      <c r="P856" s="59"/>
      <c r="Q856" s="59"/>
      <c r="R856" s="59"/>
      <c r="S856" s="59"/>
      <c r="T856" s="60"/>
      <c r="U856" s="33"/>
      <c r="V856" s="33"/>
      <c r="W856" s="33"/>
      <c r="X856" s="33"/>
      <c r="Y856" s="33"/>
      <c r="Z856" s="33"/>
      <c r="AA856" s="33"/>
      <c r="AB856" s="33"/>
      <c r="AC856" s="33"/>
      <c r="AD856" s="33"/>
      <c r="AE856" s="33"/>
      <c r="AT856" s="18" t="s">
        <v>243</v>
      </c>
      <c r="AU856" s="18" t="s">
        <v>85</v>
      </c>
    </row>
    <row r="857" spans="1:65" s="2" customFormat="1" ht="97.5" x14ac:dyDescent="0.2">
      <c r="A857" s="33"/>
      <c r="B857" s="34"/>
      <c r="C857" s="33"/>
      <c r="D857" s="174" t="s">
        <v>245</v>
      </c>
      <c r="E857" s="33"/>
      <c r="F857" s="178" t="s">
        <v>605</v>
      </c>
      <c r="G857" s="238"/>
      <c r="H857" s="238"/>
      <c r="I857" s="238"/>
      <c r="J857" s="238"/>
      <c r="K857" s="238"/>
      <c r="L857" s="34"/>
      <c r="M857" s="176"/>
      <c r="N857" s="177"/>
      <c r="O857" s="59"/>
      <c r="P857" s="59"/>
      <c r="Q857" s="59"/>
      <c r="R857" s="59"/>
      <c r="S857" s="59"/>
      <c r="T857" s="60"/>
      <c r="U857" s="33"/>
      <c r="V857" s="33"/>
      <c r="W857" s="33"/>
      <c r="X857" s="33"/>
      <c r="Y857" s="33"/>
      <c r="Z857" s="33"/>
      <c r="AA857" s="33"/>
      <c r="AB857" s="33"/>
      <c r="AC857" s="33"/>
      <c r="AD857" s="33"/>
      <c r="AE857" s="33"/>
      <c r="AT857" s="18" t="s">
        <v>245</v>
      </c>
      <c r="AU857" s="18" t="s">
        <v>85</v>
      </c>
    </row>
    <row r="858" spans="1:65" s="13" customFormat="1" x14ac:dyDescent="0.2">
      <c r="B858" s="179"/>
      <c r="D858" s="174" t="s">
        <v>247</v>
      </c>
      <c r="E858" s="180" t="s">
        <v>1</v>
      </c>
      <c r="F858" s="181" t="s">
        <v>1153</v>
      </c>
      <c r="G858" s="242"/>
      <c r="H858" s="243" t="s">
        <v>1</v>
      </c>
      <c r="I858" s="242"/>
      <c r="J858" s="242"/>
      <c r="K858" s="242"/>
      <c r="L858" s="179"/>
      <c r="M858" s="182"/>
      <c r="N858" s="183"/>
      <c r="O858" s="183"/>
      <c r="P858" s="183"/>
      <c r="Q858" s="183"/>
      <c r="R858" s="183"/>
      <c r="S858" s="183"/>
      <c r="T858" s="184"/>
      <c r="AT858" s="180" t="s">
        <v>247</v>
      </c>
      <c r="AU858" s="180" t="s">
        <v>85</v>
      </c>
      <c r="AV858" s="13" t="s">
        <v>83</v>
      </c>
      <c r="AW858" s="13" t="s">
        <v>33</v>
      </c>
      <c r="AX858" s="13" t="s">
        <v>76</v>
      </c>
      <c r="AY858" s="180" t="s">
        <v>235</v>
      </c>
    </row>
    <row r="859" spans="1:65" s="13" customFormat="1" x14ac:dyDescent="0.2">
      <c r="B859" s="179"/>
      <c r="D859" s="174" t="s">
        <v>247</v>
      </c>
      <c r="E859" s="180" t="s">
        <v>1</v>
      </c>
      <c r="F859" s="181" t="s">
        <v>1620</v>
      </c>
      <c r="G859" s="242"/>
      <c r="H859" s="243" t="s">
        <v>1</v>
      </c>
      <c r="I859" s="242"/>
      <c r="J859" s="242"/>
      <c r="K859" s="242"/>
      <c r="L859" s="179"/>
      <c r="M859" s="182"/>
      <c r="N859" s="183"/>
      <c r="O859" s="183"/>
      <c r="P859" s="183"/>
      <c r="Q859" s="183"/>
      <c r="R859" s="183"/>
      <c r="S859" s="183"/>
      <c r="T859" s="184"/>
      <c r="AT859" s="180" t="s">
        <v>247</v>
      </c>
      <c r="AU859" s="180" t="s">
        <v>85</v>
      </c>
      <c r="AV859" s="13" t="s">
        <v>83</v>
      </c>
      <c r="AW859" s="13" t="s">
        <v>33</v>
      </c>
      <c r="AX859" s="13" t="s">
        <v>76</v>
      </c>
      <c r="AY859" s="180" t="s">
        <v>235</v>
      </c>
    </row>
    <row r="860" spans="1:65" s="14" customFormat="1" x14ac:dyDescent="0.2">
      <c r="B860" s="185"/>
      <c r="D860" s="174" t="s">
        <v>247</v>
      </c>
      <c r="E860" s="186" t="s">
        <v>1</v>
      </c>
      <c r="F860" s="187" t="s">
        <v>1160</v>
      </c>
      <c r="G860" s="244"/>
      <c r="H860" s="245">
        <v>21</v>
      </c>
      <c r="I860" s="244"/>
      <c r="J860" s="244"/>
      <c r="K860" s="244"/>
      <c r="L860" s="185"/>
      <c r="M860" s="188"/>
      <c r="N860" s="189"/>
      <c r="O860" s="189"/>
      <c r="P860" s="189"/>
      <c r="Q860" s="189"/>
      <c r="R860" s="189"/>
      <c r="S860" s="189"/>
      <c r="T860" s="190"/>
      <c r="AT860" s="186" t="s">
        <v>247</v>
      </c>
      <c r="AU860" s="186" t="s">
        <v>85</v>
      </c>
      <c r="AV860" s="14" t="s">
        <v>85</v>
      </c>
      <c r="AW860" s="14" t="s">
        <v>33</v>
      </c>
      <c r="AX860" s="14" t="s">
        <v>76</v>
      </c>
      <c r="AY860" s="186" t="s">
        <v>235</v>
      </c>
    </row>
    <row r="861" spans="1:65" s="13" customFormat="1" x14ac:dyDescent="0.2">
      <c r="B861" s="179"/>
      <c r="D861" s="174" t="s">
        <v>247</v>
      </c>
      <c r="E861" s="180" t="s">
        <v>1</v>
      </c>
      <c r="F861" s="181" t="s">
        <v>1621</v>
      </c>
      <c r="G861" s="242"/>
      <c r="H861" s="243" t="s">
        <v>1</v>
      </c>
      <c r="I861" s="242"/>
      <c r="J861" s="242"/>
      <c r="K861" s="242"/>
      <c r="L861" s="179"/>
      <c r="M861" s="182"/>
      <c r="N861" s="183"/>
      <c r="O861" s="183"/>
      <c r="P861" s="183"/>
      <c r="Q861" s="183"/>
      <c r="R861" s="183"/>
      <c r="S861" s="183"/>
      <c r="T861" s="184"/>
      <c r="AT861" s="180" t="s">
        <v>247</v>
      </c>
      <c r="AU861" s="180" t="s">
        <v>85</v>
      </c>
      <c r="AV861" s="13" t="s">
        <v>83</v>
      </c>
      <c r="AW861" s="13" t="s">
        <v>33</v>
      </c>
      <c r="AX861" s="13" t="s">
        <v>76</v>
      </c>
      <c r="AY861" s="180" t="s">
        <v>235</v>
      </c>
    </row>
    <row r="862" spans="1:65" s="14" customFormat="1" x14ac:dyDescent="0.2">
      <c r="B862" s="185"/>
      <c r="D862" s="174" t="s">
        <v>247</v>
      </c>
      <c r="E862" s="186" t="s">
        <v>1</v>
      </c>
      <c r="F862" s="187" t="s">
        <v>1622</v>
      </c>
      <c r="G862" s="244"/>
      <c r="H862" s="245">
        <v>11.913</v>
      </c>
      <c r="I862" s="244"/>
      <c r="J862" s="244"/>
      <c r="K862" s="244"/>
      <c r="L862" s="185"/>
      <c r="M862" s="188"/>
      <c r="N862" s="189"/>
      <c r="O862" s="189"/>
      <c r="P862" s="189"/>
      <c r="Q862" s="189"/>
      <c r="R862" s="189"/>
      <c r="S862" s="189"/>
      <c r="T862" s="190"/>
      <c r="AT862" s="186" t="s">
        <v>247</v>
      </c>
      <c r="AU862" s="186" t="s">
        <v>85</v>
      </c>
      <c r="AV862" s="14" t="s">
        <v>85</v>
      </c>
      <c r="AW862" s="14" t="s">
        <v>33</v>
      </c>
      <c r="AX862" s="14" t="s">
        <v>76</v>
      </c>
      <c r="AY862" s="186" t="s">
        <v>235</v>
      </c>
    </row>
    <row r="863" spans="1:65" s="13" customFormat="1" x14ac:dyDescent="0.2">
      <c r="B863" s="179"/>
      <c r="D863" s="174" t="s">
        <v>247</v>
      </c>
      <c r="E863" s="180" t="s">
        <v>1</v>
      </c>
      <c r="F863" s="181" t="s">
        <v>1597</v>
      </c>
      <c r="G863" s="242"/>
      <c r="H863" s="243" t="s">
        <v>1</v>
      </c>
      <c r="I863" s="242"/>
      <c r="J863" s="242"/>
      <c r="K863" s="242"/>
      <c r="L863" s="179"/>
      <c r="M863" s="182"/>
      <c r="N863" s="183"/>
      <c r="O863" s="183"/>
      <c r="P863" s="183"/>
      <c r="Q863" s="183"/>
      <c r="R863" s="183"/>
      <c r="S863" s="183"/>
      <c r="T863" s="184"/>
      <c r="AT863" s="180" t="s">
        <v>247</v>
      </c>
      <c r="AU863" s="180" t="s">
        <v>85</v>
      </c>
      <c r="AV863" s="13" t="s">
        <v>83</v>
      </c>
      <c r="AW863" s="13" t="s">
        <v>33</v>
      </c>
      <c r="AX863" s="13" t="s">
        <v>76</v>
      </c>
      <c r="AY863" s="180" t="s">
        <v>235</v>
      </c>
    </row>
    <row r="864" spans="1:65" s="14" customFormat="1" x14ac:dyDescent="0.2">
      <c r="B864" s="185"/>
      <c r="D864" s="174" t="s">
        <v>247</v>
      </c>
      <c r="E864" s="186" t="s">
        <v>1</v>
      </c>
      <c r="F864" s="187" t="s">
        <v>1623</v>
      </c>
      <c r="G864" s="244"/>
      <c r="H864" s="245">
        <v>170.28</v>
      </c>
      <c r="I864" s="244"/>
      <c r="J864" s="244"/>
      <c r="K864" s="244"/>
      <c r="L864" s="185"/>
      <c r="M864" s="188"/>
      <c r="N864" s="189"/>
      <c r="O864" s="189"/>
      <c r="P864" s="189"/>
      <c r="Q864" s="189"/>
      <c r="R864" s="189"/>
      <c r="S864" s="189"/>
      <c r="T864" s="190"/>
      <c r="AT864" s="186" t="s">
        <v>247</v>
      </c>
      <c r="AU864" s="186" t="s">
        <v>85</v>
      </c>
      <c r="AV864" s="14" t="s">
        <v>85</v>
      </c>
      <c r="AW864" s="14" t="s">
        <v>33</v>
      </c>
      <c r="AX864" s="14" t="s">
        <v>76</v>
      </c>
      <c r="AY864" s="186" t="s">
        <v>235</v>
      </c>
    </row>
    <row r="865" spans="1:65" s="15" customFormat="1" x14ac:dyDescent="0.2">
      <c r="B865" s="191"/>
      <c r="D865" s="174" t="s">
        <v>247</v>
      </c>
      <c r="E865" s="192" t="s">
        <v>1</v>
      </c>
      <c r="F865" s="193" t="s">
        <v>252</v>
      </c>
      <c r="G865" s="246"/>
      <c r="H865" s="247">
        <v>203.19300000000001</v>
      </c>
      <c r="I865" s="246"/>
      <c r="J865" s="246"/>
      <c r="K865" s="246"/>
      <c r="L865" s="191"/>
      <c r="M865" s="194"/>
      <c r="N865" s="195"/>
      <c r="O865" s="195"/>
      <c r="P865" s="195"/>
      <c r="Q865" s="195"/>
      <c r="R865" s="195"/>
      <c r="S865" s="195"/>
      <c r="T865" s="196"/>
      <c r="AT865" s="192" t="s">
        <v>247</v>
      </c>
      <c r="AU865" s="192" t="s">
        <v>85</v>
      </c>
      <c r="AV865" s="15" t="s">
        <v>98</v>
      </c>
      <c r="AW865" s="15" t="s">
        <v>33</v>
      </c>
      <c r="AX865" s="15" t="s">
        <v>83</v>
      </c>
      <c r="AY865" s="192" t="s">
        <v>235</v>
      </c>
    </row>
    <row r="866" spans="1:65" s="2" customFormat="1" ht="19.899999999999999" customHeight="1" x14ac:dyDescent="0.2">
      <c r="A866" s="33"/>
      <c r="B866" s="162"/>
      <c r="C866" s="163" t="s">
        <v>1624</v>
      </c>
      <c r="D866" s="163" t="s">
        <v>237</v>
      </c>
      <c r="E866" s="164" t="s">
        <v>1625</v>
      </c>
      <c r="F866" s="165" t="s">
        <v>1626</v>
      </c>
      <c r="G866" s="240" t="s">
        <v>263</v>
      </c>
      <c r="H866" s="241">
        <v>323.51</v>
      </c>
      <c r="I866" s="167"/>
      <c r="J866" s="254">
        <f>ROUND(I866*H866,2)</f>
        <v>0</v>
      </c>
      <c r="K866" s="255" t="s">
        <v>241</v>
      </c>
      <c r="L866" s="34"/>
      <c r="M866" s="168" t="s">
        <v>1</v>
      </c>
      <c r="N866" s="169" t="s">
        <v>41</v>
      </c>
      <c r="O866" s="59"/>
      <c r="P866" s="170">
        <f>O866*H866</f>
        <v>0</v>
      </c>
      <c r="Q866" s="170">
        <v>0</v>
      </c>
      <c r="R866" s="170">
        <f>Q866*H866</f>
        <v>0</v>
      </c>
      <c r="S866" s="170">
        <v>0</v>
      </c>
      <c r="T866" s="171">
        <f>S866*H866</f>
        <v>0</v>
      </c>
      <c r="U866" s="33"/>
      <c r="V866" s="33"/>
      <c r="W866" s="33"/>
      <c r="X866" s="33"/>
      <c r="Y866" s="33"/>
      <c r="Z866" s="33"/>
      <c r="AA866" s="33"/>
      <c r="AB866" s="33"/>
      <c r="AC866" s="33"/>
      <c r="AD866" s="33"/>
      <c r="AE866" s="33"/>
      <c r="AR866" s="172" t="s">
        <v>98</v>
      </c>
      <c r="AT866" s="172" t="s">
        <v>237</v>
      </c>
      <c r="AU866" s="172" t="s">
        <v>85</v>
      </c>
      <c r="AY866" s="18" t="s">
        <v>235</v>
      </c>
      <c r="BE866" s="173">
        <f>IF(N866="základní",J866,0)</f>
        <v>0</v>
      </c>
      <c r="BF866" s="173">
        <f>IF(N866="snížená",J866,0)</f>
        <v>0</v>
      </c>
      <c r="BG866" s="173">
        <f>IF(N866="zákl. přenesená",J866,0)</f>
        <v>0</v>
      </c>
      <c r="BH866" s="173">
        <f>IF(N866="sníž. přenesená",J866,0)</f>
        <v>0</v>
      </c>
      <c r="BI866" s="173">
        <f>IF(N866="nulová",J866,0)</f>
        <v>0</v>
      </c>
      <c r="BJ866" s="18" t="s">
        <v>83</v>
      </c>
      <c r="BK866" s="173">
        <f>ROUND(I866*H866,2)</f>
        <v>0</v>
      </c>
      <c r="BL866" s="18" t="s">
        <v>98</v>
      </c>
      <c r="BM866" s="172" t="s">
        <v>1627</v>
      </c>
    </row>
    <row r="867" spans="1:65" s="2" customFormat="1" ht="29.25" x14ac:dyDescent="0.2">
      <c r="A867" s="33"/>
      <c r="B867" s="34"/>
      <c r="C867" s="33"/>
      <c r="D867" s="174" t="s">
        <v>243</v>
      </c>
      <c r="E867" s="33"/>
      <c r="F867" s="175" t="s">
        <v>1628</v>
      </c>
      <c r="G867" s="238"/>
      <c r="H867" s="238"/>
      <c r="I867" s="238"/>
      <c r="J867" s="238"/>
      <c r="K867" s="238"/>
      <c r="L867" s="34"/>
      <c r="M867" s="176"/>
      <c r="N867" s="177"/>
      <c r="O867" s="59"/>
      <c r="P867" s="59"/>
      <c r="Q867" s="59"/>
      <c r="R867" s="59"/>
      <c r="S867" s="59"/>
      <c r="T867" s="60"/>
      <c r="U867" s="33"/>
      <c r="V867" s="33"/>
      <c r="W867" s="33"/>
      <c r="X867" s="33"/>
      <c r="Y867" s="33"/>
      <c r="Z867" s="33"/>
      <c r="AA867" s="33"/>
      <c r="AB867" s="33"/>
      <c r="AC867" s="33"/>
      <c r="AD867" s="33"/>
      <c r="AE867" s="33"/>
      <c r="AT867" s="18" t="s">
        <v>243</v>
      </c>
      <c r="AU867" s="18" t="s">
        <v>85</v>
      </c>
    </row>
    <row r="868" spans="1:65" s="2" customFormat="1" ht="97.5" x14ac:dyDescent="0.2">
      <c r="A868" s="33"/>
      <c r="B868" s="34"/>
      <c r="C868" s="33"/>
      <c r="D868" s="174" t="s">
        <v>245</v>
      </c>
      <c r="E868" s="33"/>
      <c r="F868" s="178" t="s">
        <v>605</v>
      </c>
      <c r="G868" s="238"/>
      <c r="H868" s="238"/>
      <c r="I868" s="238"/>
      <c r="J868" s="238"/>
      <c r="K868" s="238"/>
      <c r="L868" s="34"/>
      <c r="M868" s="176"/>
      <c r="N868" s="177"/>
      <c r="O868" s="59"/>
      <c r="P868" s="59"/>
      <c r="Q868" s="59"/>
      <c r="R868" s="59"/>
      <c r="S868" s="59"/>
      <c r="T868" s="60"/>
      <c r="U868" s="33"/>
      <c r="V868" s="33"/>
      <c r="W868" s="33"/>
      <c r="X868" s="33"/>
      <c r="Y868" s="33"/>
      <c r="Z868" s="33"/>
      <c r="AA868" s="33"/>
      <c r="AB868" s="33"/>
      <c r="AC868" s="33"/>
      <c r="AD868" s="33"/>
      <c r="AE868" s="33"/>
      <c r="AT868" s="18" t="s">
        <v>245</v>
      </c>
      <c r="AU868" s="18" t="s">
        <v>85</v>
      </c>
    </row>
    <row r="869" spans="1:65" s="13" customFormat="1" x14ac:dyDescent="0.2">
      <c r="B869" s="179"/>
      <c r="D869" s="174" t="s">
        <v>247</v>
      </c>
      <c r="E869" s="180" t="s">
        <v>1</v>
      </c>
      <c r="F869" s="181" t="s">
        <v>1153</v>
      </c>
      <c r="G869" s="242"/>
      <c r="H869" s="243" t="s">
        <v>1</v>
      </c>
      <c r="I869" s="242"/>
      <c r="J869" s="242"/>
      <c r="K869" s="242"/>
      <c r="L869" s="179"/>
      <c r="M869" s="182"/>
      <c r="N869" s="183"/>
      <c r="O869" s="183"/>
      <c r="P869" s="183"/>
      <c r="Q869" s="183"/>
      <c r="R869" s="183"/>
      <c r="S869" s="183"/>
      <c r="T869" s="184"/>
      <c r="AT869" s="180" t="s">
        <v>247</v>
      </c>
      <c r="AU869" s="180" t="s">
        <v>85</v>
      </c>
      <c r="AV869" s="13" t="s">
        <v>83</v>
      </c>
      <c r="AW869" s="13" t="s">
        <v>33</v>
      </c>
      <c r="AX869" s="13" t="s">
        <v>76</v>
      </c>
      <c r="AY869" s="180" t="s">
        <v>235</v>
      </c>
    </row>
    <row r="870" spans="1:65" s="13" customFormat="1" x14ac:dyDescent="0.2">
      <c r="B870" s="179"/>
      <c r="D870" s="174" t="s">
        <v>247</v>
      </c>
      <c r="E870" s="180" t="s">
        <v>1</v>
      </c>
      <c r="F870" s="181" t="s">
        <v>1621</v>
      </c>
      <c r="G870" s="242"/>
      <c r="H870" s="243" t="s">
        <v>1</v>
      </c>
      <c r="I870" s="242"/>
      <c r="J870" s="242"/>
      <c r="K870" s="242"/>
      <c r="L870" s="179"/>
      <c r="M870" s="182"/>
      <c r="N870" s="183"/>
      <c r="O870" s="183"/>
      <c r="P870" s="183"/>
      <c r="Q870" s="183"/>
      <c r="R870" s="183"/>
      <c r="S870" s="183"/>
      <c r="T870" s="184"/>
      <c r="AT870" s="180" t="s">
        <v>247</v>
      </c>
      <c r="AU870" s="180" t="s">
        <v>85</v>
      </c>
      <c r="AV870" s="13" t="s">
        <v>83</v>
      </c>
      <c r="AW870" s="13" t="s">
        <v>33</v>
      </c>
      <c r="AX870" s="13" t="s">
        <v>76</v>
      </c>
      <c r="AY870" s="180" t="s">
        <v>235</v>
      </c>
    </row>
    <row r="871" spans="1:65" s="14" customFormat="1" x14ac:dyDescent="0.2">
      <c r="B871" s="185"/>
      <c r="D871" s="174" t="s">
        <v>247</v>
      </c>
      <c r="E871" s="186" t="s">
        <v>1</v>
      </c>
      <c r="F871" s="187" t="s">
        <v>1629</v>
      </c>
      <c r="G871" s="244"/>
      <c r="H871" s="245">
        <v>39.71</v>
      </c>
      <c r="I871" s="244"/>
      <c r="J871" s="244"/>
      <c r="K871" s="244"/>
      <c r="L871" s="185"/>
      <c r="M871" s="188"/>
      <c r="N871" s="189"/>
      <c r="O871" s="189"/>
      <c r="P871" s="189"/>
      <c r="Q871" s="189"/>
      <c r="R871" s="189"/>
      <c r="S871" s="189"/>
      <c r="T871" s="190"/>
      <c r="AT871" s="186" t="s">
        <v>247</v>
      </c>
      <c r="AU871" s="186" t="s">
        <v>85</v>
      </c>
      <c r="AV871" s="14" t="s">
        <v>85</v>
      </c>
      <c r="AW871" s="14" t="s">
        <v>33</v>
      </c>
      <c r="AX871" s="14" t="s">
        <v>76</v>
      </c>
      <c r="AY871" s="186" t="s">
        <v>235</v>
      </c>
    </row>
    <row r="872" spans="1:65" s="13" customFormat="1" x14ac:dyDescent="0.2">
      <c r="B872" s="179"/>
      <c r="D872" s="174" t="s">
        <v>247</v>
      </c>
      <c r="E872" s="180" t="s">
        <v>1</v>
      </c>
      <c r="F872" s="181" t="s">
        <v>1597</v>
      </c>
      <c r="G872" s="242"/>
      <c r="H872" s="243" t="s">
        <v>1</v>
      </c>
      <c r="I872" s="242"/>
      <c r="J872" s="242"/>
      <c r="K872" s="242"/>
      <c r="L872" s="179"/>
      <c r="M872" s="182"/>
      <c r="N872" s="183"/>
      <c r="O872" s="183"/>
      <c r="P872" s="183"/>
      <c r="Q872" s="183"/>
      <c r="R872" s="183"/>
      <c r="S872" s="183"/>
      <c r="T872" s="184"/>
      <c r="AT872" s="180" t="s">
        <v>247</v>
      </c>
      <c r="AU872" s="180" t="s">
        <v>85</v>
      </c>
      <c r="AV872" s="13" t="s">
        <v>83</v>
      </c>
      <c r="AW872" s="13" t="s">
        <v>33</v>
      </c>
      <c r="AX872" s="13" t="s">
        <v>76</v>
      </c>
      <c r="AY872" s="180" t="s">
        <v>235</v>
      </c>
    </row>
    <row r="873" spans="1:65" s="14" customFormat="1" x14ac:dyDescent="0.2">
      <c r="B873" s="185"/>
      <c r="D873" s="174" t="s">
        <v>247</v>
      </c>
      <c r="E873" s="186" t="s">
        <v>1</v>
      </c>
      <c r="F873" s="187" t="s">
        <v>1630</v>
      </c>
      <c r="G873" s="244"/>
      <c r="H873" s="245">
        <v>283.8</v>
      </c>
      <c r="I873" s="244"/>
      <c r="J873" s="244"/>
      <c r="K873" s="244"/>
      <c r="L873" s="185"/>
      <c r="M873" s="188"/>
      <c r="N873" s="189"/>
      <c r="O873" s="189"/>
      <c r="P873" s="189"/>
      <c r="Q873" s="189"/>
      <c r="R873" s="189"/>
      <c r="S873" s="189"/>
      <c r="T873" s="190"/>
      <c r="AT873" s="186" t="s">
        <v>247</v>
      </c>
      <c r="AU873" s="186" t="s">
        <v>85</v>
      </c>
      <c r="AV873" s="14" t="s">
        <v>85</v>
      </c>
      <c r="AW873" s="14" t="s">
        <v>33</v>
      </c>
      <c r="AX873" s="14" t="s">
        <v>76</v>
      </c>
      <c r="AY873" s="186" t="s">
        <v>235</v>
      </c>
    </row>
    <row r="874" spans="1:65" s="15" customFormat="1" x14ac:dyDescent="0.2">
      <c r="B874" s="191"/>
      <c r="D874" s="174" t="s">
        <v>247</v>
      </c>
      <c r="E874" s="192" t="s">
        <v>1</v>
      </c>
      <c r="F874" s="193" t="s">
        <v>252</v>
      </c>
      <c r="G874" s="246"/>
      <c r="H874" s="247">
        <v>323.51</v>
      </c>
      <c r="I874" s="246"/>
      <c r="J874" s="246"/>
      <c r="K874" s="246"/>
      <c r="L874" s="191"/>
      <c r="M874" s="194"/>
      <c r="N874" s="195"/>
      <c r="O874" s="195"/>
      <c r="P874" s="195"/>
      <c r="Q874" s="195"/>
      <c r="R874" s="195"/>
      <c r="S874" s="195"/>
      <c r="T874" s="196"/>
      <c r="AT874" s="192" t="s">
        <v>247</v>
      </c>
      <c r="AU874" s="192" t="s">
        <v>85</v>
      </c>
      <c r="AV874" s="15" t="s">
        <v>98</v>
      </c>
      <c r="AW874" s="15" t="s">
        <v>33</v>
      </c>
      <c r="AX874" s="15" t="s">
        <v>83</v>
      </c>
      <c r="AY874" s="192" t="s">
        <v>235</v>
      </c>
    </row>
    <row r="875" spans="1:65" s="2" customFormat="1" ht="19.899999999999999" customHeight="1" x14ac:dyDescent="0.2">
      <c r="A875" s="33"/>
      <c r="B875" s="162"/>
      <c r="C875" s="163" t="s">
        <v>1631</v>
      </c>
      <c r="D875" s="163" t="s">
        <v>237</v>
      </c>
      <c r="E875" s="164" t="s">
        <v>1632</v>
      </c>
      <c r="F875" s="165" t="s">
        <v>1633</v>
      </c>
      <c r="G875" s="240" t="s">
        <v>271</v>
      </c>
      <c r="H875" s="241">
        <v>34.353000000000002</v>
      </c>
      <c r="I875" s="167"/>
      <c r="J875" s="254">
        <f>ROUND(I875*H875,2)</f>
        <v>0</v>
      </c>
      <c r="K875" s="255" t="s">
        <v>241</v>
      </c>
      <c r="L875" s="34"/>
      <c r="M875" s="168" t="s">
        <v>1</v>
      </c>
      <c r="N875" s="169" t="s">
        <v>41</v>
      </c>
      <c r="O875" s="59"/>
      <c r="P875" s="170">
        <f>O875*H875</f>
        <v>0</v>
      </c>
      <c r="Q875" s="170">
        <v>2.4142999999999999</v>
      </c>
      <c r="R875" s="170">
        <f>Q875*H875</f>
        <v>82.9384479</v>
      </c>
      <c r="S875" s="170">
        <v>0</v>
      </c>
      <c r="T875" s="171">
        <f>S875*H875</f>
        <v>0</v>
      </c>
      <c r="U875" s="33"/>
      <c r="V875" s="33"/>
      <c r="W875" s="33"/>
      <c r="X875" s="33"/>
      <c r="Y875" s="33"/>
      <c r="Z875" s="33"/>
      <c r="AA875" s="33"/>
      <c r="AB875" s="33"/>
      <c r="AC875" s="33"/>
      <c r="AD875" s="33"/>
      <c r="AE875" s="33"/>
      <c r="AR875" s="172" t="s">
        <v>98</v>
      </c>
      <c r="AT875" s="172" t="s">
        <v>237</v>
      </c>
      <c r="AU875" s="172" t="s">
        <v>85</v>
      </c>
      <c r="AY875" s="18" t="s">
        <v>235</v>
      </c>
      <c r="BE875" s="173">
        <f>IF(N875="základní",J875,0)</f>
        <v>0</v>
      </c>
      <c r="BF875" s="173">
        <f>IF(N875="snížená",J875,0)</f>
        <v>0</v>
      </c>
      <c r="BG875" s="173">
        <f>IF(N875="zákl. přenesená",J875,0)</f>
        <v>0</v>
      </c>
      <c r="BH875" s="173">
        <f>IF(N875="sníž. přenesená",J875,0)</f>
        <v>0</v>
      </c>
      <c r="BI875" s="173">
        <f>IF(N875="nulová",J875,0)</f>
        <v>0</v>
      </c>
      <c r="BJ875" s="18" t="s">
        <v>83</v>
      </c>
      <c r="BK875" s="173">
        <f>ROUND(I875*H875,2)</f>
        <v>0</v>
      </c>
      <c r="BL875" s="18" t="s">
        <v>98</v>
      </c>
      <c r="BM875" s="172" t="s">
        <v>1634</v>
      </c>
    </row>
    <row r="876" spans="1:65" s="2" customFormat="1" ht="29.25" x14ac:dyDescent="0.2">
      <c r="A876" s="33"/>
      <c r="B876" s="34"/>
      <c r="C876" s="33"/>
      <c r="D876" s="174" t="s">
        <v>243</v>
      </c>
      <c r="E876" s="33"/>
      <c r="F876" s="175" t="s">
        <v>1635</v>
      </c>
      <c r="G876" s="238"/>
      <c r="H876" s="238"/>
      <c r="I876" s="238"/>
      <c r="J876" s="238"/>
      <c r="K876" s="238"/>
      <c r="L876" s="34"/>
      <c r="M876" s="176"/>
      <c r="N876" s="177"/>
      <c r="O876" s="59"/>
      <c r="P876" s="59"/>
      <c r="Q876" s="59"/>
      <c r="R876" s="59"/>
      <c r="S876" s="59"/>
      <c r="T876" s="60"/>
      <c r="U876" s="33"/>
      <c r="V876" s="33"/>
      <c r="W876" s="33"/>
      <c r="X876" s="33"/>
      <c r="Y876" s="33"/>
      <c r="Z876" s="33"/>
      <c r="AA876" s="33"/>
      <c r="AB876" s="33"/>
      <c r="AC876" s="33"/>
      <c r="AD876" s="33"/>
      <c r="AE876" s="33"/>
      <c r="AT876" s="18" t="s">
        <v>243</v>
      </c>
      <c r="AU876" s="18" t="s">
        <v>85</v>
      </c>
    </row>
    <row r="877" spans="1:65" s="2" customFormat="1" ht="117" x14ac:dyDescent="0.2">
      <c r="A877" s="33"/>
      <c r="B877" s="34"/>
      <c r="C877" s="33"/>
      <c r="D877" s="174" t="s">
        <v>245</v>
      </c>
      <c r="E877" s="33"/>
      <c r="F877" s="178" t="s">
        <v>1636</v>
      </c>
      <c r="G877" s="238"/>
      <c r="H877" s="238"/>
      <c r="I877" s="238"/>
      <c r="J877" s="238"/>
      <c r="K877" s="238"/>
      <c r="L877" s="34"/>
      <c r="M877" s="176"/>
      <c r="N877" s="177"/>
      <c r="O877" s="59"/>
      <c r="P877" s="59"/>
      <c r="Q877" s="59"/>
      <c r="R877" s="59"/>
      <c r="S877" s="59"/>
      <c r="T877" s="60"/>
      <c r="U877" s="33"/>
      <c r="V877" s="33"/>
      <c r="W877" s="33"/>
      <c r="X877" s="33"/>
      <c r="Y877" s="33"/>
      <c r="Z877" s="33"/>
      <c r="AA877" s="33"/>
      <c r="AB877" s="33"/>
      <c r="AC877" s="33"/>
      <c r="AD877" s="33"/>
      <c r="AE877" s="33"/>
      <c r="AT877" s="18" t="s">
        <v>245</v>
      </c>
      <c r="AU877" s="18" t="s">
        <v>85</v>
      </c>
    </row>
    <row r="878" spans="1:65" s="13" customFormat="1" x14ac:dyDescent="0.2">
      <c r="B878" s="179"/>
      <c r="D878" s="174" t="s">
        <v>247</v>
      </c>
      <c r="E878" s="180" t="s">
        <v>1</v>
      </c>
      <c r="F878" s="181" t="s">
        <v>1153</v>
      </c>
      <c r="G878" s="242"/>
      <c r="H878" s="243" t="s">
        <v>1</v>
      </c>
      <c r="I878" s="242"/>
      <c r="J878" s="242"/>
      <c r="K878" s="242"/>
      <c r="L878" s="179"/>
      <c r="M878" s="182"/>
      <c r="N878" s="183"/>
      <c r="O878" s="183"/>
      <c r="P878" s="183"/>
      <c r="Q878" s="183"/>
      <c r="R878" s="183"/>
      <c r="S878" s="183"/>
      <c r="T878" s="184"/>
      <c r="AT878" s="180" t="s">
        <v>247</v>
      </c>
      <c r="AU878" s="180" t="s">
        <v>85</v>
      </c>
      <c r="AV878" s="13" t="s">
        <v>83</v>
      </c>
      <c r="AW878" s="13" t="s">
        <v>33</v>
      </c>
      <c r="AX878" s="13" t="s">
        <v>76</v>
      </c>
      <c r="AY878" s="180" t="s">
        <v>235</v>
      </c>
    </row>
    <row r="879" spans="1:65" s="13" customFormat="1" x14ac:dyDescent="0.2">
      <c r="B879" s="179"/>
      <c r="D879" s="174" t="s">
        <v>247</v>
      </c>
      <c r="E879" s="180" t="s">
        <v>1</v>
      </c>
      <c r="F879" s="181" t="s">
        <v>1545</v>
      </c>
      <c r="G879" s="242"/>
      <c r="H879" s="243" t="s">
        <v>1</v>
      </c>
      <c r="I879" s="242"/>
      <c r="J879" s="242"/>
      <c r="K879" s="242"/>
      <c r="L879" s="179"/>
      <c r="M879" s="182"/>
      <c r="N879" s="183"/>
      <c r="O879" s="183"/>
      <c r="P879" s="183"/>
      <c r="Q879" s="183"/>
      <c r="R879" s="183"/>
      <c r="S879" s="183"/>
      <c r="T879" s="184"/>
      <c r="AT879" s="180" t="s">
        <v>247</v>
      </c>
      <c r="AU879" s="180" t="s">
        <v>85</v>
      </c>
      <c r="AV879" s="13" t="s">
        <v>83</v>
      </c>
      <c r="AW879" s="13" t="s">
        <v>33</v>
      </c>
      <c r="AX879" s="13" t="s">
        <v>76</v>
      </c>
      <c r="AY879" s="180" t="s">
        <v>235</v>
      </c>
    </row>
    <row r="880" spans="1:65" s="14" customFormat="1" x14ac:dyDescent="0.2">
      <c r="B880" s="185"/>
      <c r="D880" s="174" t="s">
        <v>247</v>
      </c>
      <c r="E880" s="186" t="s">
        <v>1</v>
      </c>
      <c r="F880" s="187" t="s">
        <v>1637</v>
      </c>
      <c r="G880" s="244"/>
      <c r="H880" s="245">
        <v>34.353000000000002</v>
      </c>
      <c r="I880" s="244"/>
      <c r="J880" s="244"/>
      <c r="K880" s="244"/>
      <c r="L880" s="185"/>
      <c r="M880" s="188"/>
      <c r="N880" s="189"/>
      <c r="O880" s="189"/>
      <c r="P880" s="189"/>
      <c r="Q880" s="189"/>
      <c r="R880" s="189"/>
      <c r="S880" s="189"/>
      <c r="T880" s="190"/>
      <c r="AT880" s="186" t="s">
        <v>247</v>
      </c>
      <c r="AU880" s="186" t="s">
        <v>85</v>
      </c>
      <c r="AV880" s="14" t="s">
        <v>85</v>
      </c>
      <c r="AW880" s="14" t="s">
        <v>33</v>
      </c>
      <c r="AX880" s="14" t="s">
        <v>76</v>
      </c>
      <c r="AY880" s="186" t="s">
        <v>235</v>
      </c>
    </row>
    <row r="881" spans="1:65" s="15" customFormat="1" x14ac:dyDescent="0.2">
      <c r="B881" s="191"/>
      <c r="D881" s="174" t="s">
        <v>247</v>
      </c>
      <c r="E881" s="192" t="s">
        <v>1</v>
      </c>
      <c r="F881" s="193" t="s">
        <v>252</v>
      </c>
      <c r="G881" s="246"/>
      <c r="H881" s="247">
        <v>34.353000000000002</v>
      </c>
      <c r="I881" s="246"/>
      <c r="J881" s="246"/>
      <c r="K881" s="246"/>
      <c r="L881" s="191"/>
      <c r="M881" s="194"/>
      <c r="N881" s="195"/>
      <c r="O881" s="195"/>
      <c r="P881" s="195"/>
      <c r="Q881" s="195"/>
      <c r="R881" s="195"/>
      <c r="S881" s="195"/>
      <c r="T881" s="196"/>
      <c r="AT881" s="192" t="s">
        <v>247</v>
      </c>
      <c r="AU881" s="192" t="s">
        <v>85</v>
      </c>
      <c r="AV881" s="15" t="s">
        <v>98</v>
      </c>
      <c r="AW881" s="15" t="s">
        <v>33</v>
      </c>
      <c r="AX881" s="15" t="s">
        <v>83</v>
      </c>
      <c r="AY881" s="192" t="s">
        <v>235</v>
      </c>
    </row>
    <row r="882" spans="1:65" s="2" customFormat="1" ht="19.899999999999999" customHeight="1" x14ac:dyDescent="0.2">
      <c r="A882" s="33"/>
      <c r="B882" s="162"/>
      <c r="C882" s="163" t="s">
        <v>1638</v>
      </c>
      <c r="D882" s="163" t="s">
        <v>237</v>
      </c>
      <c r="E882" s="164" t="s">
        <v>617</v>
      </c>
      <c r="F882" s="165" t="s">
        <v>618</v>
      </c>
      <c r="G882" s="240" t="s">
        <v>263</v>
      </c>
      <c r="H882" s="241">
        <v>47.41</v>
      </c>
      <c r="I882" s="167"/>
      <c r="J882" s="254">
        <f>ROUND(I882*H882,2)</f>
        <v>0</v>
      </c>
      <c r="K882" s="255" t="s">
        <v>241</v>
      </c>
      <c r="L882" s="34"/>
      <c r="M882" s="168" t="s">
        <v>1</v>
      </c>
      <c r="N882" s="169" t="s">
        <v>41</v>
      </c>
      <c r="O882" s="59"/>
      <c r="P882" s="170">
        <f>O882*H882</f>
        <v>0</v>
      </c>
      <c r="Q882" s="170">
        <v>0.60875999999999997</v>
      </c>
      <c r="R882" s="170">
        <f>Q882*H882</f>
        <v>28.861311599999997</v>
      </c>
      <c r="S882" s="170">
        <v>0</v>
      </c>
      <c r="T882" s="171">
        <f>S882*H882</f>
        <v>0</v>
      </c>
      <c r="U882" s="33"/>
      <c r="V882" s="33"/>
      <c r="W882" s="33"/>
      <c r="X882" s="33"/>
      <c r="Y882" s="33"/>
      <c r="Z882" s="33"/>
      <c r="AA882" s="33"/>
      <c r="AB882" s="33"/>
      <c r="AC882" s="33"/>
      <c r="AD882" s="33"/>
      <c r="AE882" s="33"/>
      <c r="AR882" s="172" t="s">
        <v>98</v>
      </c>
      <c r="AT882" s="172" t="s">
        <v>237</v>
      </c>
      <c r="AU882" s="172" t="s">
        <v>85</v>
      </c>
      <c r="AY882" s="18" t="s">
        <v>235</v>
      </c>
      <c r="BE882" s="173">
        <f>IF(N882="základní",J882,0)</f>
        <v>0</v>
      </c>
      <c r="BF882" s="173">
        <f>IF(N882="snížená",J882,0)</f>
        <v>0</v>
      </c>
      <c r="BG882" s="173">
        <f>IF(N882="zákl. přenesená",J882,0)</f>
        <v>0</v>
      </c>
      <c r="BH882" s="173">
        <f>IF(N882="sníž. přenesená",J882,0)</f>
        <v>0</v>
      </c>
      <c r="BI882" s="173">
        <f>IF(N882="nulová",J882,0)</f>
        <v>0</v>
      </c>
      <c r="BJ882" s="18" t="s">
        <v>83</v>
      </c>
      <c r="BK882" s="173">
        <f>ROUND(I882*H882,2)</f>
        <v>0</v>
      </c>
      <c r="BL882" s="18" t="s">
        <v>98</v>
      </c>
      <c r="BM882" s="172" t="s">
        <v>1639</v>
      </c>
    </row>
    <row r="883" spans="1:65" s="2" customFormat="1" ht="29.25" x14ac:dyDescent="0.2">
      <c r="A883" s="33"/>
      <c r="B883" s="34"/>
      <c r="C883" s="33"/>
      <c r="D883" s="174" t="s">
        <v>243</v>
      </c>
      <c r="E883" s="33"/>
      <c r="F883" s="175" t="s">
        <v>620</v>
      </c>
      <c r="G883" s="238"/>
      <c r="H883" s="238"/>
      <c r="I883" s="238"/>
      <c r="J883" s="238"/>
      <c r="K883" s="238"/>
      <c r="L883" s="34"/>
      <c r="M883" s="176"/>
      <c r="N883" s="177"/>
      <c r="O883" s="59"/>
      <c r="P883" s="59"/>
      <c r="Q883" s="59"/>
      <c r="R883" s="59"/>
      <c r="S883" s="59"/>
      <c r="T883" s="60"/>
      <c r="U883" s="33"/>
      <c r="V883" s="33"/>
      <c r="W883" s="33"/>
      <c r="X883" s="33"/>
      <c r="Y883" s="33"/>
      <c r="Z883" s="33"/>
      <c r="AA883" s="33"/>
      <c r="AB883" s="33"/>
      <c r="AC883" s="33"/>
      <c r="AD883" s="33"/>
      <c r="AE883" s="33"/>
      <c r="AT883" s="18" t="s">
        <v>243</v>
      </c>
      <c r="AU883" s="18" t="s">
        <v>85</v>
      </c>
    </row>
    <row r="884" spans="1:65" s="2" customFormat="1" ht="97.5" x14ac:dyDescent="0.2">
      <c r="A884" s="33"/>
      <c r="B884" s="34"/>
      <c r="C884" s="33"/>
      <c r="D884" s="174" t="s">
        <v>245</v>
      </c>
      <c r="E884" s="33"/>
      <c r="F884" s="178" t="s">
        <v>621</v>
      </c>
      <c r="G884" s="238"/>
      <c r="H884" s="238"/>
      <c r="I884" s="238"/>
      <c r="J884" s="238"/>
      <c r="K884" s="238"/>
      <c r="L884" s="34"/>
      <c r="M884" s="176"/>
      <c r="N884" s="177"/>
      <c r="O884" s="59"/>
      <c r="P884" s="59"/>
      <c r="Q884" s="59"/>
      <c r="R884" s="59"/>
      <c r="S884" s="59"/>
      <c r="T884" s="60"/>
      <c r="U884" s="33"/>
      <c r="V884" s="33"/>
      <c r="W884" s="33"/>
      <c r="X884" s="33"/>
      <c r="Y884" s="33"/>
      <c r="Z884" s="33"/>
      <c r="AA884" s="33"/>
      <c r="AB884" s="33"/>
      <c r="AC884" s="33"/>
      <c r="AD884" s="33"/>
      <c r="AE884" s="33"/>
      <c r="AT884" s="18" t="s">
        <v>245</v>
      </c>
      <c r="AU884" s="18" t="s">
        <v>85</v>
      </c>
    </row>
    <row r="885" spans="1:65" s="13" customFormat="1" x14ac:dyDescent="0.2">
      <c r="B885" s="179"/>
      <c r="D885" s="174" t="s">
        <v>247</v>
      </c>
      <c r="E885" s="180" t="s">
        <v>1</v>
      </c>
      <c r="F885" s="181" t="s">
        <v>1153</v>
      </c>
      <c r="G885" s="242"/>
      <c r="H885" s="243" t="s">
        <v>1</v>
      </c>
      <c r="I885" s="242"/>
      <c r="J885" s="242"/>
      <c r="K885" s="242"/>
      <c r="L885" s="179"/>
      <c r="M885" s="182"/>
      <c r="N885" s="183"/>
      <c r="O885" s="183"/>
      <c r="P885" s="183"/>
      <c r="Q885" s="183"/>
      <c r="R885" s="183"/>
      <c r="S885" s="183"/>
      <c r="T885" s="184"/>
      <c r="AT885" s="180" t="s">
        <v>247</v>
      </c>
      <c r="AU885" s="180" t="s">
        <v>85</v>
      </c>
      <c r="AV885" s="13" t="s">
        <v>83</v>
      </c>
      <c r="AW885" s="13" t="s">
        <v>33</v>
      </c>
      <c r="AX885" s="13" t="s">
        <v>76</v>
      </c>
      <c r="AY885" s="180" t="s">
        <v>235</v>
      </c>
    </row>
    <row r="886" spans="1:65" s="13" customFormat="1" x14ac:dyDescent="0.2">
      <c r="B886" s="179"/>
      <c r="D886" s="174" t="s">
        <v>247</v>
      </c>
      <c r="E886" s="180" t="s">
        <v>1</v>
      </c>
      <c r="F886" s="181" t="s">
        <v>500</v>
      </c>
      <c r="G886" s="242"/>
      <c r="H886" s="243" t="s">
        <v>1</v>
      </c>
      <c r="I886" s="242"/>
      <c r="J886" s="242"/>
      <c r="K886" s="242"/>
      <c r="L886" s="179"/>
      <c r="M886" s="182"/>
      <c r="N886" s="183"/>
      <c r="O886" s="183"/>
      <c r="P886" s="183"/>
      <c r="Q886" s="183"/>
      <c r="R886" s="183"/>
      <c r="S886" s="183"/>
      <c r="T886" s="184"/>
      <c r="AT886" s="180" t="s">
        <v>247</v>
      </c>
      <c r="AU886" s="180" t="s">
        <v>85</v>
      </c>
      <c r="AV886" s="13" t="s">
        <v>83</v>
      </c>
      <c r="AW886" s="13" t="s">
        <v>33</v>
      </c>
      <c r="AX886" s="13" t="s">
        <v>76</v>
      </c>
      <c r="AY886" s="180" t="s">
        <v>235</v>
      </c>
    </row>
    <row r="887" spans="1:65" s="13" customFormat="1" x14ac:dyDescent="0.2">
      <c r="B887" s="179"/>
      <c r="D887" s="174" t="s">
        <v>247</v>
      </c>
      <c r="E887" s="180" t="s">
        <v>1</v>
      </c>
      <c r="F887" s="181" t="s">
        <v>1456</v>
      </c>
      <c r="G887" s="242"/>
      <c r="H887" s="243" t="s">
        <v>1</v>
      </c>
      <c r="I887" s="242"/>
      <c r="J887" s="242"/>
      <c r="K887" s="242"/>
      <c r="L887" s="179"/>
      <c r="M887" s="182"/>
      <c r="N887" s="183"/>
      <c r="O887" s="183"/>
      <c r="P887" s="183"/>
      <c r="Q887" s="183"/>
      <c r="R887" s="183"/>
      <c r="S887" s="183"/>
      <c r="T887" s="184"/>
      <c r="AT887" s="180" t="s">
        <v>247</v>
      </c>
      <c r="AU887" s="180" t="s">
        <v>85</v>
      </c>
      <c r="AV887" s="13" t="s">
        <v>83</v>
      </c>
      <c r="AW887" s="13" t="s">
        <v>33</v>
      </c>
      <c r="AX887" s="13" t="s">
        <v>76</v>
      </c>
      <c r="AY887" s="180" t="s">
        <v>235</v>
      </c>
    </row>
    <row r="888" spans="1:65" s="14" customFormat="1" x14ac:dyDescent="0.2">
      <c r="B888" s="185"/>
      <c r="D888" s="174" t="s">
        <v>247</v>
      </c>
      <c r="E888" s="186" t="s">
        <v>1</v>
      </c>
      <c r="F888" s="187" t="s">
        <v>1537</v>
      </c>
      <c r="G888" s="244"/>
      <c r="H888" s="245">
        <v>47.41</v>
      </c>
      <c r="I888" s="244"/>
      <c r="J888" s="244"/>
      <c r="K888" s="244"/>
      <c r="L888" s="185"/>
      <c r="M888" s="188"/>
      <c r="N888" s="189"/>
      <c r="O888" s="189"/>
      <c r="P888" s="189"/>
      <c r="Q888" s="189"/>
      <c r="R888" s="189"/>
      <c r="S888" s="189"/>
      <c r="T888" s="190"/>
      <c r="AT888" s="186" t="s">
        <v>247</v>
      </c>
      <c r="AU888" s="186" t="s">
        <v>85</v>
      </c>
      <c r="AV888" s="14" t="s">
        <v>85</v>
      </c>
      <c r="AW888" s="14" t="s">
        <v>33</v>
      </c>
      <c r="AX888" s="14" t="s">
        <v>76</v>
      </c>
      <c r="AY888" s="186" t="s">
        <v>235</v>
      </c>
    </row>
    <row r="889" spans="1:65" s="15" customFormat="1" x14ac:dyDescent="0.2">
      <c r="B889" s="191"/>
      <c r="D889" s="174" t="s">
        <v>247</v>
      </c>
      <c r="E889" s="192" t="s">
        <v>1</v>
      </c>
      <c r="F889" s="193" t="s">
        <v>252</v>
      </c>
      <c r="G889" s="246"/>
      <c r="H889" s="247">
        <v>47.41</v>
      </c>
      <c r="I889" s="246"/>
      <c r="J889" s="246"/>
      <c r="K889" s="246"/>
      <c r="L889" s="191"/>
      <c r="M889" s="194"/>
      <c r="N889" s="195"/>
      <c r="O889" s="195"/>
      <c r="P889" s="195"/>
      <c r="Q889" s="195"/>
      <c r="R889" s="195"/>
      <c r="S889" s="195"/>
      <c r="T889" s="196"/>
      <c r="AT889" s="192" t="s">
        <v>247</v>
      </c>
      <c r="AU889" s="192" t="s">
        <v>85</v>
      </c>
      <c r="AV889" s="15" t="s">
        <v>98</v>
      </c>
      <c r="AW889" s="15" t="s">
        <v>33</v>
      </c>
      <c r="AX889" s="15" t="s">
        <v>83</v>
      </c>
      <c r="AY889" s="192" t="s">
        <v>235</v>
      </c>
    </row>
    <row r="890" spans="1:65" s="12" customFormat="1" ht="22.9" customHeight="1" x14ac:dyDescent="0.2">
      <c r="B890" s="152"/>
      <c r="D890" s="153" t="s">
        <v>75</v>
      </c>
      <c r="E890" s="161" t="s">
        <v>281</v>
      </c>
      <c r="F890" s="161" t="s">
        <v>1640</v>
      </c>
      <c r="G890" s="239"/>
      <c r="H890" s="239"/>
      <c r="I890" s="239"/>
      <c r="J890" s="253">
        <f>BK890</f>
        <v>0</v>
      </c>
      <c r="K890" s="239"/>
      <c r="L890" s="152"/>
      <c r="M890" s="155"/>
      <c r="N890" s="156"/>
      <c r="O890" s="156"/>
      <c r="P890" s="157">
        <f>SUM(P891:P914)</f>
        <v>0</v>
      </c>
      <c r="Q890" s="156"/>
      <c r="R890" s="157">
        <f>SUM(R891:R914)</f>
        <v>54.417000000000009</v>
      </c>
      <c r="S890" s="156"/>
      <c r="T890" s="158">
        <f>SUM(T891:T914)</f>
        <v>0</v>
      </c>
      <c r="AR890" s="153" t="s">
        <v>83</v>
      </c>
      <c r="AT890" s="159" t="s">
        <v>75</v>
      </c>
      <c r="AU890" s="159" t="s">
        <v>83</v>
      </c>
      <c r="AY890" s="153" t="s">
        <v>235</v>
      </c>
      <c r="BK890" s="160">
        <f>SUM(BK891:BK914)</f>
        <v>0</v>
      </c>
    </row>
    <row r="891" spans="1:65" s="2" customFormat="1" ht="19.899999999999999" customHeight="1" x14ac:dyDescent="0.2">
      <c r="A891" s="33"/>
      <c r="B891" s="162"/>
      <c r="C891" s="163" t="s">
        <v>1641</v>
      </c>
      <c r="D891" s="163" t="s">
        <v>237</v>
      </c>
      <c r="E891" s="164" t="s">
        <v>1642</v>
      </c>
      <c r="F891" s="165" t="s">
        <v>1643</v>
      </c>
      <c r="G891" s="240" t="s">
        <v>263</v>
      </c>
      <c r="H891" s="241">
        <v>102</v>
      </c>
      <c r="I891" s="167"/>
      <c r="J891" s="254">
        <f>ROUND(I891*H891,2)</f>
        <v>0</v>
      </c>
      <c r="K891" s="255" t="s">
        <v>241</v>
      </c>
      <c r="L891" s="34"/>
      <c r="M891" s="168" t="s">
        <v>1</v>
      </c>
      <c r="N891" s="169" t="s">
        <v>41</v>
      </c>
      <c r="O891" s="59"/>
      <c r="P891" s="170">
        <f>O891*H891</f>
        <v>0</v>
      </c>
      <c r="Q891" s="170">
        <v>0</v>
      </c>
      <c r="R891" s="170">
        <f>Q891*H891</f>
        <v>0</v>
      </c>
      <c r="S891" s="170">
        <v>0</v>
      </c>
      <c r="T891" s="171">
        <f>S891*H891</f>
        <v>0</v>
      </c>
      <c r="U891" s="33"/>
      <c r="V891" s="33"/>
      <c r="W891" s="33"/>
      <c r="X891" s="33"/>
      <c r="Y891" s="33"/>
      <c r="Z891" s="33"/>
      <c r="AA891" s="33"/>
      <c r="AB891" s="33"/>
      <c r="AC891" s="33"/>
      <c r="AD891" s="33"/>
      <c r="AE891" s="33"/>
      <c r="AR891" s="172" t="s">
        <v>98</v>
      </c>
      <c r="AT891" s="172" t="s">
        <v>237</v>
      </c>
      <c r="AU891" s="172" t="s">
        <v>85</v>
      </c>
      <c r="AY891" s="18" t="s">
        <v>235</v>
      </c>
      <c r="BE891" s="173">
        <f>IF(N891="základní",J891,0)</f>
        <v>0</v>
      </c>
      <c r="BF891" s="173">
        <f>IF(N891="snížená",J891,0)</f>
        <v>0</v>
      </c>
      <c r="BG891" s="173">
        <f>IF(N891="zákl. přenesená",J891,0)</f>
        <v>0</v>
      </c>
      <c r="BH891" s="173">
        <f>IF(N891="sníž. přenesená",J891,0)</f>
        <v>0</v>
      </c>
      <c r="BI891" s="173">
        <f>IF(N891="nulová",J891,0)</f>
        <v>0</v>
      </c>
      <c r="BJ891" s="18" t="s">
        <v>83</v>
      </c>
      <c r="BK891" s="173">
        <f>ROUND(I891*H891,2)</f>
        <v>0</v>
      </c>
      <c r="BL891" s="18" t="s">
        <v>98</v>
      </c>
      <c r="BM891" s="172" t="s">
        <v>1644</v>
      </c>
    </row>
    <row r="892" spans="1:65" s="2" customFormat="1" ht="19.5" x14ac:dyDescent="0.2">
      <c r="A892" s="33"/>
      <c r="B892" s="34"/>
      <c r="C892" s="33"/>
      <c r="D892" s="174" t="s">
        <v>243</v>
      </c>
      <c r="E892" s="33"/>
      <c r="F892" s="175" t="s">
        <v>1645</v>
      </c>
      <c r="G892" s="238"/>
      <c r="H892" s="238"/>
      <c r="I892" s="238"/>
      <c r="J892" s="238"/>
      <c r="K892" s="238"/>
      <c r="L892" s="34"/>
      <c r="M892" s="176"/>
      <c r="N892" s="177"/>
      <c r="O892" s="59"/>
      <c r="P892" s="59"/>
      <c r="Q892" s="59"/>
      <c r="R892" s="59"/>
      <c r="S892" s="59"/>
      <c r="T892" s="60"/>
      <c r="U892" s="33"/>
      <c r="V892" s="33"/>
      <c r="W892" s="33"/>
      <c r="X892" s="33"/>
      <c r="Y892" s="33"/>
      <c r="Z892" s="33"/>
      <c r="AA892" s="33"/>
      <c r="AB892" s="33"/>
      <c r="AC892" s="33"/>
      <c r="AD892" s="33"/>
      <c r="AE892" s="33"/>
      <c r="AT892" s="18" t="s">
        <v>243</v>
      </c>
      <c r="AU892" s="18" t="s">
        <v>85</v>
      </c>
    </row>
    <row r="893" spans="1:65" s="13" customFormat="1" x14ac:dyDescent="0.2">
      <c r="B893" s="179"/>
      <c r="D893" s="174" t="s">
        <v>247</v>
      </c>
      <c r="E893" s="180" t="s">
        <v>1</v>
      </c>
      <c r="F893" s="181" t="s">
        <v>1153</v>
      </c>
      <c r="G893" s="242"/>
      <c r="H893" s="243" t="s">
        <v>1</v>
      </c>
      <c r="I893" s="242"/>
      <c r="J893" s="242"/>
      <c r="K893" s="242"/>
      <c r="L893" s="179"/>
      <c r="M893" s="182"/>
      <c r="N893" s="183"/>
      <c r="O893" s="183"/>
      <c r="P893" s="183"/>
      <c r="Q893" s="183"/>
      <c r="R893" s="183"/>
      <c r="S893" s="183"/>
      <c r="T893" s="184"/>
      <c r="AT893" s="180" t="s">
        <v>247</v>
      </c>
      <c r="AU893" s="180" t="s">
        <v>85</v>
      </c>
      <c r="AV893" s="13" t="s">
        <v>83</v>
      </c>
      <c r="AW893" s="13" t="s">
        <v>33</v>
      </c>
      <c r="AX893" s="13" t="s">
        <v>76</v>
      </c>
      <c r="AY893" s="180" t="s">
        <v>235</v>
      </c>
    </row>
    <row r="894" spans="1:65" s="13" customFormat="1" x14ac:dyDescent="0.2">
      <c r="B894" s="179"/>
      <c r="D894" s="174" t="s">
        <v>247</v>
      </c>
      <c r="E894" s="180" t="s">
        <v>1</v>
      </c>
      <c r="F894" s="181" t="s">
        <v>1646</v>
      </c>
      <c r="G894" s="242"/>
      <c r="H894" s="243" t="s">
        <v>1</v>
      </c>
      <c r="I894" s="242"/>
      <c r="J894" s="242"/>
      <c r="K894" s="242"/>
      <c r="L894" s="179"/>
      <c r="M894" s="182"/>
      <c r="N894" s="183"/>
      <c r="O894" s="183"/>
      <c r="P894" s="183"/>
      <c r="Q894" s="183"/>
      <c r="R894" s="183"/>
      <c r="S894" s="183"/>
      <c r="T894" s="184"/>
      <c r="AT894" s="180" t="s">
        <v>247</v>
      </c>
      <c r="AU894" s="180" t="s">
        <v>85</v>
      </c>
      <c r="AV894" s="13" t="s">
        <v>83</v>
      </c>
      <c r="AW894" s="13" t="s">
        <v>33</v>
      </c>
      <c r="AX894" s="13" t="s">
        <v>76</v>
      </c>
      <c r="AY894" s="180" t="s">
        <v>235</v>
      </c>
    </row>
    <row r="895" spans="1:65" s="14" customFormat="1" x14ac:dyDescent="0.2">
      <c r="B895" s="185"/>
      <c r="D895" s="174" t="s">
        <v>247</v>
      </c>
      <c r="E895" s="186" t="s">
        <v>1</v>
      </c>
      <c r="F895" s="187" t="s">
        <v>1647</v>
      </c>
      <c r="G895" s="244"/>
      <c r="H895" s="245">
        <v>102</v>
      </c>
      <c r="I895" s="244"/>
      <c r="J895" s="244"/>
      <c r="K895" s="244"/>
      <c r="L895" s="185"/>
      <c r="M895" s="188"/>
      <c r="N895" s="189"/>
      <c r="O895" s="189"/>
      <c r="P895" s="189"/>
      <c r="Q895" s="189"/>
      <c r="R895" s="189"/>
      <c r="S895" s="189"/>
      <c r="T895" s="190"/>
      <c r="AT895" s="186" t="s">
        <v>247</v>
      </c>
      <c r="AU895" s="186" t="s">
        <v>85</v>
      </c>
      <c r="AV895" s="14" t="s">
        <v>85</v>
      </c>
      <c r="AW895" s="14" t="s">
        <v>33</v>
      </c>
      <c r="AX895" s="14" t="s">
        <v>76</v>
      </c>
      <c r="AY895" s="186" t="s">
        <v>235</v>
      </c>
    </row>
    <row r="896" spans="1:65" s="15" customFormat="1" x14ac:dyDescent="0.2">
      <c r="B896" s="191"/>
      <c r="D896" s="174" t="s">
        <v>247</v>
      </c>
      <c r="E896" s="192" t="s">
        <v>1</v>
      </c>
      <c r="F896" s="193" t="s">
        <v>252</v>
      </c>
      <c r="G896" s="246"/>
      <c r="H896" s="247">
        <v>102</v>
      </c>
      <c r="I896" s="246"/>
      <c r="J896" s="246"/>
      <c r="K896" s="246"/>
      <c r="L896" s="191"/>
      <c r="M896" s="194"/>
      <c r="N896" s="195"/>
      <c r="O896" s="195"/>
      <c r="P896" s="195"/>
      <c r="Q896" s="195"/>
      <c r="R896" s="195"/>
      <c r="S896" s="195"/>
      <c r="T896" s="196"/>
      <c r="AT896" s="192" t="s">
        <v>247</v>
      </c>
      <c r="AU896" s="192" t="s">
        <v>85</v>
      </c>
      <c r="AV896" s="15" t="s">
        <v>98</v>
      </c>
      <c r="AW896" s="15" t="s">
        <v>33</v>
      </c>
      <c r="AX896" s="15" t="s">
        <v>83</v>
      </c>
      <c r="AY896" s="192" t="s">
        <v>235</v>
      </c>
    </row>
    <row r="897" spans="1:65" s="2" customFormat="1" ht="14.45" customHeight="1" x14ac:dyDescent="0.2">
      <c r="A897" s="33"/>
      <c r="B897" s="162"/>
      <c r="C897" s="163" t="s">
        <v>1648</v>
      </c>
      <c r="D897" s="163" t="s">
        <v>237</v>
      </c>
      <c r="E897" s="164" t="s">
        <v>1649</v>
      </c>
      <c r="F897" s="165" t="s">
        <v>1650</v>
      </c>
      <c r="G897" s="240" t="s">
        <v>263</v>
      </c>
      <c r="H897" s="241">
        <v>13</v>
      </c>
      <c r="I897" s="167"/>
      <c r="J897" s="254">
        <f>ROUND(I897*H897,2)</f>
        <v>0</v>
      </c>
      <c r="K897" s="255" t="s">
        <v>241</v>
      </c>
      <c r="L897" s="34"/>
      <c r="M897" s="168" t="s">
        <v>1</v>
      </c>
      <c r="N897" s="169" t="s">
        <v>41</v>
      </c>
      <c r="O897" s="59"/>
      <c r="P897" s="170">
        <f>O897*H897</f>
        <v>0</v>
      </c>
      <c r="Q897" s="170">
        <v>0</v>
      </c>
      <c r="R897" s="170">
        <f>Q897*H897</f>
        <v>0</v>
      </c>
      <c r="S897" s="170">
        <v>0</v>
      </c>
      <c r="T897" s="171">
        <f>S897*H897</f>
        <v>0</v>
      </c>
      <c r="U897" s="33"/>
      <c r="V897" s="33"/>
      <c r="W897" s="33"/>
      <c r="X897" s="33"/>
      <c r="Y897" s="33"/>
      <c r="Z897" s="33"/>
      <c r="AA897" s="33"/>
      <c r="AB897" s="33"/>
      <c r="AC897" s="33"/>
      <c r="AD897" s="33"/>
      <c r="AE897" s="33"/>
      <c r="AR897" s="172" t="s">
        <v>98</v>
      </c>
      <c r="AT897" s="172" t="s">
        <v>237</v>
      </c>
      <c r="AU897" s="172" t="s">
        <v>85</v>
      </c>
      <c r="AY897" s="18" t="s">
        <v>235</v>
      </c>
      <c r="BE897" s="173">
        <f>IF(N897="základní",J897,0)</f>
        <v>0</v>
      </c>
      <c r="BF897" s="173">
        <f>IF(N897="snížená",J897,0)</f>
        <v>0</v>
      </c>
      <c r="BG897" s="173">
        <f>IF(N897="zákl. přenesená",J897,0)</f>
        <v>0</v>
      </c>
      <c r="BH897" s="173">
        <f>IF(N897="sníž. přenesená",J897,0)</f>
        <v>0</v>
      </c>
      <c r="BI897" s="173">
        <f>IF(N897="nulová",J897,0)</f>
        <v>0</v>
      </c>
      <c r="BJ897" s="18" t="s">
        <v>83</v>
      </c>
      <c r="BK897" s="173">
        <f>ROUND(I897*H897,2)</f>
        <v>0</v>
      </c>
      <c r="BL897" s="18" t="s">
        <v>98</v>
      </c>
      <c r="BM897" s="172" t="s">
        <v>1651</v>
      </c>
    </row>
    <row r="898" spans="1:65" s="2" customFormat="1" ht="19.5" x14ac:dyDescent="0.2">
      <c r="A898" s="33"/>
      <c r="B898" s="34"/>
      <c r="C898" s="33"/>
      <c r="D898" s="174" t="s">
        <v>243</v>
      </c>
      <c r="E898" s="33"/>
      <c r="F898" s="175" t="s">
        <v>1652</v>
      </c>
      <c r="G898" s="238"/>
      <c r="H898" s="238"/>
      <c r="I898" s="238"/>
      <c r="J898" s="238"/>
      <c r="K898" s="238"/>
      <c r="L898" s="34"/>
      <c r="M898" s="176"/>
      <c r="N898" s="177"/>
      <c r="O898" s="59"/>
      <c r="P898" s="59"/>
      <c r="Q898" s="59"/>
      <c r="R898" s="59"/>
      <c r="S898" s="59"/>
      <c r="T898" s="60"/>
      <c r="U898" s="33"/>
      <c r="V898" s="33"/>
      <c r="W898" s="33"/>
      <c r="X898" s="33"/>
      <c r="Y898" s="33"/>
      <c r="Z898" s="33"/>
      <c r="AA898" s="33"/>
      <c r="AB898" s="33"/>
      <c r="AC898" s="33"/>
      <c r="AD898" s="33"/>
      <c r="AE898" s="33"/>
      <c r="AT898" s="18" t="s">
        <v>243</v>
      </c>
      <c r="AU898" s="18" t="s">
        <v>85</v>
      </c>
    </row>
    <row r="899" spans="1:65" s="13" customFormat="1" x14ac:dyDescent="0.2">
      <c r="B899" s="179"/>
      <c r="D899" s="174" t="s">
        <v>247</v>
      </c>
      <c r="E899" s="180" t="s">
        <v>1</v>
      </c>
      <c r="F899" s="181" t="s">
        <v>1153</v>
      </c>
      <c r="G899" s="242"/>
      <c r="H899" s="243" t="s">
        <v>1</v>
      </c>
      <c r="I899" s="242"/>
      <c r="J899" s="242"/>
      <c r="K899" s="242"/>
      <c r="L899" s="179"/>
      <c r="M899" s="182"/>
      <c r="N899" s="183"/>
      <c r="O899" s="183"/>
      <c r="P899" s="183"/>
      <c r="Q899" s="183"/>
      <c r="R899" s="183"/>
      <c r="S899" s="183"/>
      <c r="T899" s="184"/>
      <c r="AT899" s="180" t="s">
        <v>247</v>
      </c>
      <c r="AU899" s="180" t="s">
        <v>85</v>
      </c>
      <c r="AV899" s="13" t="s">
        <v>83</v>
      </c>
      <c r="AW899" s="13" t="s">
        <v>33</v>
      </c>
      <c r="AX899" s="13" t="s">
        <v>76</v>
      </c>
      <c r="AY899" s="180" t="s">
        <v>235</v>
      </c>
    </row>
    <row r="900" spans="1:65" s="13" customFormat="1" x14ac:dyDescent="0.2">
      <c r="B900" s="179"/>
      <c r="D900" s="174" t="s">
        <v>247</v>
      </c>
      <c r="E900" s="180" t="s">
        <v>1</v>
      </c>
      <c r="F900" s="181" t="s">
        <v>1653</v>
      </c>
      <c r="G900" s="242"/>
      <c r="H900" s="243" t="s">
        <v>1</v>
      </c>
      <c r="I900" s="242"/>
      <c r="J900" s="242"/>
      <c r="K900" s="242"/>
      <c r="L900" s="179"/>
      <c r="M900" s="182"/>
      <c r="N900" s="183"/>
      <c r="O900" s="183"/>
      <c r="P900" s="183"/>
      <c r="Q900" s="183"/>
      <c r="R900" s="183"/>
      <c r="S900" s="183"/>
      <c r="T900" s="184"/>
      <c r="AT900" s="180" t="s">
        <v>247</v>
      </c>
      <c r="AU900" s="180" t="s">
        <v>85</v>
      </c>
      <c r="AV900" s="13" t="s">
        <v>83</v>
      </c>
      <c r="AW900" s="13" t="s">
        <v>33</v>
      </c>
      <c r="AX900" s="13" t="s">
        <v>76</v>
      </c>
      <c r="AY900" s="180" t="s">
        <v>235</v>
      </c>
    </row>
    <row r="901" spans="1:65" s="14" customFormat="1" x14ac:dyDescent="0.2">
      <c r="B901" s="185"/>
      <c r="D901" s="174" t="s">
        <v>247</v>
      </c>
      <c r="E901" s="186" t="s">
        <v>1</v>
      </c>
      <c r="F901" s="187" t="s">
        <v>353</v>
      </c>
      <c r="G901" s="244"/>
      <c r="H901" s="245">
        <v>13</v>
      </c>
      <c r="I901" s="244"/>
      <c r="J901" s="244"/>
      <c r="K901" s="244"/>
      <c r="L901" s="185"/>
      <c r="M901" s="188"/>
      <c r="N901" s="189"/>
      <c r="O901" s="189"/>
      <c r="P901" s="189"/>
      <c r="Q901" s="189"/>
      <c r="R901" s="189"/>
      <c r="S901" s="189"/>
      <c r="T901" s="190"/>
      <c r="AT901" s="186" t="s">
        <v>247</v>
      </c>
      <c r="AU901" s="186" t="s">
        <v>85</v>
      </c>
      <c r="AV901" s="14" t="s">
        <v>85</v>
      </c>
      <c r="AW901" s="14" t="s">
        <v>33</v>
      </c>
      <c r="AX901" s="14" t="s">
        <v>76</v>
      </c>
      <c r="AY901" s="186" t="s">
        <v>235</v>
      </c>
    </row>
    <row r="902" spans="1:65" s="15" customFormat="1" x14ac:dyDescent="0.2">
      <c r="B902" s="191"/>
      <c r="D902" s="174" t="s">
        <v>247</v>
      </c>
      <c r="E902" s="192" t="s">
        <v>1</v>
      </c>
      <c r="F902" s="193" t="s">
        <v>252</v>
      </c>
      <c r="G902" s="246"/>
      <c r="H902" s="247">
        <v>13</v>
      </c>
      <c r="I902" s="246"/>
      <c r="J902" s="246"/>
      <c r="K902" s="246"/>
      <c r="L902" s="191"/>
      <c r="M902" s="194"/>
      <c r="N902" s="195"/>
      <c r="O902" s="195"/>
      <c r="P902" s="195"/>
      <c r="Q902" s="195"/>
      <c r="R902" s="195"/>
      <c r="S902" s="195"/>
      <c r="T902" s="196"/>
      <c r="AT902" s="192" t="s">
        <v>247</v>
      </c>
      <c r="AU902" s="192" t="s">
        <v>85</v>
      </c>
      <c r="AV902" s="15" t="s">
        <v>98</v>
      </c>
      <c r="AW902" s="15" t="s">
        <v>33</v>
      </c>
      <c r="AX902" s="15" t="s">
        <v>83</v>
      </c>
      <c r="AY902" s="192" t="s">
        <v>235</v>
      </c>
    </row>
    <row r="903" spans="1:65" s="2" customFormat="1" ht="30" customHeight="1" x14ac:dyDescent="0.2">
      <c r="A903" s="33"/>
      <c r="B903" s="162"/>
      <c r="C903" s="163" t="s">
        <v>1654</v>
      </c>
      <c r="D903" s="163" t="s">
        <v>237</v>
      </c>
      <c r="E903" s="164" t="s">
        <v>1655</v>
      </c>
      <c r="F903" s="165" t="s">
        <v>1656</v>
      </c>
      <c r="G903" s="240" t="s">
        <v>263</v>
      </c>
      <c r="H903" s="241">
        <v>102</v>
      </c>
      <c r="I903" s="167"/>
      <c r="J903" s="254">
        <f>ROUND(I903*H903,2)</f>
        <v>0</v>
      </c>
      <c r="K903" s="255" t="s">
        <v>241</v>
      </c>
      <c r="L903" s="34"/>
      <c r="M903" s="168" t="s">
        <v>1</v>
      </c>
      <c r="N903" s="169" t="s">
        <v>41</v>
      </c>
      <c r="O903" s="59"/>
      <c r="P903" s="170">
        <f>O903*H903</f>
        <v>0</v>
      </c>
      <c r="Q903" s="170">
        <v>8.3500000000000005E-2</v>
      </c>
      <c r="R903" s="170">
        <f>Q903*H903</f>
        <v>8.5170000000000012</v>
      </c>
      <c r="S903" s="170">
        <v>0</v>
      </c>
      <c r="T903" s="171">
        <f>S903*H903</f>
        <v>0</v>
      </c>
      <c r="U903" s="33"/>
      <c r="V903" s="33"/>
      <c r="W903" s="33"/>
      <c r="X903" s="33"/>
      <c r="Y903" s="33"/>
      <c r="Z903" s="33"/>
      <c r="AA903" s="33"/>
      <c r="AB903" s="33"/>
      <c r="AC903" s="33"/>
      <c r="AD903" s="33"/>
      <c r="AE903" s="33"/>
      <c r="AR903" s="172" t="s">
        <v>98</v>
      </c>
      <c r="AT903" s="172" t="s">
        <v>237</v>
      </c>
      <c r="AU903" s="172" t="s">
        <v>85</v>
      </c>
      <c r="AY903" s="18" t="s">
        <v>235</v>
      </c>
      <c r="BE903" s="173">
        <f>IF(N903="základní",J903,0)</f>
        <v>0</v>
      </c>
      <c r="BF903" s="173">
        <f>IF(N903="snížená",J903,0)</f>
        <v>0</v>
      </c>
      <c r="BG903" s="173">
        <f>IF(N903="zákl. přenesená",J903,0)</f>
        <v>0</v>
      </c>
      <c r="BH903" s="173">
        <f>IF(N903="sníž. přenesená",J903,0)</f>
        <v>0</v>
      </c>
      <c r="BI903" s="173">
        <f>IF(N903="nulová",J903,0)</f>
        <v>0</v>
      </c>
      <c r="BJ903" s="18" t="s">
        <v>83</v>
      </c>
      <c r="BK903" s="173">
        <f>ROUND(I903*H903,2)</f>
        <v>0</v>
      </c>
      <c r="BL903" s="18" t="s">
        <v>98</v>
      </c>
      <c r="BM903" s="172" t="s">
        <v>1657</v>
      </c>
    </row>
    <row r="904" spans="1:65" s="2" customFormat="1" ht="29.25" x14ac:dyDescent="0.2">
      <c r="A904" s="33"/>
      <c r="B904" s="34"/>
      <c r="C904" s="33"/>
      <c r="D904" s="174" t="s">
        <v>243</v>
      </c>
      <c r="E904" s="33"/>
      <c r="F904" s="175" t="s">
        <v>1658</v>
      </c>
      <c r="G904" s="238"/>
      <c r="H904" s="238"/>
      <c r="I904" s="238"/>
      <c r="J904" s="238"/>
      <c r="K904" s="238"/>
      <c r="L904" s="34"/>
      <c r="M904" s="176"/>
      <c r="N904" s="177"/>
      <c r="O904" s="59"/>
      <c r="P904" s="59"/>
      <c r="Q904" s="59"/>
      <c r="R904" s="59"/>
      <c r="S904" s="59"/>
      <c r="T904" s="60"/>
      <c r="U904" s="33"/>
      <c r="V904" s="33"/>
      <c r="W904" s="33"/>
      <c r="X904" s="33"/>
      <c r="Y904" s="33"/>
      <c r="Z904" s="33"/>
      <c r="AA904" s="33"/>
      <c r="AB904" s="33"/>
      <c r="AC904" s="33"/>
      <c r="AD904" s="33"/>
      <c r="AE904" s="33"/>
      <c r="AT904" s="18" t="s">
        <v>243</v>
      </c>
      <c r="AU904" s="18" t="s">
        <v>85</v>
      </c>
    </row>
    <row r="905" spans="1:65" s="2" customFormat="1" ht="68.25" x14ac:dyDescent="0.2">
      <c r="A905" s="33"/>
      <c r="B905" s="34"/>
      <c r="C905" s="33"/>
      <c r="D905" s="174" t="s">
        <v>245</v>
      </c>
      <c r="E905" s="33"/>
      <c r="F905" s="178" t="s">
        <v>1659</v>
      </c>
      <c r="G905" s="238"/>
      <c r="H905" s="238"/>
      <c r="I905" s="238"/>
      <c r="J905" s="238"/>
      <c r="K905" s="238"/>
      <c r="L905" s="34"/>
      <c r="M905" s="176"/>
      <c r="N905" s="177"/>
      <c r="O905" s="59"/>
      <c r="P905" s="59"/>
      <c r="Q905" s="59"/>
      <c r="R905" s="59"/>
      <c r="S905" s="59"/>
      <c r="T905" s="60"/>
      <c r="U905" s="33"/>
      <c r="V905" s="33"/>
      <c r="W905" s="33"/>
      <c r="X905" s="33"/>
      <c r="Y905" s="33"/>
      <c r="Z905" s="33"/>
      <c r="AA905" s="33"/>
      <c r="AB905" s="33"/>
      <c r="AC905" s="33"/>
      <c r="AD905" s="33"/>
      <c r="AE905" s="33"/>
      <c r="AT905" s="18" t="s">
        <v>245</v>
      </c>
      <c r="AU905" s="18" t="s">
        <v>85</v>
      </c>
    </row>
    <row r="906" spans="1:65" s="13" customFormat="1" x14ac:dyDescent="0.2">
      <c r="B906" s="179"/>
      <c r="D906" s="174" t="s">
        <v>247</v>
      </c>
      <c r="E906" s="180" t="s">
        <v>1</v>
      </c>
      <c r="F906" s="181" t="s">
        <v>1153</v>
      </c>
      <c r="G906" s="242"/>
      <c r="H906" s="243" t="s">
        <v>1</v>
      </c>
      <c r="I906" s="242"/>
      <c r="J906" s="242"/>
      <c r="K906" s="242"/>
      <c r="L906" s="179"/>
      <c r="M906" s="182"/>
      <c r="N906" s="183"/>
      <c r="O906" s="183"/>
      <c r="P906" s="183"/>
      <c r="Q906" s="183"/>
      <c r="R906" s="183"/>
      <c r="S906" s="183"/>
      <c r="T906" s="184"/>
      <c r="AT906" s="180" t="s">
        <v>247</v>
      </c>
      <c r="AU906" s="180" t="s">
        <v>85</v>
      </c>
      <c r="AV906" s="13" t="s">
        <v>83</v>
      </c>
      <c r="AW906" s="13" t="s">
        <v>33</v>
      </c>
      <c r="AX906" s="13" t="s">
        <v>76</v>
      </c>
      <c r="AY906" s="180" t="s">
        <v>235</v>
      </c>
    </row>
    <row r="907" spans="1:65" s="13" customFormat="1" x14ac:dyDescent="0.2">
      <c r="B907" s="179"/>
      <c r="D907" s="174" t="s">
        <v>247</v>
      </c>
      <c r="E907" s="180" t="s">
        <v>1</v>
      </c>
      <c r="F907" s="181" t="s">
        <v>1660</v>
      </c>
      <c r="G907" s="242"/>
      <c r="H907" s="243" t="s">
        <v>1</v>
      </c>
      <c r="I907" s="242"/>
      <c r="J907" s="242"/>
      <c r="K907" s="242"/>
      <c r="L907" s="179"/>
      <c r="M907" s="182"/>
      <c r="N907" s="183"/>
      <c r="O907" s="183"/>
      <c r="P907" s="183"/>
      <c r="Q907" s="183"/>
      <c r="R907" s="183"/>
      <c r="S907" s="183"/>
      <c r="T907" s="184"/>
      <c r="AT907" s="180" t="s">
        <v>247</v>
      </c>
      <c r="AU907" s="180" t="s">
        <v>85</v>
      </c>
      <c r="AV907" s="13" t="s">
        <v>83</v>
      </c>
      <c r="AW907" s="13" t="s">
        <v>33</v>
      </c>
      <c r="AX907" s="13" t="s">
        <v>76</v>
      </c>
      <c r="AY907" s="180" t="s">
        <v>235</v>
      </c>
    </row>
    <row r="908" spans="1:65" s="14" customFormat="1" x14ac:dyDescent="0.2">
      <c r="B908" s="185"/>
      <c r="D908" s="174" t="s">
        <v>247</v>
      </c>
      <c r="E908" s="186" t="s">
        <v>1</v>
      </c>
      <c r="F908" s="187" t="s">
        <v>1647</v>
      </c>
      <c r="G908" s="244"/>
      <c r="H908" s="245">
        <v>102</v>
      </c>
      <c r="I908" s="244"/>
      <c r="J908" s="244"/>
      <c r="K908" s="244"/>
      <c r="L908" s="185"/>
      <c r="M908" s="188"/>
      <c r="N908" s="189"/>
      <c r="O908" s="189"/>
      <c r="P908" s="189"/>
      <c r="Q908" s="189"/>
      <c r="R908" s="189"/>
      <c r="S908" s="189"/>
      <c r="T908" s="190"/>
      <c r="AT908" s="186" t="s">
        <v>247</v>
      </c>
      <c r="AU908" s="186" t="s">
        <v>85</v>
      </c>
      <c r="AV908" s="14" t="s">
        <v>85</v>
      </c>
      <c r="AW908" s="14" t="s">
        <v>33</v>
      </c>
      <c r="AX908" s="14" t="s">
        <v>76</v>
      </c>
      <c r="AY908" s="186" t="s">
        <v>235</v>
      </c>
    </row>
    <row r="909" spans="1:65" s="15" customFormat="1" x14ac:dyDescent="0.2">
      <c r="B909" s="191"/>
      <c r="D909" s="174" t="s">
        <v>247</v>
      </c>
      <c r="E909" s="192" t="s">
        <v>1</v>
      </c>
      <c r="F909" s="193" t="s">
        <v>252</v>
      </c>
      <c r="G909" s="246"/>
      <c r="H909" s="247">
        <v>102</v>
      </c>
      <c r="I909" s="246"/>
      <c r="J909" s="246"/>
      <c r="K909" s="246"/>
      <c r="L909" s="191"/>
      <c r="M909" s="194"/>
      <c r="N909" s="195"/>
      <c r="O909" s="195"/>
      <c r="P909" s="195"/>
      <c r="Q909" s="195"/>
      <c r="R909" s="195"/>
      <c r="S909" s="195"/>
      <c r="T909" s="196"/>
      <c r="AT909" s="192" t="s">
        <v>247</v>
      </c>
      <c r="AU909" s="192" t="s">
        <v>85</v>
      </c>
      <c r="AV909" s="15" t="s">
        <v>98</v>
      </c>
      <c r="AW909" s="15" t="s">
        <v>33</v>
      </c>
      <c r="AX909" s="15" t="s">
        <v>83</v>
      </c>
      <c r="AY909" s="192" t="s">
        <v>235</v>
      </c>
    </row>
    <row r="910" spans="1:65" s="2" customFormat="1" ht="14.45" customHeight="1" x14ac:dyDescent="0.2">
      <c r="A910" s="33"/>
      <c r="B910" s="162"/>
      <c r="C910" s="197" t="s">
        <v>1661</v>
      </c>
      <c r="D910" s="197" t="s">
        <v>338</v>
      </c>
      <c r="E910" s="198" t="s">
        <v>1662</v>
      </c>
      <c r="F910" s="199" t="s">
        <v>1663</v>
      </c>
      <c r="G910" s="248" t="s">
        <v>648</v>
      </c>
      <c r="H910" s="249">
        <v>17</v>
      </c>
      <c r="I910" s="200"/>
      <c r="J910" s="256">
        <f>ROUND(I910*H910,2)</f>
        <v>0</v>
      </c>
      <c r="K910" s="257" t="s">
        <v>241</v>
      </c>
      <c r="L910" s="201"/>
      <c r="M910" s="202" t="s">
        <v>1</v>
      </c>
      <c r="N910" s="203" t="s">
        <v>41</v>
      </c>
      <c r="O910" s="59"/>
      <c r="P910" s="170">
        <f>O910*H910</f>
        <v>0</v>
      </c>
      <c r="Q910" s="170">
        <v>2.7</v>
      </c>
      <c r="R910" s="170">
        <f>Q910*H910</f>
        <v>45.900000000000006</v>
      </c>
      <c r="S910" s="170">
        <v>0</v>
      </c>
      <c r="T910" s="171">
        <f>S910*H910</f>
        <v>0</v>
      </c>
      <c r="U910" s="33"/>
      <c r="V910" s="33"/>
      <c r="W910" s="33"/>
      <c r="X910" s="33"/>
      <c r="Y910" s="33"/>
      <c r="Z910" s="33"/>
      <c r="AA910" s="33"/>
      <c r="AB910" s="33"/>
      <c r="AC910" s="33"/>
      <c r="AD910" s="33"/>
      <c r="AE910" s="33"/>
      <c r="AR910" s="172" t="s">
        <v>316</v>
      </c>
      <c r="AT910" s="172" t="s">
        <v>338</v>
      </c>
      <c r="AU910" s="172" t="s">
        <v>85</v>
      </c>
      <c r="AY910" s="18" t="s">
        <v>235</v>
      </c>
      <c r="BE910" s="173">
        <f>IF(N910="základní",J910,0)</f>
        <v>0</v>
      </c>
      <c r="BF910" s="173">
        <f>IF(N910="snížená",J910,0)</f>
        <v>0</v>
      </c>
      <c r="BG910" s="173">
        <f>IF(N910="zákl. přenesená",J910,0)</f>
        <v>0</v>
      </c>
      <c r="BH910" s="173">
        <f>IF(N910="sníž. přenesená",J910,0)</f>
        <v>0</v>
      </c>
      <c r="BI910" s="173">
        <f>IF(N910="nulová",J910,0)</f>
        <v>0</v>
      </c>
      <c r="BJ910" s="18" t="s">
        <v>83</v>
      </c>
      <c r="BK910" s="173">
        <f>ROUND(I910*H910,2)</f>
        <v>0</v>
      </c>
      <c r="BL910" s="18" t="s">
        <v>98</v>
      </c>
      <c r="BM910" s="172" t="s">
        <v>1664</v>
      </c>
    </row>
    <row r="911" spans="1:65" s="2" customFormat="1" x14ac:dyDescent="0.2">
      <c r="A911" s="33"/>
      <c r="B911" s="34"/>
      <c r="C911" s="33"/>
      <c r="D911" s="174" t="s">
        <v>243</v>
      </c>
      <c r="E911" s="33"/>
      <c r="F911" s="175" t="s">
        <v>1663</v>
      </c>
      <c r="G911" s="238"/>
      <c r="H911" s="238"/>
      <c r="I911" s="238"/>
      <c r="J911" s="238"/>
      <c r="K911" s="238"/>
      <c r="L911" s="34"/>
      <c r="M911" s="176"/>
      <c r="N911" s="177"/>
      <c r="O911" s="59"/>
      <c r="P911" s="59"/>
      <c r="Q911" s="59"/>
      <c r="R911" s="59"/>
      <c r="S911" s="59"/>
      <c r="T911" s="60"/>
      <c r="U911" s="33"/>
      <c r="V911" s="33"/>
      <c r="W911" s="33"/>
      <c r="X911" s="33"/>
      <c r="Y911" s="33"/>
      <c r="Z911" s="33"/>
      <c r="AA911" s="33"/>
      <c r="AB911" s="33"/>
      <c r="AC911" s="33"/>
      <c r="AD911" s="33"/>
      <c r="AE911" s="33"/>
      <c r="AT911" s="18" t="s">
        <v>243</v>
      </c>
      <c r="AU911" s="18" t="s">
        <v>85</v>
      </c>
    </row>
    <row r="912" spans="1:65" s="13" customFormat="1" x14ac:dyDescent="0.2">
      <c r="B912" s="179"/>
      <c r="D912" s="174" t="s">
        <v>247</v>
      </c>
      <c r="E912" s="180" t="s">
        <v>1</v>
      </c>
      <c r="F912" s="181" t="s">
        <v>1665</v>
      </c>
      <c r="G912" s="242"/>
      <c r="H912" s="243" t="s">
        <v>1</v>
      </c>
      <c r="I912" s="242"/>
      <c r="J912" s="242"/>
      <c r="K912" s="242"/>
      <c r="L912" s="179"/>
      <c r="M912" s="182"/>
      <c r="N912" s="183"/>
      <c r="O912" s="183"/>
      <c r="P912" s="183"/>
      <c r="Q912" s="183"/>
      <c r="R912" s="183"/>
      <c r="S912" s="183"/>
      <c r="T912" s="184"/>
      <c r="AT912" s="180" t="s">
        <v>247</v>
      </c>
      <c r="AU912" s="180" t="s">
        <v>85</v>
      </c>
      <c r="AV912" s="13" t="s">
        <v>83</v>
      </c>
      <c r="AW912" s="13" t="s">
        <v>33</v>
      </c>
      <c r="AX912" s="13" t="s">
        <v>76</v>
      </c>
      <c r="AY912" s="180" t="s">
        <v>235</v>
      </c>
    </row>
    <row r="913" spans="1:65" s="14" customFormat="1" x14ac:dyDescent="0.2">
      <c r="B913" s="185"/>
      <c r="D913" s="174" t="s">
        <v>247</v>
      </c>
      <c r="E913" s="186" t="s">
        <v>1</v>
      </c>
      <c r="F913" s="187" t="s">
        <v>386</v>
      </c>
      <c r="G913" s="244"/>
      <c r="H913" s="245">
        <v>17</v>
      </c>
      <c r="I913" s="244"/>
      <c r="J913" s="244"/>
      <c r="K913" s="244"/>
      <c r="L913" s="185"/>
      <c r="M913" s="188"/>
      <c r="N913" s="189"/>
      <c r="O913" s="189"/>
      <c r="P913" s="189"/>
      <c r="Q913" s="189"/>
      <c r="R913" s="189"/>
      <c r="S913" s="189"/>
      <c r="T913" s="190"/>
      <c r="AT913" s="186" t="s">
        <v>247</v>
      </c>
      <c r="AU913" s="186" t="s">
        <v>85</v>
      </c>
      <c r="AV913" s="14" t="s">
        <v>85</v>
      </c>
      <c r="AW913" s="14" t="s">
        <v>33</v>
      </c>
      <c r="AX913" s="14" t="s">
        <v>76</v>
      </c>
      <c r="AY913" s="186" t="s">
        <v>235</v>
      </c>
    </row>
    <row r="914" spans="1:65" s="15" customFormat="1" x14ac:dyDescent="0.2">
      <c r="B914" s="191"/>
      <c r="D914" s="174" t="s">
        <v>247</v>
      </c>
      <c r="E914" s="192" t="s">
        <v>1</v>
      </c>
      <c r="F914" s="193" t="s">
        <v>252</v>
      </c>
      <c r="G914" s="246"/>
      <c r="H914" s="247">
        <v>17</v>
      </c>
      <c r="I914" s="246"/>
      <c r="J914" s="246"/>
      <c r="K914" s="246"/>
      <c r="L914" s="191"/>
      <c r="M914" s="194"/>
      <c r="N914" s="195"/>
      <c r="O914" s="195"/>
      <c r="P914" s="195"/>
      <c r="Q914" s="195"/>
      <c r="R914" s="195"/>
      <c r="S914" s="195"/>
      <c r="T914" s="196"/>
      <c r="AT914" s="192" t="s">
        <v>247</v>
      </c>
      <c r="AU914" s="192" t="s">
        <v>85</v>
      </c>
      <c r="AV914" s="15" t="s">
        <v>98</v>
      </c>
      <c r="AW914" s="15" t="s">
        <v>33</v>
      </c>
      <c r="AX914" s="15" t="s">
        <v>83</v>
      </c>
      <c r="AY914" s="192" t="s">
        <v>235</v>
      </c>
    </row>
    <row r="915" spans="1:65" s="12" customFormat="1" ht="22.9" customHeight="1" x14ac:dyDescent="0.2">
      <c r="B915" s="152"/>
      <c r="D915" s="153" t="s">
        <v>75</v>
      </c>
      <c r="E915" s="161" t="s">
        <v>316</v>
      </c>
      <c r="F915" s="161" t="s">
        <v>623</v>
      </c>
      <c r="G915" s="239"/>
      <c r="H915" s="239"/>
      <c r="I915" s="239"/>
      <c r="J915" s="253">
        <f>BK915</f>
        <v>0</v>
      </c>
      <c r="K915" s="239"/>
      <c r="L915" s="152"/>
      <c r="M915" s="155"/>
      <c r="N915" s="156"/>
      <c r="O915" s="156"/>
      <c r="P915" s="157">
        <f>SUM(P916:P983)</f>
        <v>0</v>
      </c>
      <c r="Q915" s="156"/>
      <c r="R915" s="157">
        <f>SUM(R916:R983)</f>
        <v>8.642671</v>
      </c>
      <c r="S915" s="156"/>
      <c r="T915" s="158">
        <f>SUM(T916:T983)</f>
        <v>12.057600000000001</v>
      </c>
      <c r="AR915" s="153" t="s">
        <v>83</v>
      </c>
      <c r="AT915" s="159" t="s">
        <v>75</v>
      </c>
      <c r="AU915" s="159" t="s">
        <v>83</v>
      </c>
      <c r="AY915" s="153" t="s">
        <v>235</v>
      </c>
      <c r="BK915" s="160">
        <f>SUM(BK916:BK983)</f>
        <v>0</v>
      </c>
    </row>
    <row r="916" spans="1:65" s="2" customFormat="1" ht="19.899999999999999" customHeight="1" x14ac:dyDescent="0.2">
      <c r="A916" s="33"/>
      <c r="B916" s="162"/>
      <c r="C916" s="163" t="s">
        <v>1666</v>
      </c>
      <c r="D916" s="163" t="s">
        <v>237</v>
      </c>
      <c r="E916" s="164" t="s">
        <v>1667</v>
      </c>
      <c r="F916" s="165" t="s">
        <v>1668</v>
      </c>
      <c r="G916" s="240" t="s">
        <v>627</v>
      </c>
      <c r="H916" s="241">
        <v>13.5</v>
      </c>
      <c r="I916" s="167"/>
      <c r="J916" s="254">
        <f>ROUND(I916*H916,2)</f>
        <v>0</v>
      </c>
      <c r="K916" s="255" t="s">
        <v>241</v>
      </c>
      <c r="L916" s="34"/>
      <c r="M916" s="168" t="s">
        <v>1</v>
      </c>
      <c r="N916" s="169" t="s">
        <v>41</v>
      </c>
      <c r="O916" s="59"/>
      <c r="P916" s="170">
        <f>O916*H916</f>
        <v>0</v>
      </c>
      <c r="Q916" s="170">
        <v>6.0000000000000002E-5</v>
      </c>
      <c r="R916" s="170">
        <f>Q916*H916</f>
        <v>8.1000000000000006E-4</v>
      </c>
      <c r="S916" s="170">
        <v>0</v>
      </c>
      <c r="T916" s="171">
        <f>S916*H916</f>
        <v>0</v>
      </c>
      <c r="U916" s="33"/>
      <c r="V916" s="33"/>
      <c r="W916" s="33"/>
      <c r="X916" s="33"/>
      <c r="Y916" s="33"/>
      <c r="Z916" s="33"/>
      <c r="AA916" s="33"/>
      <c r="AB916" s="33"/>
      <c r="AC916" s="33"/>
      <c r="AD916" s="33"/>
      <c r="AE916" s="33"/>
      <c r="AR916" s="172" t="s">
        <v>98</v>
      </c>
      <c r="AT916" s="172" t="s">
        <v>237</v>
      </c>
      <c r="AU916" s="172" t="s">
        <v>85</v>
      </c>
      <c r="AY916" s="18" t="s">
        <v>235</v>
      </c>
      <c r="BE916" s="173">
        <f>IF(N916="základní",J916,0)</f>
        <v>0</v>
      </c>
      <c r="BF916" s="173">
        <f>IF(N916="snížená",J916,0)</f>
        <v>0</v>
      </c>
      <c r="BG916" s="173">
        <f>IF(N916="zákl. přenesená",J916,0)</f>
        <v>0</v>
      </c>
      <c r="BH916" s="173">
        <f>IF(N916="sníž. přenesená",J916,0)</f>
        <v>0</v>
      </c>
      <c r="BI916" s="173">
        <f>IF(N916="nulová",J916,0)</f>
        <v>0</v>
      </c>
      <c r="BJ916" s="18" t="s">
        <v>83</v>
      </c>
      <c r="BK916" s="173">
        <f>ROUND(I916*H916,2)</f>
        <v>0</v>
      </c>
      <c r="BL916" s="18" t="s">
        <v>98</v>
      </c>
      <c r="BM916" s="172" t="s">
        <v>1669</v>
      </c>
    </row>
    <row r="917" spans="1:65" s="2" customFormat="1" ht="19.5" x14ac:dyDescent="0.2">
      <c r="A917" s="33"/>
      <c r="B917" s="34"/>
      <c r="C917" s="33"/>
      <c r="D917" s="174" t="s">
        <v>243</v>
      </c>
      <c r="E917" s="33"/>
      <c r="F917" s="175" t="s">
        <v>1670</v>
      </c>
      <c r="G917" s="238"/>
      <c r="H917" s="238"/>
      <c r="I917" s="238"/>
      <c r="J917" s="238"/>
      <c r="K917" s="238"/>
      <c r="L917" s="34"/>
      <c r="M917" s="176"/>
      <c r="N917" s="177"/>
      <c r="O917" s="59"/>
      <c r="P917" s="59"/>
      <c r="Q917" s="59"/>
      <c r="R917" s="59"/>
      <c r="S917" s="59"/>
      <c r="T917" s="60"/>
      <c r="U917" s="33"/>
      <c r="V917" s="33"/>
      <c r="W917" s="33"/>
      <c r="X917" s="33"/>
      <c r="Y917" s="33"/>
      <c r="Z917" s="33"/>
      <c r="AA917" s="33"/>
      <c r="AB917" s="33"/>
      <c r="AC917" s="33"/>
      <c r="AD917" s="33"/>
      <c r="AE917" s="33"/>
      <c r="AT917" s="18" t="s">
        <v>243</v>
      </c>
      <c r="AU917" s="18" t="s">
        <v>85</v>
      </c>
    </row>
    <row r="918" spans="1:65" s="2" customFormat="1" ht="107.25" x14ac:dyDescent="0.2">
      <c r="A918" s="33"/>
      <c r="B918" s="34"/>
      <c r="C918" s="33"/>
      <c r="D918" s="174" t="s">
        <v>245</v>
      </c>
      <c r="E918" s="33"/>
      <c r="F918" s="178" t="s">
        <v>630</v>
      </c>
      <c r="G918" s="238"/>
      <c r="H918" s="238"/>
      <c r="I918" s="238"/>
      <c r="J918" s="238"/>
      <c r="K918" s="238"/>
      <c r="L918" s="34"/>
      <c r="M918" s="176"/>
      <c r="N918" s="177"/>
      <c r="O918" s="59"/>
      <c r="P918" s="59"/>
      <c r="Q918" s="59"/>
      <c r="R918" s="59"/>
      <c r="S918" s="59"/>
      <c r="T918" s="60"/>
      <c r="U918" s="33"/>
      <c r="V918" s="33"/>
      <c r="W918" s="33"/>
      <c r="X918" s="33"/>
      <c r="Y918" s="33"/>
      <c r="Z918" s="33"/>
      <c r="AA918" s="33"/>
      <c r="AB918" s="33"/>
      <c r="AC918" s="33"/>
      <c r="AD918" s="33"/>
      <c r="AE918" s="33"/>
      <c r="AT918" s="18" t="s">
        <v>245</v>
      </c>
      <c r="AU918" s="18" t="s">
        <v>85</v>
      </c>
    </row>
    <row r="919" spans="1:65" s="13" customFormat="1" x14ac:dyDescent="0.2">
      <c r="B919" s="179"/>
      <c r="D919" s="174" t="s">
        <v>247</v>
      </c>
      <c r="E919" s="180" t="s">
        <v>1</v>
      </c>
      <c r="F919" s="181" t="s">
        <v>1153</v>
      </c>
      <c r="G919" s="242"/>
      <c r="H919" s="243" t="s">
        <v>1</v>
      </c>
      <c r="I919" s="242"/>
      <c r="J919" s="242"/>
      <c r="K919" s="242"/>
      <c r="L919" s="179"/>
      <c r="M919" s="182"/>
      <c r="N919" s="183"/>
      <c r="O919" s="183"/>
      <c r="P919" s="183"/>
      <c r="Q919" s="183"/>
      <c r="R919" s="183"/>
      <c r="S919" s="183"/>
      <c r="T919" s="184"/>
      <c r="AT919" s="180" t="s">
        <v>247</v>
      </c>
      <c r="AU919" s="180" t="s">
        <v>85</v>
      </c>
      <c r="AV919" s="13" t="s">
        <v>83</v>
      </c>
      <c r="AW919" s="13" t="s">
        <v>33</v>
      </c>
      <c r="AX919" s="13" t="s">
        <v>76</v>
      </c>
      <c r="AY919" s="180" t="s">
        <v>235</v>
      </c>
    </row>
    <row r="920" spans="1:65" s="13" customFormat="1" x14ac:dyDescent="0.2">
      <c r="B920" s="179"/>
      <c r="D920" s="174" t="s">
        <v>247</v>
      </c>
      <c r="E920" s="180" t="s">
        <v>1</v>
      </c>
      <c r="F920" s="181" t="s">
        <v>1671</v>
      </c>
      <c r="G920" s="242"/>
      <c r="H920" s="243" t="s">
        <v>1</v>
      </c>
      <c r="I920" s="242"/>
      <c r="J920" s="242"/>
      <c r="K920" s="242"/>
      <c r="L920" s="179"/>
      <c r="M920" s="182"/>
      <c r="N920" s="183"/>
      <c r="O920" s="183"/>
      <c r="P920" s="183"/>
      <c r="Q920" s="183"/>
      <c r="R920" s="183"/>
      <c r="S920" s="183"/>
      <c r="T920" s="184"/>
      <c r="AT920" s="180" t="s">
        <v>247</v>
      </c>
      <c r="AU920" s="180" t="s">
        <v>85</v>
      </c>
      <c r="AV920" s="13" t="s">
        <v>83</v>
      </c>
      <c r="AW920" s="13" t="s">
        <v>33</v>
      </c>
      <c r="AX920" s="13" t="s">
        <v>76</v>
      </c>
      <c r="AY920" s="180" t="s">
        <v>235</v>
      </c>
    </row>
    <row r="921" spans="1:65" s="14" customFormat="1" x14ac:dyDescent="0.2">
      <c r="B921" s="185"/>
      <c r="D921" s="174" t="s">
        <v>247</v>
      </c>
      <c r="E921" s="186" t="s">
        <v>1</v>
      </c>
      <c r="F921" s="187" t="s">
        <v>1672</v>
      </c>
      <c r="G921" s="244"/>
      <c r="H921" s="245">
        <v>13.5</v>
      </c>
      <c r="I921" s="244"/>
      <c r="J921" s="244"/>
      <c r="K921" s="244"/>
      <c r="L921" s="185"/>
      <c r="M921" s="188"/>
      <c r="N921" s="189"/>
      <c r="O921" s="189"/>
      <c r="P921" s="189"/>
      <c r="Q921" s="189"/>
      <c r="R921" s="189"/>
      <c r="S921" s="189"/>
      <c r="T921" s="190"/>
      <c r="AT921" s="186" t="s">
        <v>247</v>
      </c>
      <c r="AU921" s="186" t="s">
        <v>85</v>
      </c>
      <c r="AV921" s="14" t="s">
        <v>85</v>
      </c>
      <c r="AW921" s="14" t="s">
        <v>33</v>
      </c>
      <c r="AX921" s="14" t="s">
        <v>76</v>
      </c>
      <c r="AY921" s="186" t="s">
        <v>235</v>
      </c>
    </row>
    <row r="922" spans="1:65" s="15" customFormat="1" x14ac:dyDescent="0.2">
      <c r="B922" s="191"/>
      <c r="D922" s="174" t="s">
        <v>247</v>
      </c>
      <c r="E922" s="192" t="s">
        <v>1</v>
      </c>
      <c r="F922" s="193" t="s">
        <v>252</v>
      </c>
      <c r="G922" s="246"/>
      <c r="H922" s="247">
        <v>13.5</v>
      </c>
      <c r="I922" s="246"/>
      <c r="J922" s="246"/>
      <c r="K922" s="246"/>
      <c r="L922" s="191"/>
      <c r="M922" s="194"/>
      <c r="N922" s="195"/>
      <c r="O922" s="195"/>
      <c r="P922" s="195"/>
      <c r="Q922" s="195"/>
      <c r="R922" s="195"/>
      <c r="S922" s="195"/>
      <c r="T922" s="196"/>
      <c r="AT922" s="192" t="s">
        <v>247</v>
      </c>
      <c r="AU922" s="192" t="s">
        <v>85</v>
      </c>
      <c r="AV922" s="15" t="s">
        <v>98</v>
      </c>
      <c r="AW922" s="15" t="s">
        <v>33</v>
      </c>
      <c r="AX922" s="15" t="s">
        <v>83</v>
      </c>
      <c r="AY922" s="192" t="s">
        <v>235</v>
      </c>
    </row>
    <row r="923" spans="1:65" s="2" customFormat="1" ht="19.899999999999999" customHeight="1" x14ac:dyDescent="0.2">
      <c r="A923" s="33"/>
      <c r="B923" s="162"/>
      <c r="C923" s="197" t="s">
        <v>1673</v>
      </c>
      <c r="D923" s="197" t="s">
        <v>338</v>
      </c>
      <c r="E923" s="198" t="s">
        <v>1674</v>
      </c>
      <c r="F923" s="199" t="s">
        <v>1675</v>
      </c>
      <c r="G923" s="248" t="s">
        <v>627</v>
      </c>
      <c r="H923" s="249">
        <v>13.5</v>
      </c>
      <c r="I923" s="200"/>
      <c r="J923" s="256">
        <f>ROUND(I923*H923,2)</f>
        <v>0</v>
      </c>
      <c r="K923" s="257" t="s">
        <v>241</v>
      </c>
      <c r="L923" s="201"/>
      <c r="M923" s="202" t="s">
        <v>1</v>
      </c>
      <c r="N923" s="203" t="s">
        <v>41</v>
      </c>
      <c r="O923" s="59"/>
      <c r="P923" s="170">
        <f>O923*H923</f>
        <v>0</v>
      </c>
      <c r="Q923" s="170">
        <v>2.6450000000000001E-2</v>
      </c>
      <c r="R923" s="170">
        <f>Q923*H923</f>
        <v>0.35707500000000003</v>
      </c>
      <c r="S923" s="170">
        <v>0</v>
      </c>
      <c r="T923" s="171">
        <f>S923*H923</f>
        <v>0</v>
      </c>
      <c r="U923" s="33"/>
      <c r="V923" s="33"/>
      <c r="W923" s="33"/>
      <c r="X923" s="33"/>
      <c r="Y923" s="33"/>
      <c r="Z923" s="33"/>
      <c r="AA923" s="33"/>
      <c r="AB923" s="33"/>
      <c r="AC923" s="33"/>
      <c r="AD923" s="33"/>
      <c r="AE923" s="33"/>
      <c r="AR923" s="172" t="s">
        <v>316</v>
      </c>
      <c r="AT923" s="172" t="s">
        <v>338</v>
      </c>
      <c r="AU923" s="172" t="s">
        <v>85</v>
      </c>
      <c r="AY923" s="18" t="s">
        <v>235</v>
      </c>
      <c r="BE923" s="173">
        <f>IF(N923="základní",J923,0)</f>
        <v>0</v>
      </c>
      <c r="BF923" s="173">
        <f>IF(N923="snížená",J923,0)</f>
        <v>0</v>
      </c>
      <c r="BG923" s="173">
        <f>IF(N923="zákl. přenesená",J923,0)</f>
        <v>0</v>
      </c>
      <c r="BH923" s="173">
        <f>IF(N923="sníž. přenesená",J923,0)</f>
        <v>0</v>
      </c>
      <c r="BI923" s="173">
        <f>IF(N923="nulová",J923,0)</f>
        <v>0</v>
      </c>
      <c r="BJ923" s="18" t="s">
        <v>83</v>
      </c>
      <c r="BK923" s="173">
        <f>ROUND(I923*H923,2)</f>
        <v>0</v>
      </c>
      <c r="BL923" s="18" t="s">
        <v>98</v>
      </c>
      <c r="BM923" s="172" t="s">
        <v>1676</v>
      </c>
    </row>
    <row r="924" spans="1:65" s="2" customFormat="1" x14ac:dyDescent="0.2">
      <c r="A924" s="33"/>
      <c r="B924" s="34"/>
      <c r="C924" s="33"/>
      <c r="D924" s="174" t="s">
        <v>243</v>
      </c>
      <c r="E924" s="33"/>
      <c r="F924" s="175" t="s">
        <v>1675</v>
      </c>
      <c r="G924" s="238"/>
      <c r="H924" s="238"/>
      <c r="I924" s="238"/>
      <c r="J924" s="238"/>
      <c r="K924" s="238"/>
      <c r="L924" s="34"/>
      <c r="M924" s="176"/>
      <c r="N924" s="177"/>
      <c r="O924" s="59"/>
      <c r="P924" s="59"/>
      <c r="Q924" s="59"/>
      <c r="R924" s="59"/>
      <c r="S924" s="59"/>
      <c r="T924" s="60"/>
      <c r="U924" s="33"/>
      <c r="V924" s="33"/>
      <c r="W924" s="33"/>
      <c r="X924" s="33"/>
      <c r="Y924" s="33"/>
      <c r="Z924" s="33"/>
      <c r="AA924" s="33"/>
      <c r="AB924" s="33"/>
      <c r="AC924" s="33"/>
      <c r="AD924" s="33"/>
      <c r="AE924" s="33"/>
      <c r="AT924" s="18" t="s">
        <v>243</v>
      </c>
      <c r="AU924" s="18" t="s">
        <v>85</v>
      </c>
    </row>
    <row r="925" spans="1:65" s="13" customFormat="1" x14ac:dyDescent="0.2">
      <c r="B925" s="179"/>
      <c r="D925" s="174" t="s">
        <v>247</v>
      </c>
      <c r="E925" s="180" t="s">
        <v>1</v>
      </c>
      <c r="F925" s="181" t="s">
        <v>1677</v>
      </c>
      <c r="G925" s="242"/>
      <c r="H925" s="243" t="s">
        <v>1</v>
      </c>
      <c r="I925" s="242"/>
      <c r="J925" s="242"/>
      <c r="K925" s="242"/>
      <c r="L925" s="179"/>
      <c r="M925" s="182"/>
      <c r="N925" s="183"/>
      <c r="O925" s="183"/>
      <c r="P925" s="183"/>
      <c r="Q925" s="183"/>
      <c r="R925" s="183"/>
      <c r="S925" s="183"/>
      <c r="T925" s="184"/>
      <c r="AT925" s="180" t="s">
        <v>247</v>
      </c>
      <c r="AU925" s="180" t="s">
        <v>85</v>
      </c>
      <c r="AV925" s="13" t="s">
        <v>83</v>
      </c>
      <c r="AW925" s="13" t="s">
        <v>33</v>
      </c>
      <c r="AX925" s="13" t="s">
        <v>76</v>
      </c>
      <c r="AY925" s="180" t="s">
        <v>235</v>
      </c>
    </row>
    <row r="926" spans="1:65" s="14" customFormat="1" x14ac:dyDescent="0.2">
      <c r="B926" s="185"/>
      <c r="D926" s="174" t="s">
        <v>247</v>
      </c>
      <c r="E926" s="186" t="s">
        <v>1</v>
      </c>
      <c r="F926" s="187" t="s">
        <v>1672</v>
      </c>
      <c r="G926" s="244"/>
      <c r="H926" s="245">
        <v>13.5</v>
      </c>
      <c r="I926" s="244"/>
      <c r="J926" s="244"/>
      <c r="K926" s="244"/>
      <c r="L926" s="185"/>
      <c r="M926" s="188"/>
      <c r="N926" s="189"/>
      <c r="O926" s="189"/>
      <c r="P926" s="189"/>
      <c r="Q926" s="189"/>
      <c r="R926" s="189"/>
      <c r="S926" s="189"/>
      <c r="T926" s="190"/>
      <c r="AT926" s="186" t="s">
        <v>247</v>
      </c>
      <c r="AU926" s="186" t="s">
        <v>85</v>
      </c>
      <c r="AV926" s="14" t="s">
        <v>85</v>
      </c>
      <c r="AW926" s="14" t="s">
        <v>33</v>
      </c>
      <c r="AX926" s="14" t="s">
        <v>76</v>
      </c>
      <c r="AY926" s="186" t="s">
        <v>235</v>
      </c>
    </row>
    <row r="927" spans="1:65" s="15" customFormat="1" x14ac:dyDescent="0.2">
      <c r="B927" s="191"/>
      <c r="D927" s="174" t="s">
        <v>247</v>
      </c>
      <c r="E927" s="192" t="s">
        <v>1</v>
      </c>
      <c r="F927" s="193" t="s">
        <v>252</v>
      </c>
      <c r="G927" s="246"/>
      <c r="H927" s="247">
        <v>13.5</v>
      </c>
      <c r="I927" s="246"/>
      <c r="J927" s="246"/>
      <c r="K927" s="246"/>
      <c r="L927" s="191"/>
      <c r="M927" s="194"/>
      <c r="N927" s="195"/>
      <c r="O927" s="195"/>
      <c r="P927" s="195"/>
      <c r="Q927" s="195"/>
      <c r="R927" s="195"/>
      <c r="S927" s="195"/>
      <c r="T927" s="196"/>
      <c r="AT927" s="192" t="s">
        <v>247</v>
      </c>
      <c r="AU927" s="192" t="s">
        <v>85</v>
      </c>
      <c r="AV927" s="15" t="s">
        <v>98</v>
      </c>
      <c r="AW927" s="15" t="s">
        <v>33</v>
      </c>
      <c r="AX927" s="15" t="s">
        <v>83</v>
      </c>
      <c r="AY927" s="192" t="s">
        <v>235</v>
      </c>
    </row>
    <row r="928" spans="1:65" s="2" customFormat="1" ht="19.899999999999999" customHeight="1" x14ac:dyDescent="0.2">
      <c r="A928" s="33"/>
      <c r="B928" s="162"/>
      <c r="C928" s="163" t="s">
        <v>1678</v>
      </c>
      <c r="D928" s="163" t="s">
        <v>237</v>
      </c>
      <c r="E928" s="164" t="s">
        <v>1679</v>
      </c>
      <c r="F928" s="165" t="s">
        <v>1680</v>
      </c>
      <c r="G928" s="240" t="s">
        <v>271</v>
      </c>
      <c r="H928" s="241">
        <v>6.28</v>
      </c>
      <c r="I928" s="167"/>
      <c r="J928" s="254">
        <f>ROUND(I928*H928,2)</f>
        <v>0</v>
      </c>
      <c r="K928" s="255" t="s">
        <v>241</v>
      </c>
      <c r="L928" s="34"/>
      <c r="M928" s="168" t="s">
        <v>1</v>
      </c>
      <c r="N928" s="169" t="s">
        <v>41</v>
      </c>
      <c r="O928" s="59"/>
      <c r="P928" s="170">
        <f>O928*H928</f>
        <v>0</v>
      </c>
      <c r="Q928" s="170">
        <v>0</v>
      </c>
      <c r="R928" s="170">
        <f>Q928*H928</f>
        <v>0</v>
      </c>
      <c r="S928" s="170">
        <v>1.92</v>
      </c>
      <c r="T928" s="171">
        <f>S928*H928</f>
        <v>12.057600000000001</v>
      </c>
      <c r="U928" s="33"/>
      <c r="V928" s="33"/>
      <c r="W928" s="33"/>
      <c r="X928" s="33"/>
      <c r="Y928" s="33"/>
      <c r="Z928" s="33"/>
      <c r="AA928" s="33"/>
      <c r="AB928" s="33"/>
      <c r="AC928" s="33"/>
      <c r="AD928" s="33"/>
      <c r="AE928" s="33"/>
      <c r="AR928" s="172" t="s">
        <v>98</v>
      </c>
      <c r="AT928" s="172" t="s">
        <v>237</v>
      </c>
      <c r="AU928" s="172" t="s">
        <v>85</v>
      </c>
      <c r="AY928" s="18" t="s">
        <v>235</v>
      </c>
      <c r="BE928" s="173">
        <f>IF(N928="základní",J928,0)</f>
        <v>0</v>
      </c>
      <c r="BF928" s="173">
        <f>IF(N928="snížená",J928,0)</f>
        <v>0</v>
      </c>
      <c r="BG928" s="173">
        <f>IF(N928="zákl. přenesená",J928,0)</f>
        <v>0</v>
      </c>
      <c r="BH928" s="173">
        <f>IF(N928="sníž. přenesená",J928,0)</f>
        <v>0</v>
      </c>
      <c r="BI928" s="173">
        <f>IF(N928="nulová",J928,0)</f>
        <v>0</v>
      </c>
      <c r="BJ928" s="18" t="s">
        <v>83</v>
      </c>
      <c r="BK928" s="173">
        <f>ROUND(I928*H928,2)</f>
        <v>0</v>
      </c>
      <c r="BL928" s="18" t="s">
        <v>98</v>
      </c>
      <c r="BM928" s="172" t="s">
        <v>1681</v>
      </c>
    </row>
    <row r="929" spans="1:65" s="2" customFormat="1" ht="19.5" x14ac:dyDescent="0.2">
      <c r="A929" s="33"/>
      <c r="B929" s="34"/>
      <c r="C929" s="33"/>
      <c r="D929" s="174" t="s">
        <v>243</v>
      </c>
      <c r="E929" s="33"/>
      <c r="F929" s="175" t="s">
        <v>1682</v>
      </c>
      <c r="G929" s="238"/>
      <c r="H929" s="238"/>
      <c r="I929" s="238"/>
      <c r="J929" s="238"/>
      <c r="K929" s="238"/>
      <c r="L929" s="34"/>
      <c r="M929" s="176"/>
      <c r="N929" s="177"/>
      <c r="O929" s="59"/>
      <c r="P929" s="59"/>
      <c r="Q929" s="59"/>
      <c r="R929" s="59"/>
      <c r="S929" s="59"/>
      <c r="T929" s="60"/>
      <c r="U929" s="33"/>
      <c r="V929" s="33"/>
      <c r="W929" s="33"/>
      <c r="X929" s="33"/>
      <c r="Y929" s="33"/>
      <c r="Z929" s="33"/>
      <c r="AA929" s="33"/>
      <c r="AB929" s="33"/>
      <c r="AC929" s="33"/>
      <c r="AD929" s="33"/>
      <c r="AE929" s="33"/>
      <c r="AT929" s="18" t="s">
        <v>243</v>
      </c>
      <c r="AU929" s="18" t="s">
        <v>85</v>
      </c>
    </row>
    <row r="930" spans="1:65" s="2" customFormat="1" ht="48.75" x14ac:dyDescent="0.2">
      <c r="A930" s="33"/>
      <c r="B930" s="34"/>
      <c r="C930" s="33"/>
      <c r="D930" s="174" t="s">
        <v>245</v>
      </c>
      <c r="E930" s="33"/>
      <c r="F930" s="178" t="s">
        <v>1683</v>
      </c>
      <c r="G930" s="238"/>
      <c r="H930" s="238"/>
      <c r="I930" s="238"/>
      <c r="J930" s="238"/>
      <c r="K930" s="238"/>
      <c r="L930" s="34"/>
      <c r="M930" s="176"/>
      <c r="N930" s="177"/>
      <c r="O930" s="59"/>
      <c r="P930" s="59"/>
      <c r="Q930" s="59"/>
      <c r="R930" s="59"/>
      <c r="S930" s="59"/>
      <c r="T930" s="60"/>
      <c r="U930" s="33"/>
      <c r="V930" s="33"/>
      <c r="W930" s="33"/>
      <c r="X930" s="33"/>
      <c r="Y930" s="33"/>
      <c r="Z930" s="33"/>
      <c r="AA930" s="33"/>
      <c r="AB930" s="33"/>
      <c r="AC930" s="33"/>
      <c r="AD930" s="33"/>
      <c r="AE930" s="33"/>
      <c r="AT930" s="18" t="s">
        <v>245</v>
      </c>
      <c r="AU930" s="18" t="s">
        <v>85</v>
      </c>
    </row>
    <row r="931" spans="1:65" s="13" customFormat="1" x14ac:dyDescent="0.2">
      <c r="B931" s="179"/>
      <c r="D931" s="174" t="s">
        <v>247</v>
      </c>
      <c r="E931" s="180" t="s">
        <v>1</v>
      </c>
      <c r="F931" s="181" t="s">
        <v>1153</v>
      </c>
      <c r="G931" s="242"/>
      <c r="H931" s="243" t="s">
        <v>1</v>
      </c>
      <c r="I931" s="242"/>
      <c r="J931" s="242"/>
      <c r="K931" s="242"/>
      <c r="L931" s="179"/>
      <c r="M931" s="182"/>
      <c r="N931" s="183"/>
      <c r="O931" s="183"/>
      <c r="P931" s="183"/>
      <c r="Q931" s="183"/>
      <c r="R931" s="183"/>
      <c r="S931" s="183"/>
      <c r="T931" s="184"/>
      <c r="AT931" s="180" t="s">
        <v>247</v>
      </c>
      <c r="AU931" s="180" t="s">
        <v>85</v>
      </c>
      <c r="AV931" s="13" t="s">
        <v>83</v>
      </c>
      <c r="AW931" s="13" t="s">
        <v>33</v>
      </c>
      <c r="AX931" s="13" t="s">
        <v>76</v>
      </c>
      <c r="AY931" s="180" t="s">
        <v>235</v>
      </c>
    </row>
    <row r="932" spans="1:65" s="13" customFormat="1" x14ac:dyDescent="0.2">
      <c r="B932" s="179"/>
      <c r="D932" s="174" t="s">
        <v>247</v>
      </c>
      <c r="E932" s="180" t="s">
        <v>1</v>
      </c>
      <c r="F932" s="181" t="s">
        <v>1684</v>
      </c>
      <c r="G932" s="242"/>
      <c r="H932" s="243" t="s">
        <v>1</v>
      </c>
      <c r="I932" s="242"/>
      <c r="J932" s="242"/>
      <c r="K932" s="242"/>
      <c r="L932" s="179"/>
      <c r="M932" s="182"/>
      <c r="N932" s="183"/>
      <c r="O932" s="183"/>
      <c r="P932" s="183"/>
      <c r="Q932" s="183"/>
      <c r="R932" s="183"/>
      <c r="S932" s="183"/>
      <c r="T932" s="184"/>
      <c r="AT932" s="180" t="s">
        <v>247</v>
      </c>
      <c r="AU932" s="180" t="s">
        <v>85</v>
      </c>
      <c r="AV932" s="13" t="s">
        <v>83</v>
      </c>
      <c r="AW932" s="13" t="s">
        <v>33</v>
      </c>
      <c r="AX932" s="13" t="s">
        <v>76</v>
      </c>
      <c r="AY932" s="180" t="s">
        <v>235</v>
      </c>
    </row>
    <row r="933" spans="1:65" s="14" customFormat="1" x14ac:dyDescent="0.2">
      <c r="B933" s="185"/>
      <c r="D933" s="174" t="s">
        <v>247</v>
      </c>
      <c r="E933" s="186" t="s">
        <v>1</v>
      </c>
      <c r="F933" s="187" t="s">
        <v>1685</v>
      </c>
      <c r="G933" s="244"/>
      <c r="H933" s="245">
        <v>6.28</v>
      </c>
      <c r="I933" s="244"/>
      <c r="J933" s="244"/>
      <c r="K933" s="244"/>
      <c r="L933" s="185"/>
      <c r="M933" s="188"/>
      <c r="N933" s="189"/>
      <c r="O933" s="189"/>
      <c r="P933" s="189"/>
      <c r="Q933" s="189"/>
      <c r="R933" s="189"/>
      <c r="S933" s="189"/>
      <c r="T933" s="190"/>
      <c r="AT933" s="186" t="s">
        <v>247</v>
      </c>
      <c r="AU933" s="186" t="s">
        <v>85</v>
      </c>
      <c r="AV933" s="14" t="s">
        <v>85</v>
      </c>
      <c r="AW933" s="14" t="s">
        <v>33</v>
      </c>
      <c r="AX933" s="14" t="s">
        <v>76</v>
      </c>
      <c r="AY933" s="186" t="s">
        <v>235</v>
      </c>
    </row>
    <row r="934" spans="1:65" s="15" customFormat="1" x14ac:dyDescent="0.2">
      <c r="B934" s="191"/>
      <c r="D934" s="174" t="s">
        <v>247</v>
      </c>
      <c r="E934" s="192" t="s">
        <v>1</v>
      </c>
      <c r="F934" s="193" t="s">
        <v>252</v>
      </c>
      <c r="G934" s="246"/>
      <c r="H934" s="247">
        <v>6.28</v>
      </c>
      <c r="I934" s="246"/>
      <c r="J934" s="246"/>
      <c r="K934" s="246"/>
      <c r="L934" s="191"/>
      <c r="M934" s="194"/>
      <c r="N934" s="195"/>
      <c r="O934" s="195"/>
      <c r="P934" s="195"/>
      <c r="Q934" s="195"/>
      <c r="R934" s="195"/>
      <c r="S934" s="195"/>
      <c r="T934" s="196"/>
      <c r="AT934" s="192" t="s">
        <v>247</v>
      </c>
      <c r="AU934" s="192" t="s">
        <v>85</v>
      </c>
      <c r="AV934" s="15" t="s">
        <v>98</v>
      </c>
      <c r="AW934" s="15" t="s">
        <v>33</v>
      </c>
      <c r="AX934" s="15" t="s">
        <v>83</v>
      </c>
      <c r="AY934" s="192" t="s">
        <v>235</v>
      </c>
    </row>
    <row r="935" spans="1:65" s="2" customFormat="1" ht="14.45" customHeight="1" x14ac:dyDescent="0.2">
      <c r="A935" s="33"/>
      <c r="B935" s="162"/>
      <c r="C935" s="163" t="s">
        <v>276</v>
      </c>
      <c r="D935" s="163" t="s">
        <v>237</v>
      </c>
      <c r="E935" s="164" t="s">
        <v>1686</v>
      </c>
      <c r="F935" s="165" t="s">
        <v>1687</v>
      </c>
      <c r="G935" s="240" t="s">
        <v>648</v>
      </c>
      <c r="H935" s="241">
        <v>2</v>
      </c>
      <c r="I935" s="167"/>
      <c r="J935" s="254">
        <f>ROUND(I935*H935,2)</f>
        <v>0</v>
      </c>
      <c r="K935" s="255" t="s">
        <v>241</v>
      </c>
      <c r="L935" s="34"/>
      <c r="M935" s="168" t="s">
        <v>1</v>
      </c>
      <c r="N935" s="169" t="s">
        <v>41</v>
      </c>
      <c r="O935" s="59"/>
      <c r="P935" s="170">
        <f>O935*H935</f>
        <v>0</v>
      </c>
      <c r="Q935" s="170">
        <v>0.47560000000000002</v>
      </c>
      <c r="R935" s="170">
        <f>Q935*H935</f>
        <v>0.95120000000000005</v>
      </c>
      <c r="S935" s="170">
        <v>0</v>
      </c>
      <c r="T935" s="171">
        <f>S935*H935</f>
        <v>0</v>
      </c>
      <c r="U935" s="33"/>
      <c r="V935" s="33"/>
      <c r="W935" s="33"/>
      <c r="X935" s="33"/>
      <c r="Y935" s="33"/>
      <c r="Z935" s="33"/>
      <c r="AA935" s="33"/>
      <c r="AB935" s="33"/>
      <c r="AC935" s="33"/>
      <c r="AD935" s="33"/>
      <c r="AE935" s="33"/>
      <c r="AR935" s="172" t="s">
        <v>98</v>
      </c>
      <c r="AT935" s="172" t="s">
        <v>237</v>
      </c>
      <c r="AU935" s="172" t="s">
        <v>85</v>
      </c>
      <c r="AY935" s="18" t="s">
        <v>235</v>
      </c>
      <c r="BE935" s="173">
        <f>IF(N935="základní",J935,0)</f>
        <v>0</v>
      </c>
      <c r="BF935" s="173">
        <f>IF(N935="snížená",J935,0)</f>
        <v>0</v>
      </c>
      <c r="BG935" s="173">
        <f>IF(N935="zákl. přenesená",J935,0)</f>
        <v>0</v>
      </c>
      <c r="BH935" s="173">
        <f>IF(N935="sníž. přenesená",J935,0)</f>
        <v>0</v>
      </c>
      <c r="BI935" s="173">
        <f>IF(N935="nulová",J935,0)</f>
        <v>0</v>
      </c>
      <c r="BJ935" s="18" t="s">
        <v>83</v>
      </c>
      <c r="BK935" s="173">
        <f>ROUND(I935*H935,2)</f>
        <v>0</v>
      </c>
      <c r="BL935" s="18" t="s">
        <v>98</v>
      </c>
      <c r="BM935" s="172" t="s">
        <v>1688</v>
      </c>
    </row>
    <row r="936" spans="1:65" s="2" customFormat="1" x14ac:dyDescent="0.2">
      <c r="A936" s="33"/>
      <c r="B936" s="34"/>
      <c r="C936" s="33"/>
      <c r="D936" s="174" t="s">
        <v>243</v>
      </c>
      <c r="E936" s="33"/>
      <c r="F936" s="175" t="s">
        <v>1689</v>
      </c>
      <c r="G936" s="238"/>
      <c r="H936" s="238"/>
      <c r="I936" s="238"/>
      <c r="J936" s="238"/>
      <c r="K936" s="238"/>
      <c r="L936" s="34"/>
      <c r="M936" s="176"/>
      <c r="N936" s="177"/>
      <c r="O936" s="59"/>
      <c r="P936" s="59"/>
      <c r="Q936" s="59"/>
      <c r="R936" s="59"/>
      <c r="S936" s="59"/>
      <c r="T936" s="60"/>
      <c r="U936" s="33"/>
      <c r="V936" s="33"/>
      <c r="W936" s="33"/>
      <c r="X936" s="33"/>
      <c r="Y936" s="33"/>
      <c r="Z936" s="33"/>
      <c r="AA936" s="33"/>
      <c r="AB936" s="33"/>
      <c r="AC936" s="33"/>
      <c r="AD936" s="33"/>
      <c r="AE936" s="33"/>
      <c r="AT936" s="18" t="s">
        <v>243</v>
      </c>
      <c r="AU936" s="18" t="s">
        <v>85</v>
      </c>
    </row>
    <row r="937" spans="1:65" s="2" customFormat="1" ht="175.5" x14ac:dyDescent="0.2">
      <c r="A937" s="33"/>
      <c r="B937" s="34"/>
      <c r="C937" s="33"/>
      <c r="D937" s="174" t="s">
        <v>245</v>
      </c>
      <c r="E937" s="33"/>
      <c r="F937" s="178" t="s">
        <v>1690</v>
      </c>
      <c r="G937" s="238"/>
      <c r="H937" s="238"/>
      <c r="I937" s="238"/>
      <c r="J937" s="238"/>
      <c r="K937" s="238"/>
      <c r="L937" s="34"/>
      <c r="M937" s="176"/>
      <c r="N937" s="177"/>
      <c r="O937" s="59"/>
      <c r="P937" s="59"/>
      <c r="Q937" s="59"/>
      <c r="R937" s="59"/>
      <c r="S937" s="59"/>
      <c r="T937" s="60"/>
      <c r="U937" s="33"/>
      <c r="V937" s="33"/>
      <c r="W937" s="33"/>
      <c r="X937" s="33"/>
      <c r="Y937" s="33"/>
      <c r="Z937" s="33"/>
      <c r="AA937" s="33"/>
      <c r="AB937" s="33"/>
      <c r="AC937" s="33"/>
      <c r="AD937" s="33"/>
      <c r="AE937" s="33"/>
      <c r="AT937" s="18" t="s">
        <v>245</v>
      </c>
      <c r="AU937" s="18" t="s">
        <v>85</v>
      </c>
    </row>
    <row r="938" spans="1:65" s="13" customFormat="1" x14ac:dyDescent="0.2">
      <c r="B938" s="179"/>
      <c r="D938" s="174" t="s">
        <v>247</v>
      </c>
      <c r="E938" s="180" t="s">
        <v>1</v>
      </c>
      <c r="F938" s="181" t="s">
        <v>1153</v>
      </c>
      <c r="G938" s="242"/>
      <c r="H938" s="243" t="s">
        <v>1</v>
      </c>
      <c r="I938" s="242"/>
      <c r="J938" s="242"/>
      <c r="K938" s="242"/>
      <c r="L938" s="179"/>
      <c r="M938" s="182"/>
      <c r="N938" s="183"/>
      <c r="O938" s="183"/>
      <c r="P938" s="183"/>
      <c r="Q938" s="183"/>
      <c r="R938" s="183"/>
      <c r="S938" s="183"/>
      <c r="T938" s="184"/>
      <c r="AT938" s="180" t="s">
        <v>247</v>
      </c>
      <c r="AU938" s="180" t="s">
        <v>85</v>
      </c>
      <c r="AV938" s="13" t="s">
        <v>83</v>
      </c>
      <c r="AW938" s="13" t="s">
        <v>33</v>
      </c>
      <c r="AX938" s="13" t="s">
        <v>76</v>
      </c>
      <c r="AY938" s="180" t="s">
        <v>235</v>
      </c>
    </row>
    <row r="939" spans="1:65" s="14" customFormat="1" x14ac:dyDescent="0.2">
      <c r="B939" s="185"/>
      <c r="D939" s="174" t="s">
        <v>247</v>
      </c>
      <c r="E939" s="186" t="s">
        <v>1</v>
      </c>
      <c r="F939" s="187" t="s">
        <v>85</v>
      </c>
      <c r="G939" s="244"/>
      <c r="H939" s="245">
        <v>2</v>
      </c>
      <c r="I939" s="244"/>
      <c r="J939" s="244"/>
      <c r="K939" s="244"/>
      <c r="L939" s="185"/>
      <c r="M939" s="188"/>
      <c r="N939" s="189"/>
      <c r="O939" s="189"/>
      <c r="P939" s="189"/>
      <c r="Q939" s="189"/>
      <c r="R939" s="189"/>
      <c r="S939" s="189"/>
      <c r="T939" s="190"/>
      <c r="AT939" s="186" t="s">
        <v>247</v>
      </c>
      <c r="AU939" s="186" t="s">
        <v>85</v>
      </c>
      <c r="AV939" s="14" t="s">
        <v>85</v>
      </c>
      <c r="AW939" s="14" t="s">
        <v>33</v>
      </c>
      <c r="AX939" s="14" t="s">
        <v>76</v>
      </c>
      <c r="AY939" s="186" t="s">
        <v>235</v>
      </c>
    </row>
    <row r="940" spans="1:65" s="15" customFormat="1" x14ac:dyDescent="0.2">
      <c r="B940" s="191"/>
      <c r="D940" s="174" t="s">
        <v>247</v>
      </c>
      <c r="E940" s="192" t="s">
        <v>1</v>
      </c>
      <c r="F940" s="193" t="s">
        <v>252</v>
      </c>
      <c r="G940" s="246"/>
      <c r="H940" s="247">
        <v>2</v>
      </c>
      <c r="I940" s="246"/>
      <c r="J940" s="246"/>
      <c r="K940" s="246"/>
      <c r="L940" s="191"/>
      <c r="M940" s="194"/>
      <c r="N940" s="195"/>
      <c r="O940" s="195"/>
      <c r="P940" s="195"/>
      <c r="Q940" s="195"/>
      <c r="R940" s="195"/>
      <c r="S940" s="195"/>
      <c r="T940" s="196"/>
      <c r="AT940" s="192" t="s">
        <v>247</v>
      </c>
      <c r="AU940" s="192" t="s">
        <v>85</v>
      </c>
      <c r="AV940" s="15" t="s">
        <v>98</v>
      </c>
      <c r="AW940" s="15" t="s">
        <v>33</v>
      </c>
      <c r="AX940" s="15" t="s">
        <v>83</v>
      </c>
      <c r="AY940" s="192" t="s">
        <v>235</v>
      </c>
    </row>
    <row r="941" spans="1:65" s="2" customFormat="1" ht="14.45" customHeight="1" x14ac:dyDescent="0.2">
      <c r="A941" s="33"/>
      <c r="B941" s="162"/>
      <c r="C941" s="197" t="s">
        <v>1691</v>
      </c>
      <c r="D941" s="197" t="s">
        <v>338</v>
      </c>
      <c r="E941" s="198" t="s">
        <v>1692</v>
      </c>
      <c r="F941" s="199" t="s">
        <v>1693</v>
      </c>
      <c r="G941" s="248" t="s">
        <v>648</v>
      </c>
      <c r="H941" s="249">
        <v>2</v>
      </c>
      <c r="I941" s="200"/>
      <c r="J941" s="256">
        <f>ROUND(I941*H941,2)</f>
        <v>0</v>
      </c>
      <c r="K941" s="257" t="s">
        <v>1</v>
      </c>
      <c r="L941" s="201"/>
      <c r="M941" s="202" t="s">
        <v>1</v>
      </c>
      <c r="N941" s="203" t="s">
        <v>41</v>
      </c>
      <c r="O941" s="59"/>
      <c r="P941" s="170">
        <f>O941*H941</f>
        <v>0</v>
      </c>
      <c r="Q941" s="170">
        <v>0</v>
      </c>
      <c r="R941" s="170">
        <f>Q941*H941</f>
        <v>0</v>
      </c>
      <c r="S941" s="170">
        <v>0</v>
      </c>
      <c r="T941" s="171">
        <f>S941*H941</f>
        <v>0</v>
      </c>
      <c r="U941" s="33"/>
      <c r="V941" s="33"/>
      <c r="W941" s="33"/>
      <c r="X941" s="33"/>
      <c r="Y941" s="33"/>
      <c r="Z941" s="33"/>
      <c r="AA941" s="33"/>
      <c r="AB941" s="33"/>
      <c r="AC941" s="33"/>
      <c r="AD941" s="33"/>
      <c r="AE941" s="33"/>
      <c r="AR941" s="172" t="s">
        <v>316</v>
      </c>
      <c r="AT941" s="172" t="s">
        <v>338</v>
      </c>
      <c r="AU941" s="172" t="s">
        <v>85</v>
      </c>
      <c r="AY941" s="18" t="s">
        <v>235</v>
      </c>
      <c r="BE941" s="173">
        <f>IF(N941="základní",J941,0)</f>
        <v>0</v>
      </c>
      <c r="BF941" s="173">
        <f>IF(N941="snížená",J941,0)</f>
        <v>0</v>
      </c>
      <c r="BG941" s="173">
        <f>IF(N941="zákl. přenesená",J941,0)</f>
        <v>0</v>
      </c>
      <c r="BH941" s="173">
        <f>IF(N941="sníž. přenesená",J941,0)</f>
        <v>0</v>
      </c>
      <c r="BI941" s="173">
        <f>IF(N941="nulová",J941,0)</f>
        <v>0</v>
      </c>
      <c r="BJ941" s="18" t="s">
        <v>83</v>
      </c>
      <c r="BK941" s="173">
        <f>ROUND(I941*H941,2)</f>
        <v>0</v>
      </c>
      <c r="BL941" s="18" t="s">
        <v>98</v>
      </c>
      <c r="BM941" s="172" t="s">
        <v>1694</v>
      </c>
    </row>
    <row r="942" spans="1:65" s="2" customFormat="1" x14ac:dyDescent="0.2">
      <c r="A942" s="33"/>
      <c r="B942" s="34"/>
      <c r="C942" s="33"/>
      <c r="D942" s="174" t="s">
        <v>243</v>
      </c>
      <c r="E942" s="33"/>
      <c r="F942" s="175" t="s">
        <v>1693</v>
      </c>
      <c r="G942" s="238"/>
      <c r="H942" s="238"/>
      <c r="I942" s="238"/>
      <c r="J942" s="238"/>
      <c r="K942" s="238"/>
      <c r="L942" s="34"/>
      <c r="M942" s="176"/>
      <c r="N942" s="177"/>
      <c r="O942" s="59"/>
      <c r="P942" s="59"/>
      <c r="Q942" s="59"/>
      <c r="R942" s="59"/>
      <c r="S942" s="59"/>
      <c r="T942" s="60"/>
      <c r="U942" s="33"/>
      <c r="V942" s="33"/>
      <c r="W942" s="33"/>
      <c r="X942" s="33"/>
      <c r="Y942" s="33"/>
      <c r="Z942" s="33"/>
      <c r="AA942" s="33"/>
      <c r="AB942" s="33"/>
      <c r="AC942" s="33"/>
      <c r="AD942" s="33"/>
      <c r="AE942" s="33"/>
      <c r="AT942" s="18" t="s">
        <v>243</v>
      </c>
      <c r="AU942" s="18" t="s">
        <v>85</v>
      </c>
    </row>
    <row r="943" spans="1:65" s="2" customFormat="1" ht="29.25" x14ac:dyDescent="0.2">
      <c r="A943" s="33"/>
      <c r="B943" s="34"/>
      <c r="C943" s="33"/>
      <c r="D943" s="174" t="s">
        <v>408</v>
      </c>
      <c r="E943" s="33"/>
      <c r="F943" s="178" t="s">
        <v>1695</v>
      </c>
      <c r="G943" s="238"/>
      <c r="H943" s="238"/>
      <c r="I943" s="238"/>
      <c r="J943" s="238"/>
      <c r="K943" s="238"/>
      <c r="L943" s="34"/>
      <c r="M943" s="176"/>
      <c r="N943" s="177"/>
      <c r="O943" s="59"/>
      <c r="P943" s="59"/>
      <c r="Q943" s="59"/>
      <c r="R943" s="59"/>
      <c r="S943" s="59"/>
      <c r="T943" s="60"/>
      <c r="U943" s="33"/>
      <c r="V943" s="33"/>
      <c r="W943" s="33"/>
      <c r="X943" s="33"/>
      <c r="Y943" s="33"/>
      <c r="Z943" s="33"/>
      <c r="AA943" s="33"/>
      <c r="AB943" s="33"/>
      <c r="AC943" s="33"/>
      <c r="AD943" s="33"/>
      <c r="AE943" s="33"/>
      <c r="AT943" s="18" t="s">
        <v>408</v>
      </c>
      <c r="AU943" s="18" t="s">
        <v>85</v>
      </c>
    </row>
    <row r="944" spans="1:65" s="13" customFormat="1" x14ac:dyDescent="0.2">
      <c r="B944" s="179"/>
      <c r="D944" s="174" t="s">
        <v>247</v>
      </c>
      <c r="E944" s="180" t="s">
        <v>1</v>
      </c>
      <c r="F944" s="181" t="s">
        <v>1696</v>
      </c>
      <c r="G944" s="242"/>
      <c r="H944" s="243" t="s">
        <v>1</v>
      </c>
      <c r="I944" s="242"/>
      <c r="J944" s="242"/>
      <c r="K944" s="242"/>
      <c r="L944" s="179"/>
      <c r="M944" s="182"/>
      <c r="N944" s="183"/>
      <c r="O944" s="183"/>
      <c r="P944" s="183"/>
      <c r="Q944" s="183"/>
      <c r="R944" s="183"/>
      <c r="S944" s="183"/>
      <c r="T944" s="184"/>
      <c r="AT944" s="180" t="s">
        <v>247</v>
      </c>
      <c r="AU944" s="180" t="s">
        <v>85</v>
      </c>
      <c r="AV944" s="13" t="s">
        <v>83</v>
      </c>
      <c r="AW944" s="13" t="s">
        <v>33</v>
      </c>
      <c r="AX944" s="13" t="s">
        <v>76</v>
      </c>
      <c r="AY944" s="180" t="s">
        <v>235</v>
      </c>
    </row>
    <row r="945" spans="1:65" s="14" customFormat="1" x14ac:dyDescent="0.2">
      <c r="B945" s="185"/>
      <c r="D945" s="174" t="s">
        <v>247</v>
      </c>
      <c r="E945" s="186" t="s">
        <v>1</v>
      </c>
      <c r="F945" s="187" t="s">
        <v>85</v>
      </c>
      <c r="G945" s="244"/>
      <c r="H945" s="245">
        <v>2</v>
      </c>
      <c r="I945" s="244"/>
      <c r="J945" s="244"/>
      <c r="K945" s="244"/>
      <c r="L945" s="185"/>
      <c r="M945" s="188"/>
      <c r="N945" s="189"/>
      <c r="O945" s="189"/>
      <c r="P945" s="189"/>
      <c r="Q945" s="189"/>
      <c r="R945" s="189"/>
      <c r="S945" s="189"/>
      <c r="T945" s="190"/>
      <c r="AT945" s="186" t="s">
        <v>247</v>
      </c>
      <c r="AU945" s="186" t="s">
        <v>85</v>
      </c>
      <c r="AV945" s="14" t="s">
        <v>85</v>
      </c>
      <c r="AW945" s="14" t="s">
        <v>33</v>
      </c>
      <c r="AX945" s="14" t="s">
        <v>76</v>
      </c>
      <c r="AY945" s="186" t="s">
        <v>235</v>
      </c>
    </row>
    <row r="946" spans="1:65" s="15" customFormat="1" x14ac:dyDescent="0.2">
      <c r="B946" s="191"/>
      <c r="D946" s="174" t="s">
        <v>247</v>
      </c>
      <c r="E946" s="192" t="s">
        <v>1</v>
      </c>
      <c r="F946" s="193" t="s">
        <v>252</v>
      </c>
      <c r="G946" s="246"/>
      <c r="H946" s="247">
        <v>2</v>
      </c>
      <c r="I946" s="246"/>
      <c r="J946" s="246"/>
      <c r="K946" s="246"/>
      <c r="L946" s="191"/>
      <c r="M946" s="194"/>
      <c r="N946" s="195"/>
      <c r="O946" s="195"/>
      <c r="P946" s="195"/>
      <c r="Q946" s="195"/>
      <c r="R946" s="195"/>
      <c r="S946" s="195"/>
      <c r="T946" s="196"/>
      <c r="AT946" s="192" t="s">
        <v>247</v>
      </c>
      <c r="AU946" s="192" t="s">
        <v>85</v>
      </c>
      <c r="AV946" s="15" t="s">
        <v>98</v>
      </c>
      <c r="AW946" s="15" t="s">
        <v>33</v>
      </c>
      <c r="AX946" s="15" t="s">
        <v>83</v>
      </c>
      <c r="AY946" s="192" t="s">
        <v>235</v>
      </c>
    </row>
    <row r="947" spans="1:65" s="2" customFormat="1" ht="19.899999999999999" customHeight="1" x14ac:dyDescent="0.2">
      <c r="A947" s="33"/>
      <c r="B947" s="162"/>
      <c r="C947" s="163" t="s">
        <v>1697</v>
      </c>
      <c r="D947" s="163" t="s">
        <v>237</v>
      </c>
      <c r="E947" s="164" t="s">
        <v>1698</v>
      </c>
      <c r="F947" s="165" t="s">
        <v>1699</v>
      </c>
      <c r="G947" s="240" t="s">
        <v>648</v>
      </c>
      <c r="H947" s="241">
        <v>8</v>
      </c>
      <c r="I947" s="167"/>
      <c r="J947" s="254">
        <f>ROUND(I947*H947,2)</f>
        <v>0</v>
      </c>
      <c r="K947" s="255" t="s">
        <v>241</v>
      </c>
      <c r="L947" s="34"/>
      <c r="M947" s="168" t="s">
        <v>1</v>
      </c>
      <c r="N947" s="169" t="s">
        <v>41</v>
      </c>
      <c r="O947" s="59"/>
      <c r="P947" s="170">
        <f>O947*H947</f>
        <v>0</v>
      </c>
      <c r="Q947" s="170">
        <v>1.0189999999999999E-2</v>
      </c>
      <c r="R947" s="170">
        <f>Q947*H947</f>
        <v>8.1519999999999995E-2</v>
      </c>
      <c r="S947" s="170">
        <v>0</v>
      </c>
      <c r="T947" s="171">
        <f>S947*H947</f>
        <v>0</v>
      </c>
      <c r="U947" s="33"/>
      <c r="V947" s="33"/>
      <c r="W947" s="33"/>
      <c r="X947" s="33"/>
      <c r="Y947" s="33"/>
      <c r="Z947" s="33"/>
      <c r="AA947" s="33"/>
      <c r="AB947" s="33"/>
      <c r="AC947" s="33"/>
      <c r="AD947" s="33"/>
      <c r="AE947" s="33"/>
      <c r="AR947" s="172" t="s">
        <v>98</v>
      </c>
      <c r="AT947" s="172" t="s">
        <v>237</v>
      </c>
      <c r="AU947" s="172" t="s">
        <v>85</v>
      </c>
      <c r="AY947" s="18" t="s">
        <v>235</v>
      </c>
      <c r="BE947" s="173">
        <f>IF(N947="základní",J947,0)</f>
        <v>0</v>
      </c>
      <c r="BF947" s="173">
        <f>IF(N947="snížená",J947,0)</f>
        <v>0</v>
      </c>
      <c r="BG947" s="173">
        <f>IF(N947="zákl. přenesená",J947,0)</f>
        <v>0</v>
      </c>
      <c r="BH947" s="173">
        <f>IF(N947="sníž. přenesená",J947,0)</f>
        <v>0</v>
      </c>
      <c r="BI947" s="173">
        <f>IF(N947="nulová",J947,0)</f>
        <v>0</v>
      </c>
      <c r="BJ947" s="18" t="s">
        <v>83</v>
      </c>
      <c r="BK947" s="173">
        <f>ROUND(I947*H947,2)</f>
        <v>0</v>
      </c>
      <c r="BL947" s="18" t="s">
        <v>98</v>
      </c>
      <c r="BM947" s="172" t="s">
        <v>1700</v>
      </c>
    </row>
    <row r="948" spans="1:65" s="2" customFormat="1" ht="19.5" x14ac:dyDescent="0.2">
      <c r="A948" s="33"/>
      <c r="B948" s="34"/>
      <c r="C948" s="33"/>
      <c r="D948" s="174" t="s">
        <v>243</v>
      </c>
      <c r="E948" s="33"/>
      <c r="F948" s="175" t="s">
        <v>1699</v>
      </c>
      <c r="G948" s="238"/>
      <c r="H948" s="238"/>
      <c r="I948" s="238"/>
      <c r="J948" s="238"/>
      <c r="K948" s="238"/>
      <c r="L948" s="34"/>
      <c r="M948" s="176"/>
      <c r="N948" s="177"/>
      <c r="O948" s="59"/>
      <c r="P948" s="59"/>
      <c r="Q948" s="59"/>
      <c r="R948" s="59"/>
      <c r="S948" s="59"/>
      <c r="T948" s="60"/>
      <c r="U948" s="33"/>
      <c r="V948" s="33"/>
      <c r="W948" s="33"/>
      <c r="X948" s="33"/>
      <c r="Y948" s="33"/>
      <c r="Z948" s="33"/>
      <c r="AA948" s="33"/>
      <c r="AB948" s="33"/>
      <c r="AC948" s="33"/>
      <c r="AD948" s="33"/>
      <c r="AE948" s="33"/>
      <c r="AT948" s="18" t="s">
        <v>243</v>
      </c>
      <c r="AU948" s="18" t="s">
        <v>85</v>
      </c>
    </row>
    <row r="949" spans="1:65" s="2" customFormat="1" ht="39" x14ac:dyDescent="0.2">
      <c r="A949" s="33"/>
      <c r="B949" s="34"/>
      <c r="C949" s="33"/>
      <c r="D949" s="174" t="s">
        <v>245</v>
      </c>
      <c r="E949" s="33"/>
      <c r="F949" s="178" t="s">
        <v>1701</v>
      </c>
      <c r="G949" s="238"/>
      <c r="H949" s="238"/>
      <c r="I949" s="238"/>
      <c r="J949" s="238"/>
      <c r="K949" s="238"/>
      <c r="L949" s="34"/>
      <c r="M949" s="176"/>
      <c r="N949" s="177"/>
      <c r="O949" s="59"/>
      <c r="P949" s="59"/>
      <c r="Q949" s="59"/>
      <c r="R949" s="59"/>
      <c r="S949" s="59"/>
      <c r="T949" s="60"/>
      <c r="U949" s="33"/>
      <c r="V949" s="33"/>
      <c r="W949" s="33"/>
      <c r="X949" s="33"/>
      <c r="Y949" s="33"/>
      <c r="Z949" s="33"/>
      <c r="AA949" s="33"/>
      <c r="AB949" s="33"/>
      <c r="AC949" s="33"/>
      <c r="AD949" s="33"/>
      <c r="AE949" s="33"/>
      <c r="AT949" s="18" t="s">
        <v>245</v>
      </c>
      <c r="AU949" s="18" t="s">
        <v>85</v>
      </c>
    </row>
    <row r="950" spans="1:65" s="13" customFormat="1" x14ac:dyDescent="0.2">
      <c r="B950" s="179"/>
      <c r="D950" s="174" t="s">
        <v>247</v>
      </c>
      <c r="E950" s="180" t="s">
        <v>1</v>
      </c>
      <c r="F950" s="181" t="s">
        <v>1153</v>
      </c>
      <c r="G950" s="242"/>
      <c r="H950" s="243" t="s">
        <v>1</v>
      </c>
      <c r="I950" s="242"/>
      <c r="J950" s="242"/>
      <c r="K950" s="242"/>
      <c r="L950" s="179"/>
      <c r="M950" s="182"/>
      <c r="N950" s="183"/>
      <c r="O950" s="183"/>
      <c r="P950" s="183"/>
      <c r="Q950" s="183"/>
      <c r="R950" s="183"/>
      <c r="S950" s="183"/>
      <c r="T950" s="184"/>
      <c r="AT950" s="180" t="s">
        <v>247</v>
      </c>
      <c r="AU950" s="180" t="s">
        <v>85</v>
      </c>
      <c r="AV950" s="13" t="s">
        <v>83</v>
      </c>
      <c r="AW950" s="13" t="s">
        <v>33</v>
      </c>
      <c r="AX950" s="13" t="s">
        <v>76</v>
      </c>
      <c r="AY950" s="180" t="s">
        <v>235</v>
      </c>
    </row>
    <row r="951" spans="1:65" s="13" customFormat="1" x14ac:dyDescent="0.2">
      <c r="B951" s="179"/>
      <c r="D951" s="174" t="s">
        <v>247</v>
      </c>
      <c r="E951" s="180" t="s">
        <v>1</v>
      </c>
      <c r="F951" s="181" t="s">
        <v>1702</v>
      </c>
      <c r="G951" s="242"/>
      <c r="H951" s="243" t="s">
        <v>1</v>
      </c>
      <c r="I951" s="242"/>
      <c r="J951" s="242"/>
      <c r="K951" s="242"/>
      <c r="L951" s="179"/>
      <c r="M951" s="182"/>
      <c r="N951" s="183"/>
      <c r="O951" s="183"/>
      <c r="P951" s="183"/>
      <c r="Q951" s="183"/>
      <c r="R951" s="183"/>
      <c r="S951" s="183"/>
      <c r="T951" s="184"/>
      <c r="AT951" s="180" t="s">
        <v>247</v>
      </c>
      <c r="AU951" s="180" t="s">
        <v>85</v>
      </c>
      <c r="AV951" s="13" t="s">
        <v>83</v>
      </c>
      <c r="AW951" s="13" t="s">
        <v>33</v>
      </c>
      <c r="AX951" s="13" t="s">
        <v>76</v>
      </c>
      <c r="AY951" s="180" t="s">
        <v>235</v>
      </c>
    </row>
    <row r="952" spans="1:65" s="14" customFormat="1" x14ac:dyDescent="0.2">
      <c r="B952" s="185"/>
      <c r="D952" s="174" t="s">
        <v>247</v>
      </c>
      <c r="E952" s="186" t="s">
        <v>1</v>
      </c>
      <c r="F952" s="187" t="s">
        <v>316</v>
      </c>
      <c r="G952" s="244"/>
      <c r="H952" s="245">
        <v>8</v>
      </c>
      <c r="I952" s="244"/>
      <c r="J952" s="244"/>
      <c r="K952" s="244"/>
      <c r="L952" s="185"/>
      <c r="M952" s="188"/>
      <c r="N952" s="189"/>
      <c r="O952" s="189"/>
      <c r="P952" s="189"/>
      <c r="Q952" s="189"/>
      <c r="R952" s="189"/>
      <c r="S952" s="189"/>
      <c r="T952" s="190"/>
      <c r="AT952" s="186" t="s">
        <v>247</v>
      </c>
      <c r="AU952" s="186" t="s">
        <v>85</v>
      </c>
      <c r="AV952" s="14" t="s">
        <v>85</v>
      </c>
      <c r="AW952" s="14" t="s">
        <v>33</v>
      </c>
      <c r="AX952" s="14" t="s">
        <v>76</v>
      </c>
      <c r="AY952" s="186" t="s">
        <v>235</v>
      </c>
    </row>
    <row r="953" spans="1:65" s="15" customFormat="1" x14ac:dyDescent="0.2">
      <c r="B953" s="191"/>
      <c r="D953" s="174" t="s">
        <v>247</v>
      </c>
      <c r="E953" s="192" t="s">
        <v>1</v>
      </c>
      <c r="F953" s="193" t="s">
        <v>252</v>
      </c>
      <c r="G953" s="246"/>
      <c r="H953" s="247">
        <v>8</v>
      </c>
      <c r="I953" s="246"/>
      <c r="J953" s="246"/>
      <c r="K953" s="246"/>
      <c r="L953" s="191"/>
      <c r="M953" s="194"/>
      <c r="N953" s="195"/>
      <c r="O953" s="195"/>
      <c r="P953" s="195"/>
      <c r="Q953" s="195"/>
      <c r="R953" s="195"/>
      <c r="S953" s="195"/>
      <c r="T953" s="196"/>
      <c r="AT953" s="192" t="s">
        <v>247</v>
      </c>
      <c r="AU953" s="192" t="s">
        <v>85</v>
      </c>
      <c r="AV953" s="15" t="s">
        <v>98</v>
      </c>
      <c r="AW953" s="15" t="s">
        <v>33</v>
      </c>
      <c r="AX953" s="15" t="s">
        <v>83</v>
      </c>
      <c r="AY953" s="192" t="s">
        <v>235</v>
      </c>
    </row>
    <row r="954" spans="1:65" s="2" customFormat="1" ht="14.45" customHeight="1" x14ac:dyDescent="0.2">
      <c r="A954" s="33"/>
      <c r="B954" s="162"/>
      <c r="C954" s="197" t="s">
        <v>1703</v>
      </c>
      <c r="D954" s="197" t="s">
        <v>338</v>
      </c>
      <c r="E954" s="198" t="s">
        <v>1704</v>
      </c>
      <c r="F954" s="199" t="s">
        <v>1705</v>
      </c>
      <c r="G954" s="248" t="s">
        <v>648</v>
      </c>
      <c r="H954" s="249">
        <v>8</v>
      </c>
      <c r="I954" s="200"/>
      <c r="J954" s="256">
        <f>ROUND(I954*H954,2)</f>
        <v>0</v>
      </c>
      <c r="K954" s="257" t="s">
        <v>241</v>
      </c>
      <c r="L954" s="201"/>
      <c r="M954" s="202" t="s">
        <v>1</v>
      </c>
      <c r="N954" s="203" t="s">
        <v>41</v>
      </c>
      <c r="O954" s="59"/>
      <c r="P954" s="170">
        <f>O954*H954</f>
        <v>0</v>
      </c>
      <c r="Q954" s="170">
        <v>0.74</v>
      </c>
      <c r="R954" s="170">
        <f>Q954*H954</f>
        <v>5.92</v>
      </c>
      <c r="S954" s="170">
        <v>0</v>
      </c>
      <c r="T954" s="171">
        <f>S954*H954</f>
        <v>0</v>
      </c>
      <c r="U954" s="33"/>
      <c r="V954" s="33"/>
      <c r="W954" s="33"/>
      <c r="X954" s="33"/>
      <c r="Y954" s="33"/>
      <c r="Z954" s="33"/>
      <c r="AA954" s="33"/>
      <c r="AB954" s="33"/>
      <c r="AC954" s="33"/>
      <c r="AD954" s="33"/>
      <c r="AE954" s="33"/>
      <c r="AR954" s="172" t="s">
        <v>316</v>
      </c>
      <c r="AT954" s="172" t="s">
        <v>338</v>
      </c>
      <c r="AU954" s="172" t="s">
        <v>85</v>
      </c>
      <c r="AY954" s="18" t="s">
        <v>235</v>
      </c>
      <c r="BE954" s="173">
        <f>IF(N954="základní",J954,0)</f>
        <v>0</v>
      </c>
      <c r="BF954" s="173">
        <f>IF(N954="snížená",J954,0)</f>
        <v>0</v>
      </c>
      <c r="BG954" s="173">
        <f>IF(N954="zákl. přenesená",J954,0)</f>
        <v>0</v>
      </c>
      <c r="BH954" s="173">
        <f>IF(N954="sníž. přenesená",J954,0)</f>
        <v>0</v>
      </c>
      <c r="BI954" s="173">
        <f>IF(N954="nulová",J954,0)</f>
        <v>0</v>
      </c>
      <c r="BJ954" s="18" t="s">
        <v>83</v>
      </c>
      <c r="BK954" s="173">
        <f>ROUND(I954*H954,2)</f>
        <v>0</v>
      </c>
      <c r="BL954" s="18" t="s">
        <v>98</v>
      </c>
      <c r="BM954" s="172" t="s">
        <v>1706</v>
      </c>
    </row>
    <row r="955" spans="1:65" s="2" customFormat="1" x14ac:dyDescent="0.2">
      <c r="A955" s="33"/>
      <c r="B955" s="34"/>
      <c r="C955" s="33"/>
      <c r="D955" s="174" t="s">
        <v>243</v>
      </c>
      <c r="E955" s="33"/>
      <c r="F955" s="175" t="s">
        <v>1705</v>
      </c>
      <c r="G955" s="238"/>
      <c r="H955" s="238"/>
      <c r="I955" s="238"/>
      <c r="J955" s="238"/>
      <c r="K955" s="238"/>
      <c r="L955" s="34"/>
      <c r="M955" s="176"/>
      <c r="N955" s="177"/>
      <c r="O955" s="59"/>
      <c r="P955" s="59"/>
      <c r="Q955" s="59"/>
      <c r="R955" s="59"/>
      <c r="S955" s="59"/>
      <c r="T955" s="60"/>
      <c r="U955" s="33"/>
      <c r="V955" s="33"/>
      <c r="W955" s="33"/>
      <c r="X955" s="33"/>
      <c r="Y955" s="33"/>
      <c r="Z955" s="33"/>
      <c r="AA955" s="33"/>
      <c r="AB955" s="33"/>
      <c r="AC955" s="33"/>
      <c r="AD955" s="33"/>
      <c r="AE955" s="33"/>
      <c r="AT955" s="18" t="s">
        <v>243</v>
      </c>
      <c r="AU955" s="18" t="s">
        <v>85</v>
      </c>
    </row>
    <row r="956" spans="1:65" s="13" customFormat="1" x14ac:dyDescent="0.2">
      <c r="B956" s="179"/>
      <c r="D956" s="174" t="s">
        <v>247</v>
      </c>
      <c r="E956" s="180" t="s">
        <v>1</v>
      </c>
      <c r="F956" s="181" t="s">
        <v>1707</v>
      </c>
      <c r="G956" s="242"/>
      <c r="H956" s="243" t="s">
        <v>1</v>
      </c>
      <c r="I956" s="242"/>
      <c r="J956" s="242"/>
      <c r="K956" s="242"/>
      <c r="L956" s="179"/>
      <c r="M956" s="182"/>
      <c r="N956" s="183"/>
      <c r="O956" s="183"/>
      <c r="P956" s="183"/>
      <c r="Q956" s="183"/>
      <c r="R956" s="183"/>
      <c r="S956" s="183"/>
      <c r="T956" s="184"/>
      <c r="AT956" s="180" t="s">
        <v>247</v>
      </c>
      <c r="AU956" s="180" t="s">
        <v>85</v>
      </c>
      <c r="AV956" s="13" t="s">
        <v>83</v>
      </c>
      <c r="AW956" s="13" t="s">
        <v>33</v>
      </c>
      <c r="AX956" s="13" t="s">
        <v>76</v>
      </c>
      <c r="AY956" s="180" t="s">
        <v>235</v>
      </c>
    </row>
    <row r="957" spans="1:65" s="14" customFormat="1" x14ac:dyDescent="0.2">
      <c r="B957" s="185"/>
      <c r="D957" s="174" t="s">
        <v>247</v>
      </c>
      <c r="E957" s="186" t="s">
        <v>1</v>
      </c>
      <c r="F957" s="187" t="s">
        <v>316</v>
      </c>
      <c r="G957" s="244"/>
      <c r="H957" s="245">
        <v>8</v>
      </c>
      <c r="I957" s="244"/>
      <c r="J957" s="244"/>
      <c r="K957" s="244"/>
      <c r="L957" s="185"/>
      <c r="M957" s="188"/>
      <c r="N957" s="189"/>
      <c r="O957" s="189"/>
      <c r="P957" s="189"/>
      <c r="Q957" s="189"/>
      <c r="R957" s="189"/>
      <c r="S957" s="189"/>
      <c r="T957" s="190"/>
      <c r="AT957" s="186" t="s">
        <v>247</v>
      </c>
      <c r="AU957" s="186" t="s">
        <v>85</v>
      </c>
      <c r="AV957" s="14" t="s">
        <v>85</v>
      </c>
      <c r="AW957" s="14" t="s">
        <v>33</v>
      </c>
      <c r="AX957" s="14" t="s">
        <v>76</v>
      </c>
      <c r="AY957" s="186" t="s">
        <v>235</v>
      </c>
    </row>
    <row r="958" spans="1:65" s="15" customFormat="1" x14ac:dyDescent="0.2">
      <c r="B958" s="191"/>
      <c r="D958" s="174" t="s">
        <v>247</v>
      </c>
      <c r="E958" s="192" t="s">
        <v>1</v>
      </c>
      <c r="F958" s="193" t="s">
        <v>252</v>
      </c>
      <c r="G958" s="246"/>
      <c r="H958" s="247">
        <v>8</v>
      </c>
      <c r="I958" s="246"/>
      <c r="J958" s="246"/>
      <c r="K958" s="246"/>
      <c r="L958" s="191"/>
      <c r="M958" s="194"/>
      <c r="N958" s="195"/>
      <c r="O958" s="195"/>
      <c r="P958" s="195"/>
      <c r="Q958" s="195"/>
      <c r="R958" s="195"/>
      <c r="S958" s="195"/>
      <c r="T958" s="196"/>
      <c r="AT958" s="192" t="s">
        <v>247</v>
      </c>
      <c r="AU958" s="192" t="s">
        <v>85</v>
      </c>
      <c r="AV958" s="15" t="s">
        <v>98</v>
      </c>
      <c r="AW958" s="15" t="s">
        <v>33</v>
      </c>
      <c r="AX958" s="15" t="s">
        <v>83</v>
      </c>
      <c r="AY958" s="192" t="s">
        <v>235</v>
      </c>
    </row>
    <row r="959" spans="1:65" s="2" customFormat="1" ht="30" customHeight="1" x14ac:dyDescent="0.2">
      <c r="A959" s="33"/>
      <c r="B959" s="162"/>
      <c r="C959" s="163" t="s">
        <v>1708</v>
      </c>
      <c r="D959" s="163" t="s">
        <v>237</v>
      </c>
      <c r="E959" s="164" t="s">
        <v>1709</v>
      </c>
      <c r="F959" s="165" t="s">
        <v>1710</v>
      </c>
      <c r="G959" s="240" t="s">
        <v>648</v>
      </c>
      <c r="H959" s="241">
        <v>4</v>
      </c>
      <c r="I959" s="167"/>
      <c r="J959" s="254">
        <f>ROUND(I959*H959,2)</f>
        <v>0</v>
      </c>
      <c r="K959" s="255" t="s">
        <v>241</v>
      </c>
      <c r="L959" s="34"/>
      <c r="M959" s="168" t="s">
        <v>1</v>
      </c>
      <c r="N959" s="169" t="s">
        <v>41</v>
      </c>
      <c r="O959" s="59"/>
      <c r="P959" s="170">
        <f>O959*H959</f>
        <v>0</v>
      </c>
      <c r="Q959" s="170">
        <v>1.2120000000000001E-2</v>
      </c>
      <c r="R959" s="170">
        <f>Q959*H959</f>
        <v>4.8480000000000002E-2</v>
      </c>
      <c r="S959" s="170">
        <v>0</v>
      </c>
      <c r="T959" s="171">
        <f>S959*H959</f>
        <v>0</v>
      </c>
      <c r="U959" s="33"/>
      <c r="V959" s="33"/>
      <c r="W959" s="33"/>
      <c r="X959" s="33"/>
      <c r="Y959" s="33"/>
      <c r="Z959" s="33"/>
      <c r="AA959" s="33"/>
      <c r="AB959" s="33"/>
      <c r="AC959" s="33"/>
      <c r="AD959" s="33"/>
      <c r="AE959" s="33"/>
      <c r="AR959" s="172" t="s">
        <v>98</v>
      </c>
      <c r="AT959" s="172" t="s">
        <v>237</v>
      </c>
      <c r="AU959" s="172" t="s">
        <v>85</v>
      </c>
      <c r="AY959" s="18" t="s">
        <v>235</v>
      </c>
      <c r="BE959" s="173">
        <f>IF(N959="základní",J959,0)</f>
        <v>0</v>
      </c>
      <c r="BF959" s="173">
        <f>IF(N959="snížená",J959,0)</f>
        <v>0</v>
      </c>
      <c r="BG959" s="173">
        <f>IF(N959="zákl. přenesená",J959,0)</f>
        <v>0</v>
      </c>
      <c r="BH959" s="173">
        <f>IF(N959="sníž. přenesená",J959,0)</f>
        <v>0</v>
      </c>
      <c r="BI959" s="173">
        <f>IF(N959="nulová",J959,0)</f>
        <v>0</v>
      </c>
      <c r="BJ959" s="18" t="s">
        <v>83</v>
      </c>
      <c r="BK959" s="173">
        <f>ROUND(I959*H959,2)</f>
        <v>0</v>
      </c>
      <c r="BL959" s="18" t="s">
        <v>98</v>
      </c>
      <c r="BM959" s="172" t="s">
        <v>1711</v>
      </c>
    </row>
    <row r="960" spans="1:65" s="2" customFormat="1" ht="29.25" x14ac:dyDescent="0.2">
      <c r="A960" s="33"/>
      <c r="B960" s="34"/>
      <c r="C960" s="33"/>
      <c r="D960" s="174" t="s">
        <v>243</v>
      </c>
      <c r="E960" s="33"/>
      <c r="F960" s="175" t="s">
        <v>1712</v>
      </c>
      <c r="G960" s="238"/>
      <c r="H960" s="238"/>
      <c r="I960" s="103"/>
      <c r="J960" s="238"/>
      <c r="K960" s="238"/>
      <c r="L960" s="34"/>
      <c r="M960" s="176"/>
      <c r="N960" s="177"/>
      <c r="O960" s="59"/>
      <c r="P960" s="59"/>
      <c r="Q960" s="59"/>
      <c r="R960" s="59"/>
      <c r="S960" s="59"/>
      <c r="T960" s="60"/>
      <c r="U960" s="33"/>
      <c r="V960" s="33"/>
      <c r="W960" s="33"/>
      <c r="X960" s="33"/>
      <c r="Y960" s="33"/>
      <c r="Z960" s="33"/>
      <c r="AA960" s="33"/>
      <c r="AB960" s="33"/>
      <c r="AC960" s="33"/>
      <c r="AD960" s="33"/>
      <c r="AE960" s="33"/>
      <c r="AT960" s="18" t="s">
        <v>243</v>
      </c>
      <c r="AU960" s="18" t="s">
        <v>85</v>
      </c>
    </row>
    <row r="961" spans="1:65" s="2" customFormat="1" ht="87.75" x14ac:dyDescent="0.2">
      <c r="A961" s="33"/>
      <c r="B961" s="34"/>
      <c r="C961" s="33"/>
      <c r="D961" s="174" t="s">
        <v>245</v>
      </c>
      <c r="E961" s="33"/>
      <c r="F961" s="178" t="s">
        <v>1713</v>
      </c>
      <c r="G961" s="238"/>
      <c r="H961" s="238"/>
      <c r="I961" s="238"/>
      <c r="J961" s="238"/>
      <c r="K961" s="238"/>
      <c r="L961" s="34"/>
      <c r="M961" s="176"/>
      <c r="N961" s="177"/>
      <c r="O961" s="59"/>
      <c r="P961" s="59"/>
      <c r="Q961" s="59"/>
      <c r="R961" s="59"/>
      <c r="S961" s="59"/>
      <c r="T961" s="60"/>
      <c r="U961" s="33"/>
      <c r="V961" s="33"/>
      <c r="W961" s="33"/>
      <c r="X961" s="33"/>
      <c r="Y961" s="33"/>
      <c r="Z961" s="33"/>
      <c r="AA961" s="33"/>
      <c r="AB961" s="33"/>
      <c r="AC961" s="33"/>
      <c r="AD961" s="33"/>
      <c r="AE961" s="33"/>
      <c r="AT961" s="18" t="s">
        <v>245</v>
      </c>
      <c r="AU961" s="18" t="s">
        <v>85</v>
      </c>
    </row>
    <row r="962" spans="1:65" s="13" customFormat="1" x14ac:dyDescent="0.2">
      <c r="B962" s="179"/>
      <c r="D962" s="174" t="s">
        <v>247</v>
      </c>
      <c r="E962" s="180" t="s">
        <v>1</v>
      </c>
      <c r="F962" s="181" t="s">
        <v>1153</v>
      </c>
      <c r="G962" s="242"/>
      <c r="H962" s="243" t="s">
        <v>1</v>
      </c>
      <c r="I962" s="242"/>
      <c r="J962" s="242"/>
      <c r="K962" s="242"/>
      <c r="L962" s="179"/>
      <c r="M962" s="182"/>
      <c r="N962" s="183"/>
      <c r="O962" s="183"/>
      <c r="P962" s="183"/>
      <c r="Q962" s="183"/>
      <c r="R962" s="183"/>
      <c r="S962" s="183"/>
      <c r="T962" s="184"/>
      <c r="AT962" s="180" t="s">
        <v>247</v>
      </c>
      <c r="AU962" s="180" t="s">
        <v>85</v>
      </c>
      <c r="AV962" s="13" t="s">
        <v>83</v>
      </c>
      <c r="AW962" s="13" t="s">
        <v>33</v>
      </c>
      <c r="AX962" s="13" t="s">
        <v>76</v>
      </c>
      <c r="AY962" s="180" t="s">
        <v>235</v>
      </c>
    </row>
    <row r="963" spans="1:65" s="13" customFormat="1" x14ac:dyDescent="0.2">
      <c r="B963" s="179"/>
      <c r="D963" s="174" t="s">
        <v>247</v>
      </c>
      <c r="E963" s="180" t="s">
        <v>1</v>
      </c>
      <c r="F963" s="181" t="s">
        <v>1222</v>
      </c>
      <c r="G963" s="242"/>
      <c r="H963" s="243" t="s">
        <v>1</v>
      </c>
      <c r="I963" s="242"/>
      <c r="J963" s="242"/>
      <c r="K963" s="242"/>
      <c r="L963" s="179"/>
      <c r="M963" s="182"/>
      <c r="N963" s="183"/>
      <c r="O963" s="183"/>
      <c r="P963" s="183"/>
      <c r="Q963" s="183"/>
      <c r="R963" s="183"/>
      <c r="S963" s="183"/>
      <c r="T963" s="184"/>
      <c r="AT963" s="180" t="s">
        <v>247</v>
      </c>
      <c r="AU963" s="180" t="s">
        <v>85</v>
      </c>
      <c r="AV963" s="13" t="s">
        <v>83</v>
      </c>
      <c r="AW963" s="13" t="s">
        <v>33</v>
      </c>
      <c r="AX963" s="13" t="s">
        <v>76</v>
      </c>
      <c r="AY963" s="180" t="s">
        <v>235</v>
      </c>
    </row>
    <row r="964" spans="1:65" s="14" customFormat="1" x14ac:dyDescent="0.2">
      <c r="B964" s="185"/>
      <c r="D964" s="174" t="s">
        <v>247</v>
      </c>
      <c r="E964" s="186" t="s">
        <v>1</v>
      </c>
      <c r="F964" s="187" t="s">
        <v>98</v>
      </c>
      <c r="G964" s="244"/>
      <c r="H964" s="245">
        <v>4</v>
      </c>
      <c r="I964" s="244"/>
      <c r="J964" s="244"/>
      <c r="K964" s="244"/>
      <c r="L964" s="185"/>
      <c r="M964" s="188"/>
      <c r="N964" s="189"/>
      <c r="O964" s="189"/>
      <c r="P964" s="189"/>
      <c r="Q964" s="189"/>
      <c r="R964" s="189"/>
      <c r="S964" s="189"/>
      <c r="T964" s="190"/>
      <c r="AT964" s="186" t="s">
        <v>247</v>
      </c>
      <c r="AU964" s="186" t="s">
        <v>85</v>
      </c>
      <c r="AV964" s="14" t="s">
        <v>85</v>
      </c>
      <c r="AW964" s="14" t="s">
        <v>33</v>
      </c>
      <c r="AX964" s="14" t="s">
        <v>76</v>
      </c>
      <c r="AY964" s="186" t="s">
        <v>235</v>
      </c>
    </row>
    <row r="965" spans="1:65" s="15" customFormat="1" x14ac:dyDescent="0.2">
      <c r="B965" s="191"/>
      <c r="D965" s="174" t="s">
        <v>247</v>
      </c>
      <c r="E965" s="192" t="s">
        <v>1</v>
      </c>
      <c r="F965" s="193" t="s">
        <v>252</v>
      </c>
      <c r="G965" s="246"/>
      <c r="H965" s="247">
        <v>4</v>
      </c>
      <c r="I965" s="246"/>
      <c r="J965" s="246"/>
      <c r="K965" s="246"/>
      <c r="L965" s="191"/>
      <c r="M965" s="194"/>
      <c r="N965" s="195"/>
      <c r="O965" s="195"/>
      <c r="P965" s="195"/>
      <c r="Q965" s="195"/>
      <c r="R965" s="195"/>
      <c r="S965" s="195"/>
      <c r="T965" s="196"/>
      <c r="AT965" s="192" t="s">
        <v>247</v>
      </c>
      <c r="AU965" s="192" t="s">
        <v>85</v>
      </c>
      <c r="AV965" s="15" t="s">
        <v>98</v>
      </c>
      <c r="AW965" s="15" t="s">
        <v>33</v>
      </c>
      <c r="AX965" s="15" t="s">
        <v>83</v>
      </c>
      <c r="AY965" s="192" t="s">
        <v>235</v>
      </c>
    </row>
    <row r="966" spans="1:65" s="2" customFormat="1" ht="19.899999999999999" customHeight="1" x14ac:dyDescent="0.2">
      <c r="A966" s="33"/>
      <c r="B966" s="162"/>
      <c r="C966" s="163" t="s">
        <v>1714</v>
      </c>
      <c r="D966" s="163" t="s">
        <v>237</v>
      </c>
      <c r="E966" s="164" t="s">
        <v>1715</v>
      </c>
      <c r="F966" s="165" t="s">
        <v>1716</v>
      </c>
      <c r="G966" s="240" t="s">
        <v>271</v>
      </c>
      <c r="H966" s="241">
        <v>314.5</v>
      </c>
      <c r="I966" s="167"/>
      <c r="J966" s="254">
        <f>ROUND(I966*H966,2)</f>
        <v>0</v>
      </c>
      <c r="K966" s="255" t="s">
        <v>241</v>
      </c>
      <c r="L966" s="34"/>
      <c r="M966" s="168" t="s">
        <v>1</v>
      </c>
      <c r="N966" s="169" t="s">
        <v>41</v>
      </c>
      <c r="O966" s="59"/>
      <c r="P966" s="170">
        <f>O966*H966</f>
        <v>0</v>
      </c>
      <c r="Q966" s="170">
        <v>0</v>
      </c>
      <c r="R966" s="170">
        <f>Q966*H966</f>
        <v>0</v>
      </c>
      <c r="S966" s="170">
        <v>0</v>
      </c>
      <c r="T966" s="171">
        <f>S966*H966</f>
        <v>0</v>
      </c>
      <c r="U966" s="33"/>
      <c r="V966" s="33"/>
      <c r="W966" s="33"/>
      <c r="X966" s="33"/>
      <c r="Y966" s="33"/>
      <c r="Z966" s="33"/>
      <c r="AA966" s="33"/>
      <c r="AB966" s="33"/>
      <c r="AC966" s="33"/>
      <c r="AD966" s="33"/>
      <c r="AE966" s="33"/>
      <c r="AR966" s="172" t="s">
        <v>98</v>
      </c>
      <c r="AT966" s="172" t="s">
        <v>237</v>
      </c>
      <c r="AU966" s="172" t="s">
        <v>85</v>
      </c>
      <c r="AY966" s="18" t="s">
        <v>235</v>
      </c>
      <c r="BE966" s="173">
        <f>IF(N966="základní",J966,0)</f>
        <v>0</v>
      </c>
      <c r="BF966" s="173">
        <f>IF(N966="snížená",J966,0)</f>
        <v>0</v>
      </c>
      <c r="BG966" s="173">
        <f>IF(N966="zákl. přenesená",J966,0)</f>
        <v>0</v>
      </c>
      <c r="BH966" s="173">
        <f>IF(N966="sníž. přenesená",J966,0)</f>
        <v>0</v>
      </c>
      <c r="BI966" s="173">
        <f>IF(N966="nulová",J966,0)</f>
        <v>0</v>
      </c>
      <c r="BJ966" s="18" t="s">
        <v>83</v>
      </c>
      <c r="BK966" s="173">
        <f>ROUND(I966*H966,2)</f>
        <v>0</v>
      </c>
      <c r="BL966" s="18" t="s">
        <v>98</v>
      </c>
      <c r="BM966" s="172" t="s">
        <v>1717</v>
      </c>
    </row>
    <row r="967" spans="1:65" s="2" customFormat="1" ht="19.5" x14ac:dyDescent="0.2">
      <c r="A967" s="33"/>
      <c r="B967" s="34"/>
      <c r="C967" s="33"/>
      <c r="D967" s="174" t="s">
        <v>243</v>
      </c>
      <c r="E967" s="33"/>
      <c r="F967" s="175" t="s">
        <v>1718</v>
      </c>
      <c r="G967" s="238"/>
      <c r="H967" s="238"/>
      <c r="I967" s="238"/>
      <c r="J967" s="238"/>
      <c r="K967" s="238"/>
      <c r="L967" s="34"/>
      <c r="M967" s="176"/>
      <c r="N967" s="177"/>
      <c r="O967" s="59"/>
      <c r="P967" s="59"/>
      <c r="Q967" s="59"/>
      <c r="R967" s="59"/>
      <c r="S967" s="59"/>
      <c r="T967" s="60"/>
      <c r="U967" s="33"/>
      <c r="V967" s="33"/>
      <c r="W967" s="33"/>
      <c r="X967" s="33"/>
      <c r="Y967" s="33"/>
      <c r="Z967" s="33"/>
      <c r="AA967" s="33"/>
      <c r="AB967" s="33"/>
      <c r="AC967" s="33"/>
      <c r="AD967" s="33"/>
      <c r="AE967" s="33"/>
      <c r="AT967" s="18" t="s">
        <v>243</v>
      </c>
      <c r="AU967" s="18" t="s">
        <v>85</v>
      </c>
    </row>
    <row r="968" spans="1:65" s="2" customFormat="1" ht="39" x14ac:dyDescent="0.2">
      <c r="A968" s="33"/>
      <c r="B968" s="34"/>
      <c r="C968" s="33"/>
      <c r="D968" s="174" t="s">
        <v>245</v>
      </c>
      <c r="E968" s="33"/>
      <c r="F968" s="178" t="s">
        <v>1719</v>
      </c>
      <c r="G968" s="238"/>
      <c r="H968" s="238"/>
      <c r="I968" s="238"/>
      <c r="J968" s="238"/>
      <c r="K968" s="238"/>
      <c r="L968" s="34"/>
      <c r="M968" s="176"/>
      <c r="N968" s="177"/>
      <c r="O968" s="59"/>
      <c r="P968" s="59"/>
      <c r="Q968" s="59"/>
      <c r="R968" s="59"/>
      <c r="S968" s="59"/>
      <c r="T968" s="60"/>
      <c r="U968" s="33"/>
      <c r="V968" s="33"/>
      <c r="W968" s="33"/>
      <c r="X968" s="33"/>
      <c r="Y968" s="33"/>
      <c r="Z968" s="33"/>
      <c r="AA968" s="33"/>
      <c r="AB968" s="33"/>
      <c r="AC968" s="33"/>
      <c r="AD968" s="33"/>
      <c r="AE968" s="33"/>
      <c r="AT968" s="18" t="s">
        <v>245</v>
      </c>
      <c r="AU968" s="18" t="s">
        <v>85</v>
      </c>
    </row>
    <row r="969" spans="1:65" s="13" customFormat="1" x14ac:dyDescent="0.2">
      <c r="B969" s="179"/>
      <c r="D969" s="174" t="s">
        <v>247</v>
      </c>
      <c r="E969" s="180" t="s">
        <v>1</v>
      </c>
      <c r="F969" s="181" t="s">
        <v>1153</v>
      </c>
      <c r="G969" s="242"/>
      <c r="H969" s="243" t="s">
        <v>1</v>
      </c>
      <c r="I969" s="242"/>
      <c r="J969" s="242"/>
      <c r="K969" s="242"/>
      <c r="L969" s="179"/>
      <c r="M969" s="182"/>
      <c r="N969" s="183"/>
      <c r="O969" s="183"/>
      <c r="P969" s="183"/>
      <c r="Q969" s="183"/>
      <c r="R969" s="183"/>
      <c r="S969" s="183"/>
      <c r="T969" s="184"/>
      <c r="AT969" s="180" t="s">
        <v>247</v>
      </c>
      <c r="AU969" s="180" t="s">
        <v>85</v>
      </c>
      <c r="AV969" s="13" t="s">
        <v>83</v>
      </c>
      <c r="AW969" s="13" t="s">
        <v>33</v>
      </c>
      <c r="AX969" s="13" t="s">
        <v>76</v>
      </c>
      <c r="AY969" s="180" t="s">
        <v>235</v>
      </c>
    </row>
    <row r="970" spans="1:65" s="13" customFormat="1" x14ac:dyDescent="0.2">
      <c r="B970" s="179"/>
      <c r="D970" s="174" t="s">
        <v>247</v>
      </c>
      <c r="E970" s="180" t="s">
        <v>1</v>
      </c>
      <c r="F970" s="181" t="s">
        <v>1720</v>
      </c>
      <c r="G970" s="242"/>
      <c r="H970" s="243" t="s">
        <v>1</v>
      </c>
      <c r="I970" s="242"/>
      <c r="J970" s="242"/>
      <c r="K970" s="242"/>
      <c r="L970" s="179"/>
      <c r="M970" s="182"/>
      <c r="N970" s="183"/>
      <c r="O970" s="183"/>
      <c r="P970" s="183"/>
      <c r="Q970" s="183"/>
      <c r="R970" s="183"/>
      <c r="S970" s="183"/>
      <c r="T970" s="184"/>
      <c r="AT970" s="180" t="s">
        <v>247</v>
      </c>
      <c r="AU970" s="180" t="s">
        <v>85</v>
      </c>
      <c r="AV970" s="13" t="s">
        <v>83</v>
      </c>
      <c r="AW970" s="13" t="s">
        <v>33</v>
      </c>
      <c r="AX970" s="13" t="s">
        <v>76</v>
      </c>
      <c r="AY970" s="180" t="s">
        <v>235</v>
      </c>
    </row>
    <row r="971" spans="1:65" s="14" customFormat="1" x14ac:dyDescent="0.2">
      <c r="B971" s="185"/>
      <c r="D971" s="174" t="s">
        <v>247</v>
      </c>
      <c r="E971" s="186" t="s">
        <v>1</v>
      </c>
      <c r="F971" s="187" t="s">
        <v>1721</v>
      </c>
      <c r="G971" s="244"/>
      <c r="H971" s="245">
        <v>300.3</v>
      </c>
      <c r="I971" s="244"/>
      <c r="J971" s="244"/>
      <c r="K971" s="244"/>
      <c r="L971" s="185"/>
      <c r="M971" s="188"/>
      <c r="N971" s="189"/>
      <c r="O971" s="189"/>
      <c r="P971" s="189"/>
      <c r="Q971" s="189"/>
      <c r="R971" s="189"/>
      <c r="S971" s="189"/>
      <c r="T971" s="190"/>
      <c r="AT971" s="186" t="s">
        <v>247</v>
      </c>
      <c r="AU971" s="186" t="s">
        <v>85</v>
      </c>
      <c r="AV971" s="14" t="s">
        <v>85</v>
      </c>
      <c r="AW971" s="14" t="s">
        <v>33</v>
      </c>
      <c r="AX971" s="14" t="s">
        <v>76</v>
      </c>
      <c r="AY971" s="186" t="s">
        <v>235</v>
      </c>
    </row>
    <row r="972" spans="1:65" s="13" customFormat="1" x14ac:dyDescent="0.2">
      <c r="B972" s="179"/>
      <c r="D972" s="174" t="s">
        <v>247</v>
      </c>
      <c r="E972" s="180" t="s">
        <v>1</v>
      </c>
      <c r="F972" s="181" t="s">
        <v>1722</v>
      </c>
      <c r="G972" s="242"/>
      <c r="H972" s="243" t="s">
        <v>1</v>
      </c>
      <c r="I972" s="242"/>
      <c r="J972" s="242"/>
      <c r="K972" s="242"/>
      <c r="L972" s="179"/>
      <c r="M972" s="182"/>
      <c r="N972" s="183"/>
      <c r="O972" s="183"/>
      <c r="P972" s="183"/>
      <c r="Q972" s="183"/>
      <c r="R972" s="183"/>
      <c r="S972" s="183"/>
      <c r="T972" s="184"/>
      <c r="AT972" s="180" t="s">
        <v>247</v>
      </c>
      <c r="AU972" s="180" t="s">
        <v>85</v>
      </c>
      <c r="AV972" s="13" t="s">
        <v>83</v>
      </c>
      <c r="AW972" s="13" t="s">
        <v>33</v>
      </c>
      <c r="AX972" s="13" t="s">
        <v>76</v>
      </c>
      <c r="AY972" s="180" t="s">
        <v>235</v>
      </c>
    </row>
    <row r="973" spans="1:65" s="14" customFormat="1" x14ac:dyDescent="0.2">
      <c r="B973" s="185"/>
      <c r="D973" s="174" t="s">
        <v>247</v>
      </c>
      <c r="E973" s="186" t="s">
        <v>1</v>
      </c>
      <c r="F973" s="187" t="s">
        <v>1723</v>
      </c>
      <c r="G973" s="244"/>
      <c r="H973" s="245">
        <v>14.2</v>
      </c>
      <c r="I973" s="244"/>
      <c r="J973" s="244"/>
      <c r="K973" s="244"/>
      <c r="L973" s="185"/>
      <c r="M973" s="188"/>
      <c r="N973" s="189"/>
      <c r="O973" s="189"/>
      <c r="P973" s="189"/>
      <c r="Q973" s="189"/>
      <c r="R973" s="189"/>
      <c r="S973" s="189"/>
      <c r="T973" s="190"/>
      <c r="AT973" s="186" t="s">
        <v>247</v>
      </c>
      <c r="AU973" s="186" t="s">
        <v>85</v>
      </c>
      <c r="AV973" s="14" t="s">
        <v>85</v>
      </c>
      <c r="AW973" s="14" t="s">
        <v>33</v>
      </c>
      <c r="AX973" s="14" t="s">
        <v>76</v>
      </c>
      <c r="AY973" s="186" t="s">
        <v>235</v>
      </c>
    </row>
    <row r="974" spans="1:65" s="15" customFormat="1" x14ac:dyDescent="0.2">
      <c r="B974" s="191"/>
      <c r="D974" s="174" t="s">
        <v>247</v>
      </c>
      <c r="E974" s="192" t="s">
        <v>1</v>
      </c>
      <c r="F974" s="193" t="s">
        <v>252</v>
      </c>
      <c r="G974" s="246"/>
      <c r="H974" s="247">
        <v>314.5</v>
      </c>
      <c r="I974" s="246"/>
      <c r="J974" s="246"/>
      <c r="K974" s="246"/>
      <c r="L974" s="191"/>
      <c r="M974" s="194"/>
      <c r="N974" s="195"/>
      <c r="O974" s="195"/>
      <c r="P974" s="195"/>
      <c r="Q974" s="195"/>
      <c r="R974" s="195"/>
      <c r="S974" s="195"/>
      <c r="T974" s="196"/>
      <c r="AT974" s="192" t="s">
        <v>247</v>
      </c>
      <c r="AU974" s="192" t="s">
        <v>85</v>
      </c>
      <c r="AV974" s="15" t="s">
        <v>98</v>
      </c>
      <c r="AW974" s="15" t="s">
        <v>33</v>
      </c>
      <c r="AX974" s="15" t="s">
        <v>83</v>
      </c>
      <c r="AY974" s="192" t="s">
        <v>235</v>
      </c>
    </row>
    <row r="975" spans="1:65" s="2" customFormat="1" ht="19.899999999999999" customHeight="1" x14ac:dyDescent="0.2">
      <c r="A975" s="33"/>
      <c r="B975" s="162"/>
      <c r="C975" s="163" t="s">
        <v>1724</v>
      </c>
      <c r="D975" s="163" t="s">
        <v>237</v>
      </c>
      <c r="E975" s="164" t="s">
        <v>1725</v>
      </c>
      <c r="F975" s="165" t="s">
        <v>1726</v>
      </c>
      <c r="G975" s="240" t="s">
        <v>263</v>
      </c>
      <c r="H975" s="241">
        <v>319.3</v>
      </c>
      <c r="I975" s="167"/>
      <c r="J975" s="254">
        <f>ROUND(I975*H975,2)</f>
        <v>0</v>
      </c>
      <c r="K975" s="255" t="s">
        <v>241</v>
      </c>
      <c r="L975" s="34"/>
      <c r="M975" s="168" t="s">
        <v>1</v>
      </c>
      <c r="N975" s="169" t="s">
        <v>41</v>
      </c>
      <c r="O975" s="59"/>
      <c r="P975" s="170">
        <f>O975*H975</f>
        <v>0</v>
      </c>
      <c r="Q975" s="170">
        <v>4.0200000000000001E-3</v>
      </c>
      <c r="R975" s="170">
        <f>Q975*H975</f>
        <v>1.2835860000000001</v>
      </c>
      <c r="S975" s="170">
        <v>0</v>
      </c>
      <c r="T975" s="171">
        <f>S975*H975</f>
        <v>0</v>
      </c>
      <c r="U975" s="33"/>
      <c r="V975" s="33"/>
      <c r="W975" s="33"/>
      <c r="X975" s="33"/>
      <c r="Y975" s="33"/>
      <c r="Z975" s="33"/>
      <c r="AA975" s="33"/>
      <c r="AB975" s="33"/>
      <c r="AC975" s="33"/>
      <c r="AD975" s="33"/>
      <c r="AE975" s="33"/>
      <c r="AR975" s="172" t="s">
        <v>98</v>
      </c>
      <c r="AT975" s="172" t="s">
        <v>237</v>
      </c>
      <c r="AU975" s="172" t="s">
        <v>85</v>
      </c>
      <c r="AY975" s="18" t="s">
        <v>235</v>
      </c>
      <c r="BE975" s="173">
        <f>IF(N975="základní",J975,0)</f>
        <v>0</v>
      </c>
      <c r="BF975" s="173">
        <f>IF(N975="snížená",J975,0)</f>
        <v>0</v>
      </c>
      <c r="BG975" s="173">
        <f>IF(N975="zákl. přenesená",J975,0)</f>
        <v>0</v>
      </c>
      <c r="BH975" s="173">
        <f>IF(N975="sníž. přenesená",J975,0)</f>
        <v>0</v>
      </c>
      <c r="BI975" s="173">
        <f>IF(N975="nulová",J975,0)</f>
        <v>0</v>
      </c>
      <c r="BJ975" s="18" t="s">
        <v>83</v>
      </c>
      <c r="BK975" s="173">
        <f>ROUND(I975*H975,2)</f>
        <v>0</v>
      </c>
      <c r="BL975" s="18" t="s">
        <v>98</v>
      </c>
      <c r="BM975" s="172" t="s">
        <v>1727</v>
      </c>
    </row>
    <row r="976" spans="1:65" s="2" customFormat="1" x14ac:dyDescent="0.2">
      <c r="A976" s="33"/>
      <c r="B976" s="34"/>
      <c r="C976" s="33"/>
      <c r="D976" s="174" t="s">
        <v>243</v>
      </c>
      <c r="E976" s="33"/>
      <c r="F976" s="175" t="s">
        <v>1728</v>
      </c>
      <c r="G976" s="238"/>
      <c r="H976" s="238"/>
      <c r="I976" s="238"/>
      <c r="J976" s="238"/>
      <c r="K976" s="238"/>
      <c r="L976" s="34"/>
      <c r="M976" s="176"/>
      <c r="N976" s="177"/>
      <c r="O976" s="59"/>
      <c r="P976" s="59"/>
      <c r="Q976" s="59"/>
      <c r="R976" s="59"/>
      <c r="S976" s="59"/>
      <c r="T976" s="60"/>
      <c r="U976" s="33"/>
      <c r="V976" s="33"/>
      <c r="W976" s="33"/>
      <c r="X976" s="33"/>
      <c r="Y976" s="33"/>
      <c r="Z976" s="33"/>
      <c r="AA976" s="33"/>
      <c r="AB976" s="33"/>
      <c r="AC976" s="33"/>
      <c r="AD976" s="33"/>
      <c r="AE976" s="33"/>
      <c r="AT976" s="18" t="s">
        <v>243</v>
      </c>
      <c r="AU976" s="18" t="s">
        <v>85</v>
      </c>
    </row>
    <row r="977" spans="1:65" s="13" customFormat="1" x14ac:dyDescent="0.2">
      <c r="B977" s="179"/>
      <c r="D977" s="174" t="s">
        <v>247</v>
      </c>
      <c r="E977" s="180" t="s">
        <v>1</v>
      </c>
      <c r="F977" s="181" t="s">
        <v>1153</v>
      </c>
      <c r="G977" s="242"/>
      <c r="H977" s="243" t="s">
        <v>1</v>
      </c>
      <c r="I977" s="242"/>
      <c r="J977" s="242"/>
      <c r="K977" s="242"/>
      <c r="L977" s="179"/>
      <c r="M977" s="182"/>
      <c r="N977" s="183"/>
      <c r="O977" s="183"/>
      <c r="P977" s="183"/>
      <c r="Q977" s="183"/>
      <c r="R977" s="183"/>
      <c r="S977" s="183"/>
      <c r="T977" s="184"/>
      <c r="AT977" s="180" t="s">
        <v>247</v>
      </c>
      <c r="AU977" s="180" t="s">
        <v>85</v>
      </c>
      <c r="AV977" s="13" t="s">
        <v>83</v>
      </c>
      <c r="AW977" s="13" t="s">
        <v>33</v>
      </c>
      <c r="AX977" s="13" t="s">
        <v>76</v>
      </c>
      <c r="AY977" s="180" t="s">
        <v>235</v>
      </c>
    </row>
    <row r="978" spans="1:65" s="14" customFormat="1" x14ac:dyDescent="0.2">
      <c r="B978" s="185"/>
      <c r="D978" s="174" t="s">
        <v>247</v>
      </c>
      <c r="E978" s="186" t="s">
        <v>1</v>
      </c>
      <c r="F978" s="187" t="s">
        <v>1729</v>
      </c>
      <c r="G978" s="244"/>
      <c r="H978" s="245">
        <v>247.5</v>
      </c>
      <c r="I978" s="244"/>
      <c r="J978" s="244"/>
      <c r="K978" s="244"/>
      <c r="L978" s="185"/>
      <c r="M978" s="188"/>
      <c r="N978" s="189"/>
      <c r="O978" s="189"/>
      <c r="P978" s="189"/>
      <c r="Q978" s="189"/>
      <c r="R978" s="189"/>
      <c r="S978" s="189"/>
      <c r="T978" s="190"/>
      <c r="AT978" s="186" t="s">
        <v>247</v>
      </c>
      <c r="AU978" s="186" t="s">
        <v>85</v>
      </c>
      <c r="AV978" s="14" t="s">
        <v>85</v>
      </c>
      <c r="AW978" s="14" t="s">
        <v>33</v>
      </c>
      <c r="AX978" s="14" t="s">
        <v>76</v>
      </c>
      <c r="AY978" s="186" t="s">
        <v>235</v>
      </c>
    </row>
    <row r="979" spans="1:65" s="14" customFormat="1" x14ac:dyDescent="0.2">
      <c r="B979" s="185"/>
      <c r="D979" s="174" t="s">
        <v>247</v>
      </c>
      <c r="E979" s="186" t="s">
        <v>1</v>
      </c>
      <c r="F979" s="187" t="s">
        <v>1730</v>
      </c>
      <c r="G979" s="244"/>
      <c r="H979" s="245">
        <v>35.799999999999997</v>
      </c>
      <c r="I979" s="244"/>
      <c r="J979" s="244"/>
      <c r="K979" s="244"/>
      <c r="L979" s="185"/>
      <c r="M979" s="188"/>
      <c r="N979" s="189"/>
      <c r="O979" s="189"/>
      <c r="P979" s="189"/>
      <c r="Q979" s="189"/>
      <c r="R979" s="189"/>
      <c r="S979" s="189"/>
      <c r="T979" s="190"/>
      <c r="AT979" s="186" t="s">
        <v>247</v>
      </c>
      <c r="AU979" s="186" t="s">
        <v>85</v>
      </c>
      <c r="AV979" s="14" t="s">
        <v>85</v>
      </c>
      <c r="AW979" s="14" t="s">
        <v>33</v>
      </c>
      <c r="AX979" s="14" t="s">
        <v>76</v>
      </c>
      <c r="AY979" s="186" t="s">
        <v>235</v>
      </c>
    </row>
    <row r="980" spans="1:65" s="13" customFormat="1" x14ac:dyDescent="0.2">
      <c r="B980" s="179"/>
      <c r="D980" s="174" t="s">
        <v>247</v>
      </c>
      <c r="E980" s="180" t="s">
        <v>1</v>
      </c>
      <c r="F980" s="181" t="s">
        <v>1571</v>
      </c>
      <c r="G980" s="242"/>
      <c r="H980" s="243" t="s">
        <v>1</v>
      </c>
      <c r="I980" s="242"/>
      <c r="J980" s="242"/>
      <c r="K980" s="242"/>
      <c r="L980" s="179"/>
      <c r="M980" s="182"/>
      <c r="N980" s="183"/>
      <c r="O980" s="183"/>
      <c r="P980" s="183"/>
      <c r="Q980" s="183"/>
      <c r="R980" s="183"/>
      <c r="S980" s="183"/>
      <c r="T980" s="184"/>
      <c r="AT980" s="180" t="s">
        <v>247</v>
      </c>
      <c r="AU980" s="180" t="s">
        <v>85</v>
      </c>
      <c r="AV980" s="13" t="s">
        <v>83</v>
      </c>
      <c r="AW980" s="13" t="s">
        <v>33</v>
      </c>
      <c r="AX980" s="13" t="s">
        <v>76</v>
      </c>
      <c r="AY980" s="180" t="s">
        <v>235</v>
      </c>
    </row>
    <row r="981" spans="1:65" s="14" customFormat="1" x14ac:dyDescent="0.2">
      <c r="B981" s="185"/>
      <c r="D981" s="174" t="s">
        <v>247</v>
      </c>
      <c r="E981" s="186" t="s">
        <v>1</v>
      </c>
      <c r="F981" s="187" t="s">
        <v>1731</v>
      </c>
      <c r="G981" s="244"/>
      <c r="H981" s="245">
        <v>32.4</v>
      </c>
      <c r="I981" s="244"/>
      <c r="J981" s="244"/>
      <c r="K981" s="244"/>
      <c r="L981" s="185"/>
      <c r="M981" s="188"/>
      <c r="N981" s="189"/>
      <c r="O981" s="189"/>
      <c r="P981" s="189"/>
      <c r="Q981" s="189"/>
      <c r="R981" s="189"/>
      <c r="S981" s="189"/>
      <c r="T981" s="190"/>
      <c r="AT981" s="186" t="s">
        <v>247</v>
      </c>
      <c r="AU981" s="186" t="s">
        <v>85</v>
      </c>
      <c r="AV981" s="14" t="s">
        <v>85</v>
      </c>
      <c r="AW981" s="14" t="s">
        <v>33</v>
      </c>
      <c r="AX981" s="14" t="s">
        <v>76</v>
      </c>
      <c r="AY981" s="186" t="s">
        <v>235</v>
      </c>
    </row>
    <row r="982" spans="1:65" s="14" customFormat="1" x14ac:dyDescent="0.2">
      <c r="B982" s="185"/>
      <c r="D982" s="174" t="s">
        <v>247</v>
      </c>
      <c r="E982" s="186" t="s">
        <v>1</v>
      </c>
      <c r="F982" s="187" t="s">
        <v>1732</v>
      </c>
      <c r="G982" s="244"/>
      <c r="H982" s="245">
        <v>3.6</v>
      </c>
      <c r="I982" s="244"/>
      <c r="J982" s="244"/>
      <c r="K982" s="244"/>
      <c r="L982" s="185"/>
      <c r="M982" s="188"/>
      <c r="N982" s="189"/>
      <c r="O982" s="189"/>
      <c r="P982" s="189"/>
      <c r="Q982" s="189"/>
      <c r="R982" s="189"/>
      <c r="S982" s="189"/>
      <c r="T982" s="190"/>
      <c r="AT982" s="186" t="s">
        <v>247</v>
      </c>
      <c r="AU982" s="186" t="s">
        <v>85</v>
      </c>
      <c r="AV982" s="14" t="s">
        <v>85</v>
      </c>
      <c r="AW982" s="14" t="s">
        <v>33</v>
      </c>
      <c r="AX982" s="14" t="s">
        <v>76</v>
      </c>
      <c r="AY982" s="186" t="s">
        <v>235</v>
      </c>
    </row>
    <row r="983" spans="1:65" s="15" customFormat="1" x14ac:dyDescent="0.2">
      <c r="B983" s="191"/>
      <c r="D983" s="174" t="s">
        <v>247</v>
      </c>
      <c r="E983" s="192" t="s">
        <v>1</v>
      </c>
      <c r="F983" s="193" t="s">
        <v>252</v>
      </c>
      <c r="G983" s="246"/>
      <c r="H983" s="247">
        <v>319.3</v>
      </c>
      <c r="I983" s="246"/>
      <c r="J983" s="246"/>
      <c r="K983" s="246"/>
      <c r="L983" s="191"/>
      <c r="M983" s="194"/>
      <c r="N983" s="195"/>
      <c r="O983" s="195"/>
      <c r="P983" s="195"/>
      <c r="Q983" s="195"/>
      <c r="R983" s="195"/>
      <c r="S983" s="195"/>
      <c r="T983" s="196"/>
      <c r="AT983" s="192" t="s">
        <v>247</v>
      </c>
      <c r="AU983" s="192" t="s">
        <v>85</v>
      </c>
      <c r="AV983" s="15" t="s">
        <v>98</v>
      </c>
      <c r="AW983" s="15" t="s">
        <v>33</v>
      </c>
      <c r="AX983" s="15" t="s">
        <v>83</v>
      </c>
      <c r="AY983" s="192" t="s">
        <v>235</v>
      </c>
    </row>
    <row r="984" spans="1:65" s="12" customFormat="1" ht="22.9" customHeight="1" x14ac:dyDescent="0.2">
      <c r="B984" s="152"/>
      <c r="D984" s="153" t="s">
        <v>75</v>
      </c>
      <c r="E984" s="161" t="s">
        <v>322</v>
      </c>
      <c r="F984" s="161" t="s">
        <v>653</v>
      </c>
      <c r="G984" s="239"/>
      <c r="H984" s="239"/>
      <c r="I984" s="239"/>
      <c r="J984" s="253">
        <f>BK984</f>
        <v>0</v>
      </c>
      <c r="K984" s="239"/>
      <c r="L984" s="152"/>
      <c r="M984" s="155"/>
      <c r="N984" s="156"/>
      <c r="O984" s="156"/>
      <c r="P984" s="157">
        <f>SUM(P985:P1055)</f>
        <v>0</v>
      </c>
      <c r="Q984" s="156"/>
      <c r="R984" s="157">
        <f>SUM(R985:R1055)</f>
        <v>1.3273759999999999</v>
      </c>
      <c r="S984" s="156"/>
      <c r="T984" s="158">
        <f>SUM(T985:T1055)</f>
        <v>0</v>
      </c>
      <c r="AR984" s="153" t="s">
        <v>83</v>
      </c>
      <c r="AT984" s="159" t="s">
        <v>75</v>
      </c>
      <c r="AU984" s="159" t="s">
        <v>83</v>
      </c>
      <c r="AY984" s="153" t="s">
        <v>235</v>
      </c>
      <c r="BK984" s="160">
        <f>SUM(BK985:BK1055)</f>
        <v>0</v>
      </c>
    </row>
    <row r="985" spans="1:65" s="2" customFormat="1" ht="19.899999999999999" customHeight="1" x14ac:dyDescent="0.2">
      <c r="A985" s="33"/>
      <c r="B985" s="162"/>
      <c r="C985" s="163" t="s">
        <v>1733</v>
      </c>
      <c r="D985" s="163" t="s">
        <v>237</v>
      </c>
      <c r="E985" s="164" t="s">
        <v>655</v>
      </c>
      <c r="F985" s="165" t="s">
        <v>656</v>
      </c>
      <c r="G985" s="240" t="s">
        <v>627</v>
      </c>
      <c r="H985" s="241">
        <v>51.8</v>
      </c>
      <c r="I985" s="167"/>
      <c r="J985" s="254">
        <f>ROUND(I985*H985,2)</f>
        <v>0</v>
      </c>
      <c r="K985" s="255" t="s">
        <v>241</v>
      </c>
      <c r="L985" s="34"/>
      <c r="M985" s="168" t="s">
        <v>1</v>
      </c>
      <c r="N985" s="169" t="s">
        <v>41</v>
      </c>
      <c r="O985" s="59"/>
      <c r="P985" s="170">
        <f>O985*H985</f>
        <v>0</v>
      </c>
      <c r="Q985" s="170">
        <v>7.3999999999999999E-4</v>
      </c>
      <c r="R985" s="170">
        <f>Q985*H985</f>
        <v>3.8331999999999998E-2</v>
      </c>
      <c r="S985" s="170">
        <v>0</v>
      </c>
      <c r="T985" s="171">
        <f>S985*H985</f>
        <v>0</v>
      </c>
      <c r="U985" s="33"/>
      <c r="V985" s="33"/>
      <c r="W985" s="33"/>
      <c r="X985" s="33"/>
      <c r="Y985" s="33"/>
      <c r="Z985" s="33"/>
      <c r="AA985" s="33"/>
      <c r="AB985" s="33"/>
      <c r="AC985" s="33"/>
      <c r="AD985" s="33"/>
      <c r="AE985" s="33"/>
      <c r="AR985" s="172" t="s">
        <v>98</v>
      </c>
      <c r="AT985" s="172" t="s">
        <v>237</v>
      </c>
      <c r="AU985" s="172" t="s">
        <v>85</v>
      </c>
      <c r="AY985" s="18" t="s">
        <v>235</v>
      </c>
      <c r="BE985" s="173">
        <f>IF(N985="základní",J985,0)</f>
        <v>0</v>
      </c>
      <c r="BF985" s="173">
        <f>IF(N985="snížená",J985,0)</f>
        <v>0</v>
      </c>
      <c r="BG985" s="173">
        <f>IF(N985="zákl. přenesená",J985,0)</f>
        <v>0</v>
      </c>
      <c r="BH985" s="173">
        <f>IF(N985="sníž. přenesená",J985,0)</f>
        <v>0</v>
      </c>
      <c r="BI985" s="173">
        <f>IF(N985="nulová",J985,0)</f>
        <v>0</v>
      </c>
      <c r="BJ985" s="18" t="s">
        <v>83</v>
      </c>
      <c r="BK985" s="173">
        <f>ROUND(I985*H985,2)</f>
        <v>0</v>
      </c>
      <c r="BL985" s="18" t="s">
        <v>98</v>
      </c>
      <c r="BM985" s="172" t="s">
        <v>1734</v>
      </c>
    </row>
    <row r="986" spans="1:65" s="2" customFormat="1" ht="19.5" x14ac:dyDescent="0.2">
      <c r="A986" s="33"/>
      <c r="B986" s="34"/>
      <c r="C986" s="33"/>
      <c r="D986" s="174" t="s">
        <v>243</v>
      </c>
      <c r="E986" s="33"/>
      <c r="F986" s="175" t="s">
        <v>658</v>
      </c>
      <c r="G986" s="238"/>
      <c r="H986" s="238"/>
      <c r="I986" s="238"/>
      <c r="J986" s="238"/>
      <c r="K986" s="238"/>
      <c r="L986" s="34"/>
      <c r="M986" s="176"/>
      <c r="N986" s="177"/>
      <c r="O986" s="59"/>
      <c r="P986" s="59"/>
      <c r="Q986" s="59"/>
      <c r="R986" s="59"/>
      <c r="S986" s="59"/>
      <c r="T986" s="60"/>
      <c r="U986" s="33"/>
      <c r="V986" s="33"/>
      <c r="W986" s="33"/>
      <c r="X986" s="33"/>
      <c r="Y986" s="33"/>
      <c r="Z986" s="33"/>
      <c r="AA986" s="33"/>
      <c r="AB986" s="33"/>
      <c r="AC986" s="33"/>
      <c r="AD986" s="33"/>
      <c r="AE986" s="33"/>
      <c r="AT986" s="18" t="s">
        <v>243</v>
      </c>
      <c r="AU986" s="18" t="s">
        <v>85</v>
      </c>
    </row>
    <row r="987" spans="1:65" s="2" customFormat="1" ht="107.25" x14ac:dyDescent="0.2">
      <c r="A987" s="33"/>
      <c r="B987" s="34"/>
      <c r="C987" s="33"/>
      <c r="D987" s="174" t="s">
        <v>245</v>
      </c>
      <c r="E987" s="33"/>
      <c r="F987" s="178" t="s">
        <v>659</v>
      </c>
      <c r="G987" s="238"/>
      <c r="H987" s="238"/>
      <c r="I987" s="238"/>
      <c r="J987" s="238"/>
      <c r="K987" s="238"/>
      <c r="L987" s="34"/>
      <c r="M987" s="176"/>
      <c r="N987" s="177"/>
      <c r="O987" s="59"/>
      <c r="P987" s="59"/>
      <c r="Q987" s="59"/>
      <c r="R987" s="59"/>
      <c r="S987" s="59"/>
      <c r="T987" s="60"/>
      <c r="U987" s="33"/>
      <c r="V987" s="33"/>
      <c r="W987" s="33"/>
      <c r="X987" s="33"/>
      <c r="Y987" s="33"/>
      <c r="Z987" s="33"/>
      <c r="AA987" s="33"/>
      <c r="AB987" s="33"/>
      <c r="AC987" s="33"/>
      <c r="AD987" s="33"/>
      <c r="AE987" s="33"/>
      <c r="AT987" s="18" t="s">
        <v>245</v>
      </c>
      <c r="AU987" s="18" t="s">
        <v>85</v>
      </c>
    </row>
    <row r="988" spans="1:65" s="13" customFormat="1" x14ac:dyDescent="0.2">
      <c r="B988" s="179"/>
      <c r="D988" s="174" t="s">
        <v>247</v>
      </c>
      <c r="E988" s="180" t="s">
        <v>1</v>
      </c>
      <c r="F988" s="181" t="s">
        <v>1735</v>
      </c>
      <c r="G988" s="242"/>
      <c r="H988" s="243" t="s">
        <v>1</v>
      </c>
      <c r="I988" s="242"/>
      <c r="J988" s="242"/>
      <c r="K988" s="242"/>
      <c r="L988" s="179"/>
      <c r="M988" s="182"/>
      <c r="N988" s="183"/>
      <c r="O988" s="183"/>
      <c r="P988" s="183"/>
      <c r="Q988" s="183"/>
      <c r="R988" s="183"/>
      <c r="S988" s="183"/>
      <c r="T988" s="184"/>
      <c r="AT988" s="180" t="s">
        <v>247</v>
      </c>
      <c r="AU988" s="180" t="s">
        <v>85</v>
      </c>
      <c r="AV988" s="13" t="s">
        <v>83</v>
      </c>
      <c r="AW988" s="13" t="s">
        <v>33</v>
      </c>
      <c r="AX988" s="13" t="s">
        <v>76</v>
      </c>
      <c r="AY988" s="180" t="s">
        <v>235</v>
      </c>
    </row>
    <row r="989" spans="1:65" s="13" customFormat="1" x14ac:dyDescent="0.2">
      <c r="B989" s="179"/>
      <c r="D989" s="174" t="s">
        <v>247</v>
      </c>
      <c r="E989" s="180" t="s">
        <v>1</v>
      </c>
      <c r="F989" s="181" t="s">
        <v>1456</v>
      </c>
      <c r="G989" s="242"/>
      <c r="H989" s="243" t="s">
        <v>1</v>
      </c>
      <c r="I989" s="242"/>
      <c r="J989" s="242"/>
      <c r="K989" s="242"/>
      <c r="L989" s="179"/>
      <c r="M989" s="182"/>
      <c r="N989" s="183"/>
      <c r="O989" s="183"/>
      <c r="P989" s="183"/>
      <c r="Q989" s="183"/>
      <c r="R989" s="183"/>
      <c r="S989" s="183"/>
      <c r="T989" s="184"/>
      <c r="AT989" s="180" t="s">
        <v>247</v>
      </c>
      <c r="AU989" s="180" t="s">
        <v>85</v>
      </c>
      <c r="AV989" s="13" t="s">
        <v>83</v>
      </c>
      <c r="AW989" s="13" t="s">
        <v>33</v>
      </c>
      <c r="AX989" s="13" t="s">
        <v>76</v>
      </c>
      <c r="AY989" s="180" t="s">
        <v>235</v>
      </c>
    </row>
    <row r="990" spans="1:65" s="14" customFormat="1" x14ac:dyDescent="0.2">
      <c r="B990" s="185"/>
      <c r="D990" s="174" t="s">
        <v>247</v>
      </c>
      <c r="E990" s="186" t="s">
        <v>1</v>
      </c>
      <c r="F990" s="187" t="s">
        <v>1736</v>
      </c>
      <c r="G990" s="244"/>
      <c r="H990" s="245">
        <v>21.5</v>
      </c>
      <c r="I990" s="244"/>
      <c r="J990" s="244"/>
      <c r="K990" s="244"/>
      <c r="L990" s="185"/>
      <c r="M990" s="188"/>
      <c r="N990" s="189"/>
      <c r="O990" s="189"/>
      <c r="P990" s="189"/>
      <c r="Q990" s="189"/>
      <c r="R990" s="189"/>
      <c r="S990" s="189"/>
      <c r="T990" s="190"/>
      <c r="AT990" s="186" t="s">
        <v>247</v>
      </c>
      <c r="AU990" s="186" t="s">
        <v>85</v>
      </c>
      <c r="AV990" s="14" t="s">
        <v>85</v>
      </c>
      <c r="AW990" s="14" t="s">
        <v>33</v>
      </c>
      <c r="AX990" s="14" t="s">
        <v>76</v>
      </c>
      <c r="AY990" s="186" t="s">
        <v>235</v>
      </c>
    </row>
    <row r="991" spans="1:65" s="13" customFormat="1" x14ac:dyDescent="0.2">
      <c r="B991" s="179"/>
      <c r="D991" s="174" t="s">
        <v>247</v>
      </c>
      <c r="E991" s="180" t="s">
        <v>1</v>
      </c>
      <c r="F991" s="181" t="s">
        <v>1448</v>
      </c>
      <c r="G991" s="242"/>
      <c r="H991" s="243" t="s">
        <v>1</v>
      </c>
      <c r="I991" s="242"/>
      <c r="J991" s="242"/>
      <c r="K991" s="242"/>
      <c r="L991" s="179"/>
      <c r="M991" s="182"/>
      <c r="N991" s="183"/>
      <c r="O991" s="183"/>
      <c r="P991" s="183"/>
      <c r="Q991" s="183"/>
      <c r="R991" s="183"/>
      <c r="S991" s="183"/>
      <c r="T991" s="184"/>
      <c r="AT991" s="180" t="s">
        <v>247</v>
      </c>
      <c r="AU991" s="180" t="s">
        <v>85</v>
      </c>
      <c r="AV991" s="13" t="s">
        <v>83</v>
      </c>
      <c r="AW991" s="13" t="s">
        <v>33</v>
      </c>
      <c r="AX991" s="13" t="s">
        <v>76</v>
      </c>
      <c r="AY991" s="180" t="s">
        <v>235</v>
      </c>
    </row>
    <row r="992" spans="1:65" s="14" customFormat="1" x14ac:dyDescent="0.2">
      <c r="B992" s="185"/>
      <c r="D992" s="174" t="s">
        <v>247</v>
      </c>
      <c r="E992" s="186" t="s">
        <v>1</v>
      </c>
      <c r="F992" s="187" t="s">
        <v>1737</v>
      </c>
      <c r="G992" s="244"/>
      <c r="H992" s="245">
        <v>30.3</v>
      </c>
      <c r="I992" s="244"/>
      <c r="J992" s="244"/>
      <c r="K992" s="244"/>
      <c r="L992" s="185"/>
      <c r="M992" s="188"/>
      <c r="N992" s="189"/>
      <c r="O992" s="189"/>
      <c r="P992" s="189"/>
      <c r="Q992" s="189"/>
      <c r="R992" s="189"/>
      <c r="S992" s="189"/>
      <c r="T992" s="190"/>
      <c r="AT992" s="186" t="s">
        <v>247</v>
      </c>
      <c r="AU992" s="186" t="s">
        <v>85</v>
      </c>
      <c r="AV992" s="14" t="s">
        <v>85</v>
      </c>
      <c r="AW992" s="14" t="s">
        <v>33</v>
      </c>
      <c r="AX992" s="14" t="s">
        <v>76</v>
      </c>
      <c r="AY992" s="186" t="s">
        <v>235</v>
      </c>
    </row>
    <row r="993" spans="1:65" s="15" customFormat="1" x14ac:dyDescent="0.2">
      <c r="B993" s="191"/>
      <c r="D993" s="174" t="s">
        <v>247</v>
      </c>
      <c r="E993" s="192" t="s">
        <v>1</v>
      </c>
      <c r="F993" s="193" t="s">
        <v>252</v>
      </c>
      <c r="G993" s="246"/>
      <c r="H993" s="247">
        <v>51.8</v>
      </c>
      <c r="I993" s="246"/>
      <c r="J993" s="246"/>
      <c r="K993" s="246"/>
      <c r="L993" s="191"/>
      <c r="M993" s="194"/>
      <c r="N993" s="195"/>
      <c r="O993" s="195"/>
      <c r="P993" s="195"/>
      <c r="Q993" s="195"/>
      <c r="R993" s="195"/>
      <c r="S993" s="195"/>
      <c r="T993" s="196"/>
      <c r="AT993" s="192" t="s">
        <v>247</v>
      </c>
      <c r="AU993" s="192" t="s">
        <v>85</v>
      </c>
      <c r="AV993" s="15" t="s">
        <v>98</v>
      </c>
      <c r="AW993" s="15" t="s">
        <v>33</v>
      </c>
      <c r="AX993" s="15" t="s">
        <v>83</v>
      </c>
      <c r="AY993" s="192" t="s">
        <v>235</v>
      </c>
    </row>
    <row r="994" spans="1:65" s="2" customFormat="1" ht="19.899999999999999" customHeight="1" x14ac:dyDescent="0.2">
      <c r="A994" s="33"/>
      <c r="B994" s="162"/>
      <c r="C994" s="197" t="s">
        <v>1738</v>
      </c>
      <c r="D994" s="197" t="s">
        <v>338</v>
      </c>
      <c r="E994" s="198" t="s">
        <v>663</v>
      </c>
      <c r="F994" s="199" t="s">
        <v>664</v>
      </c>
      <c r="G994" s="248" t="s">
        <v>627</v>
      </c>
      <c r="H994" s="249">
        <v>51.8</v>
      </c>
      <c r="I994" s="200"/>
      <c r="J994" s="256">
        <f>ROUND(I994*H994,2)</f>
        <v>0</v>
      </c>
      <c r="K994" s="257" t="s">
        <v>1</v>
      </c>
      <c r="L994" s="201"/>
      <c r="M994" s="202" t="s">
        <v>1</v>
      </c>
      <c r="N994" s="203" t="s">
        <v>41</v>
      </c>
      <c r="O994" s="59"/>
      <c r="P994" s="170">
        <f>O994*H994</f>
        <v>0</v>
      </c>
      <c r="Q994" s="170">
        <v>1.8929999999999999E-2</v>
      </c>
      <c r="R994" s="170">
        <f>Q994*H994</f>
        <v>0.98057399999999983</v>
      </c>
      <c r="S994" s="170">
        <v>0</v>
      </c>
      <c r="T994" s="171">
        <f>S994*H994</f>
        <v>0</v>
      </c>
      <c r="U994" s="33"/>
      <c r="V994" s="33"/>
      <c r="W994" s="33"/>
      <c r="X994" s="33"/>
      <c r="Y994" s="33"/>
      <c r="Z994" s="33"/>
      <c r="AA994" s="33"/>
      <c r="AB994" s="33"/>
      <c r="AC994" s="33"/>
      <c r="AD994" s="33"/>
      <c r="AE994" s="33"/>
      <c r="AR994" s="172" t="s">
        <v>316</v>
      </c>
      <c r="AT994" s="172" t="s">
        <v>338</v>
      </c>
      <c r="AU994" s="172" t="s">
        <v>85</v>
      </c>
      <c r="AY994" s="18" t="s">
        <v>235</v>
      </c>
      <c r="BE994" s="173">
        <f>IF(N994="základní",J994,0)</f>
        <v>0</v>
      </c>
      <c r="BF994" s="173">
        <f>IF(N994="snížená",J994,0)</f>
        <v>0</v>
      </c>
      <c r="BG994" s="173">
        <f>IF(N994="zákl. přenesená",J994,0)</f>
        <v>0</v>
      </c>
      <c r="BH994" s="173">
        <f>IF(N994="sníž. přenesená",J994,0)</f>
        <v>0</v>
      </c>
      <c r="BI994" s="173">
        <f>IF(N994="nulová",J994,0)</f>
        <v>0</v>
      </c>
      <c r="BJ994" s="18" t="s">
        <v>83</v>
      </c>
      <c r="BK994" s="173">
        <f>ROUND(I994*H994,2)</f>
        <v>0</v>
      </c>
      <c r="BL994" s="18" t="s">
        <v>98</v>
      </c>
      <c r="BM994" s="172" t="s">
        <v>1739</v>
      </c>
    </row>
    <row r="995" spans="1:65" s="2" customFormat="1" ht="19.5" x14ac:dyDescent="0.2">
      <c r="A995" s="33"/>
      <c r="B995" s="34"/>
      <c r="C995" s="33"/>
      <c r="D995" s="174" t="s">
        <v>243</v>
      </c>
      <c r="E995" s="33"/>
      <c r="F995" s="175" t="s">
        <v>664</v>
      </c>
      <c r="G995" s="238"/>
      <c r="H995" s="238"/>
      <c r="I995" s="238"/>
      <c r="J995" s="238"/>
      <c r="K995" s="238"/>
      <c r="L995" s="34"/>
      <c r="M995" s="176"/>
      <c r="N995" s="177"/>
      <c r="O995" s="59"/>
      <c r="P995" s="59"/>
      <c r="Q995" s="59"/>
      <c r="R995" s="59"/>
      <c r="S995" s="59"/>
      <c r="T995" s="60"/>
      <c r="U995" s="33"/>
      <c r="V995" s="33"/>
      <c r="W995" s="33"/>
      <c r="X995" s="33"/>
      <c r="Y995" s="33"/>
      <c r="Z995" s="33"/>
      <c r="AA995" s="33"/>
      <c r="AB995" s="33"/>
      <c r="AC995" s="33"/>
      <c r="AD995" s="33"/>
      <c r="AE995" s="33"/>
      <c r="AT995" s="18" t="s">
        <v>243</v>
      </c>
      <c r="AU995" s="18" t="s">
        <v>85</v>
      </c>
    </row>
    <row r="996" spans="1:65" s="13" customFormat="1" x14ac:dyDescent="0.2">
      <c r="B996" s="179"/>
      <c r="D996" s="174" t="s">
        <v>247</v>
      </c>
      <c r="E996" s="180" t="s">
        <v>1</v>
      </c>
      <c r="F996" s="181" t="s">
        <v>666</v>
      </c>
      <c r="G996" s="242"/>
      <c r="H996" s="243" t="s">
        <v>1</v>
      </c>
      <c r="I996" s="242"/>
      <c r="J996" s="242"/>
      <c r="K996" s="242"/>
      <c r="L996" s="179"/>
      <c r="M996" s="182"/>
      <c r="N996" s="183"/>
      <c r="O996" s="183"/>
      <c r="P996" s="183"/>
      <c r="Q996" s="183"/>
      <c r="R996" s="183"/>
      <c r="S996" s="183"/>
      <c r="T996" s="184"/>
      <c r="AT996" s="180" t="s">
        <v>247</v>
      </c>
      <c r="AU996" s="180" t="s">
        <v>85</v>
      </c>
      <c r="AV996" s="13" t="s">
        <v>83</v>
      </c>
      <c r="AW996" s="13" t="s">
        <v>33</v>
      </c>
      <c r="AX996" s="13" t="s">
        <v>76</v>
      </c>
      <c r="AY996" s="180" t="s">
        <v>235</v>
      </c>
    </row>
    <row r="997" spans="1:65" s="14" customFormat="1" x14ac:dyDescent="0.2">
      <c r="B997" s="185"/>
      <c r="D997" s="174" t="s">
        <v>247</v>
      </c>
      <c r="E997" s="186" t="s">
        <v>1</v>
      </c>
      <c r="F997" s="187" t="s">
        <v>1740</v>
      </c>
      <c r="G997" s="244"/>
      <c r="H997" s="245">
        <v>51.8</v>
      </c>
      <c r="I997" s="244"/>
      <c r="J997" s="244"/>
      <c r="K997" s="244"/>
      <c r="L997" s="185"/>
      <c r="M997" s="188"/>
      <c r="N997" s="189"/>
      <c r="O997" s="189"/>
      <c r="P997" s="189"/>
      <c r="Q997" s="189"/>
      <c r="R997" s="189"/>
      <c r="S997" s="189"/>
      <c r="T997" s="190"/>
      <c r="AT997" s="186" t="s">
        <v>247</v>
      </c>
      <c r="AU997" s="186" t="s">
        <v>85</v>
      </c>
      <c r="AV997" s="14" t="s">
        <v>85</v>
      </c>
      <c r="AW997" s="14" t="s">
        <v>33</v>
      </c>
      <c r="AX997" s="14" t="s">
        <v>76</v>
      </c>
      <c r="AY997" s="186" t="s">
        <v>235</v>
      </c>
    </row>
    <row r="998" spans="1:65" s="15" customFormat="1" x14ac:dyDescent="0.2">
      <c r="B998" s="191"/>
      <c r="D998" s="174" t="s">
        <v>247</v>
      </c>
      <c r="E998" s="192" t="s">
        <v>1</v>
      </c>
      <c r="F998" s="193" t="s">
        <v>252</v>
      </c>
      <c r="G998" s="246"/>
      <c r="H998" s="247">
        <v>51.8</v>
      </c>
      <c r="I998" s="246"/>
      <c r="J998" s="246"/>
      <c r="K998" s="246"/>
      <c r="L998" s="191"/>
      <c r="M998" s="194"/>
      <c r="N998" s="195"/>
      <c r="O998" s="195"/>
      <c r="P998" s="195"/>
      <c r="Q998" s="195"/>
      <c r="R998" s="195"/>
      <c r="S998" s="195"/>
      <c r="T998" s="196"/>
      <c r="AT998" s="192" t="s">
        <v>247</v>
      </c>
      <c r="AU998" s="192" t="s">
        <v>85</v>
      </c>
      <c r="AV998" s="15" t="s">
        <v>98</v>
      </c>
      <c r="AW998" s="15" t="s">
        <v>33</v>
      </c>
      <c r="AX998" s="15" t="s">
        <v>83</v>
      </c>
      <c r="AY998" s="192" t="s">
        <v>235</v>
      </c>
    </row>
    <row r="999" spans="1:65" s="2" customFormat="1" ht="14.45" customHeight="1" x14ac:dyDescent="0.2">
      <c r="A999" s="33"/>
      <c r="B999" s="162"/>
      <c r="C999" s="197" t="s">
        <v>1091</v>
      </c>
      <c r="D999" s="197" t="s">
        <v>338</v>
      </c>
      <c r="E999" s="198" t="s">
        <v>668</v>
      </c>
      <c r="F999" s="199" t="s">
        <v>669</v>
      </c>
      <c r="G999" s="248" t="s">
        <v>670</v>
      </c>
      <c r="H999" s="249">
        <v>1</v>
      </c>
      <c r="I999" s="200"/>
      <c r="J999" s="256">
        <f>ROUND(I999*H999,2)</f>
        <v>0</v>
      </c>
      <c r="K999" s="257" t="s">
        <v>1</v>
      </c>
      <c r="L999" s="201"/>
      <c r="M999" s="202" t="s">
        <v>1</v>
      </c>
      <c r="N999" s="203" t="s">
        <v>41</v>
      </c>
      <c r="O999" s="59"/>
      <c r="P999" s="170">
        <f>O999*H999</f>
        <v>0</v>
      </c>
      <c r="Q999" s="170">
        <v>0</v>
      </c>
      <c r="R999" s="170">
        <f>Q999*H999</f>
        <v>0</v>
      </c>
      <c r="S999" s="170">
        <v>0</v>
      </c>
      <c r="T999" s="171">
        <f>S999*H999</f>
        <v>0</v>
      </c>
      <c r="U999" s="33"/>
      <c r="V999" s="33"/>
      <c r="W999" s="33"/>
      <c r="X999" s="33"/>
      <c r="Y999" s="33"/>
      <c r="Z999" s="33"/>
      <c r="AA999" s="33"/>
      <c r="AB999" s="33"/>
      <c r="AC999" s="33"/>
      <c r="AD999" s="33"/>
      <c r="AE999" s="33"/>
      <c r="AR999" s="172" t="s">
        <v>316</v>
      </c>
      <c r="AT999" s="172" t="s">
        <v>338</v>
      </c>
      <c r="AU999" s="172" t="s">
        <v>85</v>
      </c>
      <c r="AY999" s="18" t="s">
        <v>235</v>
      </c>
      <c r="BE999" s="173">
        <f>IF(N999="základní",J999,0)</f>
        <v>0</v>
      </c>
      <c r="BF999" s="173">
        <f>IF(N999="snížená",J999,0)</f>
        <v>0</v>
      </c>
      <c r="BG999" s="173">
        <f>IF(N999="zákl. přenesená",J999,0)</f>
        <v>0</v>
      </c>
      <c r="BH999" s="173">
        <f>IF(N999="sníž. přenesená",J999,0)</f>
        <v>0</v>
      </c>
      <c r="BI999" s="173">
        <f>IF(N999="nulová",J999,0)</f>
        <v>0</v>
      </c>
      <c r="BJ999" s="18" t="s">
        <v>83</v>
      </c>
      <c r="BK999" s="173">
        <f>ROUND(I999*H999,2)</f>
        <v>0</v>
      </c>
      <c r="BL999" s="18" t="s">
        <v>98</v>
      </c>
      <c r="BM999" s="172" t="s">
        <v>1741</v>
      </c>
    </row>
    <row r="1000" spans="1:65" s="2" customFormat="1" x14ac:dyDescent="0.2">
      <c r="A1000" s="33"/>
      <c r="B1000" s="34"/>
      <c r="C1000" s="33"/>
      <c r="D1000" s="174" t="s">
        <v>243</v>
      </c>
      <c r="E1000" s="33"/>
      <c r="F1000" s="175" t="s">
        <v>669</v>
      </c>
      <c r="G1000" s="238"/>
      <c r="H1000" s="238"/>
      <c r="I1000" s="238"/>
      <c r="J1000" s="238"/>
      <c r="K1000" s="238"/>
      <c r="L1000" s="34"/>
      <c r="M1000" s="176"/>
      <c r="N1000" s="177"/>
      <c r="O1000" s="59"/>
      <c r="P1000" s="59"/>
      <c r="Q1000" s="59"/>
      <c r="R1000" s="59"/>
      <c r="S1000" s="59"/>
      <c r="T1000" s="60"/>
      <c r="U1000" s="33"/>
      <c r="V1000" s="33"/>
      <c r="W1000" s="33"/>
      <c r="X1000" s="33"/>
      <c r="Y1000" s="33"/>
      <c r="Z1000" s="33"/>
      <c r="AA1000" s="33"/>
      <c r="AB1000" s="33"/>
      <c r="AC1000" s="33"/>
      <c r="AD1000" s="33"/>
      <c r="AE1000" s="33"/>
      <c r="AT1000" s="18" t="s">
        <v>243</v>
      </c>
      <c r="AU1000" s="18" t="s">
        <v>85</v>
      </c>
    </row>
    <row r="1001" spans="1:65" s="2" customFormat="1" ht="29.25" x14ac:dyDescent="0.2">
      <c r="A1001" s="33"/>
      <c r="B1001" s="34"/>
      <c r="C1001" s="33"/>
      <c r="D1001" s="174" t="s">
        <v>408</v>
      </c>
      <c r="E1001" s="33"/>
      <c r="F1001" s="178" t="s">
        <v>672</v>
      </c>
      <c r="G1001" s="238"/>
      <c r="H1001" s="238"/>
      <c r="I1001" s="238"/>
      <c r="J1001" s="238"/>
      <c r="K1001" s="238"/>
      <c r="L1001" s="34"/>
      <c r="M1001" s="176"/>
      <c r="N1001" s="177"/>
      <c r="O1001" s="59"/>
      <c r="P1001" s="59"/>
      <c r="Q1001" s="59"/>
      <c r="R1001" s="59"/>
      <c r="S1001" s="59"/>
      <c r="T1001" s="60"/>
      <c r="U1001" s="33"/>
      <c r="V1001" s="33"/>
      <c r="W1001" s="33"/>
      <c r="X1001" s="33"/>
      <c r="Y1001" s="33"/>
      <c r="Z1001" s="33"/>
      <c r="AA1001" s="33"/>
      <c r="AB1001" s="33"/>
      <c r="AC1001" s="33"/>
      <c r="AD1001" s="33"/>
      <c r="AE1001" s="33"/>
      <c r="AT1001" s="18" t="s">
        <v>408</v>
      </c>
      <c r="AU1001" s="18" t="s">
        <v>85</v>
      </c>
    </row>
    <row r="1002" spans="1:65" s="13" customFormat="1" x14ac:dyDescent="0.2">
      <c r="B1002" s="179"/>
      <c r="D1002" s="174" t="s">
        <v>247</v>
      </c>
      <c r="E1002" s="180" t="s">
        <v>1</v>
      </c>
      <c r="F1002" s="181" t="s">
        <v>666</v>
      </c>
      <c r="G1002" s="242"/>
      <c r="H1002" s="243" t="s">
        <v>1</v>
      </c>
      <c r="I1002" s="242"/>
      <c r="J1002" s="242"/>
      <c r="K1002" s="242"/>
      <c r="L1002" s="179"/>
      <c r="M1002" s="182"/>
      <c r="N1002" s="183"/>
      <c r="O1002" s="183"/>
      <c r="P1002" s="183"/>
      <c r="Q1002" s="183"/>
      <c r="R1002" s="183"/>
      <c r="S1002" s="183"/>
      <c r="T1002" s="184"/>
      <c r="AT1002" s="180" t="s">
        <v>247</v>
      </c>
      <c r="AU1002" s="180" t="s">
        <v>85</v>
      </c>
      <c r="AV1002" s="13" t="s">
        <v>83</v>
      </c>
      <c r="AW1002" s="13" t="s">
        <v>33</v>
      </c>
      <c r="AX1002" s="13" t="s">
        <v>76</v>
      </c>
      <c r="AY1002" s="180" t="s">
        <v>235</v>
      </c>
    </row>
    <row r="1003" spans="1:65" s="13" customFormat="1" x14ac:dyDescent="0.2">
      <c r="B1003" s="179"/>
      <c r="D1003" s="174" t="s">
        <v>247</v>
      </c>
      <c r="E1003" s="180" t="s">
        <v>1</v>
      </c>
      <c r="F1003" s="181" t="s">
        <v>1742</v>
      </c>
      <c r="G1003" s="242"/>
      <c r="H1003" s="243" t="s">
        <v>1</v>
      </c>
      <c r="I1003" s="242"/>
      <c r="J1003" s="242"/>
      <c r="K1003" s="242"/>
      <c r="L1003" s="179"/>
      <c r="M1003" s="182"/>
      <c r="N1003" s="183"/>
      <c r="O1003" s="183"/>
      <c r="P1003" s="183"/>
      <c r="Q1003" s="183"/>
      <c r="R1003" s="183"/>
      <c r="S1003" s="183"/>
      <c r="T1003" s="184"/>
      <c r="AT1003" s="180" t="s">
        <v>247</v>
      </c>
      <c r="AU1003" s="180" t="s">
        <v>85</v>
      </c>
      <c r="AV1003" s="13" t="s">
        <v>83</v>
      </c>
      <c r="AW1003" s="13" t="s">
        <v>33</v>
      </c>
      <c r="AX1003" s="13" t="s">
        <v>76</v>
      </c>
      <c r="AY1003" s="180" t="s">
        <v>235</v>
      </c>
    </row>
    <row r="1004" spans="1:65" s="13" customFormat="1" x14ac:dyDescent="0.2">
      <c r="B1004" s="179"/>
      <c r="D1004" s="174" t="s">
        <v>247</v>
      </c>
      <c r="E1004" s="180" t="s">
        <v>1</v>
      </c>
      <c r="F1004" s="181" t="s">
        <v>1743</v>
      </c>
      <c r="G1004" s="242"/>
      <c r="H1004" s="243" t="s">
        <v>1</v>
      </c>
      <c r="I1004" s="242"/>
      <c r="J1004" s="242"/>
      <c r="K1004" s="242"/>
      <c r="L1004" s="179"/>
      <c r="M1004" s="182"/>
      <c r="N1004" s="183"/>
      <c r="O1004" s="183"/>
      <c r="P1004" s="183"/>
      <c r="Q1004" s="183"/>
      <c r="R1004" s="183"/>
      <c r="S1004" s="183"/>
      <c r="T1004" s="184"/>
      <c r="AT1004" s="180" t="s">
        <v>247</v>
      </c>
      <c r="AU1004" s="180" t="s">
        <v>85</v>
      </c>
      <c r="AV1004" s="13" t="s">
        <v>83</v>
      </c>
      <c r="AW1004" s="13" t="s">
        <v>33</v>
      </c>
      <c r="AX1004" s="13" t="s">
        <v>76</v>
      </c>
      <c r="AY1004" s="180" t="s">
        <v>235</v>
      </c>
    </row>
    <row r="1005" spans="1:65" s="13" customFormat="1" x14ac:dyDescent="0.2">
      <c r="B1005" s="179"/>
      <c r="D1005" s="174" t="s">
        <v>247</v>
      </c>
      <c r="E1005" s="180" t="s">
        <v>1</v>
      </c>
      <c r="F1005" s="181" t="s">
        <v>675</v>
      </c>
      <c r="G1005" s="242"/>
      <c r="H1005" s="243" t="s">
        <v>1</v>
      </c>
      <c r="I1005" s="242"/>
      <c r="J1005" s="242"/>
      <c r="K1005" s="242"/>
      <c r="L1005" s="179"/>
      <c r="M1005" s="182"/>
      <c r="N1005" s="183"/>
      <c r="O1005" s="183"/>
      <c r="P1005" s="183"/>
      <c r="Q1005" s="183"/>
      <c r="R1005" s="183"/>
      <c r="S1005" s="183"/>
      <c r="T1005" s="184"/>
      <c r="AT1005" s="180" t="s">
        <v>247</v>
      </c>
      <c r="AU1005" s="180" t="s">
        <v>85</v>
      </c>
      <c r="AV1005" s="13" t="s">
        <v>83</v>
      </c>
      <c r="AW1005" s="13" t="s">
        <v>33</v>
      </c>
      <c r="AX1005" s="13" t="s">
        <v>76</v>
      </c>
      <c r="AY1005" s="180" t="s">
        <v>235</v>
      </c>
    </row>
    <row r="1006" spans="1:65" s="14" customFormat="1" x14ac:dyDescent="0.2">
      <c r="B1006" s="185"/>
      <c r="D1006" s="174" t="s">
        <v>247</v>
      </c>
      <c r="E1006" s="186" t="s">
        <v>1</v>
      </c>
      <c r="F1006" s="187" t="s">
        <v>83</v>
      </c>
      <c r="G1006" s="244"/>
      <c r="H1006" s="245">
        <v>1</v>
      </c>
      <c r="I1006" s="244"/>
      <c r="J1006" s="244"/>
      <c r="K1006" s="244"/>
      <c r="L1006" s="185"/>
      <c r="M1006" s="188"/>
      <c r="N1006" s="189"/>
      <c r="O1006" s="189"/>
      <c r="P1006" s="189"/>
      <c r="Q1006" s="189"/>
      <c r="R1006" s="189"/>
      <c r="S1006" s="189"/>
      <c r="T1006" s="190"/>
      <c r="AT1006" s="186" t="s">
        <v>247</v>
      </c>
      <c r="AU1006" s="186" t="s">
        <v>85</v>
      </c>
      <c r="AV1006" s="14" t="s">
        <v>85</v>
      </c>
      <c r="AW1006" s="14" t="s">
        <v>33</v>
      </c>
      <c r="AX1006" s="14" t="s">
        <v>76</v>
      </c>
      <c r="AY1006" s="186" t="s">
        <v>235</v>
      </c>
    </row>
    <row r="1007" spans="1:65" s="15" customFormat="1" x14ac:dyDescent="0.2">
      <c r="B1007" s="191"/>
      <c r="D1007" s="174" t="s">
        <v>247</v>
      </c>
      <c r="E1007" s="192" t="s">
        <v>1</v>
      </c>
      <c r="F1007" s="193" t="s">
        <v>252</v>
      </c>
      <c r="G1007" s="246"/>
      <c r="H1007" s="247">
        <v>1</v>
      </c>
      <c r="I1007" s="246"/>
      <c r="J1007" s="246"/>
      <c r="K1007" s="246"/>
      <c r="L1007" s="191"/>
      <c r="M1007" s="194"/>
      <c r="N1007" s="195"/>
      <c r="O1007" s="195"/>
      <c r="P1007" s="195"/>
      <c r="Q1007" s="195"/>
      <c r="R1007" s="195"/>
      <c r="S1007" s="195"/>
      <c r="T1007" s="196"/>
      <c r="AT1007" s="192" t="s">
        <v>247</v>
      </c>
      <c r="AU1007" s="192" t="s">
        <v>85</v>
      </c>
      <c r="AV1007" s="15" t="s">
        <v>98</v>
      </c>
      <c r="AW1007" s="15" t="s">
        <v>33</v>
      </c>
      <c r="AX1007" s="15" t="s">
        <v>83</v>
      </c>
      <c r="AY1007" s="192" t="s">
        <v>235</v>
      </c>
    </row>
    <row r="1008" spans="1:65" s="2" customFormat="1" ht="19.899999999999999" customHeight="1" x14ac:dyDescent="0.2">
      <c r="A1008" s="33"/>
      <c r="B1008" s="162"/>
      <c r="C1008" s="163" t="s">
        <v>1744</v>
      </c>
      <c r="D1008" s="163" t="s">
        <v>237</v>
      </c>
      <c r="E1008" s="164" t="s">
        <v>1745</v>
      </c>
      <c r="F1008" s="165" t="s">
        <v>1746</v>
      </c>
      <c r="G1008" s="240" t="s">
        <v>263</v>
      </c>
      <c r="H1008" s="241">
        <v>163</v>
      </c>
      <c r="I1008" s="167"/>
      <c r="J1008" s="254">
        <f>ROUND(I1008*H1008,2)</f>
        <v>0</v>
      </c>
      <c r="K1008" s="255" t="s">
        <v>241</v>
      </c>
      <c r="L1008" s="34"/>
      <c r="M1008" s="168" t="s">
        <v>1</v>
      </c>
      <c r="N1008" s="169" t="s">
        <v>41</v>
      </c>
      <c r="O1008" s="59"/>
      <c r="P1008" s="170">
        <f>O1008*H1008</f>
        <v>0</v>
      </c>
      <c r="Q1008" s="170">
        <v>1.0000000000000001E-5</v>
      </c>
      <c r="R1008" s="170">
        <f>Q1008*H1008</f>
        <v>1.6300000000000002E-3</v>
      </c>
      <c r="S1008" s="170">
        <v>0</v>
      </c>
      <c r="T1008" s="171">
        <f>S1008*H1008</f>
        <v>0</v>
      </c>
      <c r="U1008" s="33"/>
      <c r="V1008" s="33"/>
      <c r="W1008" s="33"/>
      <c r="X1008" s="33"/>
      <c r="Y1008" s="33"/>
      <c r="Z1008" s="33"/>
      <c r="AA1008" s="33"/>
      <c r="AB1008" s="33"/>
      <c r="AC1008" s="33"/>
      <c r="AD1008" s="33"/>
      <c r="AE1008" s="33"/>
      <c r="AR1008" s="172" t="s">
        <v>98</v>
      </c>
      <c r="AT1008" s="172" t="s">
        <v>237</v>
      </c>
      <c r="AU1008" s="172" t="s">
        <v>85</v>
      </c>
      <c r="AY1008" s="18" t="s">
        <v>235</v>
      </c>
      <c r="BE1008" s="173">
        <f>IF(N1008="základní",J1008,0)</f>
        <v>0</v>
      </c>
      <c r="BF1008" s="173">
        <f>IF(N1008="snížená",J1008,0)</f>
        <v>0</v>
      </c>
      <c r="BG1008" s="173">
        <f>IF(N1008="zákl. přenesená",J1008,0)</f>
        <v>0</v>
      </c>
      <c r="BH1008" s="173">
        <f>IF(N1008="sníž. přenesená",J1008,0)</f>
        <v>0</v>
      </c>
      <c r="BI1008" s="173">
        <f>IF(N1008="nulová",J1008,0)</f>
        <v>0</v>
      </c>
      <c r="BJ1008" s="18" t="s">
        <v>83</v>
      </c>
      <c r="BK1008" s="173">
        <f>ROUND(I1008*H1008,2)</f>
        <v>0</v>
      </c>
      <c r="BL1008" s="18" t="s">
        <v>98</v>
      </c>
      <c r="BM1008" s="172" t="s">
        <v>1747</v>
      </c>
    </row>
    <row r="1009" spans="1:65" s="2" customFormat="1" ht="19.5" x14ac:dyDescent="0.2">
      <c r="A1009" s="33"/>
      <c r="B1009" s="34"/>
      <c r="C1009" s="33"/>
      <c r="D1009" s="174" t="s">
        <v>243</v>
      </c>
      <c r="E1009" s="33"/>
      <c r="F1009" s="175" t="s">
        <v>1748</v>
      </c>
      <c r="G1009" s="238"/>
      <c r="H1009" s="238"/>
      <c r="I1009" s="238"/>
      <c r="J1009" s="238"/>
      <c r="K1009" s="238"/>
      <c r="L1009" s="34"/>
      <c r="M1009" s="176"/>
      <c r="N1009" s="177"/>
      <c r="O1009" s="59"/>
      <c r="P1009" s="59"/>
      <c r="Q1009" s="59"/>
      <c r="R1009" s="59"/>
      <c r="S1009" s="59"/>
      <c r="T1009" s="60"/>
      <c r="U1009" s="33"/>
      <c r="V1009" s="33"/>
      <c r="W1009" s="33"/>
      <c r="X1009" s="33"/>
      <c r="Y1009" s="33"/>
      <c r="Z1009" s="33"/>
      <c r="AA1009" s="33"/>
      <c r="AB1009" s="33"/>
      <c r="AC1009" s="33"/>
      <c r="AD1009" s="33"/>
      <c r="AE1009" s="33"/>
      <c r="AT1009" s="18" t="s">
        <v>243</v>
      </c>
      <c r="AU1009" s="18" t="s">
        <v>85</v>
      </c>
    </row>
    <row r="1010" spans="1:65" s="2" customFormat="1" ht="58.5" x14ac:dyDescent="0.2">
      <c r="A1010" s="33"/>
      <c r="B1010" s="34"/>
      <c r="C1010" s="33"/>
      <c r="D1010" s="174" t="s">
        <v>245</v>
      </c>
      <c r="E1010" s="33"/>
      <c r="F1010" s="178" t="s">
        <v>1749</v>
      </c>
      <c r="G1010" s="238"/>
      <c r="H1010" s="238"/>
      <c r="I1010" s="238"/>
      <c r="J1010" s="238"/>
      <c r="K1010" s="238"/>
      <c r="L1010" s="34"/>
      <c r="M1010" s="176"/>
      <c r="N1010" s="177"/>
      <c r="O1010" s="59"/>
      <c r="P1010" s="59"/>
      <c r="Q1010" s="59"/>
      <c r="R1010" s="59"/>
      <c r="S1010" s="59"/>
      <c r="T1010" s="60"/>
      <c r="U1010" s="33"/>
      <c r="V1010" s="33"/>
      <c r="W1010" s="33"/>
      <c r="X1010" s="33"/>
      <c r="Y1010" s="33"/>
      <c r="Z1010" s="33"/>
      <c r="AA1010" s="33"/>
      <c r="AB1010" s="33"/>
      <c r="AC1010" s="33"/>
      <c r="AD1010" s="33"/>
      <c r="AE1010" s="33"/>
      <c r="AT1010" s="18" t="s">
        <v>245</v>
      </c>
      <c r="AU1010" s="18" t="s">
        <v>85</v>
      </c>
    </row>
    <row r="1011" spans="1:65" s="13" customFormat="1" x14ac:dyDescent="0.2">
      <c r="B1011" s="179"/>
      <c r="D1011" s="174" t="s">
        <v>247</v>
      </c>
      <c r="E1011" s="180" t="s">
        <v>1</v>
      </c>
      <c r="F1011" s="181" t="s">
        <v>1153</v>
      </c>
      <c r="G1011" s="242"/>
      <c r="H1011" s="243" t="s">
        <v>1</v>
      </c>
      <c r="I1011" s="242"/>
      <c r="J1011" s="242"/>
      <c r="K1011" s="242"/>
      <c r="L1011" s="179"/>
      <c r="M1011" s="182"/>
      <c r="N1011" s="183"/>
      <c r="O1011" s="183"/>
      <c r="P1011" s="183"/>
      <c r="Q1011" s="183"/>
      <c r="R1011" s="183"/>
      <c r="S1011" s="183"/>
      <c r="T1011" s="184"/>
      <c r="AT1011" s="180" t="s">
        <v>247</v>
      </c>
      <c r="AU1011" s="180" t="s">
        <v>85</v>
      </c>
      <c r="AV1011" s="13" t="s">
        <v>83</v>
      </c>
      <c r="AW1011" s="13" t="s">
        <v>33</v>
      </c>
      <c r="AX1011" s="13" t="s">
        <v>76</v>
      </c>
      <c r="AY1011" s="180" t="s">
        <v>235</v>
      </c>
    </row>
    <row r="1012" spans="1:65" s="13" customFormat="1" x14ac:dyDescent="0.2">
      <c r="B1012" s="179"/>
      <c r="D1012" s="174" t="s">
        <v>247</v>
      </c>
      <c r="E1012" s="180" t="s">
        <v>1</v>
      </c>
      <c r="F1012" s="181" t="s">
        <v>1750</v>
      </c>
      <c r="G1012" s="242"/>
      <c r="H1012" s="243" t="s">
        <v>1</v>
      </c>
      <c r="I1012" s="242"/>
      <c r="J1012" s="242"/>
      <c r="K1012" s="242"/>
      <c r="L1012" s="179"/>
      <c r="M1012" s="182"/>
      <c r="N1012" s="183"/>
      <c r="O1012" s="183"/>
      <c r="P1012" s="183"/>
      <c r="Q1012" s="183"/>
      <c r="R1012" s="183"/>
      <c r="S1012" s="183"/>
      <c r="T1012" s="184"/>
      <c r="AT1012" s="180" t="s">
        <v>247</v>
      </c>
      <c r="AU1012" s="180" t="s">
        <v>85</v>
      </c>
      <c r="AV1012" s="13" t="s">
        <v>83</v>
      </c>
      <c r="AW1012" s="13" t="s">
        <v>33</v>
      </c>
      <c r="AX1012" s="13" t="s">
        <v>76</v>
      </c>
      <c r="AY1012" s="180" t="s">
        <v>235</v>
      </c>
    </row>
    <row r="1013" spans="1:65" s="14" customFormat="1" x14ac:dyDescent="0.2">
      <c r="B1013" s="185"/>
      <c r="D1013" s="174" t="s">
        <v>247</v>
      </c>
      <c r="E1013" s="186" t="s">
        <v>1</v>
      </c>
      <c r="F1013" s="187" t="s">
        <v>1751</v>
      </c>
      <c r="G1013" s="244"/>
      <c r="H1013" s="245">
        <v>163</v>
      </c>
      <c r="I1013" s="244"/>
      <c r="J1013" s="244"/>
      <c r="K1013" s="244"/>
      <c r="L1013" s="185"/>
      <c r="M1013" s="188"/>
      <c r="N1013" s="189"/>
      <c r="O1013" s="189"/>
      <c r="P1013" s="189"/>
      <c r="Q1013" s="189"/>
      <c r="R1013" s="189"/>
      <c r="S1013" s="189"/>
      <c r="T1013" s="190"/>
      <c r="AT1013" s="186" t="s">
        <v>247</v>
      </c>
      <c r="AU1013" s="186" t="s">
        <v>85</v>
      </c>
      <c r="AV1013" s="14" t="s">
        <v>85</v>
      </c>
      <c r="AW1013" s="14" t="s">
        <v>33</v>
      </c>
      <c r="AX1013" s="14" t="s">
        <v>76</v>
      </c>
      <c r="AY1013" s="186" t="s">
        <v>235</v>
      </c>
    </row>
    <row r="1014" spans="1:65" s="15" customFormat="1" x14ac:dyDescent="0.2">
      <c r="B1014" s="191"/>
      <c r="D1014" s="174" t="s">
        <v>247</v>
      </c>
      <c r="E1014" s="192" t="s">
        <v>1</v>
      </c>
      <c r="F1014" s="193" t="s">
        <v>252</v>
      </c>
      <c r="G1014" s="246"/>
      <c r="H1014" s="247">
        <v>163</v>
      </c>
      <c r="I1014" s="246"/>
      <c r="J1014" s="246"/>
      <c r="K1014" s="246"/>
      <c r="L1014" s="191"/>
      <c r="M1014" s="194"/>
      <c r="N1014" s="195"/>
      <c r="O1014" s="195"/>
      <c r="P1014" s="195"/>
      <c r="Q1014" s="195"/>
      <c r="R1014" s="195"/>
      <c r="S1014" s="195"/>
      <c r="T1014" s="196"/>
      <c r="AT1014" s="192" t="s">
        <v>247</v>
      </c>
      <c r="AU1014" s="192" t="s">
        <v>85</v>
      </c>
      <c r="AV1014" s="15" t="s">
        <v>98</v>
      </c>
      <c r="AW1014" s="15" t="s">
        <v>33</v>
      </c>
      <c r="AX1014" s="15" t="s">
        <v>83</v>
      </c>
      <c r="AY1014" s="192" t="s">
        <v>235</v>
      </c>
    </row>
    <row r="1015" spans="1:65" s="2" customFormat="1" ht="30" customHeight="1" x14ac:dyDescent="0.2">
      <c r="A1015" s="33"/>
      <c r="B1015" s="162"/>
      <c r="C1015" s="163" t="s">
        <v>1752</v>
      </c>
      <c r="D1015" s="163" t="s">
        <v>237</v>
      </c>
      <c r="E1015" s="164" t="s">
        <v>1753</v>
      </c>
      <c r="F1015" s="165" t="s">
        <v>1754</v>
      </c>
      <c r="G1015" s="240" t="s">
        <v>627</v>
      </c>
      <c r="H1015" s="241">
        <v>194</v>
      </c>
      <c r="I1015" s="167"/>
      <c r="J1015" s="254">
        <f>ROUND(I1015*H1015,2)</f>
        <v>0</v>
      </c>
      <c r="K1015" s="255" t="s">
        <v>1</v>
      </c>
      <c r="L1015" s="34"/>
      <c r="M1015" s="168" t="s">
        <v>1</v>
      </c>
      <c r="N1015" s="169" t="s">
        <v>41</v>
      </c>
      <c r="O1015" s="59"/>
      <c r="P1015" s="170">
        <f>O1015*H1015</f>
        <v>0</v>
      </c>
      <c r="Q1015" s="170">
        <v>1.2199999999999999E-3</v>
      </c>
      <c r="R1015" s="170">
        <f>Q1015*H1015</f>
        <v>0.23668</v>
      </c>
      <c r="S1015" s="170">
        <v>0</v>
      </c>
      <c r="T1015" s="171">
        <f>S1015*H1015</f>
        <v>0</v>
      </c>
      <c r="U1015" s="33"/>
      <c r="V1015" s="33"/>
      <c r="W1015" s="33"/>
      <c r="X1015" s="33"/>
      <c r="Y1015" s="33"/>
      <c r="Z1015" s="33"/>
      <c r="AA1015" s="33"/>
      <c r="AB1015" s="33"/>
      <c r="AC1015" s="33"/>
      <c r="AD1015" s="33"/>
      <c r="AE1015" s="33"/>
      <c r="AR1015" s="172" t="s">
        <v>98</v>
      </c>
      <c r="AT1015" s="172" t="s">
        <v>237</v>
      </c>
      <c r="AU1015" s="172" t="s">
        <v>85</v>
      </c>
      <c r="AY1015" s="18" t="s">
        <v>235</v>
      </c>
      <c r="BE1015" s="173">
        <f>IF(N1015="základní",J1015,0)</f>
        <v>0</v>
      </c>
      <c r="BF1015" s="173">
        <f>IF(N1015="snížená",J1015,0)</f>
        <v>0</v>
      </c>
      <c r="BG1015" s="173">
        <f>IF(N1015="zákl. přenesená",J1015,0)</f>
        <v>0</v>
      </c>
      <c r="BH1015" s="173">
        <f>IF(N1015="sníž. přenesená",J1015,0)</f>
        <v>0</v>
      </c>
      <c r="BI1015" s="173">
        <f>IF(N1015="nulová",J1015,0)</f>
        <v>0</v>
      </c>
      <c r="BJ1015" s="18" t="s">
        <v>83</v>
      </c>
      <c r="BK1015" s="173">
        <f>ROUND(I1015*H1015,2)</f>
        <v>0</v>
      </c>
      <c r="BL1015" s="18" t="s">
        <v>98</v>
      </c>
      <c r="BM1015" s="172" t="s">
        <v>1755</v>
      </c>
    </row>
    <row r="1016" spans="1:65" s="2" customFormat="1" ht="39" x14ac:dyDescent="0.2">
      <c r="A1016" s="33"/>
      <c r="B1016" s="34"/>
      <c r="C1016" s="33"/>
      <c r="D1016" s="174" t="s">
        <v>243</v>
      </c>
      <c r="E1016" s="33"/>
      <c r="F1016" s="175" t="s">
        <v>1756</v>
      </c>
      <c r="G1016" s="238"/>
      <c r="H1016" s="238"/>
      <c r="I1016" s="238"/>
      <c r="J1016" s="238"/>
      <c r="K1016" s="238"/>
      <c r="L1016" s="34"/>
      <c r="M1016" s="176"/>
      <c r="N1016" s="177"/>
      <c r="O1016" s="59"/>
      <c r="P1016" s="59"/>
      <c r="Q1016" s="59"/>
      <c r="R1016" s="59"/>
      <c r="S1016" s="59"/>
      <c r="T1016" s="60"/>
      <c r="U1016" s="33"/>
      <c r="V1016" s="33"/>
      <c r="W1016" s="33"/>
      <c r="X1016" s="33"/>
      <c r="Y1016" s="33"/>
      <c r="Z1016" s="33"/>
      <c r="AA1016" s="33"/>
      <c r="AB1016" s="33"/>
      <c r="AC1016" s="33"/>
      <c r="AD1016" s="33"/>
      <c r="AE1016" s="33"/>
      <c r="AT1016" s="18" t="s">
        <v>243</v>
      </c>
      <c r="AU1016" s="18" t="s">
        <v>85</v>
      </c>
    </row>
    <row r="1017" spans="1:65" s="13" customFormat="1" x14ac:dyDescent="0.2">
      <c r="B1017" s="179"/>
      <c r="D1017" s="174" t="s">
        <v>247</v>
      </c>
      <c r="E1017" s="180" t="s">
        <v>1</v>
      </c>
      <c r="F1017" s="181" t="s">
        <v>1153</v>
      </c>
      <c r="G1017" s="242"/>
      <c r="H1017" s="243" t="s">
        <v>1</v>
      </c>
      <c r="I1017" s="242"/>
      <c r="J1017" s="242"/>
      <c r="K1017" s="242"/>
      <c r="L1017" s="179"/>
      <c r="M1017" s="182"/>
      <c r="N1017" s="183"/>
      <c r="O1017" s="183"/>
      <c r="P1017" s="183"/>
      <c r="Q1017" s="183"/>
      <c r="R1017" s="183"/>
      <c r="S1017" s="183"/>
      <c r="T1017" s="184"/>
      <c r="AT1017" s="180" t="s">
        <v>247</v>
      </c>
      <c r="AU1017" s="180" t="s">
        <v>85</v>
      </c>
      <c r="AV1017" s="13" t="s">
        <v>83</v>
      </c>
      <c r="AW1017" s="13" t="s">
        <v>33</v>
      </c>
      <c r="AX1017" s="13" t="s">
        <v>76</v>
      </c>
      <c r="AY1017" s="180" t="s">
        <v>235</v>
      </c>
    </row>
    <row r="1018" spans="1:65" s="13" customFormat="1" x14ac:dyDescent="0.2">
      <c r="B1018" s="179"/>
      <c r="D1018" s="174" t="s">
        <v>247</v>
      </c>
      <c r="E1018" s="180" t="s">
        <v>1</v>
      </c>
      <c r="F1018" s="181" t="s">
        <v>1757</v>
      </c>
      <c r="G1018" s="242"/>
      <c r="H1018" s="243" t="s">
        <v>1</v>
      </c>
      <c r="I1018" s="242"/>
      <c r="J1018" s="242"/>
      <c r="K1018" s="242"/>
      <c r="L1018" s="179"/>
      <c r="M1018" s="182"/>
      <c r="N1018" s="183"/>
      <c r="O1018" s="183"/>
      <c r="P1018" s="183"/>
      <c r="Q1018" s="183"/>
      <c r="R1018" s="183"/>
      <c r="S1018" s="183"/>
      <c r="T1018" s="184"/>
      <c r="AT1018" s="180" t="s">
        <v>247</v>
      </c>
      <c r="AU1018" s="180" t="s">
        <v>85</v>
      </c>
      <c r="AV1018" s="13" t="s">
        <v>83</v>
      </c>
      <c r="AW1018" s="13" t="s">
        <v>33</v>
      </c>
      <c r="AX1018" s="13" t="s">
        <v>76</v>
      </c>
      <c r="AY1018" s="180" t="s">
        <v>235</v>
      </c>
    </row>
    <row r="1019" spans="1:65" s="13" customFormat="1" x14ac:dyDescent="0.2">
      <c r="B1019" s="179"/>
      <c r="D1019" s="174" t="s">
        <v>247</v>
      </c>
      <c r="E1019" s="180" t="s">
        <v>1</v>
      </c>
      <c r="F1019" s="181" t="s">
        <v>1758</v>
      </c>
      <c r="G1019" s="242"/>
      <c r="H1019" s="243" t="s">
        <v>1</v>
      </c>
      <c r="I1019" s="242"/>
      <c r="J1019" s="242"/>
      <c r="K1019" s="242"/>
      <c r="L1019" s="179"/>
      <c r="M1019" s="182"/>
      <c r="N1019" s="183"/>
      <c r="O1019" s="183"/>
      <c r="P1019" s="183"/>
      <c r="Q1019" s="183"/>
      <c r="R1019" s="183"/>
      <c r="S1019" s="183"/>
      <c r="T1019" s="184"/>
      <c r="AT1019" s="180" t="s">
        <v>247</v>
      </c>
      <c r="AU1019" s="180" t="s">
        <v>85</v>
      </c>
      <c r="AV1019" s="13" t="s">
        <v>83</v>
      </c>
      <c r="AW1019" s="13" t="s">
        <v>33</v>
      </c>
      <c r="AX1019" s="13" t="s">
        <v>76</v>
      </c>
      <c r="AY1019" s="180" t="s">
        <v>235</v>
      </c>
    </row>
    <row r="1020" spans="1:65" s="14" customFormat="1" x14ac:dyDescent="0.2">
      <c r="B1020" s="185"/>
      <c r="D1020" s="174" t="s">
        <v>247</v>
      </c>
      <c r="E1020" s="186" t="s">
        <v>1</v>
      </c>
      <c r="F1020" s="187" t="s">
        <v>1759</v>
      </c>
      <c r="G1020" s="244"/>
      <c r="H1020" s="245">
        <v>132</v>
      </c>
      <c r="I1020" s="244"/>
      <c r="J1020" s="244"/>
      <c r="K1020" s="244"/>
      <c r="L1020" s="185"/>
      <c r="M1020" s="188"/>
      <c r="N1020" s="189"/>
      <c r="O1020" s="189"/>
      <c r="P1020" s="189"/>
      <c r="Q1020" s="189"/>
      <c r="R1020" s="189"/>
      <c r="S1020" s="189"/>
      <c r="T1020" s="190"/>
      <c r="AT1020" s="186" t="s">
        <v>247</v>
      </c>
      <c r="AU1020" s="186" t="s">
        <v>85</v>
      </c>
      <c r="AV1020" s="14" t="s">
        <v>85</v>
      </c>
      <c r="AW1020" s="14" t="s">
        <v>33</v>
      </c>
      <c r="AX1020" s="14" t="s">
        <v>76</v>
      </c>
      <c r="AY1020" s="186" t="s">
        <v>235</v>
      </c>
    </row>
    <row r="1021" spans="1:65" s="13" customFormat="1" x14ac:dyDescent="0.2">
      <c r="B1021" s="179"/>
      <c r="D1021" s="174" t="s">
        <v>247</v>
      </c>
      <c r="E1021" s="180" t="s">
        <v>1</v>
      </c>
      <c r="F1021" s="181" t="s">
        <v>1456</v>
      </c>
      <c r="G1021" s="242"/>
      <c r="H1021" s="243" t="s">
        <v>1</v>
      </c>
      <c r="I1021" s="242"/>
      <c r="J1021" s="242"/>
      <c r="K1021" s="242"/>
      <c r="L1021" s="179"/>
      <c r="M1021" s="182"/>
      <c r="N1021" s="183"/>
      <c r="O1021" s="183"/>
      <c r="P1021" s="183"/>
      <c r="Q1021" s="183"/>
      <c r="R1021" s="183"/>
      <c r="S1021" s="183"/>
      <c r="T1021" s="184"/>
      <c r="AT1021" s="180" t="s">
        <v>247</v>
      </c>
      <c r="AU1021" s="180" t="s">
        <v>85</v>
      </c>
      <c r="AV1021" s="13" t="s">
        <v>83</v>
      </c>
      <c r="AW1021" s="13" t="s">
        <v>33</v>
      </c>
      <c r="AX1021" s="13" t="s">
        <v>76</v>
      </c>
      <c r="AY1021" s="180" t="s">
        <v>235</v>
      </c>
    </row>
    <row r="1022" spans="1:65" s="14" customFormat="1" x14ac:dyDescent="0.2">
      <c r="B1022" s="185"/>
      <c r="D1022" s="174" t="s">
        <v>247</v>
      </c>
      <c r="E1022" s="186" t="s">
        <v>1</v>
      </c>
      <c r="F1022" s="187" t="s">
        <v>260</v>
      </c>
      <c r="G1022" s="244"/>
      <c r="H1022" s="245">
        <v>30</v>
      </c>
      <c r="I1022" s="244"/>
      <c r="J1022" s="244"/>
      <c r="K1022" s="244"/>
      <c r="L1022" s="185"/>
      <c r="M1022" s="188"/>
      <c r="N1022" s="189"/>
      <c r="O1022" s="189"/>
      <c r="P1022" s="189"/>
      <c r="Q1022" s="189"/>
      <c r="R1022" s="189"/>
      <c r="S1022" s="189"/>
      <c r="T1022" s="190"/>
      <c r="AT1022" s="186" t="s">
        <v>247</v>
      </c>
      <c r="AU1022" s="186" t="s">
        <v>85</v>
      </c>
      <c r="AV1022" s="14" t="s">
        <v>85</v>
      </c>
      <c r="AW1022" s="14" t="s">
        <v>33</v>
      </c>
      <c r="AX1022" s="14" t="s">
        <v>76</v>
      </c>
      <c r="AY1022" s="186" t="s">
        <v>235</v>
      </c>
    </row>
    <row r="1023" spans="1:65" s="13" customFormat="1" x14ac:dyDescent="0.2">
      <c r="B1023" s="179"/>
      <c r="D1023" s="174" t="s">
        <v>247</v>
      </c>
      <c r="E1023" s="180" t="s">
        <v>1</v>
      </c>
      <c r="F1023" s="181" t="s">
        <v>1448</v>
      </c>
      <c r="G1023" s="242"/>
      <c r="H1023" s="243" t="s">
        <v>1</v>
      </c>
      <c r="I1023" s="242"/>
      <c r="J1023" s="242"/>
      <c r="K1023" s="242"/>
      <c r="L1023" s="179"/>
      <c r="M1023" s="182"/>
      <c r="N1023" s="183"/>
      <c r="O1023" s="183"/>
      <c r="P1023" s="183"/>
      <c r="Q1023" s="183"/>
      <c r="R1023" s="183"/>
      <c r="S1023" s="183"/>
      <c r="T1023" s="184"/>
      <c r="AT1023" s="180" t="s">
        <v>247</v>
      </c>
      <c r="AU1023" s="180" t="s">
        <v>85</v>
      </c>
      <c r="AV1023" s="13" t="s">
        <v>83</v>
      </c>
      <c r="AW1023" s="13" t="s">
        <v>33</v>
      </c>
      <c r="AX1023" s="13" t="s">
        <v>76</v>
      </c>
      <c r="AY1023" s="180" t="s">
        <v>235</v>
      </c>
    </row>
    <row r="1024" spans="1:65" s="14" customFormat="1" x14ac:dyDescent="0.2">
      <c r="B1024" s="185"/>
      <c r="D1024" s="174" t="s">
        <v>247</v>
      </c>
      <c r="E1024" s="186" t="s">
        <v>1</v>
      </c>
      <c r="F1024" s="187" t="s">
        <v>502</v>
      </c>
      <c r="G1024" s="244"/>
      <c r="H1024" s="245">
        <v>32</v>
      </c>
      <c r="I1024" s="244"/>
      <c r="J1024" s="244"/>
      <c r="K1024" s="244"/>
      <c r="L1024" s="185"/>
      <c r="M1024" s="188"/>
      <c r="N1024" s="189"/>
      <c r="O1024" s="189"/>
      <c r="P1024" s="189"/>
      <c r="Q1024" s="189"/>
      <c r="R1024" s="189"/>
      <c r="S1024" s="189"/>
      <c r="T1024" s="190"/>
      <c r="AT1024" s="186" t="s">
        <v>247</v>
      </c>
      <c r="AU1024" s="186" t="s">
        <v>85</v>
      </c>
      <c r="AV1024" s="14" t="s">
        <v>85</v>
      </c>
      <c r="AW1024" s="14" t="s">
        <v>33</v>
      </c>
      <c r="AX1024" s="14" t="s">
        <v>76</v>
      </c>
      <c r="AY1024" s="186" t="s">
        <v>235</v>
      </c>
    </row>
    <row r="1025" spans="1:65" s="15" customFormat="1" x14ac:dyDescent="0.2">
      <c r="B1025" s="191"/>
      <c r="D1025" s="174" t="s">
        <v>247</v>
      </c>
      <c r="E1025" s="192" t="s">
        <v>1</v>
      </c>
      <c r="F1025" s="193" t="s">
        <v>252</v>
      </c>
      <c r="G1025" s="246"/>
      <c r="H1025" s="247">
        <v>194</v>
      </c>
      <c r="I1025" s="246"/>
      <c r="J1025" s="246"/>
      <c r="K1025" s="246"/>
      <c r="L1025" s="191"/>
      <c r="M1025" s="194"/>
      <c r="N1025" s="195"/>
      <c r="O1025" s="195"/>
      <c r="P1025" s="195"/>
      <c r="Q1025" s="195"/>
      <c r="R1025" s="195"/>
      <c r="S1025" s="195"/>
      <c r="T1025" s="196"/>
      <c r="AT1025" s="192" t="s">
        <v>247</v>
      </c>
      <c r="AU1025" s="192" t="s">
        <v>85</v>
      </c>
      <c r="AV1025" s="15" t="s">
        <v>98</v>
      </c>
      <c r="AW1025" s="15" t="s">
        <v>33</v>
      </c>
      <c r="AX1025" s="15" t="s">
        <v>83</v>
      </c>
      <c r="AY1025" s="192" t="s">
        <v>235</v>
      </c>
    </row>
    <row r="1026" spans="1:65" s="2" customFormat="1" ht="14.45" customHeight="1" x14ac:dyDescent="0.2">
      <c r="A1026" s="33"/>
      <c r="B1026" s="162"/>
      <c r="C1026" s="163" t="s">
        <v>1760</v>
      </c>
      <c r="D1026" s="163" t="s">
        <v>237</v>
      </c>
      <c r="E1026" s="164" t="s">
        <v>710</v>
      </c>
      <c r="F1026" s="165" t="s">
        <v>711</v>
      </c>
      <c r="G1026" s="240" t="s">
        <v>648</v>
      </c>
      <c r="H1026" s="241">
        <v>57</v>
      </c>
      <c r="I1026" s="167"/>
      <c r="J1026" s="254">
        <f>ROUND(I1026*H1026,2)</f>
        <v>0</v>
      </c>
      <c r="K1026" s="255" t="s">
        <v>241</v>
      </c>
      <c r="L1026" s="34"/>
      <c r="M1026" s="168" t="s">
        <v>1</v>
      </c>
      <c r="N1026" s="169" t="s">
        <v>41</v>
      </c>
      <c r="O1026" s="59"/>
      <c r="P1026" s="170">
        <f>O1026*H1026</f>
        <v>0</v>
      </c>
      <c r="Q1026" s="170">
        <v>8.0000000000000007E-5</v>
      </c>
      <c r="R1026" s="170">
        <f>Q1026*H1026</f>
        <v>4.5600000000000007E-3</v>
      </c>
      <c r="S1026" s="170">
        <v>0</v>
      </c>
      <c r="T1026" s="171">
        <f>S1026*H1026</f>
        <v>0</v>
      </c>
      <c r="U1026" s="33"/>
      <c r="V1026" s="33"/>
      <c r="W1026" s="33"/>
      <c r="X1026" s="33"/>
      <c r="Y1026" s="33"/>
      <c r="Z1026" s="33"/>
      <c r="AA1026" s="33"/>
      <c r="AB1026" s="33"/>
      <c r="AC1026" s="33"/>
      <c r="AD1026" s="33"/>
      <c r="AE1026" s="33"/>
      <c r="AR1026" s="172" t="s">
        <v>98</v>
      </c>
      <c r="AT1026" s="172" t="s">
        <v>237</v>
      </c>
      <c r="AU1026" s="172" t="s">
        <v>85</v>
      </c>
      <c r="AY1026" s="18" t="s">
        <v>235</v>
      </c>
      <c r="BE1026" s="173">
        <f>IF(N1026="základní",J1026,0)</f>
        <v>0</v>
      </c>
      <c r="BF1026" s="173">
        <f>IF(N1026="snížená",J1026,0)</f>
        <v>0</v>
      </c>
      <c r="BG1026" s="173">
        <f>IF(N1026="zákl. přenesená",J1026,0)</f>
        <v>0</v>
      </c>
      <c r="BH1026" s="173">
        <f>IF(N1026="sníž. přenesená",J1026,0)</f>
        <v>0</v>
      </c>
      <c r="BI1026" s="173">
        <f>IF(N1026="nulová",J1026,0)</f>
        <v>0</v>
      </c>
      <c r="BJ1026" s="18" t="s">
        <v>83</v>
      </c>
      <c r="BK1026" s="173">
        <f>ROUND(I1026*H1026,2)</f>
        <v>0</v>
      </c>
      <c r="BL1026" s="18" t="s">
        <v>98</v>
      </c>
      <c r="BM1026" s="172" t="s">
        <v>1761</v>
      </c>
    </row>
    <row r="1027" spans="1:65" s="2" customFormat="1" ht="39" x14ac:dyDescent="0.2">
      <c r="A1027" s="33"/>
      <c r="B1027" s="34"/>
      <c r="C1027" s="33"/>
      <c r="D1027" s="174" t="s">
        <v>243</v>
      </c>
      <c r="E1027" s="33"/>
      <c r="F1027" s="175" t="s">
        <v>713</v>
      </c>
      <c r="G1027" s="238"/>
      <c r="H1027" s="238"/>
      <c r="I1027" s="238"/>
      <c r="J1027" s="238"/>
      <c r="K1027" s="238"/>
      <c r="L1027" s="34"/>
      <c r="M1027" s="176"/>
      <c r="N1027" s="177"/>
      <c r="O1027" s="59"/>
      <c r="P1027" s="59"/>
      <c r="Q1027" s="59"/>
      <c r="R1027" s="59"/>
      <c r="S1027" s="59"/>
      <c r="T1027" s="60"/>
      <c r="U1027" s="33"/>
      <c r="V1027" s="33"/>
      <c r="W1027" s="33"/>
      <c r="X1027" s="33"/>
      <c r="Y1027" s="33"/>
      <c r="Z1027" s="33"/>
      <c r="AA1027" s="33"/>
      <c r="AB1027" s="33"/>
      <c r="AC1027" s="33"/>
      <c r="AD1027" s="33"/>
      <c r="AE1027" s="33"/>
      <c r="AT1027" s="18" t="s">
        <v>243</v>
      </c>
      <c r="AU1027" s="18" t="s">
        <v>85</v>
      </c>
    </row>
    <row r="1028" spans="1:65" s="2" customFormat="1" ht="87.75" x14ac:dyDescent="0.2">
      <c r="A1028" s="33"/>
      <c r="B1028" s="34"/>
      <c r="C1028" s="33"/>
      <c r="D1028" s="174" t="s">
        <v>245</v>
      </c>
      <c r="E1028" s="33"/>
      <c r="F1028" s="178" t="s">
        <v>714</v>
      </c>
      <c r="G1028" s="238"/>
      <c r="H1028" s="238"/>
      <c r="I1028" s="238"/>
      <c r="J1028" s="238"/>
      <c r="K1028" s="238"/>
      <c r="L1028" s="34"/>
      <c r="M1028" s="176"/>
      <c r="N1028" s="177"/>
      <c r="O1028" s="59"/>
      <c r="P1028" s="59"/>
      <c r="Q1028" s="59"/>
      <c r="R1028" s="59"/>
      <c r="S1028" s="59"/>
      <c r="T1028" s="60"/>
      <c r="U1028" s="33"/>
      <c r="V1028" s="33"/>
      <c r="W1028" s="33"/>
      <c r="X1028" s="33"/>
      <c r="Y1028" s="33"/>
      <c r="Z1028" s="33"/>
      <c r="AA1028" s="33"/>
      <c r="AB1028" s="33"/>
      <c r="AC1028" s="33"/>
      <c r="AD1028" s="33"/>
      <c r="AE1028" s="33"/>
      <c r="AT1028" s="18" t="s">
        <v>245</v>
      </c>
      <c r="AU1028" s="18" t="s">
        <v>85</v>
      </c>
    </row>
    <row r="1029" spans="1:65" s="13" customFormat="1" x14ac:dyDescent="0.2">
      <c r="B1029" s="179"/>
      <c r="D1029" s="174" t="s">
        <v>247</v>
      </c>
      <c r="E1029" s="180" t="s">
        <v>1</v>
      </c>
      <c r="F1029" s="181" t="s">
        <v>1153</v>
      </c>
      <c r="G1029" s="242"/>
      <c r="H1029" s="243" t="s">
        <v>1</v>
      </c>
      <c r="I1029" s="242"/>
      <c r="J1029" s="242"/>
      <c r="K1029" s="242"/>
      <c r="L1029" s="179"/>
      <c r="M1029" s="182"/>
      <c r="N1029" s="183"/>
      <c r="O1029" s="183"/>
      <c r="P1029" s="183"/>
      <c r="Q1029" s="183"/>
      <c r="R1029" s="183"/>
      <c r="S1029" s="183"/>
      <c r="T1029" s="184"/>
      <c r="AT1029" s="180" t="s">
        <v>247</v>
      </c>
      <c r="AU1029" s="180" t="s">
        <v>85</v>
      </c>
      <c r="AV1029" s="13" t="s">
        <v>83</v>
      </c>
      <c r="AW1029" s="13" t="s">
        <v>33</v>
      </c>
      <c r="AX1029" s="13" t="s">
        <v>76</v>
      </c>
      <c r="AY1029" s="180" t="s">
        <v>235</v>
      </c>
    </row>
    <row r="1030" spans="1:65" s="13" customFormat="1" x14ac:dyDescent="0.2">
      <c r="B1030" s="179"/>
      <c r="D1030" s="174" t="s">
        <v>247</v>
      </c>
      <c r="E1030" s="180" t="s">
        <v>1</v>
      </c>
      <c r="F1030" s="181" t="s">
        <v>715</v>
      </c>
      <c r="G1030" s="242"/>
      <c r="H1030" s="243" t="s">
        <v>1</v>
      </c>
      <c r="I1030" s="242"/>
      <c r="J1030" s="242"/>
      <c r="K1030" s="242"/>
      <c r="L1030" s="179"/>
      <c r="M1030" s="182"/>
      <c r="N1030" s="183"/>
      <c r="O1030" s="183"/>
      <c r="P1030" s="183"/>
      <c r="Q1030" s="183"/>
      <c r="R1030" s="183"/>
      <c r="S1030" s="183"/>
      <c r="T1030" s="184"/>
      <c r="AT1030" s="180" t="s">
        <v>247</v>
      </c>
      <c r="AU1030" s="180" t="s">
        <v>85</v>
      </c>
      <c r="AV1030" s="13" t="s">
        <v>83</v>
      </c>
      <c r="AW1030" s="13" t="s">
        <v>33</v>
      </c>
      <c r="AX1030" s="13" t="s">
        <v>76</v>
      </c>
      <c r="AY1030" s="180" t="s">
        <v>235</v>
      </c>
    </row>
    <row r="1031" spans="1:65" s="14" customFormat="1" x14ac:dyDescent="0.2">
      <c r="B1031" s="185"/>
      <c r="D1031" s="174" t="s">
        <v>247</v>
      </c>
      <c r="E1031" s="186" t="s">
        <v>1</v>
      </c>
      <c r="F1031" s="187" t="s">
        <v>691</v>
      </c>
      <c r="G1031" s="244"/>
      <c r="H1031" s="245">
        <v>57</v>
      </c>
      <c r="I1031" s="244"/>
      <c r="J1031" s="244"/>
      <c r="K1031" s="244"/>
      <c r="L1031" s="185"/>
      <c r="M1031" s="188"/>
      <c r="N1031" s="189"/>
      <c r="O1031" s="189"/>
      <c r="P1031" s="189"/>
      <c r="Q1031" s="189"/>
      <c r="R1031" s="189"/>
      <c r="S1031" s="189"/>
      <c r="T1031" s="190"/>
      <c r="AT1031" s="186" t="s">
        <v>247</v>
      </c>
      <c r="AU1031" s="186" t="s">
        <v>85</v>
      </c>
      <c r="AV1031" s="14" t="s">
        <v>85</v>
      </c>
      <c r="AW1031" s="14" t="s">
        <v>33</v>
      </c>
      <c r="AX1031" s="14" t="s">
        <v>76</v>
      </c>
      <c r="AY1031" s="186" t="s">
        <v>235</v>
      </c>
    </row>
    <row r="1032" spans="1:65" s="15" customFormat="1" x14ac:dyDescent="0.2">
      <c r="B1032" s="191"/>
      <c r="D1032" s="174" t="s">
        <v>247</v>
      </c>
      <c r="E1032" s="192" t="s">
        <v>1</v>
      </c>
      <c r="F1032" s="193" t="s">
        <v>252</v>
      </c>
      <c r="G1032" s="246"/>
      <c r="H1032" s="247">
        <v>57</v>
      </c>
      <c r="I1032" s="246"/>
      <c r="J1032" s="246"/>
      <c r="K1032" s="246"/>
      <c r="L1032" s="191"/>
      <c r="M1032" s="194"/>
      <c r="N1032" s="195"/>
      <c r="O1032" s="195"/>
      <c r="P1032" s="195"/>
      <c r="Q1032" s="195"/>
      <c r="R1032" s="195"/>
      <c r="S1032" s="195"/>
      <c r="T1032" s="196"/>
      <c r="AT1032" s="192" t="s">
        <v>247</v>
      </c>
      <c r="AU1032" s="192" t="s">
        <v>85</v>
      </c>
      <c r="AV1032" s="15" t="s">
        <v>98</v>
      </c>
      <c r="AW1032" s="15" t="s">
        <v>33</v>
      </c>
      <c r="AX1032" s="15" t="s">
        <v>83</v>
      </c>
      <c r="AY1032" s="192" t="s">
        <v>235</v>
      </c>
    </row>
    <row r="1033" spans="1:65" s="2" customFormat="1" ht="14.45" customHeight="1" x14ac:dyDescent="0.2">
      <c r="A1033" s="33"/>
      <c r="B1033" s="162"/>
      <c r="C1033" s="197" t="s">
        <v>1762</v>
      </c>
      <c r="D1033" s="197" t="s">
        <v>338</v>
      </c>
      <c r="E1033" s="198" t="s">
        <v>718</v>
      </c>
      <c r="F1033" s="199" t="s">
        <v>719</v>
      </c>
      <c r="G1033" s="248" t="s">
        <v>648</v>
      </c>
      <c r="H1033" s="249">
        <v>24</v>
      </c>
      <c r="I1033" s="200"/>
      <c r="J1033" s="256">
        <f>ROUND(I1033*H1033,2)</f>
        <v>0</v>
      </c>
      <c r="K1033" s="257" t="s">
        <v>1</v>
      </c>
      <c r="L1033" s="201"/>
      <c r="M1033" s="202" t="s">
        <v>1</v>
      </c>
      <c r="N1033" s="203" t="s">
        <v>41</v>
      </c>
      <c r="O1033" s="59"/>
      <c r="P1033" s="170">
        <f>O1033*H1033</f>
        <v>0</v>
      </c>
      <c r="Q1033" s="170">
        <v>0</v>
      </c>
      <c r="R1033" s="170">
        <f>Q1033*H1033</f>
        <v>0</v>
      </c>
      <c r="S1033" s="170">
        <v>0</v>
      </c>
      <c r="T1033" s="171">
        <f>S1033*H1033</f>
        <v>0</v>
      </c>
      <c r="U1033" s="33"/>
      <c r="V1033" s="33"/>
      <c r="W1033" s="33"/>
      <c r="X1033" s="33"/>
      <c r="Y1033" s="33"/>
      <c r="Z1033" s="33"/>
      <c r="AA1033" s="33"/>
      <c r="AB1033" s="33"/>
      <c r="AC1033" s="33"/>
      <c r="AD1033" s="33"/>
      <c r="AE1033" s="33"/>
      <c r="AR1033" s="172" t="s">
        <v>316</v>
      </c>
      <c r="AT1033" s="172" t="s">
        <v>338</v>
      </c>
      <c r="AU1033" s="172" t="s">
        <v>85</v>
      </c>
      <c r="AY1033" s="18" t="s">
        <v>235</v>
      </c>
      <c r="BE1033" s="173">
        <f>IF(N1033="základní",J1033,0)</f>
        <v>0</v>
      </c>
      <c r="BF1033" s="173">
        <f>IF(N1033="snížená",J1033,0)</f>
        <v>0</v>
      </c>
      <c r="BG1033" s="173">
        <f>IF(N1033="zákl. přenesená",J1033,0)</f>
        <v>0</v>
      </c>
      <c r="BH1033" s="173">
        <f>IF(N1033="sníž. přenesená",J1033,0)</f>
        <v>0</v>
      </c>
      <c r="BI1033" s="173">
        <f>IF(N1033="nulová",J1033,0)</f>
        <v>0</v>
      </c>
      <c r="BJ1033" s="18" t="s">
        <v>83</v>
      </c>
      <c r="BK1033" s="173">
        <f>ROUND(I1033*H1033,2)</f>
        <v>0</v>
      </c>
      <c r="BL1033" s="18" t="s">
        <v>98</v>
      </c>
      <c r="BM1033" s="172" t="s">
        <v>1763</v>
      </c>
    </row>
    <row r="1034" spans="1:65" s="2" customFormat="1" x14ac:dyDescent="0.2">
      <c r="A1034" s="33"/>
      <c r="B1034" s="34"/>
      <c r="C1034" s="33"/>
      <c r="D1034" s="174" t="s">
        <v>243</v>
      </c>
      <c r="E1034" s="33"/>
      <c r="F1034" s="175" t="s">
        <v>721</v>
      </c>
      <c r="G1034" s="238"/>
      <c r="H1034" s="238"/>
      <c r="I1034" s="238"/>
      <c r="J1034" s="238"/>
      <c r="K1034" s="238"/>
      <c r="L1034" s="34"/>
      <c r="M1034" s="176"/>
      <c r="N1034" s="177"/>
      <c r="O1034" s="59"/>
      <c r="P1034" s="59"/>
      <c r="Q1034" s="59"/>
      <c r="R1034" s="59"/>
      <c r="S1034" s="59"/>
      <c r="T1034" s="60"/>
      <c r="U1034" s="33"/>
      <c r="V1034" s="33"/>
      <c r="W1034" s="33"/>
      <c r="X1034" s="33"/>
      <c r="Y1034" s="33"/>
      <c r="Z1034" s="33"/>
      <c r="AA1034" s="33"/>
      <c r="AB1034" s="33"/>
      <c r="AC1034" s="33"/>
      <c r="AD1034" s="33"/>
      <c r="AE1034" s="33"/>
      <c r="AT1034" s="18" t="s">
        <v>243</v>
      </c>
      <c r="AU1034" s="18" t="s">
        <v>85</v>
      </c>
    </row>
    <row r="1035" spans="1:65" s="13" customFormat="1" x14ac:dyDescent="0.2">
      <c r="B1035" s="179"/>
      <c r="D1035" s="174" t="s">
        <v>247</v>
      </c>
      <c r="E1035" s="180" t="s">
        <v>1</v>
      </c>
      <c r="F1035" s="181" t="s">
        <v>722</v>
      </c>
      <c r="G1035" s="242"/>
      <c r="H1035" s="243" t="s">
        <v>1</v>
      </c>
      <c r="I1035" s="242"/>
      <c r="J1035" s="242"/>
      <c r="K1035" s="242"/>
      <c r="L1035" s="179"/>
      <c r="M1035" s="182"/>
      <c r="N1035" s="183"/>
      <c r="O1035" s="183"/>
      <c r="P1035" s="183"/>
      <c r="Q1035" s="183"/>
      <c r="R1035" s="183"/>
      <c r="S1035" s="183"/>
      <c r="T1035" s="184"/>
      <c r="AT1035" s="180" t="s">
        <v>247</v>
      </c>
      <c r="AU1035" s="180" t="s">
        <v>85</v>
      </c>
      <c r="AV1035" s="13" t="s">
        <v>83</v>
      </c>
      <c r="AW1035" s="13" t="s">
        <v>33</v>
      </c>
      <c r="AX1035" s="13" t="s">
        <v>76</v>
      </c>
      <c r="AY1035" s="180" t="s">
        <v>235</v>
      </c>
    </row>
    <row r="1036" spans="1:65" s="14" customFormat="1" x14ac:dyDescent="0.2">
      <c r="B1036" s="185"/>
      <c r="D1036" s="174" t="s">
        <v>247</v>
      </c>
      <c r="E1036" s="186" t="s">
        <v>1</v>
      </c>
      <c r="F1036" s="187" t="s">
        <v>441</v>
      </c>
      <c r="G1036" s="244"/>
      <c r="H1036" s="245">
        <v>24</v>
      </c>
      <c r="I1036" s="244"/>
      <c r="J1036" s="244"/>
      <c r="K1036" s="244"/>
      <c r="L1036" s="185"/>
      <c r="M1036" s="188"/>
      <c r="N1036" s="189"/>
      <c r="O1036" s="189"/>
      <c r="P1036" s="189"/>
      <c r="Q1036" s="189"/>
      <c r="R1036" s="189"/>
      <c r="S1036" s="189"/>
      <c r="T1036" s="190"/>
      <c r="AT1036" s="186" t="s">
        <v>247</v>
      </c>
      <c r="AU1036" s="186" t="s">
        <v>85</v>
      </c>
      <c r="AV1036" s="14" t="s">
        <v>85</v>
      </c>
      <c r="AW1036" s="14" t="s">
        <v>33</v>
      </c>
      <c r="AX1036" s="14" t="s">
        <v>76</v>
      </c>
      <c r="AY1036" s="186" t="s">
        <v>235</v>
      </c>
    </row>
    <row r="1037" spans="1:65" s="15" customFormat="1" x14ac:dyDescent="0.2">
      <c r="B1037" s="191"/>
      <c r="D1037" s="174" t="s">
        <v>247</v>
      </c>
      <c r="E1037" s="192" t="s">
        <v>1</v>
      </c>
      <c r="F1037" s="193" t="s">
        <v>252</v>
      </c>
      <c r="G1037" s="246"/>
      <c r="H1037" s="247">
        <v>24</v>
      </c>
      <c r="I1037" s="246"/>
      <c r="J1037" s="246"/>
      <c r="K1037" s="246"/>
      <c r="L1037" s="191"/>
      <c r="M1037" s="194"/>
      <c r="N1037" s="195"/>
      <c r="O1037" s="195"/>
      <c r="P1037" s="195"/>
      <c r="Q1037" s="195"/>
      <c r="R1037" s="195"/>
      <c r="S1037" s="195"/>
      <c r="T1037" s="196"/>
      <c r="AT1037" s="192" t="s">
        <v>247</v>
      </c>
      <c r="AU1037" s="192" t="s">
        <v>85</v>
      </c>
      <c r="AV1037" s="15" t="s">
        <v>98</v>
      </c>
      <c r="AW1037" s="15" t="s">
        <v>33</v>
      </c>
      <c r="AX1037" s="15" t="s">
        <v>83</v>
      </c>
      <c r="AY1037" s="192" t="s">
        <v>235</v>
      </c>
    </row>
    <row r="1038" spans="1:65" s="2" customFormat="1" ht="19.899999999999999" customHeight="1" x14ac:dyDescent="0.2">
      <c r="A1038" s="33"/>
      <c r="B1038" s="162"/>
      <c r="C1038" s="163" t="s">
        <v>1764</v>
      </c>
      <c r="D1038" s="163" t="s">
        <v>237</v>
      </c>
      <c r="E1038" s="164" t="s">
        <v>724</v>
      </c>
      <c r="F1038" s="165" t="s">
        <v>725</v>
      </c>
      <c r="G1038" s="240" t="s">
        <v>648</v>
      </c>
      <c r="H1038" s="241">
        <v>160</v>
      </c>
      <c r="I1038" s="167"/>
      <c r="J1038" s="254">
        <f>ROUND(I1038*H1038,2)</f>
        <v>0</v>
      </c>
      <c r="K1038" s="255" t="s">
        <v>241</v>
      </c>
      <c r="L1038" s="34"/>
      <c r="M1038" s="168" t="s">
        <v>1</v>
      </c>
      <c r="N1038" s="169" t="s">
        <v>41</v>
      </c>
      <c r="O1038" s="59"/>
      <c r="P1038" s="170">
        <f>O1038*H1038</f>
        <v>0</v>
      </c>
      <c r="Q1038" s="170">
        <v>2.0000000000000002E-5</v>
      </c>
      <c r="R1038" s="170">
        <f>Q1038*H1038</f>
        <v>3.2000000000000002E-3</v>
      </c>
      <c r="S1038" s="170">
        <v>0</v>
      </c>
      <c r="T1038" s="171">
        <f>S1038*H1038</f>
        <v>0</v>
      </c>
      <c r="U1038" s="33"/>
      <c r="V1038" s="33"/>
      <c r="W1038" s="33"/>
      <c r="X1038" s="33"/>
      <c r="Y1038" s="33"/>
      <c r="Z1038" s="33"/>
      <c r="AA1038" s="33"/>
      <c r="AB1038" s="33"/>
      <c r="AC1038" s="33"/>
      <c r="AD1038" s="33"/>
      <c r="AE1038" s="33"/>
      <c r="AR1038" s="172" t="s">
        <v>98</v>
      </c>
      <c r="AT1038" s="172" t="s">
        <v>237</v>
      </c>
      <c r="AU1038" s="172" t="s">
        <v>85</v>
      </c>
      <c r="AY1038" s="18" t="s">
        <v>235</v>
      </c>
      <c r="BE1038" s="173">
        <f>IF(N1038="základní",J1038,0)</f>
        <v>0</v>
      </c>
      <c r="BF1038" s="173">
        <f>IF(N1038="snížená",J1038,0)</f>
        <v>0</v>
      </c>
      <c r="BG1038" s="173">
        <f>IF(N1038="zákl. přenesená",J1038,0)</f>
        <v>0</v>
      </c>
      <c r="BH1038" s="173">
        <f>IF(N1038="sníž. přenesená",J1038,0)</f>
        <v>0</v>
      </c>
      <c r="BI1038" s="173">
        <f>IF(N1038="nulová",J1038,0)</f>
        <v>0</v>
      </c>
      <c r="BJ1038" s="18" t="s">
        <v>83</v>
      </c>
      <c r="BK1038" s="173">
        <f>ROUND(I1038*H1038,2)</f>
        <v>0</v>
      </c>
      <c r="BL1038" s="18" t="s">
        <v>98</v>
      </c>
      <c r="BM1038" s="172" t="s">
        <v>1765</v>
      </c>
    </row>
    <row r="1039" spans="1:65" s="2" customFormat="1" ht="29.25" x14ac:dyDescent="0.2">
      <c r="A1039" s="33"/>
      <c r="B1039" s="34"/>
      <c r="C1039" s="33"/>
      <c r="D1039" s="174" t="s">
        <v>243</v>
      </c>
      <c r="E1039" s="33"/>
      <c r="F1039" s="175" t="s">
        <v>727</v>
      </c>
      <c r="G1039" s="238"/>
      <c r="H1039" s="238"/>
      <c r="I1039" s="238"/>
      <c r="J1039" s="238"/>
      <c r="K1039" s="238"/>
      <c r="L1039" s="34"/>
      <c r="M1039" s="176"/>
      <c r="N1039" s="177"/>
      <c r="O1039" s="59"/>
      <c r="P1039" s="59"/>
      <c r="Q1039" s="59"/>
      <c r="R1039" s="59"/>
      <c r="S1039" s="59"/>
      <c r="T1039" s="60"/>
      <c r="U1039" s="33"/>
      <c r="V1039" s="33"/>
      <c r="W1039" s="33"/>
      <c r="X1039" s="33"/>
      <c r="Y1039" s="33"/>
      <c r="Z1039" s="33"/>
      <c r="AA1039" s="33"/>
      <c r="AB1039" s="33"/>
      <c r="AC1039" s="33"/>
      <c r="AD1039" s="33"/>
      <c r="AE1039" s="33"/>
      <c r="AT1039" s="18" t="s">
        <v>243</v>
      </c>
      <c r="AU1039" s="18" t="s">
        <v>85</v>
      </c>
    </row>
    <row r="1040" spans="1:65" s="2" customFormat="1" ht="117" x14ac:dyDescent="0.2">
      <c r="A1040" s="33"/>
      <c r="B1040" s="34"/>
      <c r="C1040" s="33"/>
      <c r="D1040" s="174" t="s">
        <v>245</v>
      </c>
      <c r="E1040" s="33"/>
      <c r="F1040" s="178" t="s">
        <v>728</v>
      </c>
      <c r="G1040" s="238"/>
      <c r="H1040" s="238"/>
      <c r="I1040" s="238"/>
      <c r="J1040" s="238"/>
      <c r="K1040" s="238"/>
      <c r="L1040" s="34"/>
      <c r="M1040" s="176"/>
      <c r="N1040" s="177"/>
      <c r="O1040" s="59"/>
      <c r="P1040" s="59"/>
      <c r="Q1040" s="59"/>
      <c r="R1040" s="59"/>
      <c r="S1040" s="59"/>
      <c r="T1040" s="60"/>
      <c r="U1040" s="33"/>
      <c r="V1040" s="33"/>
      <c r="W1040" s="33"/>
      <c r="X1040" s="33"/>
      <c r="Y1040" s="33"/>
      <c r="Z1040" s="33"/>
      <c r="AA1040" s="33"/>
      <c r="AB1040" s="33"/>
      <c r="AC1040" s="33"/>
      <c r="AD1040" s="33"/>
      <c r="AE1040" s="33"/>
      <c r="AT1040" s="18" t="s">
        <v>245</v>
      </c>
      <c r="AU1040" s="18" t="s">
        <v>85</v>
      </c>
    </row>
    <row r="1041" spans="1:65" s="13" customFormat="1" x14ac:dyDescent="0.2">
      <c r="B1041" s="179"/>
      <c r="D1041" s="174" t="s">
        <v>247</v>
      </c>
      <c r="E1041" s="180" t="s">
        <v>1</v>
      </c>
      <c r="F1041" s="181" t="s">
        <v>1735</v>
      </c>
      <c r="G1041" s="242"/>
      <c r="H1041" s="243" t="s">
        <v>1</v>
      </c>
      <c r="I1041" s="242"/>
      <c r="J1041" s="242"/>
      <c r="K1041" s="242"/>
      <c r="L1041" s="179"/>
      <c r="M1041" s="182"/>
      <c r="N1041" s="183"/>
      <c r="O1041" s="183"/>
      <c r="P1041" s="183"/>
      <c r="Q1041" s="183"/>
      <c r="R1041" s="183"/>
      <c r="S1041" s="183"/>
      <c r="T1041" s="184"/>
      <c r="AT1041" s="180" t="s">
        <v>247</v>
      </c>
      <c r="AU1041" s="180" t="s">
        <v>85</v>
      </c>
      <c r="AV1041" s="13" t="s">
        <v>83</v>
      </c>
      <c r="AW1041" s="13" t="s">
        <v>33</v>
      </c>
      <c r="AX1041" s="13" t="s">
        <v>76</v>
      </c>
      <c r="AY1041" s="180" t="s">
        <v>235</v>
      </c>
    </row>
    <row r="1042" spans="1:65" s="14" customFormat="1" x14ac:dyDescent="0.2">
      <c r="B1042" s="185"/>
      <c r="D1042" s="174" t="s">
        <v>247</v>
      </c>
      <c r="E1042" s="186" t="s">
        <v>1</v>
      </c>
      <c r="F1042" s="187" t="s">
        <v>1766</v>
      </c>
      <c r="G1042" s="244"/>
      <c r="H1042" s="245">
        <v>160</v>
      </c>
      <c r="I1042" s="244"/>
      <c r="J1042" s="244"/>
      <c r="K1042" s="244"/>
      <c r="L1042" s="185"/>
      <c r="M1042" s="188"/>
      <c r="N1042" s="189"/>
      <c r="O1042" s="189"/>
      <c r="P1042" s="189"/>
      <c r="Q1042" s="189"/>
      <c r="R1042" s="189"/>
      <c r="S1042" s="189"/>
      <c r="T1042" s="190"/>
      <c r="AT1042" s="186" t="s">
        <v>247</v>
      </c>
      <c r="AU1042" s="186" t="s">
        <v>85</v>
      </c>
      <c r="AV1042" s="14" t="s">
        <v>85</v>
      </c>
      <c r="AW1042" s="14" t="s">
        <v>33</v>
      </c>
      <c r="AX1042" s="14" t="s">
        <v>76</v>
      </c>
      <c r="AY1042" s="186" t="s">
        <v>235</v>
      </c>
    </row>
    <row r="1043" spans="1:65" s="15" customFormat="1" x14ac:dyDescent="0.2">
      <c r="B1043" s="191"/>
      <c r="D1043" s="174" t="s">
        <v>247</v>
      </c>
      <c r="E1043" s="192" t="s">
        <v>1</v>
      </c>
      <c r="F1043" s="193" t="s">
        <v>252</v>
      </c>
      <c r="G1043" s="246"/>
      <c r="H1043" s="247">
        <v>160</v>
      </c>
      <c r="I1043" s="246"/>
      <c r="J1043" s="246"/>
      <c r="K1043" s="246"/>
      <c r="L1043" s="191"/>
      <c r="M1043" s="194"/>
      <c r="N1043" s="195"/>
      <c r="O1043" s="195"/>
      <c r="P1043" s="195"/>
      <c r="Q1043" s="195"/>
      <c r="R1043" s="195"/>
      <c r="S1043" s="195"/>
      <c r="T1043" s="196"/>
      <c r="AT1043" s="192" t="s">
        <v>247</v>
      </c>
      <c r="AU1043" s="192" t="s">
        <v>85</v>
      </c>
      <c r="AV1043" s="15" t="s">
        <v>98</v>
      </c>
      <c r="AW1043" s="15" t="s">
        <v>33</v>
      </c>
      <c r="AX1043" s="15" t="s">
        <v>83</v>
      </c>
      <c r="AY1043" s="192" t="s">
        <v>235</v>
      </c>
    </row>
    <row r="1044" spans="1:65" s="2" customFormat="1" ht="19.899999999999999" customHeight="1" x14ac:dyDescent="0.2">
      <c r="A1044" s="33"/>
      <c r="B1044" s="162"/>
      <c r="C1044" s="163" t="s">
        <v>1767</v>
      </c>
      <c r="D1044" s="163" t="s">
        <v>237</v>
      </c>
      <c r="E1044" s="164" t="s">
        <v>731</v>
      </c>
      <c r="F1044" s="165" t="s">
        <v>732</v>
      </c>
      <c r="G1044" s="240" t="s">
        <v>648</v>
      </c>
      <c r="H1044" s="241">
        <v>160</v>
      </c>
      <c r="I1044" s="167"/>
      <c r="J1044" s="254">
        <f>ROUND(I1044*H1044,2)</f>
        <v>0</v>
      </c>
      <c r="K1044" s="255" t="s">
        <v>241</v>
      </c>
      <c r="L1044" s="34"/>
      <c r="M1044" s="168" t="s">
        <v>1</v>
      </c>
      <c r="N1044" s="169" t="s">
        <v>41</v>
      </c>
      <c r="O1044" s="59"/>
      <c r="P1044" s="170">
        <f>O1044*H1044</f>
        <v>0</v>
      </c>
      <c r="Q1044" s="170">
        <v>3.8999999999999999E-4</v>
      </c>
      <c r="R1044" s="170">
        <f>Q1044*H1044</f>
        <v>6.2399999999999997E-2</v>
      </c>
      <c r="S1044" s="170">
        <v>0</v>
      </c>
      <c r="T1044" s="171">
        <f>S1044*H1044</f>
        <v>0</v>
      </c>
      <c r="U1044" s="33"/>
      <c r="V1044" s="33"/>
      <c r="W1044" s="33"/>
      <c r="X1044" s="33"/>
      <c r="Y1044" s="33"/>
      <c r="Z1044" s="33"/>
      <c r="AA1044" s="33"/>
      <c r="AB1044" s="33"/>
      <c r="AC1044" s="33"/>
      <c r="AD1044" s="33"/>
      <c r="AE1044" s="33"/>
      <c r="AR1044" s="172" t="s">
        <v>98</v>
      </c>
      <c r="AT1044" s="172" t="s">
        <v>237</v>
      </c>
      <c r="AU1044" s="172" t="s">
        <v>85</v>
      </c>
      <c r="AY1044" s="18" t="s">
        <v>235</v>
      </c>
      <c r="BE1044" s="173">
        <f>IF(N1044="základní",J1044,0)</f>
        <v>0</v>
      </c>
      <c r="BF1044" s="173">
        <f>IF(N1044="snížená",J1044,0)</f>
        <v>0</v>
      </c>
      <c r="BG1044" s="173">
        <f>IF(N1044="zákl. přenesená",J1044,0)</f>
        <v>0</v>
      </c>
      <c r="BH1044" s="173">
        <f>IF(N1044="sníž. přenesená",J1044,0)</f>
        <v>0</v>
      </c>
      <c r="BI1044" s="173">
        <f>IF(N1044="nulová",J1044,0)</f>
        <v>0</v>
      </c>
      <c r="BJ1044" s="18" t="s">
        <v>83</v>
      </c>
      <c r="BK1044" s="173">
        <f>ROUND(I1044*H1044,2)</f>
        <v>0</v>
      </c>
      <c r="BL1044" s="18" t="s">
        <v>98</v>
      </c>
      <c r="BM1044" s="172" t="s">
        <v>1768</v>
      </c>
    </row>
    <row r="1045" spans="1:65" s="2" customFormat="1" ht="19.5" x14ac:dyDescent="0.2">
      <c r="A1045" s="33"/>
      <c r="B1045" s="34"/>
      <c r="C1045" s="33"/>
      <c r="D1045" s="174" t="s">
        <v>243</v>
      </c>
      <c r="E1045" s="33"/>
      <c r="F1045" s="175" t="s">
        <v>734</v>
      </c>
      <c r="G1045" s="238"/>
      <c r="H1045" s="238"/>
      <c r="I1045" s="238"/>
      <c r="J1045" s="238"/>
      <c r="K1045" s="238"/>
      <c r="L1045" s="34"/>
      <c r="M1045" s="176"/>
      <c r="N1045" s="177"/>
      <c r="O1045" s="59"/>
      <c r="P1045" s="59"/>
      <c r="Q1045" s="59"/>
      <c r="R1045" s="59"/>
      <c r="S1045" s="59"/>
      <c r="T1045" s="60"/>
      <c r="U1045" s="33"/>
      <c r="V1045" s="33"/>
      <c r="W1045" s="33"/>
      <c r="X1045" s="33"/>
      <c r="Y1045" s="33"/>
      <c r="Z1045" s="33"/>
      <c r="AA1045" s="33"/>
      <c r="AB1045" s="33"/>
      <c r="AC1045" s="33"/>
      <c r="AD1045" s="33"/>
      <c r="AE1045" s="33"/>
      <c r="AT1045" s="18" t="s">
        <v>243</v>
      </c>
      <c r="AU1045" s="18" t="s">
        <v>85</v>
      </c>
    </row>
    <row r="1046" spans="1:65" s="2" customFormat="1" ht="117" x14ac:dyDescent="0.2">
      <c r="A1046" s="33"/>
      <c r="B1046" s="34"/>
      <c r="C1046" s="33"/>
      <c r="D1046" s="174" t="s">
        <v>245</v>
      </c>
      <c r="E1046" s="33"/>
      <c r="F1046" s="178" t="s">
        <v>728</v>
      </c>
      <c r="G1046" s="238"/>
      <c r="H1046" s="238"/>
      <c r="I1046" s="238"/>
      <c r="J1046" s="238"/>
      <c r="K1046" s="238"/>
      <c r="L1046" s="34"/>
      <c r="M1046" s="176"/>
      <c r="N1046" s="177"/>
      <c r="O1046" s="59"/>
      <c r="P1046" s="59"/>
      <c r="Q1046" s="59"/>
      <c r="R1046" s="59"/>
      <c r="S1046" s="59"/>
      <c r="T1046" s="60"/>
      <c r="U1046" s="33"/>
      <c r="V1046" s="33"/>
      <c r="W1046" s="33"/>
      <c r="X1046" s="33"/>
      <c r="Y1046" s="33"/>
      <c r="Z1046" s="33"/>
      <c r="AA1046" s="33"/>
      <c r="AB1046" s="33"/>
      <c r="AC1046" s="33"/>
      <c r="AD1046" s="33"/>
      <c r="AE1046" s="33"/>
      <c r="AT1046" s="18" t="s">
        <v>245</v>
      </c>
      <c r="AU1046" s="18" t="s">
        <v>85</v>
      </c>
    </row>
    <row r="1047" spans="1:65" s="13" customFormat="1" x14ac:dyDescent="0.2">
      <c r="B1047" s="179"/>
      <c r="D1047" s="174" t="s">
        <v>247</v>
      </c>
      <c r="E1047" s="180" t="s">
        <v>1</v>
      </c>
      <c r="F1047" s="181" t="s">
        <v>1735</v>
      </c>
      <c r="G1047" s="242"/>
      <c r="H1047" s="243" t="s">
        <v>1</v>
      </c>
      <c r="I1047" s="242"/>
      <c r="J1047" s="242"/>
      <c r="K1047" s="242"/>
      <c r="L1047" s="179"/>
      <c r="M1047" s="182"/>
      <c r="N1047" s="183"/>
      <c r="O1047" s="183"/>
      <c r="P1047" s="183"/>
      <c r="Q1047" s="183"/>
      <c r="R1047" s="183"/>
      <c r="S1047" s="183"/>
      <c r="T1047" s="184"/>
      <c r="AT1047" s="180" t="s">
        <v>247</v>
      </c>
      <c r="AU1047" s="180" t="s">
        <v>85</v>
      </c>
      <c r="AV1047" s="13" t="s">
        <v>83</v>
      </c>
      <c r="AW1047" s="13" t="s">
        <v>33</v>
      </c>
      <c r="AX1047" s="13" t="s">
        <v>76</v>
      </c>
      <c r="AY1047" s="180" t="s">
        <v>235</v>
      </c>
    </row>
    <row r="1048" spans="1:65" s="14" customFormat="1" x14ac:dyDescent="0.2">
      <c r="B1048" s="185"/>
      <c r="D1048" s="174" t="s">
        <v>247</v>
      </c>
      <c r="E1048" s="186" t="s">
        <v>1</v>
      </c>
      <c r="F1048" s="187" t="s">
        <v>1769</v>
      </c>
      <c r="G1048" s="244"/>
      <c r="H1048" s="245">
        <v>160</v>
      </c>
      <c r="I1048" s="244"/>
      <c r="J1048" s="244"/>
      <c r="K1048" s="244"/>
      <c r="L1048" s="185"/>
      <c r="M1048" s="188"/>
      <c r="N1048" s="189"/>
      <c r="O1048" s="189"/>
      <c r="P1048" s="189"/>
      <c r="Q1048" s="189"/>
      <c r="R1048" s="189"/>
      <c r="S1048" s="189"/>
      <c r="T1048" s="190"/>
      <c r="AT1048" s="186" t="s">
        <v>247</v>
      </c>
      <c r="AU1048" s="186" t="s">
        <v>85</v>
      </c>
      <c r="AV1048" s="14" t="s">
        <v>85</v>
      </c>
      <c r="AW1048" s="14" t="s">
        <v>33</v>
      </c>
      <c r="AX1048" s="14" t="s">
        <v>76</v>
      </c>
      <c r="AY1048" s="186" t="s">
        <v>235</v>
      </c>
    </row>
    <row r="1049" spans="1:65" s="15" customFormat="1" x14ac:dyDescent="0.2">
      <c r="B1049" s="191"/>
      <c r="D1049" s="174" t="s">
        <v>247</v>
      </c>
      <c r="E1049" s="192" t="s">
        <v>1</v>
      </c>
      <c r="F1049" s="193" t="s">
        <v>252</v>
      </c>
      <c r="G1049" s="246"/>
      <c r="H1049" s="247">
        <v>160</v>
      </c>
      <c r="I1049" s="246"/>
      <c r="J1049" s="246"/>
      <c r="K1049" s="246"/>
      <c r="L1049" s="191"/>
      <c r="M1049" s="194"/>
      <c r="N1049" s="195"/>
      <c r="O1049" s="195"/>
      <c r="P1049" s="195"/>
      <c r="Q1049" s="195"/>
      <c r="R1049" s="195"/>
      <c r="S1049" s="195"/>
      <c r="T1049" s="196"/>
      <c r="AT1049" s="192" t="s">
        <v>247</v>
      </c>
      <c r="AU1049" s="192" t="s">
        <v>85</v>
      </c>
      <c r="AV1049" s="15" t="s">
        <v>98</v>
      </c>
      <c r="AW1049" s="15" t="s">
        <v>33</v>
      </c>
      <c r="AX1049" s="15" t="s">
        <v>83</v>
      </c>
      <c r="AY1049" s="192" t="s">
        <v>235</v>
      </c>
    </row>
    <row r="1050" spans="1:65" s="2" customFormat="1" ht="19.899999999999999" customHeight="1" x14ac:dyDescent="0.2">
      <c r="A1050" s="33"/>
      <c r="B1050" s="162"/>
      <c r="C1050" s="163" t="s">
        <v>1770</v>
      </c>
      <c r="D1050" s="163" t="s">
        <v>237</v>
      </c>
      <c r="E1050" s="164" t="s">
        <v>1771</v>
      </c>
      <c r="F1050" s="165" t="s">
        <v>1772</v>
      </c>
      <c r="G1050" s="240" t="s">
        <v>648</v>
      </c>
      <c r="H1050" s="241">
        <v>112</v>
      </c>
      <c r="I1050" s="167"/>
      <c r="J1050" s="254">
        <f>ROUND(I1050*H1050,2)</f>
        <v>0</v>
      </c>
      <c r="K1050" s="255" t="s">
        <v>241</v>
      </c>
      <c r="L1050" s="34"/>
      <c r="M1050" s="168" t="s">
        <v>1</v>
      </c>
      <c r="N1050" s="169" t="s">
        <v>41</v>
      </c>
      <c r="O1050" s="59"/>
      <c r="P1050" s="170">
        <f>O1050*H1050</f>
        <v>0</v>
      </c>
      <c r="Q1050" s="170">
        <v>0</v>
      </c>
      <c r="R1050" s="170">
        <f>Q1050*H1050</f>
        <v>0</v>
      </c>
      <c r="S1050" s="170">
        <v>0</v>
      </c>
      <c r="T1050" s="171">
        <f>S1050*H1050</f>
        <v>0</v>
      </c>
      <c r="U1050" s="33"/>
      <c r="V1050" s="33"/>
      <c r="W1050" s="33"/>
      <c r="X1050" s="33"/>
      <c r="Y1050" s="33"/>
      <c r="Z1050" s="33"/>
      <c r="AA1050" s="33"/>
      <c r="AB1050" s="33"/>
      <c r="AC1050" s="33"/>
      <c r="AD1050" s="33"/>
      <c r="AE1050" s="33"/>
      <c r="AR1050" s="172" t="s">
        <v>98</v>
      </c>
      <c r="AT1050" s="172" t="s">
        <v>237</v>
      </c>
      <c r="AU1050" s="172" t="s">
        <v>85</v>
      </c>
      <c r="AY1050" s="18" t="s">
        <v>235</v>
      </c>
      <c r="BE1050" s="173">
        <f>IF(N1050="základní",J1050,0)</f>
        <v>0</v>
      </c>
      <c r="BF1050" s="173">
        <f>IF(N1050="snížená",J1050,0)</f>
        <v>0</v>
      </c>
      <c r="BG1050" s="173">
        <f>IF(N1050="zákl. přenesená",J1050,0)</f>
        <v>0</v>
      </c>
      <c r="BH1050" s="173">
        <f>IF(N1050="sníž. přenesená",J1050,0)</f>
        <v>0</v>
      </c>
      <c r="BI1050" s="173">
        <f>IF(N1050="nulová",J1050,0)</f>
        <v>0</v>
      </c>
      <c r="BJ1050" s="18" t="s">
        <v>83</v>
      </c>
      <c r="BK1050" s="173">
        <f>ROUND(I1050*H1050,2)</f>
        <v>0</v>
      </c>
      <c r="BL1050" s="18" t="s">
        <v>98</v>
      </c>
      <c r="BM1050" s="172" t="s">
        <v>1773</v>
      </c>
    </row>
    <row r="1051" spans="1:65" s="2" customFormat="1" ht="39" x14ac:dyDescent="0.2">
      <c r="A1051" s="33"/>
      <c r="B1051" s="34"/>
      <c r="C1051" s="33"/>
      <c r="D1051" s="174" t="s">
        <v>243</v>
      </c>
      <c r="E1051" s="33"/>
      <c r="F1051" s="175" t="s">
        <v>1774</v>
      </c>
      <c r="G1051" s="238"/>
      <c r="H1051" s="238"/>
      <c r="I1051" s="238"/>
      <c r="J1051" s="238"/>
      <c r="K1051" s="238"/>
      <c r="L1051" s="34"/>
      <c r="M1051" s="176"/>
      <c r="N1051" s="177"/>
      <c r="O1051" s="59"/>
      <c r="P1051" s="59"/>
      <c r="Q1051" s="59"/>
      <c r="R1051" s="59"/>
      <c r="S1051" s="59"/>
      <c r="T1051" s="60"/>
      <c r="U1051" s="33"/>
      <c r="V1051" s="33"/>
      <c r="W1051" s="33"/>
      <c r="X1051" s="33"/>
      <c r="Y1051" s="33"/>
      <c r="Z1051" s="33"/>
      <c r="AA1051" s="33"/>
      <c r="AB1051" s="33"/>
      <c r="AC1051" s="33"/>
      <c r="AD1051" s="33"/>
      <c r="AE1051" s="33"/>
      <c r="AT1051" s="18" t="s">
        <v>243</v>
      </c>
      <c r="AU1051" s="18" t="s">
        <v>85</v>
      </c>
    </row>
    <row r="1052" spans="1:65" s="13" customFormat="1" x14ac:dyDescent="0.2">
      <c r="B1052" s="179"/>
      <c r="D1052" s="174" t="s">
        <v>247</v>
      </c>
      <c r="E1052" s="180" t="s">
        <v>1</v>
      </c>
      <c r="F1052" s="181" t="s">
        <v>1153</v>
      </c>
      <c r="G1052" s="242"/>
      <c r="H1052" s="243" t="s">
        <v>1</v>
      </c>
      <c r="I1052" s="242"/>
      <c r="J1052" s="242"/>
      <c r="K1052" s="242"/>
      <c r="L1052" s="179"/>
      <c r="M1052" s="182"/>
      <c r="N1052" s="183"/>
      <c r="O1052" s="183"/>
      <c r="P1052" s="183"/>
      <c r="Q1052" s="183"/>
      <c r="R1052" s="183"/>
      <c r="S1052" s="183"/>
      <c r="T1052" s="184"/>
      <c r="AT1052" s="180" t="s">
        <v>247</v>
      </c>
      <c r="AU1052" s="180" t="s">
        <v>85</v>
      </c>
      <c r="AV1052" s="13" t="s">
        <v>83</v>
      </c>
      <c r="AW1052" s="13" t="s">
        <v>33</v>
      </c>
      <c r="AX1052" s="13" t="s">
        <v>76</v>
      </c>
      <c r="AY1052" s="180" t="s">
        <v>235</v>
      </c>
    </row>
    <row r="1053" spans="1:65" s="13" customFormat="1" x14ac:dyDescent="0.2">
      <c r="B1053" s="179"/>
      <c r="D1053" s="174" t="s">
        <v>247</v>
      </c>
      <c r="E1053" s="180" t="s">
        <v>1</v>
      </c>
      <c r="F1053" s="181" t="s">
        <v>1775</v>
      </c>
      <c r="G1053" s="242"/>
      <c r="H1053" s="243" t="s">
        <v>1</v>
      </c>
      <c r="I1053" s="242"/>
      <c r="J1053" s="242"/>
      <c r="K1053" s="242"/>
      <c r="L1053" s="179"/>
      <c r="M1053" s="182"/>
      <c r="N1053" s="183"/>
      <c r="O1053" s="183"/>
      <c r="P1053" s="183"/>
      <c r="Q1053" s="183"/>
      <c r="R1053" s="183"/>
      <c r="S1053" s="183"/>
      <c r="T1053" s="184"/>
      <c r="AT1053" s="180" t="s">
        <v>247</v>
      </c>
      <c r="AU1053" s="180" t="s">
        <v>85</v>
      </c>
      <c r="AV1053" s="13" t="s">
        <v>83</v>
      </c>
      <c r="AW1053" s="13" t="s">
        <v>33</v>
      </c>
      <c r="AX1053" s="13" t="s">
        <v>76</v>
      </c>
      <c r="AY1053" s="180" t="s">
        <v>235</v>
      </c>
    </row>
    <row r="1054" spans="1:65" s="14" customFormat="1" x14ac:dyDescent="0.2">
      <c r="B1054" s="185"/>
      <c r="D1054" s="174" t="s">
        <v>247</v>
      </c>
      <c r="E1054" s="186" t="s">
        <v>1</v>
      </c>
      <c r="F1054" s="187" t="s">
        <v>1776</v>
      </c>
      <c r="G1054" s="244"/>
      <c r="H1054" s="245">
        <v>112</v>
      </c>
      <c r="I1054" s="244"/>
      <c r="J1054" s="244"/>
      <c r="K1054" s="244"/>
      <c r="L1054" s="185"/>
      <c r="M1054" s="188"/>
      <c r="N1054" s="189"/>
      <c r="O1054" s="189"/>
      <c r="P1054" s="189"/>
      <c r="Q1054" s="189"/>
      <c r="R1054" s="189"/>
      <c r="S1054" s="189"/>
      <c r="T1054" s="190"/>
      <c r="AT1054" s="186" t="s">
        <v>247</v>
      </c>
      <c r="AU1054" s="186" t="s">
        <v>85</v>
      </c>
      <c r="AV1054" s="14" t="s">
        <v>85</v>
      </c>
      <c r="AW1054" s="14" t="s">
        <v>33</v>
      </c>
      <c r="AX1054" s="14" t="s">
        <v>76</v>
      </c>
      <c r="AY1054" s="186" t="s">
        <v>235</v>
      </c>
    </row>
    <row r="1055" spans="1:65" s="15" customFormat="1" x14ac:dyDescent="0.2">
      <c r="B1055" s="191"/>
      <c r="D1055" s="174" t="s">
        <v>247</v>
      </c>
      <c r="E1055" s="192" t="s">
        <v>1</v>
      </c>
      <c r="F1055" s="193" t="s">
        <v>252</v>
      </c>
      <c r="G1055" s="246"/>
      <c r="H1055" s="247">
        <v>112</v>
      </c>
      <c r="I1055" s="246"/>
      <c r="J1055" s="246"/>
      <c r="K1055" s="246"/>
      <c r="L1055" s="191"/>
      <c r="M1055" s="194"/>
      <c r="N1055" s="195"/>
      <c r="O1055" s="195"/>
      <c r="P1055" s="195"/>
      <c r="Q1055" s="195"/>
      <c r="R1055" s="195"/>
      <c r="S1055" s="195"/>
      <c r="T1055" s="196"/>
      <c r="AT1055" s="192" t="s">
        <v>247</v>
      </c>
      <c r="AU1055" s="192" t="s">
        <v>85</v>
      </c>
      <c r="AV1055" s="15" t="s">
        <v>98</v>
      </c>
      <c r="AW1055" s="15" t="s">
        <v>33</v>
      </c>
      <c r="AX1055" s="15" t="s">
        <v>83</v>
      </c>
      <c r="AY1055" s="192" t="s">
        <v>235</v>
      </c>
    </row>
    <row r="1056" spans="1:65" s="12" customFormat="1" ht="22.9" customHeight="1" x14ac:dyDescent="0.2">
      <c r="B1056" s="152"/>
      <c r="D1056" s="153" t="s">
        <v>75</v>
      </c>
      <c r="E1056" s="161" t="s">
        <v>736</v>
      </c>
      <c r="F1056" s="161" t="s">
        <v>737</v>
      </c>
      <c r="G1056" s="239"/>
      <c r="H1056" s="239"/>
      <c r="I1056" s="239"/>
      <c r="J1056" s="253">
        <f>BK1056</f>
        <v>0</v>
      </c>
      <c r="K1056" s="239"/>
      <c r="L1056" s="152"/>
      <c r="M1056" s="155"/>
      <c r="N1056" s="156"/>
      <c r="O1056" s="156"/>
      <c r="P1056" s="157">
        <f>SUM(P1057:P1110)</f>
        <v>0</v>
      </c>
      <c r="Q1056" s="156"/>
      <c r="R1056" s="157">
        <f>SUM(R1057:R1110)</f>
        <v>0</v>
      </c>
      <c r="S1056" s="156"/>
      <c r="T1056" s="158">
        <f>SUM(T1057:T1110)</f>
        <v>0</v>
      </c>
      <c r="AR1056" s="153" t="s">
        <v>83</v>
      </c>
      <c r="AT1056" s="159" t="s">
        <v>75</v>
      </c>
      <c r="AU1056" s="159" t="s">
        <v>83</v>
      </c>
      <c r="AY1056" s="153" t="s">
        <v>235</v>
      </c>
      <c r="BK1056" s="160">
        <f>SUM(BK1057:BK1110)</f>
        <v>0</v>
      </c>
    </row>
    <row r="1057" spans="1:65" s="2" customFormat="1" ht="19.899999999999999" customHeight="1" x14ac:dyDescent="0.2">
      <c r="A1057" s="33"/>
      <c r="B1057" s="162"/>
      <c r="C1057" s="163" t="s">
        <v>1777</v>
      </c>
      <c r="D1057" s="163" t="s">
        <v>237</v>
      </c>
      <c r="E1057" s="164" t="s">
        <v>1778</v>
      </c>
      <c r="F1057" s="165" t="s">
        <v>1779</v>
      </c>
      <c r="G1057" s="240" t="s">
        <v>341</v>
      </c>
      <c r="H1057" s="241">
        <v>8.4009999999999998</v>
      </c>
      <c r="I1057" s="167"/>
      <c r="J1057" s="254">
        <f>ROUND(I1057*H1057,2)</f>
        <v>0</v>
      </c>
      <c r="K1057" s="255" t="s">
        <v>1</v>
      </c>
      <c r="L1057" s="34"/>
      <c r="M1057" s="168" t="s">
        <v>1</v>
      </c>
      <c r="N1057" s="169" t="s">
        <v>41</v>
      </c>
      <c r="O1057" s="59"/>
      <c r="P1057" s="170">
        <f>O1057*H1057</f>
        <v>0</v>
      </c>
      <c r="Q1057" s="170">
        <v>0</v>
      </c>
      <c r="R1057" s="170">
        <f>Q1057*H1057</f>
        <v>0</v>
      </c>
      <c r="S1057" s="170">
        <v>0</v>
      </c>
      <c r="T1057" s="171">
        <f>S1057*H1057</f>
        <v>0</v>
      </c>
      <c r="U1057" s="33"/>
      <c r="V1057" s="33"/>
      <c r="W1057" s="33"/>
      <c r="X1057" s="33"/>
      <c r="Y1057" s="33"/>
      <c r="Z1057" s="33"/>
      <c r="AA1057" s="33"/>
      <c r="AB1057" s="33"/>
      <c r="AC1057" s="33"/>
      <c r="AD1057" s="33"/>
      <c r="AE1057" s="33"/>
      <c r="AR1057" s="172" t="s">
        <v>98</v>
      </c>
      <c r="AT1057" s="172" t="s">
        <v>237</v>
      </c>
      <c r="AU1057" s="172" t="s">
        <v>85</v>
      </c>
      <c r="AY1057" s="18" t="s">
        <v>235</v>
      </c>
      <c r="BE1057" s="173">
        <f>IF(N1057="základní",J1057,0)</f>
        <v>0</v>
      </c>
      <c r="BF1057" s="173">
        <f>IF(N1057="snížená",J1057,0)</f>
        <v>0</v>
      </c>
      <c r="BG1057" s="173">
        <f>IF(N1057="zákl. přenesená",J1057,0)</f>
        <v>0</v>
      </c>
      <c r="BH1057" s="173">
        <f>IF(N1057="sníž. přenesená",J1057,0)</f>
        <v>0</v>
      </c>
      <c r="BI1057" s="173">
        <f>IF(N1057="nulová",J1057,0)</f>
        <v>0</v>
      </c>
      <c r="BJ1057" s="18" t="s">
        <v>83</v>
      </c>
      <c r="BK1057" s="173">
        <f>ROUND(I1057*H1057,2)</f>
        <v>0</v>
      </c>
      <c r="BL1057" s="18" t="s">
        <v>98</v>
      </c>
      <c r="BM1057" s="172" t="s">
        <v>1780</v>
      </c>
    </row>
    <row r="1058" spans="1:65" s="2" customFormat="1" ht="19.5" x14ac:dyDescent="0.2">
      <c r="A1058" s="33"/>
      <c r="B1058" s="34"/>
      <c r="C1058" s="33"/>
      <c r="D1058" s="174" t="s">
        <v>243</v>
      </c>
      <c r="E1058" s="33"/>
      <c r="F1058" s="175" t="s">
        <v>1779</v>
      </c>
      <c r="G1058" s="238"/>
      <c r="H1058" s="238"/>
      <c r="I1058" s="238"/>
      <c r="J1058" s="238"/>
      <c r="K1058" s="238"/>
      <c r="L1058" s="34"/>
      <c r="M1058" s="176"/>
      <c r="N1058" s="177"/>
      <c r="O1058" s="59"/>
      <c r="P1058" s="59"/>
      <c r="Q1058" s="59"/>
      <c r="R1058" s="59"/>
      <c r="S1058" s="59"/>
      <c r="T1058" s="60"/>
      <c r="U1058" s="33"/>
      <c r="V1058" s="33"/>
      <c r="W1058" s="33"/>
      <c r="X1058" s="33"/>
      <c r="Y1058" s="33"/>
      <c r="Z1058" s="33"/>
      <c r="AA1058" s="33"/>
      <c r="AB1058" s="33"/>
      <c r="AC1058" s="33"/>
      <c r="AD1058" s="33"/>
      <c r="AE1058" s="33"/>
      <c r="AT1058" s="18" t="s">
        <v>243</v>
      </c>
      <c r="AU1058" s="18" t="s">
        <v>85</v>
      </c>
    </row>
    <row r="1059" spans="1:65" s="13" customFormat="1" x14ac:dyDescent="0.2">
      <c r="B1059" s="179"/>
      <c r="D1059" s="174" t="s">
        <v>247</v>
      </c>
      <c r="E1059" s="180" t="s">
        <v>1</v>
      </c>
      <c r="F1059" s="181" t="s">
        <v>1141</v>
      </c>
      <c r="G1059" s="242"/>
      <c r="H1059" s="243" t="s">
        <v>1</v>
      </c>
      <c r="I1059" s="242"/>
      <c r="J1059" s="242"/>
      <c r="K1059" s="242"/>
      <c r="L1059" s="179"/>
      <c r="M1059" s="182"/>
      <c r="N1059" s="183"/>
      <c r="O1059" s="183"/>
      <c r="P1059" s="183"/>
      <c r="Q1059" s="183"/>
      <c r="R1059" s="183"/>
      <c r="S1059" s="183"/>
      <c r="T1059" s="184"/>
      <c r="AT1059" s="180" t="s">
        <v>247</v>
      </c>
      <c r="AU1059" s="180" t="s">
        <v>85</v>
      </c>
      <c r="AV1059" s="13" t="s">
        <v>83</v>
      </c>
      <c r="AW1059" s="13" t="s">
        <v>33</v>
      </c>
      <c r="AX1059" s="13" t="s">
        <v>76</v>
      </c>
      <c r="AY1059" s="180" t="s">
        <v>235</v>
      </c>
    </row>
    <row r="1060" spans="1:65" s="13" customFormat="1" x14ac:dyDescent="0.2">
      <c r="B1060" s="179"/>
      <c r="D1060" s="174" t="s">
        <v>247</v>
      </c>
      <c r="E1060" s="180" t="s">
        <v>1</v>
      </c>
      <c r="F1060" s="181" t="s">
        <v>1781</v>
      </c>
      <c r="G1060" s="242"/>
      <c r="H1060" s="243" t="s">
        <v>1</v>
      </c>
      <c r="I1060" s="242"/>
      <c r="J1060" s="242"/>
      <c r="K1060" s="242"/>
      <c r="L1060" s="179"/>
      <c r="M1060" s="182"/>
      <c r="N1060" s="183"/>
      <c r="O1060" s="183"/>
      <c r="P1060" s="183"/>
      <c r="Q1060" s="183"/>
      <c r="R1060" s="183"/>
      <c r="S1060" s="183"/>
      <c r="T1060" s="184"/>
      <c r="AT1060" s="180" t="s">
        <v>247</v>
      </c>
      <c r="AU1060" s="180" t="s">
        <v>85</v>
      </c>
      <c r="AV1060" s="13" t="s">
        <v>83</v>
      </c>
      <c r="AW1060" s="13" t="s">
        <v>33</v>
      </c>
      <c r="AX1060" s="13" t="s">
        <v>76</v>
      </c>
      <c r="AY1060" s="180" t="s">
        <v>235</v>
      </c>
    </row>
    <row r="1061" spans="1:65" s="14" customFormat="1" x14ac:dyDescent="0.2">
      <c r="B1061" s="185"/>
      <c r="D1061" s="174" t="s">
        <v>247</v>
      </c>
      <c r="E1061" s="186" t="s">
        <v>1</v>
      </c>
      <c r="F1061" s="187" t="s">
        <v>1782</v>
      </c>
      <c r="G1061" s="244"/>
      <c r="H1061" s="245">
        <v>2.4009999999999998</v>
      </c>
      <c r="I1061" s="244"/>
      <c r="J1061" s="244"/>
      <c r="K1061" s="244"/>
      <c r="L1061" s="185"/>
      <c r="M1061" s="188"/>
      <c r="N1061" s="189"/>
      <c r="O1061" s="189"/>
      <c r="P1061" s="189"/>
      <c r="Q1061" s="189"/>
      <c r="R1061" s="189"/>
      <c r="S1061" s="189"/>
      <c r="T1061" s="190"/>
      <c r="AT1061" s="186" t="s">
        <v>247</v>
      </c>
      <c r="AU1061" s="186" t="s">
        <v>85</v>
      </c>
      <c r="AV1061" s="14" t="s">
        <v>85</v>
      </c>
      <c r="AW1061" s="14" t="s">
        <v>33</v>
      </c>
      <c r="AX1061" s="14" t="s">
        <v>76</v>
      </c>
      <c r="AY1061" s="186" t="s">
        <v>235</v>
      </c>
    </row>
    <row r="1062" spans="1:65" s="13" customFormat="1" x14ac:dyDescent="0.2">
      <c r="B1062" s="179"/>
      <c r="D1062" s="174" t="s">
        <v>247</v>
      </c>
      <c r="E1062" s="180" t="s">
        <v>1</v>
      </c>
      <c r="F1062" s="181" t="s">
        <v>1783</v>
      </c>
      <c r="G1062" s="242"/>
      <c r="H1062" s="243" t="s">
        <v>1</v>
      </c>
      <c r="I1062" s="242"/>
      <c r="J1062" s="242"/>
      <c r="K1062" s="242"/>
      <c r="L1062" s="179"/>
      <c r="M1062" s="182"/>
      <c r="N1062" s="183"/>
      <c r="O1062" s="183"/>
      <c r="P1062" s="183"/>
      <c r="Q1062" s="183"/>
      <c r="R1062" s="183"/>
      <c r="S1062" s="183"/>
      <c r="T1062" s="184"/>
      <c r="AT1062" s="180" t="s">
        <v>247</v>
      </c>
      <c r="AU1062" s="180" t="s">
        <v>85</v>
      </c>
      <c r="AV1062" s="13" t="s">
        <v>83</v>
      </c>
      <c r="AW1062" s="13" t="s">
        <v>33</v>
      </c>
      <c r="AX1062" s="13" t="s">
        <v>76</v>
      </c>
      <c r="AY1062" s="180" t="s">
        <v>235</v>
      </c>
    </row>
    <row r="1063" spans="1:65" s="14" customFormat="1" x14ac:dyDescent="0.2">
      <c r="B1063" s="185"/>
      <c r="D1063" s="174" t="s">
        <v>247</v>
      </c>
      <c r="E1063" s="186" t="s">
        <v>1</v>
      </c>
      <c r="F1063" s="187" t="s">
        <v>1784</v>
      </c>
      <c r="G1063" s="244"/>
      <c r="H1063" s="245">
        <v>3.5</v>
      </c>
      <c r="I1063" s="244"/>
      <c r="J1063" s="244"/>
      <c r="K1063" s="244"/>
      <c r="L1063" s="185"/>
      <c r="M1063" s="188"/>
      <c r="N1063" s="189"/>
      <c r="O1063" s="189"/>
      <c r="P1063" s="189"/>
      <c r="Q1063" s="189"/>
      <c r="R1063" s="189"/>
      <c r="S1063" s="189"/>
      <c r="T1063" s="190"/>
      <c r="AT1063" s="186" t="s">
        <v>247</v>
      </c>
      <c r="AU1063" s="186" t="s">
        <v>85</v>
      </c>
      <c r="AV1063" s="14" t="s">
        <v>85</v>
      </c>
      <c r="AW1063" s="14" t="s">
        <v>33</v>
      </c>
      <c r="AX1063" s="14" t="s">
        <v>76</v>
      </c>
      <c r="AY1063" s="186" t="s">
        <v>235</v>
      </c>
    </row>
    <row r="1064" spans="1:65" s="13" customFormat="1" x14ac:dyDescent="0.2">
      <c r="B1064" s="179"/>
      <c r="D1064" s="174" t="s">
        <v>247</v>
      </c>
      <c r="E1064" s="180" t="s">
        <v>1</v>
      </c>
      <c r="F1064" s="181" t="s">
        <v>1785</v>
      </c>
      <c r="G1064" s="242"/>
      <c r="H1064" s="243" t="s">
        <v>1</v>
      </c>
      <c r="I1064" s="242"/>
      <c r="J1064" s="242"/>
      <c r="K1064" s="242"/>
      <c r="L1064" s="179"/>
      <c r="M1064" s="182"/>
      <c r="N1064" s="183"/>
      <c r="O1064" s="183"/>
      <c r="P1064" s="183"/>
      <c r="Q1064" s="183"/>
      <c r="R1064" s="183"/>
      <c r="S1064" s="183"/>
      <c r="T1064" s="184"/>
      <c r="AT1064" s="180" t="s">
        <v>247</v>
      </c>
      <c r="AU1064" s="180" t="s">
        <v>85</v>
      </c>
      <c r="AV1064" s="13" t="s">
        <v>83</v>
      </c>
      <c r="AW1064" s="13" t="s">
        <v>33</v>
      </c>
      <c r="AX1064" s="13" t="s">
        <v>76</v>
      </c>
      <c r="AY1064" s="180" t="s">
        <v>235</v>
      </c>
    </row>
    <row r="1065" spans="1:65" s="14" customFormat="1" x14ac:dyDescent="0.2">
      <c r="B1065" s="185"/>
      <c r="D1065" s="174" t="s">
        <v>247</v>
      </c>
      <c r="E1065" s="186" t="s">
        <v>1</v>
      </c>
      <c r="F1065" s="187" t="s">
        <v>1786</v>
      </c>
      <c r="G1065" s="244"/>
      <c r="H1065" s="245">
        <v>2.5</v>
      </c>
      <c r="I1065" s="244"/>
      <c r="J1065" s="244"/>
      <c r="K1065" s="244"/>
      <c r="L1065" s="185"/>
      <c r="M1065" s="188"/>
      <c r="N1065" s="189"/>
      <c r="O1065" s="189"/>
      <c r="P1065" s="189"/>
      <c r="Q1065" s="189"/>
      <c r="R1065" s="189"/>
      <c r="S1065" s="189"/>
      <c r="T1065" s="190"/>
      <c r="AT1065" s="186" t="s">
        <v>247</v>
      </c>
      <c r="AU1065" s="186" t="s">
        <v>85</v>
      </c>
      <c r="AV1065" s="14" t="s">
        <v>85</v>
      </c>
      <c r="AW1065" s="14" t="s">
        <v>33</v>
      </c>
      <c r="AX1065" s="14" t="s">
        <v>76</v>
      </c>
      <c r="AY1065" s="186" t="s">
        <v>235</v>
      </c>
    </row>
    <row r="1066" spans="1:65" s="15" customFormat="1" x14ac:dyDescent="0.2">
      <c r="B1066" s="191"/>
      <c r="D1066" s="174" t="s">
        <v>247</v>
      </c>
      <c r="E1066" s="192" t="s">
        <v>1</v>
      </c>
      <c r="F1066" s="193" t="s">
        <v>252</v>
      </c>
      <c r="G1066" s="246"/>
      <c r="H1066" s="247">
        <v>8.4009999999999998</v>
      </c>
      <c r="I1066" s="246"/>
      <c r="J1066" s="246"/>
      <c r="K1066" s="246"/>
      <c r="L1066" s="191"/>
      <c r="M1066" s="194"/>
      <c r="N1066" s="195"/>
      <c r="O1066" s="195"/>
      <c r="P1066" s="195"/>
      <c r="Q1066" s="195"/>
      <c r="R1066" s="195"/>
      <c r="S1066" s="195"/>
      <c r="T1066" s="196"/>
      <c r="AT1066" s="192" t="s">
        <v>247</v>
      </c>
      <c r="AU1066" s="192" t="s">
        <v>85</v>
      </c>
      <c r="AV1066" s="15" t="s">
        <v>98</v>
      </c>
      <c r="AW1066" s="15" t="s">
        <v>33</v>
      </c>
      <c r="AX1066" s="15" t="s">
        <v>83</v>
      </c>
      <c r="AY1066" s="192" t="s">
        <v>235</v>
      </c>
    </row>
    <row r="1067" spans="1:65" s="2" customFormat="1" ht="19.899999999999999" customHeight="1" x14ac:dyDescent="0.2">
      <c r="A1067" s="33"/>
      <c r="B1067" s="162"/>
      <c r="C1067" s="163" t="s">
        <v>1787</v>
      </c>
      <c r="D1067" s="163" t="s">
        <v>237</v>
      </c>
      <c r="E1067" s="164" t="s">
        <v>1788</v>
      </c>
      <c r="F1067" s="165" t="s">
        <v>1789</v>
      </c>
      <c r="G1067" s="240" t="s">
        <v>341</v>
      </c>
      <c r="H1067" s="241">
        <v>128.63999999999999</v>
      </c>
      <c r="I1067" s="167"/>
      <c r="J1067" s="254">
        <f>ROUND(I1067*H1067,2)</f>
        <v>0</v>
      </c>
      <c r="K1067" s="255" t="s">
        <v>241</v>
      </c>
      <c r="L1067" s="34"/>
      <c r="M1067" s="168" t="s">
        <v>1</v>
      </c>
      <c r="N1067" s="169" t="s">
        <v>41</v>
      </c>
      <c r="O1067" s="59"/>
      <c r="P1067" s="170">
        <f>O1067*H1067</f>
        <v>0</v>
      </c>
      <c r="Q1067" s="170">
        <v>0</v>
      </c>
      <c r="R1067" s="170">
        <f>Q1067*H1067</f>
        <v>0</v>
      </c>
      <c r="S1067" s="170">
        <v>0</v>
      </c>
      <c r="T1067" s="171">
        <f>S1067*H1067</f>
        <v>0</v>
      </c>
      <c r="U1067" s="33"/>
      <c r="V1067" s="33"/>
      <c r="W1067" s="33"/>
      <c r="X1067" s="33"/>
      <c r="Y1067" s="33"/>
      <c r="Z1067" s="33"/>
      <c r="AA1067" s="33"/>
      <c r="AB1067" s="33"/>
      <c r="AC1067" s="33"/>
      <c r="AD1067" s="33"/>
      <c r="AE1067" s="33"/>
      <c r="AR1067" s="172" t="s">
        <v>98</v>
      </c>
      <c r="AT1067" s="172" t="s">
        <v>237</v>
      </c>
      <c r="AU1067" s="172" t="s">
        <v>85</v>
      </c>
      <c r="AY1067" s="18" t="s">
        <v>235</v>
      </c>
      <c r="BE1067" s="173">
        <f>IF(N1067="základní",J1067,0)</f>
        <v>0</v>
      </c>
      <c r="BF1067" s="173">
        <f>IF(N1067="snížená",J1067,0)</f>
        <v>0</v>
      </c>
      <c r="BG1067" s="173">
        <f>IF(N1067="zákl. přenesená",J1067,0)</f>
        <v>0</v>
      </c>
      <c r="BH1067" s="173">
        <f>IF(N1067="sníž. přenesená",J1067,0)</f>
        <v>0</v>
      </c>
      <c r="BI1067" s="173">
        <f>IF(N1067="nulová",J1067,0)</f>
        <v>0</v>
      </c>
      <c r="BJ1067" s="18" t="s">
        <v>83</v>
      </c>
      <c r="BK1067" s="173">
        <f>ROUND(I1067*H1067,2)</f>
        <v>0</v>
      </c>
      <c r="BL1067" s="18" t="s">
        <v>98</v>
      </c>
      <c r="BM1067" s="172" t="s">
        <v>1790</v>
      </c>
    </row>
    <row r="1068" spans="1:65" s="2" customFormat="1" ht="29.25" x14ac:dyDescent="0.2">
      <c r="A1068" s="33"/>
      <c r="B1068" s="34"/>
      <c r="C1068" s="33"/>
      <c r="D1068" s="174" t="s">
        <v>243</v>
      </c>
      <c r="E1068" s="33"/>
      <c r="F1068" s="175" t="s">
        <v>1791</v>
      </c>
      <c r="G1068" s="238"/>
      <c r="H1068" s="238"/>
      <c r="I1068" s="238"/>
      <c r="J1068" s="238"/>
      <c r="K1068" s="238"/>
      <c r="L1068" s="34"/>
      <c r="M1068" s="176"/>
      <c r="N1068" s="177"/>
      <c r="O1068" s="59"/>
      <c r="P1068" s="59"/>
      <c r="Q1068" s="59"/>
      <c r="R1068" s="59"/>
      <c r="S1068" s="59"/>
      <c r="T1068" s="60"/>
      <c r="U1068" s="33"/>
      <c r="V1068" s="33"/>
      <c r="W1068" s="33"/>
      <c r="X1068" s="33"/>
      <c r="Y1068" s="33"/>
      <c r="Z1068" s="33"/>
      <c r="AA1068" s="33"/>
      <c r="AB1068" s="33"/>
      <c r="AC1068" s="33"/>
      <c r="AD1068" s="33"/>
      <c r="AE1068" s="33"/>
      <c r="AT1068" s="18" t="s">
        <v>243</v>
      </c>
      <c r="AU1068" s="18" t="s">
        <v>85</v>
      </c>
    </row>
    <row r="1069" spans="1:65" s="2" customFormat="1" ht="107.25" x14ac:dyDescent="0.2">
      <c r="A1069" s="33"/>
      <c r="B1069" s="34"/>
      <c r="C1069" s="33"/>
      <c r="D1069" s="174" t="s">
        <v>245</v>
      </c>
      <c r="E1069" s="33"/>
      <c r="F1069" s="178" t="s">
        <v>1792</v>
      </c>
      <c r="G1069" s="238"/>
      <c r="H1069" s="238"/>
      <c r="I1069" s="238"/>
      <c r="J1069" s="238"/>
      <c r="K1069" s="238"/>
      <c r="L1069" s="34"/>
      <c r="M1069" s="176"/>
      <c r="N1069" s="177"/>
      <c r="O1069" s="59"/>
      <c r="P1069" s="59"/>
      <c r="Q1069" s="59"/>
      <c r="R1069" s="59"/>
      <c r="S1069" s="59"/>
      <c r="T1069" s="60"/>
      <c r="U1069" s="33"/>
      <c r="V1069" s="33"/>
      <c r="W1069" s="33"/>
      <c r="X1069" s="33"/>
      <c r="Y1069" s="33"/>
      <c r="Z1069" s="33"/>
      <c r="AA1069" s="33"/>
      <c r="AB1069" s="33"/>
      <c r="AC1069" s="33"/>
      <c r="AD1069" s="33"/>
      <c r="AE1069" s="33"/>
      <c r="AT1069" s="18" t="s">
        <v>245</v>
      </c>
      <c r="AU1069" s="18" t="s">
        <v>85</v>
      </c>
    </row>
    <row r="1070" spans="1:65" s="13" customFormat="1" x14ac:dyDescent="0.2">
      <c r="B1070" s="179"/>
      <c r="D1070" s="174" t="s">
        <v>247</v>
      </c>
      <c r="E1070" s="180" t="s">
        <v>1</v>
      </c>
      <c r="F1070" s="181" t="s">
        <v>1153</v>
      </c>
      <c r="G1070" s="242"/>
      <c r="H1070" s="243" t="s">
        <v>1</v>
      </c>
      <c r="I1070" s="242"/>
      <c r="J1070" s="242"/>
      <c r="K1070" s="242"/>
      <c r="L1070" s="179"/>
      <c r="M1070" s="182"/>
      <c r="N1070" s="183"/>
      <c r="O1070" s="183"/>
      <c r="P1070" s="183"/>
      <c r="Q1070" s="183"/>
      <c r="R1070" s="183"/>
      <c r="S1070" s="183"/>
      <c r="T1070" s="184"/>
      <c r="AT1070" s="180" t="s">
        <v>247</v>
      </c>
      <c r="AU1070" s="180" t="s">
        <v>85</v>
      </c>
      <c r="AV1070" s="13" t="s">
        <v>83</v>
      </c>
      <c r="AW1070" s="13" t="s">
        <v>33</v>
      </c>
      <c r="AX1070" s="13" t="s">
        <v>76</v>
      </c>
      <c r="AY1070" s="180" t="s">
        <v>235</v>
      </c>
    </row>
    <row r="1071" spans="1:65" s="13" customFormat="1" x14ac:dyDescent="0.2">
      <c r="B1071" s="179"/>
      <c r="D1071" s="174" t="s">
        <v>247</v>
      </c>
      <c r="E1071" s="180" t="s">
        <v>1</v>
      </c>
      <c r="F1071" s="181" t="s">
        <v>1793</v>
      </c>
      <c r="G1071" s="242"/>
      <c r="H1071" s="243" t="s">
        <v>1</v>
      </c>
      <c r="I1071" s="242"/>
      <c r="J1071" s="242"/>
      <c r="K1071" s="242"/>
      <c r="L1071" s="179"/>
      <c r="M1071" s="182"/>
      <c r="N1071" s="183"/>
      <c r="O1071" s="183"/>
      <c r="P1071" s="183"/>
      <c r="Q1071" s="183"/>
      <c r="R1071" s="183"/>
      <c r="S1071" s="183"/>
      <c r="T1071" s="184"/>
      <c r="AT1071" s="180" t="s">
        <v>247</v>
      </c>
      <c r="AU1071" s="180" t="s">
        <v>85</v>
      </c>
      <c r="AV1071" s="13" t="s">
        <v>83</v>
      </c>
      <c r="AW1071" s="13" t="s">
        <v>33</v>
      </c>
      <c r="AX1071" s="13" t="s">
        <v>76</v>
      </c>
      <c r="AY1071" s="180" t="s">
        <v>235</v>
      </c>
    </row>
    <row r="1072" spans="1:65" s="14" customFormat="1" x14ac:dyDescent="0.2">
      <c r="B1072" s="185"/>
      <c r="D1072" s="174" t="s">
        <v>247</v>
      </c>
      <c r="E1072" s="186" t="s">
        <v>1</v>
      </c>
      <c r="F1072" s="187" t="s">
        <v>1794</v>
      </c>
      <c r="G1072" s="244"/>
      <c r="H1072" s="245">
        <v>38.22</v>
      </c>
      <c r="I1072" s="244"/>
      <c r="J1072" s="244"/>
      <c r="K1072" s="244"/>
      <c r="L1072" s="185"/>
      <c r="M1072" s="188"/>
      <c r="N1072" s="189"/>
      <c r="O1072" s="189"/>
      <c r="P1072" s="189"/>
      <c r="Q1072" s="189"/>
      <c r="R1072" s="189"/>
      <c r="S1072" s="189"/>
      <c r="T1072" s="190"/>
      <c r="AT1072" s="186" t="s">
        <v>247</v>
      </c>
      <c r="AU1072" s="186" t="s">
        <v>85</v>
      </c>
      <c r="AV1072" s="14" t="s">
        <v>85</v>
      </c>
      <c r="AW1072" s="14" t="s">
        <v>33</v>
      </c>
      <c r="AX1072" s="14" t="s">
        <v>76</v>
      </c>
      <c r="AY1072" s="186" t="s">
        <v>235</v>
      </c>
    </row>
    <row r="1073" spans="1:65" s="13" customFormat="1" x14ac:dyDescent="0.2">
      <c r="B1073" s="179"/>
      <c r="D1073" s="174" t="s">
        <v>247</v>
      </c>
      <c r="E1073" s="180" t="s">
        <v>1</v>
      </c>
      <c r="F1073" s="181" t="s">
        <v>1795</v>
      </c>
      <c r="G1073" s="242"/>
      <c r="H1073" s="243" t="s">
        <v>1</v>
      </c>
      <c r="I1073" s="242"/>
      <c r="J1073" s="242"/>
      <c r="K1073" s="242"/>
      <c r="L1073" s="179"/>
      <c r="M1073" s="182"/>
      <c r="N1073" s="183"/>
      <c r="O1073" s="183"/>
      <c r="P1073" s="183"/>
      <c r="Q1073" s="183"/>
      <c r="R1073" s="183"/>
      <c r="S1073" s="183"/>
      <c r="T1073" s="184"/>
      <c r="AT1073" s="180" t="s">
        <v>247</v>
      </c>
      <c r="AU1073" s="180" t="s">
        <v>85</v>
      </c>
      <c r="AV1073" s="13" t="s">
        <v>83</v>
      </c>
      <c r="AW1073" s="13" t="s">
        <v>33</v>
      </c>
      <c r="AX1073" s="13" t="s">
        <v>76</v>
      </c>
      <c r="AY1073" s="180" t="s">
        <v>235</v>
      </c>
    </row>
    <row r="1074" spans="1:65" s="14" customFormat="1" x14ac:dyDescent="0.2">
      <c r="B1074" s="185"/>
      <c r="D1074" s="174" t="s">
        <v>247</v>
      </c>
      <c r="E1074" s="186" t="s">
        <v>1</v>
      </c>
      <c r="F1074" s="187" t="s">
        <v>1794</v>
      </c>
      <c r="G1074" s="244"/>
      <c r="H1074" s="245">
        <v>38.22</v>
      </c>
      <c r="I1074" s="244"/>
      <c r="J1074" s="244"/>
      <c r="K1074" s="244"/>
      <c r="L1074" s="185"/>
      <c r="M1074" s="188"/>
      <c r="N1074" s="189"/>
      <c r="O1074" s="189"/>
      <c r="P1074" s="189"/>
      <c r="Q1074" s="189"/>
      <c r="R1074" s="189"/>
      <c r="S1074" s="189"/>
      <c r="T1074" s="190"/>
      <c r="AT1074" s="186" t="s">
        <v>247</v>
      </c>
      <c r="AU1074" s="186" t="s">
        <v>85</v>
      </c>
      <c r="AV1074" s="14" t="s">
        <v>85</v>
      </c>
      <c r="AW1074" s="14" t="s">
        <v>33</v>
      </c>
      <c r="AX1074" s="14" t="s">
        <v>76</v>
      </c>
      <c r="AY1074" s="186" t="s">
        <v>235</v>
      </c>
    </row>
    <row r="1075" spans="1:65" s="13" customFormat="1" x14ac:dyDescent="0.2">
      <c r="B1075" s="179"/>
      <c r="D1075" s="174" t="s">
        <v>247</v>
      </c>
      <c r="E1075" s="180" t="s">
        <v>1</v>
      </c>
      <c r="F1075" s="181" t="s">
        <v>1796</v>
      </c>
      <c r="G1075" s="242"/>
      <c r="H1075" s="243" t="s">
        <v>1</v>
      </c>
      <c r="I1075" s="242"/>
      <c r="J1075" s="242"/>
      <c r="K1075" s="242"/>
      <c r="L1075" s="179"/>
      <c r="M1075" s="182"/>
      <c r="N1075" s="183"/>
      <c r="O1075" s="183"/>
      <c r="P1075" s="183"/>
      <c r="Q1075" s="183"/>
      <c r="R1075" s="183"/>
      <c r="S1075" s="183"/>
      <c r="T1075" s="184"/>
      <c r="AT1075" s="180" t="s">
        <v>247</v>
      </c>
      <c r="AU1075" s="180" t="s">
        <v>85</v>
      </c>
      <c r="AV1075" s="13" t="s">
        <v>83</v>
      </c>
      <c r="AW1075" s="13" t="s">
        <v>33</v>
      </c>
      <c r="AX1075" s="13" t="s">
        <v>76</v>
      </c>
      <c r="AY1075" s="180" t="s">
        <v>235</v>
      </c>
    </row>
    <row r="1076" spans="1:65" s="14" customFormat="1" x14ac:dyDescent="0.2">
      <c r="B1076" s="185"/>
      <c r="D1076" s="174" t="s">
        <v>247</v>
      </c>
      <c r="E1076" s="186" t="s">
        <v>1</v>
      </c>
      <c r="F1076" s="187" t="s">
        <v>1797</v>
      </c>
      <c r="G1076" s="244"/>
      <c r="H1076" s="245">
        <v>52.2</v>
      </c>
      <c r="I1076" s="244"/>
      <c r="J1076" s="244"/>
      <c r="K1076" s="244"/>
      <c r="L1076" s="185"/>
      <c r="M1076" s="188"/>
      <c r="N1076" s="189"/>
      <c r="O1076" s="189"/>
      <c r="P1076" s="189"/>
      <c r="Q1076" s="189"/>
      <c r="R1076" s="189"/>
      <c r="S1076" s="189"/>
      <c r="T1076" s="190"/>
      <c r="AT1076" s="186" t="s">
        <v>247</v>
      </c>
      <c r="AU1076" s="186" t="s">
        <v>85</v>
      </c>
      <c r="AV1076" s="14" t="s">
        <v>85</v>
      </c>
      <c r="AW1076" s="14" t="s">
        <v>33</v>
      </c>
      <c r="AX1076" s="14" t="s">
        <v>76</v>
      </c>
      <c r="AY1076" s="186" t="s">
        <v>235</v>
      </c>
    </row>
    <row r="1077" spans="1:65" s="15" customFormat="1" x14ac:dyDescent="0.2">
      <c r="B1077" s="191"/>
      <c r="D1077" s="174" t="s">
        <v>247</v>
      </c>
      <c r="E1077" s="192" t="s">
        <v>1</v>
      </c>
      <c r="F1077" s="193" t="s">
        <v>252</v>
      </c>
      <c r="G1077" s="246"/>
      <c r="H1077" s="247">
        <v>128.63999999999999</v>
      </c>
      <c r="I1077" s="246"/>
      <c r="J1077" s="246"/>
      <c r="K1077" s="246"/>
      <c r="L1077" s="191"/>
      <c r="M1077" s="194"/>
      <c r="N1077" s="195"/>
      <c r="O1077" s="195"/>
      <c r="P1077" s="195"/>
      <c r="Q1077" s="195"/>
      <c r="R1077" s="195"/>
      <c r="S1077" s="195"/>
      <c r="T1077" s="196"/>
      <c r="AT1077" s="192" t="s">
        <v>247</v>
      </c>
      <c r="AU1077" s="192" t="s">
        <v>85</v>
      </c>
      <c r="AV1077" s="15" t="s">
        <v>98</v>
      </c>
      <c r="AW1077" s="15" t="s">
        <v>33</v>
      </c>
      <c r="AX1077" s="15" t="s">
        <v>83</v>
      </c>
      <c r="AY1077" s="192" t="s">
        <v>235</v>
      </c>
    </row>
    <row r="1078" spans="1:65" s="2" customFormat="1" ht="19.899999999999999" customHeight="1" x14ac:dyDescent="0.2">
      <c r="A1078" s="33"/>
      <c r="B1078" s="162"/>
      <c r="C1078" s="163" t="s">
        <v>1798</v>
      </c>
      <c r="D1078" s="163" t="s">
        <v>237</v>
      </c>
      <c r="E1078" s="164" t="s">
        <v>1799</v>
      </c>
      <c r="F1078" s="165" t="s">
        <v>1800</v>
      </c>
      <c r="G1078" s="240" t="s">
        <v>341</v>
      </c>
      <c r="H1078" s="241">
        <v>991.8</v>
      </c>
      <c r="I1078" s="167"/>
      <c r="J1078" s="254">
        <f>ROUND(I1078*H1078,2)</f>
        <v>0</v>
      </c>
      <c r="K1078" s="255" t="s">
        <v>241</v>
      </c>
      <c r="L1078" s="34"/>
      <c r="M1078" s="168" t="s">
        <v>1</v>
      </c>
      <c r="N1078" s="169" t="s">
        <v>41</v>
      </c>
      <c r="O1078" s="59"/>
      <c r="P1078" s="170">
        <f>O1078*H1078</f>
        <v>0</v>
      </c>
      <c r="Q1078" s="170">
        <v>0</v>
      </c>
      <c r="R1078" s="170">
        <f>Q1078*H1078</f>
        <v>0</v>
      </c>
      <c r="S1078" s="170">
        <v>0</v>
      </c>
      <c r="T1078" s="171">
        <f>S1078*H1078</f>
        <v>0</v>
      </c>
      <c r="U1078" s="33"/>
      <c r="V1078" s="33"/>
      <c r="W1078" s="33"/>
      <c r="X1078" s="33"/>
      <c r="Y1078" s="33"/>
      <c r="Z1078" s="33"/>
      <c r="AA1078" s="33"/>
      <c r="AB1078" s="33"/>
      <c r="AC1078" s="33"/>
      <c r="AD1078" s="33"/>
      <c r="AE1078" s="33"/>
      <c r="AR1078" s="172" t="s">
        <v>98</v>
      </c>
      <c r="AT1078" s="172" t="s">
        <v>237</v>
      </c>
      <c r="AU1078" s="172" t="s">
        <v>85</v>
      </c>
      <c r="AY1078" s="18" t="s">
        <v>235</v>
      </c>
      <c r="BE1078" s="173">
        <f>IF(N1078="základní",J1078,0)</f>
        <v>0</v>
      </c>
      <c r="BF1078" s="173">
        <f>IF(N1078="snížená",J1078,0)</f>
        <v>0</v>
      </c>
      <c r="BG1078" s="173">
        <f>IF(N1078="zákl. přenesená",J1078,0)</f>
        <v>0</v>
      </c>
      <c r="BH1078" s="173">
        <f>IF(N1078="sníž. přenesená",J1078,0)</f>
        <v>0</v>
      </c>
      <c r="BI1078" s="173">
        <f>IF(N1078="nulová",J1078,0)</f>
        <v>0</v>
      </c>
      <c r="BJ1078" s="18" t="s">
        <v>83</v>
      </c>
      <c r="BK1078" s="173">
        <f>ROUND(I1078*H1078,2)</f>
        <v>0</v>
      </c>
      <c r="BL1078" s="18" t="s">
        <v>98</v>
      </c>
      <c r="BM1078" s="172" t="s">
        <v>1801</v>
      </c>
    </row>
    <row r="1079" spans="1:65" s="2" customFormat="1" ht="29.25" x14ac:dyDescent="0.2">
      <c r="A1079" s="33"/>
      <c r="B1079" s="34"/>
      <c r="C1079" s="33"/>
      <c r="D1079" s="174" t="s">
        <v>243</v>
      </c>
      <c r="E1079" s="33"/>
      <c r="F1079" s="175" t="s">
        <v>1802</v>
      </c>
      <c r="G1079" s="238"/>
      <c r="H1079" s="238"/>
      <c r="I1079" s="238"/>
      <c r="J1079" s="238"/>
      <c r="K1079" s="238"/>
      <c r="L1079" s="34"/>
      <c r="M1079" s="176"/>
      <c r="N1079" s="177"/>
      <c r="O1079" s="59"/>
      <c r="P1079" s="59"/>
      <c r="Q1079" s="59"/>
      <c r="R1079" s="59"/>
      <c r="S1079" s="59"/>
      <c r="T1079" s="60"/>
      <c r="U1079" s="33"/>
      <c r="V1079" s="33"/>
      <c r="W1079" s="33"/>
      <c r="X1079" s="33"/>
      <c r="Y1079" s="33"/>
      <c r="Z1079" s="33"/>
      <c r="AA1079" s="33"/>
      <c r="AB1079" s="33"/>
      <c r="AC1079" s="33"/>
      <c r="AD1079" s="33"/>
      <c r="AE1079" s="33"/>
      <c r="AT1079" s="18" t="s">
        <v>243</v>
      </c>
      <c r="AU1079" s="18" t="s">
        <v>85</v>
      </c>
    </row>
    <row r="1080" spans="1:65" s="2" customFormat="1" ht="107.25" x14ac:dyDescent="0.2">
      <c r="A1080" s="33"/>
      <c r="B1080" s="34"/>
      <c r="C1080" s="33"/>
      <c r="D1080" s="174" t="s">
        <v>245</v>
      </c>
      <c r="E1080" s="33"/>
      <c r="F1080" s="178" t="s">
        <v>1792</v>
      </c>
      <c r="G1080" s="238"/>
      <c r="H1080" s="238"/>
      <c r="I1080" s="238"/>
      <c r="J1080" s="238"/>
      <c r="K1080" s="238"/>
      <c r="L1080" s="34"/>
      <c r="M1080" s="176"/>
      <c r="N1080" s="177"/>
      <c r="O1080" s="59"/>
      <c r="P1080" s="59"/>
      <c r="Q1080" s="59"/>
      <c r="R1080" s="59"/>
      <c r="S1080" s="59"/>
      <c r="T1080" s="60"/>
      <c r="U1080" s="33"/>
      <c r="V1080" s="33"/>
      <c r="W1080" s="33"/>
      <c r="X1080" s="33"/>
      <c r="Y1080" s="33"/>
      <c r="Z1080" s="33"/>
      <c r="AA1080" s="33"/>
      <c r="AB1080" s="33"/>
      <c r="AC1080" s="33"/>
      <c r="AD1080" s="33"/>
      <c r="AE1080" s="33"/>
      <c r="AT1080" s="18" t="s">
        <v>245</v>
      </c>
      <c r="AU1080" s="18" t="s">
        <v>85</v>
      </c>
    </row>
    <row r="1081" spans="1:65" s="13" customFormat="1" x14ac:dyDescent="0.2">
      <c r="B1081" s="179"/>
      <c r="D1081" s="174" t="s">
        <v>247</v>
      </c>
      <c r="E1081" s="180" t="s">
        <v>1</v>
      </c>
      <c r="F1081" s="181" t="s">
        <v>1153</v>
      </c>
      <c r="G1081" s="242"/>
      <c r="H1081" s="243" t="s">
        <v>1</v>
      </c>
      <c r="I1081" s="242"/>
      <c r="J1081" s="242"/>
      <c r="K1081" s="242"/>
      <c r="L1081" s="179"/>
      <c r="M1081" s="182"/>
      <c r="N1081" s="183"/>
      <c r="O1081" s="183"/>
      <c r="P1081" s="183"/>
      <c r="Q1081" s="183"/>
      <c r="R1081" s="183"/>
      <c r="S1081" s="183"/>
      <c r="T1081" s="184"/>
      <c r="AT1081" s="180" t="s">
        <v>247</v>
      </c>
      <c r="AU1081" s="180" t="s">
        <v>85</v>
      </c>
      <c r="AV1081" s="13" t="s">
        <v>83</v>
      </c>
      <c r="AW1081" s="13" t="s">
        <v>33</v>
      </c>
      <c r="AX1081" s="13" t="s">
        <v>76</v>
      </c>
      <c r="AY1081" s="180" t="s">
        <v>235</v>
      </c>
    </row>
    <row r="1082" spans="1:65" s="13" customFormat="1" x14ac:dyDescent="0.2">
      <c r="B1082" s="179"/>
      <c r="D1082" s="174" t="s">
        <v>247</v>
      </c>
      <c r="E1082" s="180" t="s">
        <v>1</v>
      </c>
      <c r="F1082" s="181" t="s">
        <v>1333</v>
      </c>
      <c r="G1082" s="242"/>
      <c r="H1082" s="243" t="s">
        <v>1</v>
      </c>
      <c r="I1082" s="242"/>
      <c r="J1082" s="242"/>
      <c r="K1082" s="242"/>
      <c r="L1082" s="179"/>
      <c r="M1082" s="182"/>
      <c r="N1082" s="183"/>
      <c r="O1082" s="183"/>
      <c r="P1082" s="183"/>
      <c r="Q1082" s="183"/>
      <c r="R1082" s="183"/>
      <c r="S1082" s="183"/>
      <c r="T1082" s="184"/>
      <c r="AT1082" s="180" t="s">
        <v>247</v>
      </c>
      <c r="AU1082" s="180" t="s">
        <v>85</v>
      </c>
      <c r="AV1082" s="13" t="s">
        <v>83</v>
      </c>
      <c r="AW1082" s="13" t="s">
        <v>33</v>
      </c>
      <c r="AX1082" s="13" t="s">
        <v>76</v>
      </c>
      <c r="AY1082" s="180" t="s">
        <v>235</v>
      </c>
    </row>
    <row r="1083" spans="1:65" s="14" customFormat="1" x14ac:dyDescent="0.2">
      <c r="B1083" s="185"/>
      <c r="D1083" s="174" t="s">
        <v>247</v>
      </c>
      <c r="E1083" s="186" t="s">
        <v>1</v>
      </c>
      <c r="F1083" s="187" t="s">
        <v>1803</v>
      </c>
      <c r="G1083" s="244"/>
      <c r="H1083" s="245">
        <v>991.8</v>
      </c>
      <c r="I1083" s="244"/>
      <c r="J1083" s="244"/>
      <c r="K1083" s="244"/>
      <c r="L1083" s="185"/>
      <c r="M1083" s="188"/>
      <c r="N1083" s="189"/>
      <c r="O1083" s="189"/>
      <c r="P1083" s="189"/>
      <c r="Q1083" s="189"/>
      <c r="R1083" s="189"/>
      <c r="S1083" s="189"/>
      <c r="T1083" s="190"/>
      <c r="AT1083" s="186" t="s">
        <v>247</v>
      </c>
      <c r="AU1083" s="186" t="s">
        <v>85</v>
      </c>
      <c r="AV1083" s="14" t="s">
        <v>85</v>
      </c>
      <c r="AW1083" s="14" t="s">
        <v>33</v>
      </c>
      <c r="AX1083" s="14" t="s">
        <v>76</v>
      </c>
      <c r="AY1083" s="186" t="s">
        <v>235</v>
      </c>
    </row>
    <row r="1084" spans="1:65" s="15" customFormat="1" x14ac:dyDescent="0.2">
      <c r="B1084" s="191"/>
      <c r="D1084" s="174" t="s">
        <v>247</v>
      </c>
      <c r="E1084" s="192" t="s">
        <v>1</v>
      </c>
      <c r="F1084" s="193" t="s">
        <v>252</v>
      </c>
      <c r="G1084" s="246"/>
      <c r="H1084" s="247">
        <v>991.8</v>
      </c>
      <c r="I1084" s="246"/>
      <c r="J1084" s="246"/>
      <c r="K1084" s="246"/>
      <c r="L1084" s="191"/>
      <c r="M1084" s="194"/>
      <c r="N1084" s="195"/>
      <c r="O1084" s="195"/>
      <c r="P1084" s="195"/>
      <c r="Q1084" s="195"/>
      <c r="R1084" s="195"/>
      <c r="S1084" s="195"/>
      <c r="T1084" s="196"/>
      <c r="AT1084" s="192" t="s">
        <v>247</v>
      </c>
      <c r="AU1084" s="192" t="s">
        <v>85</v>
      </c>
      <c r="AV1084" s="15" t="s">
        <v>98</v>
      </c>
      <c r="AW1084" s="15" t="s">
        <v>33</v>
      </c>
      <c r="AX1084" s="15" t="s">
        <v>83</v>
      </c>
      <c r="AY1084" s="192" t="s">
        <v>235</v>
      </c>
    </row>
    <row r="1085" spans="1:65" s="2" customFormat="1" ht="19.899999999999999" customHeight="1" x14ac:dyDescent="0.2">
      <c r="A1085" s="33"/>
      <c r="B1085" s="162"/>
      <c r="C1085" s="163" t="s">
        <v>1804</v>
      </c>
      <c r="D1085" s="163" t="s">
        <v>237</v>
      </c>
      <c r="E1085" s="164" t="s">
        <v>739</v>
      </c>
      <c r="F1085" s="165" t="s">
        <v>740</v>
      </c>
      <c r="G1085" s="240" t="s">
        <v>341</v>
      </c>
      <c r="H1085" s="241">
        <v>302.452</v>
      </c>
      <c r="I1085" s="167"/>
      <c r="J1085" s="254">
        <f>ROUND(I1085*H1085,2)</f>
        <v>0</v>
      </c>
      <c r="K1085" s="255" t="s">
        <v>241</v>
      </c>
      <c r="L1085" s="34"/>
      <c r="M1085" s="168" t="s">
        <v>1</v>
      </c>
      <c r="N1085" s="169" t="s">
        <v>41</v>
      </c>
      <c r="O1085" s="59"/>
      <c r="P1085" s="170">
        <f>O1085*H1085</f>
        <v>0</v>
      </c>
      <c r="Q1085" s="170">
        <v>0</v>
      </c>
      <c r="R1085" s="170">
        <f>Q1085*H1085</f>
        <v>0</v>
      </c>
      <c r="S1085" s="170">
        <v>0</v>
      </c>
      <c r="T1085" s="171">
        <f>S1085*H1085</f>
        <v>0</v>
      </c>
      <c r="U1085" s="33"/>
      <c r="V1085" s="33"/>
      <c r="W1085" s="33"/>
      <c r="X1085" s="33"/>
      <c r="Y1085" s="33"/>
      <c r="Z1085" s="33"/>
      <c r="AA1085" s="33"/>
      <c r="AB1085" s="33"/>
      <c r="AC1085" s="33"/>
      <c r="AD1085" s="33"/>
      <c r="AE1085" s="33"/>
      <c r="AR1085" s="172" t="s">
        <v>98</v>
      </c>
      <c r="AT1085" s="172" t="s">
        <v>237</v>
      </c>
      <c r="AU1085" s="172" t="s">
        <v>85</v>
      </c>
      <c r="AY1085" s="18" t="s">
        <v>235</v>
      </c>
      <c r="BE1085" s="173">
        <f>IF(N1085="základní",J1085,0)</f>
        <v>0</v>
      </c>
      <c r="BF1085" s="173">
        <f>IF(N1085="snížená",J1085,0)</f>
        <v>0</v>
      </c>
      <c r="BG1085" s="173">
        <f>IF(N1085="zákl. přenesená",J1085,0)</f>
        <v>0</v>
      </c>
      <c r="BH1085" s="173">
        <f>IF(N1085="sníž. přenesená",J1085,0)</f>
        <v>0</v>
      </c>
      <c r="BI1085" s="173">
        <f>IF(N1085="nulová",J1085,0)</f>
        <v>0</v>
      </c>
      <c r="BJ1085" s="18" t="s">
        <v>83</v>
      </c>
      <c r="BK1085" s="173">
        <f>ROUND(I1085*H1085,2)</f>
        <v>0</v>
      </c>
      <c r="BL1085" s="18" t="s">
        <v>98</v>
      </c>
      <c r="BM1085" s="172" t="s">
        <v>1805</v>
      </c>
    </row>
    <row r="1086" spans="1:65" s="2" customFormat="1" ht="19.5" x14ac:dyDescent="0.2">
      <c r="A1086" s="33"/>
      <c r="B1086" s="34"/>
      <c r="C1086" s="33"/>
      <c r="D1086" s="174" t="s">
        <v>243</v>
      </c>
      <c r="E1086" s="33"/>
      <c r="F1086" s="175" t="s">
        <v>742</v>
      </c>
      <c r="G1086" s="238"/>
      <c r="H1086" s="238"/>
      <c r="I1086" s="238"/>
      <c r="J1086" s="238"/>
      <c r="K1086" s="238"/>
      <c r="L1086" s="34"/>
      <c r="M1086" s="176"/>
      <c r="N1086" s="177"/>
      <c r="O1086" s="59"/>
      <c r="P1086" s="59"/>
      <c r="Q1086" s="59"/>
      <c r="R1086" s="59"/>
      <c r="S1086" s="59"/>
      <c r="T1086" s="60"/>
      <c r="U1086" s="33"/>
      <c r="V1086" s="33"/>
      <c r="W1086" s="33"/>
      <c r="X1086" s="33"/>
      <c r="Y1086" s="33"/>
      <c r="Z1086" s="33"/>
      <c r="AA1086" s="33"/>
      <c r="AB1086" s="33"/>
      <c r="AC1086" s="33"/>
      <c r="AD1086" s="33"/>
      <c r="AE1086" s="33"/>
      <c r="AT1086" s="18" t="s">
        <v>243</v>
      </c>
      <c r="AU1086" s="18" t="s">
        <v>85</v>
      </c>
    </row>
    <row r="1087" spans="1:65" s="2" customFormat="1" ht="78" x14ac:dyDescent="0.2">
      <c r="A1087" s="33"/>
      <c r="B1087" s="34"/>
      <c r="C1087" s="33"/>
      <c r="D1087" s="174" t="s">
        <v>245</v>
      </c>
      <c r="E1087" s="33"/>
      <c r="F1087" s="178" t="s">
        <v>743</v>
      </c>
      <c r="G1087" s="238"/>
      <c r="H1087" s="238"/>
      <c r="I1087" s="238"/>
      <c r="J1087" s="238"/>
      <c r="K1087" s="238"/>
      <c r="L1087" s="34"/>
      <c r="M1087" s="176"/>
      <c r="N1087" s="177"/>
      <c r="O1087" s="59"/>
      <c r="P1087" s="59"/>
      <c r="Q1087" s="59"/>
      <c r="R1087" s="59"/>
      <c r="S1087" s="59"/>
      <c r="T1087" s="60"/>
      <c r="U1087" s="33"/>
      <c r="V1087" s="33"/>
      <c r="W1087" s="33"/>
      <c r="X1087" s="33"/>
      <c r="Y1087" s="33"/>
      <c r="Z1087" s="33"/>
      <c r="AA1087" s="33"/>
      <c r="AB1087" s="33"/>
      <c r="AC1087" s="33"/>
      <c r="AD1087" s="33"/>
      <c r="AE1087" s="33"/>
      <c r="AT1087" s="18" t="s">
        <v>245</v>
      </c>
      <c r="AU1087" s="18" t="s">
        <v>85</v>
      </c>
    </row>
    <row r="1088" spans="1:65" s="13" customFormat="1" x14ac:dyDescent="0.2">
      <c r="B1088" s="179"/>
      <c r="D1088" s="174" t="s">
        <v>247</v>
      </c>
      <c r="E1088" s="180" t="s">
        <v>1</v>
      </c>
      <c r="F1088" s="181" t="s">
        <v>1153</v>
      </c>
      <c r="G1088" s="242"/>
      <c r="H1088" s="243" t="s">
        <v>1</v>
      </c>
      <c r="I1088" s="242"/>
      <c r="J1088" s="242"/>
      <c r="K1088" s="242"/>
      <c r="L1088" s="179"/>
      <c r="M1088" s="182"/>
      <c r="N1088" s="183"/>
      <c r="O1088" s="183"/>
      <c r="P1088" s="183"/>
      <c r="Q1088" s="183"/>
      <c r="R1088" s="183"/>
      <c r="S1088" s="183"/>
      <c r="T1088" s="184"/>
      <c r="AT1088" s="180" t="s">
        <v>247</v>
      </c>
      <c r="AU1088" s="180" t="s">
        <v>85</v>
      </c>
      <c r="AV1088" s="13" t="s">
        <v>83</v>
      </c>
      <c r="AW1088" s="13" t="s">
        <v>33</v>
      </c>
      <c r="AX1088" s="13" t="s">
        <v>76</v>
      </c>
      <c r="AY1088" s="180" t="s">
        <v>235</v>
      </c>
    </row>
    <row r="1089" spans="1:65" s="13" customFormat="1" x14ac:dyDescent="0.2">
      <c r="B1089" s="179"/>
      <c r="D1089" s="174" t="s">
        <v>247</v>
      </c>
      <c r="E1089" s="180" t="s">
        <v>1</v>
      </c>
      <c r="F1089" s="181" t="s">
        <v>1806</v>
      </c>
      <c r="G1089" s="242"/>
      <c r="H1089" s="243" t="s">
        <v>1</v>
      </c>
      <c r="I1089" s="242"/>
      <c r="J1089" s="242"/>
      <c r="K1089" s="242"/>
      <c r="L1089" s="179"/>
      <c r="M1089" s="182"/>
      <c r="N1089" s="183"/>
      <c r="O1089" s="183"/>
      <c r="P1089" s="183"/>
      <c r="Q1089" s="183"/>
      <c r="R1089" s="183"/>
      <c r="S1089" s="183"/>
      <c r="T1089" s="184"/>
      <c r="AT1089" s="180" t="s">
        <v>247</v>
      </c>
      <c r="AU1089" s="180" t="s">
        <v>85</v>
      </c>
      <c r="AV1089" s="13" t="s">
        <v>83</v>
      </c>
      <c r="AW1089" s="13" t="s">
        <v>33</v>
      </c>
      <c r="AX1089" s="13" t="s">
        <v>76</v>
      </c>
      <c r="AY1089" s="180" t="s">
        <v>235</v>
      </c>
    </row>
    <row r="1090" spans="1:65" s="14" customFormat="1" x14ac:dyDescent="0.2">
      <c r="B1090" s="185"/>
      <c r="D1090" s="174" t="s">
        <v>247</v>
      </c>
      <c r="E1090" s="186" t="s">
        <v>1</v>
      </c>
      <c r="F1090" s="187" t="s">
        <v>1807</v>
      </c>
      <c r="G1090" s="244"/>
      <c r="H1090" s="245">
        <v>43.4</v>
      </c>
      <c r="I1090" s="244"/>
      <c r="J1090" s="244"/>
      <c r="K1090" s="244"/>
      <c r="L1090" s="185"/>
      <c r="M1090" s="188"/>
      <c r="N1090" s="189"/>
      <c r="O1090" s="189"/>
      <c r="P1090" s="189"/>
      <c r="Q1090" s="189"/>
      <c r="R1090" s="189"/>
      <c r="S1090" s="189"/>
      <c r="T1090" s="190"/>
      <c r="AT1090" s="186" t="s">
        <v>247</v>
      </c>
      <c r="AU1090" s="186" t="s">
        <v>85</v>
      </c>
      <c r="AV1090" s="14" t="s">
        <v>85</v>
      </c>
      <c r="AW1090" s="14" t="s">
        <v>33</v>
      </c>
      <c r="AX1090" s="14" t="s">
        <v>76</v>
      </c>
      <c r="AY1090" s="186" t="s">
        <v>235</v>
      </c>
    </row>
    <row r="1091" spans="1:65" s="14" customFormat="1" x14ac:dyDescent="0.2">
      <c r="B1091" s="185"/>
      <c r="D1091" s="174" t="s">
        <v>247</v>
      </c>
      <c r="E1091" s="186" t="s">
        <v>1</v>
      </c>
      <c r="F1091" s="187" t="s">
        <v>1808</v>
      </c>
      <c r="G1091" s="244"/>
      <c r="H1091" s="245">
        <v>237.61500000000001</v>
      </c>
      <c r="I1091" s="244"/>
      <c r="J1091" s="244"/>
      <c r="K1091" s="244"/>
      <c r="L1091" s="185"/>
      <c r="M1091" s="188"/>
      <c r="N1091" s="189"/>
      <c r="O1091" s="189"/>
      <c r="P1091" s="189"/>
      <c r="Q1091" s="189"/>
      <c r="R1091" s="189"/>
      <c r="S1091" s="189"/>
      <c r="T1091" s="190"/>
      <c r="AT1091" s="186" t="s">
        <v>247</v>
      </c>
      <c r="AU1091" s="186" t="s">
        <v>85</v>
      </c>
      <c r="AV1091" s="14" t="s">
        <v>85</v>
      </c>
      <c r="AW1091" s="14" t="s">
        <v>33</v>
      </c>
      <c r="AX1091" s="14" t="s">
        <v>76</v>
      </c>
      <c r="AY1091" s="186" t="s">
        <v>235</v>
      </c>
    </row>
    <row r="1092" spans="1:65" s="14" customFormat="1" x14ac:dyDescent="0.2">
      <c r="B1092" s="185"/>
      <c r="D1092" s="174" t="s">
        <v>247</v>
      </c>
      <c r="E1092" s="186" t="s">
        <v>1</v>
      </c>
      <c r="F1092" s="187" t="s">
        <v>1809</v>
      </c>
      <c r="G1092" s="244"/>
      <c r="H1092" s="245">
        <v>-95.676000000000002</v>
      </c>
      <c r="I1092" s="244"/>
      <c r="J1092" s="244"/>
      <c r="K1092" s="244"/>
      <c r="L1092" s="185"/>
      <c r="M1092" s="188"/>
      <c r="N1092" s="189"/>
      <c r="O1092" s="189"/>
      <c r="P1092" s="189"/>
      <c r="Q1092" s="189"/>
      <c r="R1092" s="189"/>
      <c r="S1092" s="189"/>
      <c r="T1092" s="190"/>
      <c r="AT1092" s="186" t="s">
        <v>247</v>
      </c>
      <c r="AU1092" s="186" t="s">
        <v>85</v>
      </c>
      <c r="AV1092" s="14" t="s">
        <v>85</v>
      </c>
      <c r="AW1092" s="14" t="s">
        <v>33</v>
      </c>
      <c r="AX1092" s="14" t="s">
        <v>76</v>
      </c>
      <c r="AY1092" s="186" t="s">
        <v>235</v>
      </c>
    </row>
    <row r="1093" spans="1:65" s="14" customFormat="1" x14ac:dyDescent="0.2">
      <c r="B1093" s="185"/>
      <c r="D1093" s="174" t="s">
        <v>247</v>
      </c>
      <c r="E1093" s="186" t="s">
        <v>1</v>
      </c>
      <c r="F1093" s="187" t="s">
        <v>1810</v>
      </c>
      <c r="G1093" s="244"/>
      <c r="H1093" s="245">
        <v>100.595</v>
      </c>
      <c r="I1093" s="244"/>
      <c r="J1093" s="244"/>
      <c r="K1093" s="244"/>
      <c r="L1093" s="185"/>
      <c r="M1093" s="188"/>
      <c r="N1093" s="189"/>
      <c r="O1093" s="189"/>
      <c r="P1093" s="189"/>
      <c r="Q1093" s="189"/>
      <c r="R1093" s="189"/>
      <c r="S1093" s="189"/>
      <c r="T1093" s="190"/>
      <c r="AT1093" s="186" t="s">
        <v>247</v>
      </c>
      <c r="AU1093" s="186" t="s">
        <v>85</v>
      </c>
      <c r="AV1093" s="14" t="s">
        <v>85</v>
      </c>
      <c r="AW1093" s="14" t="s">
        <v>33</v>
      </c>
      <c r="AX1093" s="14" t="s">
        <v>76</v>
      </c>
      <c r="AY1093" s="186" t="s">
        <v>235</v>
      </c>
    </row>
    <row r="1094" spans="1:65" s="13" customFormat="1" x14ac:dyDescent="0.2">
      <c r="B1094" s="179"/>
      <c r="D1094" s="174" t="s">
        <v>247</v>
      </c>
      <c r="E1094" s="180" t="s">
        <v>1</v>
      </c>
      <c r="F1094" s="181" t="s">
        <v>1303</v>
      </c>
      <c r="G1094" s="242"/>
      <c r="H1094" s="243" t="s">
        <v>1</v>
      </c>
      <c r="I1094" s="242"/>
      <c r="J1094" s="242"/>
      <c r="K1094" s="242"/>
      <c r="L1094" s="179"/>
      <c r="M1094" s="182"/>
      <c r="N1094" s="183"/>
      <c r="O1094" s="183"/>
      <c r="P1094" s="183"/>
      <c r="Q1094" s="183"/>
      <c r="R1094" s="183"/>
      <c r="S1094" s="183"/>
      <c r="T1094" s="184"/>
      <c r="AT1094" s="180" t="s">
        <v>247</v>
      </c>
      <c r="AU1094" s="180" t="s">
        <v>85</v>
      </c>
      <c r="AV1094" s="13" t="s">
        <v>83</v>
      </c>
      <c r="AW1094" s="13" t="s">
        <v>33</v>
      </c>
      <c r="AX1094" s="13" t="s">
        <v>76</v>
      </c>
      <c r="AY1094" s="180" t="s">
        <v>235</v>
      </c>
    </row>
    <row r="1095" spans="1:65" s="14" customFormat="1" x14ac:dyDescent="0.2">
      <c r="B1095" s="185"/>
      <c r="D1095" s="174" t="s">
        <v>247</v>
      </c>
      <c r="E1095" s="186" t="s">
        <v>1</v>
      </c>
      <c r="F1095" s="187" t="s">
        <v>1811</v>
      </c>
      <c r="G1095" s="244"/>
      <c r="H1095" s="245">
        <v>4.46</v>
      </c>
      <c r="I1095" s="244"/>
      <c r="J1095" s="244"/>
      <c r="K1095" s="244"/>
      <c r="L1095" s="185"/>
      <c r="M1095" s="188"/>
      <c r="N1095" s="189"/>
      <c r="O1095" s="189"/>
      <c r="P1095" s="189"/>
      <c r="Q1095" s="189"/>
      <c r="R1095" s="189"/>
      <c r="S1095" s="189"/>
      <c r="T1095" s="190"/>
      <c r="AT1095" s="186" t="s">
        <v>247</v>
      </c>
      <c r="AU1095" s="186" t="s">
        <v>85</v>
      </c>
      <c r="AV1095" s="14" t="s">
        <v>85</v>
      </c>
      <c r="AW1095" s="14" t="s">
        <v>33</v>
      </c>
      <c r="AX1095" s="14" t="s">
        <v>76</v>
      </c>
      <c r="AY1095" s="186" t="s">
        <v>235</v>
      </c>
    </row>
    <row r="1096" spans="1:65" s="13" customFormat="1" x14ac:dyDescent="0.2">
      <c r="B1096" s="179"/>
      <c r="D1096" s="174" t="s">
        <v>247</v>
      </c>
      <c r="E1096" s="180" t="s">
        <v>1</v>
      </c>
      <c r="F1096" s="181" t="s">
        <v>1812</v>
      </c>
      <c r="G1096" s="242"/>
      <c r="H1096" s="243" t="s">
        <v>1</v>
      </c>
      <c r="I1096" s="242"/>
      <c r="J1096" s="242"/>
      <c r="K1096" s="242"/>
      <c r="L1096" s="179"/>
      <c r="M1096" s="182"/>
      <c r="N1096" s="183"/>
      <c r="O1096" s="183"/>
      <c r="P1096" s="183"/>
      <c r="Q1096" s="183"/>
      <c r="R1096" s="183"/>
      <c r="S1096" s="183"/>
      <c r="T1096" s="184"/>
      <c r="AT1096" s="180" t="s">
        <v>247</v>
      </c>
      <c r="AU1096" s="180" t="s">
        <v>85</v>
      </c>
      <c r="AV1096" s="13" t="s">
        <v>83</v>
      </c>
      <c r="AW1096" s="13" t="s">
        <v>33</v>
      </c>
      <c r="AX1096" s="13" t="s">
        <v>76</v>
      </c>
      <c r="AY1096" s="180" t="s">
        <v>235</v>
      </c>
    </row>
    <row r="1097" spans="1:65" s="14" customFormat="1" x14ac:dyDescent="0.2">
      <c r="B1097" s="185"/>
      <c r="D1097" s="174" t="s">
        <v>247</v>
      </c>
      <c r="E1097" s="186" t="s">
        <v>1</v>
      </c>
      <c r="F1097" s="187" t="s">
        <v>1813</v>
      </c>
      <c r="G1097" s="244"/>
      <c r="H1097" s="245">
        <v>12.058</v>
      </c>
      <c r="I1097" s="244"/>
      <c r="J1097" s="244"/>
      <c r="K1097" s="244"/>
      <c r="L1097" s="185"/>
      <c r="M1097" s="188"/>
      <c r="N1097" s="189"/>
      <c r="O1097" s="189"/>
      <c r="P1097" s="189"/>
      <c r="Q1097" s="189"/>
      <c r="R1097" s="189"/>
      <c r="S1097" s="189"/>
      <c r="T1097" s="190"/>
      <c r="AT1097" s="186" t="s">
        <v>247</v>
      </c>
      <c r="AU1097" s="186" t="s">
        <v>85</v>
      </c>
      <c r="AV1097" s="14" t="s">
        <v>85</v>
      </c>
      <c r="AW1097" s="14" t="s">
        <v>33</v>
      </c>
      <c r="AX1097" s="14" t="s">
        <v>76</v>
      </c>
      <c r="AY1097" s="186" t="s">
        <v>235</v>
      </c>
    </row>
    <row r="1098" spans="1:65" s="15" customFormat="1" x14ac:dyDescent="0.2">
      <c r="B1098" s="191"/>
      <c r="D1098" s="174" t="s">
        <v>247</v>
      </c>
      <c r="E1098" s="192" t="s">
        <v>1</v>
      </c>
      <c r="F1098" s="193" t="s">
        <v>252</v>
      </c>
      <c r="G1098" s="246"/>
      <c r="H1098" s="247">
        <v>302.452</v>
      </c>
      <c r="I1098" s="246"/>
      <c r="J1098" s="246"/>
      <c r="K1098" s="246"/>
      <c r="L1098" s="191"/>
      <c r="M1098" s="194"/>
      <c r="N1098" s="195"/>
      <c r="O1098" s="195"/>
      <c r="P1098" s="195"/>
      <c r="Q1098" s="195"/>
      <c r="R1098" s="195"/>
      <c r="S1098" s="195"/>
      <c r="T1098" s="196"/>
      <c r="AT1098" s="192" t="s">
        <v>247</v>
      </c>
      <c r="AU1098" s="192" t="s">
        <v>85</v>
      </c>
      <c r="AV1098" s="15" t="s">
        <v>98</v>
      </c>
      <c r="AW1098" s="15" t="s">
        <v>33</v>
      </c>
      <c r="AX1098" s="15" t="s">
        <v>83</v>
      </c>
      <c r="AY1098" s="192" t="s">
        <v>235</v>
      </c>
    </row>
    <row r="1099" spans="1:65" s="2" customFormat="1" ht="19.899999999999999" customHeight="1" x14ac:dyDescent="0.2">
      <c r="A1099" s="33"/>
      <c r="B1099" s="162"/>
      <c r="C1099" s="163" t="s">
        <v>1814</v>
      </c>
      <c r="D1099" s="163" t="s">
        <v>237</v>
      </c>
      <c r="E1099" s="164" t="s">
        <v>1815</v>
      </c>
      <c r="F1099" s="165" t="s">
        <v>1816</v>
      </c>
      <c r="G1099" s="240" t="s">
        <v>341</v>
      </c>
      <c r="H1099" s="241">
        <v>38.22</v>
      </c>
      <c r="I1099" s="167"/>
      <c r="J1099" s="254">
        <f>ROUND(I1099*H1099,2)</f>
        <v>0</v>
      </c>
      <c r="K1099" s="255" t="s">
        <v>241</v>
      </c>
      <c r="L1099" s="34"/>
      <c r="M1099" s="168" t="s">
        <v>1</v>
      </c>
      <c r="N1099" s="169" t="s">
        <v>41</v>
      </c>
      <c r="O1099" s="59"/>
      <c r="P1099" s="170">
        <f>O1099*H1099</f>
        <v>0</v>
      </c>
      <c r="Q1099" s="170">
        <v>0</v>
      </c>
      <c r="R1099" s="170">
        <f>Q1099*H1099</f>
        <v>0</v>
      </c>
      <c r="S1099" s="170">
        <v>0</v>
      </c>
      <c r="T1099" s="171">
        <f>S1099*H1099</f>
        <v>0</v>
      </c>
      <c r="U1099" s="33"/>
      <c r="V1099" s="33"/>
      <c r="W1099" s="33"/>
      <c r="X1099" s="33"/>
      <c r="Y1099" s="33"/>
      <c r="Z1099" s="33"/>
      <c r="AA1099" s="33"/>
      <c r="AB1099" s="33"/>
      <c r="AC1099" s="33"/>
      <c r="AD1099" s="33"/>
      <c r="AE1099" s="33"/>
      <c r="AR1099" s="172" t="s">
        <v>98</v>
      </c>
      <c r="AT1099" s="172" t="s">
        <v>237</v>
      </c>
      <c r="AU1099" s="172" t="s">
        <v>85</v>
      </c>
      <c r="AY1099" s="18" t="s">
        <v>235</v>
      </c>
      <c r="BE1099" s="173">
        <f>IF(N1099="základní",J1099,0)</f>
        <v>0</v>
      </c>
      <c r="BF1099" s="173">
        <f>IF(N1099="snížená",J1099,0)</f>
        <v>0</v>
      </c>
      <c r="BG1099" s="173">
        <f>IF(N1099="zákl. přenesená",J1099,0)</f>
        <v>0</v>
      </c>
      <c r="BH1099" s="173">
        <f>IF(N1099="sníž. přenesená",J1099,0)</f>
        <v>0</v>
      </c>
      <c r="BI1099" s="173">
        <f>IF(N1099="nulová",J1099,0)</f>
        <v>0</v>
      </c>
      <c r="BJ1099" s="18" t="s">
        <v>83</v>
      </c>
      <c r="BK1099" s="173">
        <f>ROUND(I1099*H1099,2)</f>
        <v>0</v>
      </c>
      <c r="BL1099" s="18" t="s">
        <v>98</v>
      </c>
      <c r="BM1099" s="172" t="s">
        <v>1817</v>
      </c>
    </row>
    <row r="1100" spans="1:65" s="2" customFormat="1" ht="19.5" x14ac:dyDescent="0.2">
      <c r="A1100" s="33"/>
      <c r="B1100" s="34"/>
      <c r="C1100" s="33"/>
      <c r="D1100" s="174" t="s">
        <v>243</v>
      </c>
      <c r="E1100" s="33"/>
      <c r="F1100" s="175" t="s">
        <v>1818</v>
      </c>
      <c r="G1100" s="238"/>
      <c r="H1100" s="238"/>
      <c r="I1100" s="238"/>
      <c r="J1100" s="238"/>
      <c r="K1100" s="238"/>
      <c r="L1100" s="34"/>
      <c r="M1100" s="176"/>
      <c r="N1100" s="177"/>
      <c r="O1100" s="59"/>
      <c r="P1100" s="59"/>
      <c r="Q1100" s="59"/>
      <c r="R1100" s="59"/>
      <c r="S1100" s="59"/>
      <c r="T1100" s="60"/>
      <c r="U1100" s="33"/>
      <c r="V1100" s="33"/>
      <c r="W1100" s="33"/>
      <c r="X1100" s="33"/>
      <c r="Y1100" s="33"/>
      <c r="Z1100" s="33"/>
      <c r="AA1100" s="33"/>
      <c r="AB1100" s="33"/>
      <c r="AC1100" s="33"/>
      <c r="AD1100" s="33"/>
      <c r="AE1100" s="33"/>
      <c r="AT1100" s="18" t="s">
        <v>243</v>
      </c>
      <c r="AU1100" s="18" t="s">
        <v>85</v>
      </c>
    </row>
    <row r="1101" spans="1:65" s="2" customFormat="1" ht="39" x14ac:dyDescent="0.2">
      <c r="A1101" s="33"/>
      <c r="B1101" s="34"/>
      <c r="C1101" s="33"/>
      <c r="D1101" s="174" t="s">
        <v>245</v>
      </c>
      <c r="E1101" s="33"/>
      <c r="F1101" s="178" t="s">
        <v>1819</v>
      </c>
      <c r="G1101" s="238"/>
      <c r="H1101" s="238"/>
      <c r="I1101" s="238"/>
      <c r="J1101" s="238"/>
      <c r="K1101" s="238"/>
      <c r="L1101" s="34"/>
      <c r="M1101" s="176"/>
      <c r="N1101" s="177"/>
      <c r="O1101" s="59"/>
      <c r="P1101" s="59"/>
      <c r="Q1101" s="59"/>
      <c r="R1101" s="59"/>
      <c r="S1101" s="59"/>
      <c r="T1101" s="60"/>
      <c r="U1101" s="33"/>
      <c r="V1101" s="33"/>
      <c r="W1101" s="33"/>
      <c r="X1101" s="33"/>
      <c r="Y1101" s="33"/>
      <c r="Z1101" s="33"/>
      <c r="AA1101" s="33"/>
      <c r="AB1101" s="33"/>
      <c r="AC1101" s="33"/>
      <c r="AD1101" s="33"/>
      <c r="AE1101" s="33"/>
      <c r="AT1101" s="18" t="s">
        <v>245</v>
      </c>
      <c r="AU1101" s="18" t="s">
        <v>85</v>
      </c>
    </row>
    <row r="1102" spans="1:65" s="13" customFormat="1" x14ac:dyDescent="0.2">
      <c r="B1102" s="179"/>
      <c r="D1102" s="174" t="s">
        <v>247</v>
      </c>
      <c r="E1102" s="180" t="s">
        <v>1</v>
      </c>
      <c r="F1102" s="181" t="s">
        <v>1153</v>
      </c>
      <c r="G1102" s="242"/>
      <c r="H1102" s="243" t="s">
        <v>1</v>
      </c>
      <c r="I1102" s="242"/>
      <c r="J1102" s="242"/>
      <c r="K1102" s="242"/>
      <c r="L1102" s="179"/>
      <c r="M1102" s="182"/>
      <c r="N1102" s="183"/>
      <c r="O1102" s="183"/>
      <c r="P1102" s="183"/>
      <c r="Q1102" s="183"/>
      <c r="R1102" s="183"/>
      <c r="S1102" s="183"/>
      <c r="T1102" s="184"/>
      <c r="AT1102" s="180" t="s">
        <v>247</v>
      </c>
      <c r="AU1102" s="180" t="s">
        <v>85</v>
      </c>
      <c r="AV1102" s="13" t="s">
        <v>83</v>
      </c>
      <c r="AW1102" s="13" t="s">
        <v>33</v>
      </c>
      <c r="AX1102" s="13" t="s">
        <v>76</v>
      </c>
      <c r="AY1102" s="180" t="s">
        <v>235</v>
      </c>
    </row>
    <row r="1103" spans="1:65" s="13" customFormat="1" x14ac:dyDescent="0.2">
      <c r="B1103" s="179"/>
      <c r="D1103" s="174" t="s">
        <v>247</v>
      </c>
      <c r="E1103" s="180" t="s">
        <v>1</v>
      </c>
      <c r="F1103" s="181" t="s">
        <v>1820</v>
      </c>
      <c r="G1103" s="242"/>
      <c r="H1103" s="243" t="s">
        <v>1</v>
      </c>
      <c r="I1103" s="242"/>
      <c r="J1103" s="242"/>
      <c r="K1103" s="242"/>
      <c r="L1103" s="179"/>
      <c r="M1103" s="182"/>
      <c r="N1103" s="183"/>
      <c r="O1103" s="183"/>
      <c r="P1103" s="183"/>
      <c r="Q1103" s="183"/>
      <c r="R1103" s="183"/>
      <c r="S1103" s="183"/>
      <c r="T1103" s="184"/>
      <c r="AT1103" s="180" t="s">
        <v>247</v>
      </c>
      <c r="AU1103" s="180" t="s">
        <v>85</v>
      </c>
      <c r="AV1103" s="13" t="s">
        <v>83</v>
      </c>
      <c r="AW1103" s="13" t="s">
        <v>33</v>
      </c>
      <c r="AX1103" s="13" t="s">
        <v>76</v>
      </c>
      <c r="AY1103" s="180" t="s">
        <v>235</v>
      </c>
    </row>
    <row r="1104" spans="1:65" s="14" customFormat="1" x14ac:dyDescent="0.2">
      <c r="B1104" s="185"/>
      <c r="D1104" s="174" t="s">
        <v>247</v>
      </c>
      <c r="E1104" s="186" t="s">
        <v>1</v>
      </c>
      <c r="F1104" s="187" t="s">
        <v>1794</v>
      </c>
      <c r="G1104" s="244"/>
      <c r="H1104" s="245">
        <v>38.22</v>
      </c>
      <c r="I1104" s="244"/>
      <c r="J1104" s="244"/>
      <c r="K1104" s="244"/>
      <c r="L1104" s="185"/>
      <c r="M1104" s="188"/>
      <c r="N1104" s="189"/>
      <c r="O1104" s="189"/>
      <c r="P1104" s="189"/>
      <c r="Q1104" s="189"/>
      <c r="R1104" s="189"/>
      <c r="S1104" s="189"/>
      <c r="T1104" s="190"/>
      <c r="AT1104" s="186" t="s">
        <v>247</v>
      </c>
      <c r="AU1104" s="186" t="s">
        <v>85</v>
      </c>
      <c r="AV1104" s="14" t="s">
        <v>85</v>
      </c>
      <c r="AW1104" s="14" t="s">
        <v>33</v>
      </c>
      <c r="AX1104" s="14" t="s">
        <v>76</v>
      </c>
      <c r="AY1104" s="186" t="s">
        <v>235</v>
      </c>
    </row>
    <row r="1105" spans="1:65" s="15" customFormat="1" x14ac:dyDescent="0.2">
      <c r="B1105" s="191"/>
      <c r="D1105" s="174" t="s">
        <v>247</v>
      </c>
      <c r="E1105" s="192" t="s">
        <v>1</v>
      </c>
      <c r="F1105" s="193" t="s">
        <v>252</v>
      </c>
      <c r="G1105" s="246"/>
      <c r="H1105" s="247">
        <v>38.22</v>
      </c>
      <c r="I1105" s="246"/>
      <c r="J1105" s="246"/>
      <c r="K1105" s="246"/>
      <c r="L1105" s="191"/>
      <c r="M1105" s="194"/>
      <c r="N1105" s="195"/>
      <c r="O1105" s="195"/>
      <c r="P1105" s="195"/>
      <c r="Q1105" s="195"/>
      <c r="R1105" s="195"/>
      <c r="S1105" s="195"/>
      <c r="T1105" s="196"/>
      <c r="AT1105" s="192" t="s">
        <v>247</v>
      </c>
      <c r="AU1105" s="192" t="s">
        <v>85</v>
      </c>
      <c r="AV1105" s="15" t="s">
        <v>98</v>
      </c>
      <c r="AW1105" s="15" t="s">
        <v>33</v>
      </c>
      <c r="AX1105" s="15" t="s">
        <v>83</v>
      </c>
      <c r="AY1105" s="192" t="s">
        <v>235</v>
      </c>
    </row>
    <row r="1106" spans="1:65" s="2" customFormat="1" ht="40.15" customHeight="1" x14ac:dyDescent="0.2">
      <c r="A1106" s="33"/>
      <c r="B1106" s="162"/>
      <c r="C1106" s="163" t="s">
        <v>1821</v>
      </c>
      <c r="D1106" s="163" t="s">
        <v>237</v>
      </c>
      <c r="E1106" s="164" t="s">
        <v>1822</v>
      </c>
      <c r="F1106" s="165" t="s">
        <v>445</v>
      </c>
      <c r="G1106" s="240" t="s">
        <v>341</v>
      </c>
      <c r="H1106" s="241">
        <v>52.2</v>
      </c>
      <c r="I1106" s="167"/>
      <c r="J1106" s="254">
        <f>ROUND(I1106*H1106,2)</f>
        <v>0</v>
      </c>
      <c r="K1106" s="255" t="s">
        <v>241</v>
      </c>
      <c r="L1106" s="34"/>
      <c r="M1106" s="168" t="s">
        <v>1</v>
      </c>
      <c r="N1106" s="169" t="s">
        <v>41</v>
      </c>
      <c r="O1106" s="59"/>
      <c r="P1106" s="170">
        <f>O1106*H1106</f>
        <v>0</v>
      </c>
      <c r="Q1106" s="170">
        <v>0</v>
      </c>
      <c r="R1106" s="170">
        <f>Q1106*H1106</f>
        <v>0</v>
      </c>
      <c r="S1106" s="170">
        <v>0</v>
      </c>
      <c r="T1106" s="171">
        <f>S1106*H1106</f>
        <v>0</v>
      </c>
      <c r="U1106" s="33"/>
      <c r="V1106" s="33"/>
      <c r="W1106" s="33"/>
      <c r="X1106" s="33"/>
      <c r="Y1106" s="33"/>
      <c r="Z1106" s="33"/>
      <c r="AA1106" s="33"/>
      <c r="AB1106" s="33"/>
      <c r="AC1106" s="33"/>
      <c r="AD1106" s="33"/>
      <c r="AE1106" s="33"/>
      <c r="AR1106" s="172" t="s">
        <v>98</v>
      </c>
      <c r="AT1106" s="172" t="s">
        <v>237</v>
      </c>
      <c r="AU1106" s="172" t="s">
        <v>85</v>
      </c>
      <c r="AY1106" s="18" t="s">
        <v>235</v>
      </c>
      <c r="BE1106" s="173">
        <f>IF(N1106="základní",J1106,0)</f>
        <v>0</v>
      </c>
      <c r="BF1106" s="173">
        <f>IF(N1106="snížená",J1106,0)</f>
        <v>0</v>
      </c>
      <c r="BG1106" s="173">
        <f>IF(N1106="zákl. přenesená",J1106,0)</f>
        <v>0</v>
      </c>
      <c r="BH1106" s="173">
        <f>IF(N1106="sníž. přenesená",J1106,0)</f>
        <v>0</v>
      </c>
      <c r="BI1106" s="173">
        <f>IF(N1106="nulová",J1106,0)</f>
        <v>0</v>
      </c>
      <c r="BJ1106" s="18" t="s">
        <v>83</v>
      </c>
      <c r="BK1106" s="173">
        <f>ROUND(I1106*H1106,2)</f>
        <v>0</v>
      </c>
      <c r="BL1106" s="18" t="s">
        <v>98</v>
      </c>
      <c r="BM1106" s="172" t="s">
        <v>1823</v>
      </c>
    </row>
    <row r="1107" spans="1:65" s="2" customFormat="1" ht="29.25" x14ac:dyDescent="0.2">
      <c r="A1107" s="33"/>
      <c r="B1107" s="34"/>
      <c r="C1107" s="33"/>
      <c r="D1107" s="174" t="s">
        <v>243</v>
      </c>
      <c r="E1107" s="33"/>
      <c r="F1107" s="175" t="s">
        <v>445</v>
      </c>
      <c r="G1107" s="238"/>
      <c r="H1107" s="238"/>
      <c r="I1107" s="238"/>
      <c r="J1107" s="238"/>
      <c r="K1107" s="238"/>
      <c r="L1107" s="34"/>
      <c r="M1107" s="176"/>
      <c r="N1107" s="177"/>
      <c r="O1107" s="59"/>
      <c r="P1107" s="59"/>
      <c r="Q1107" s="59"/>
      <c r="R1107" s="59"/>
      <c r="S1107" s="59"/>
      <c r="T1107" s="60"/>
      <c r="U1107" s="33"/>
      <c r="V1107" s="33"/>
      <c r="W1107" s="33"/>
      <c r="X1107" s="33"/>
      <c r="Y1107" s="33"/>
      <c r="Z1107" s="33"/>
      <c r="AA1107" s="33"/>
      <c r="AB1107" s="33"/>
      <c r="AC1107" s="33"/>
      <c r="AD1107" s="33"/>
      <c r="AE1107" s="33"/>
      <c r="AT1107" s="18" t="s">
        <v>243</v>
      </c>
      <c r="AU1107" s="18" t="s">
        <v>85</v>
      </c>
    </row>
    <row r="1108" spans="1:65" s="13" customFormat="1" x14ac:dyDescent="0.2">
      <c r="B1108" s="179"/>
      <c r="D1108" s="174" t="s">
        <v>247</v>
      </c>
      <c r="E1108" s="180" t="s">
        <v>1</v>
      </c>
      <c r="F1108" s="181" t="s">
        <v>1153</v>
      </c>
      <c r="G1108" s="242"/>
      <c r="H1108" s="243" t="s">
        <v>1</v>
      </c>
      <c r="I1108" s="242"/>
      <c r="J1108" s="242"/>
      <c r="K1108" s="242"/>
      <c r="L1108" s="179"/>
      <c r="M1108" s="182"/>
      <c r="N1108" s="183"/>
      <c r="O1108" s="183"/>
      <c r="P1108" s="183"/>
      <c r="Q1108" s="183"/>
      <c r="R1108" s="183"/>
      <c r="S1108" s="183"/>
      <c r="T1108" s="184"/>
      <c r="AT1108" s="180" t="s">
        <v>247</v>
      </c>
      <c r="AU1108" s="180" t="s">
        <v>85</v>
      </c>
      <c r="AV1108" s="13" t="s">
        <v>83</v>
      </c>
      <c r="AW1108" s="13" t="s">
        <v>33</v>
      </c>
      <c r="AX1108" s="13" t="s">
        <v>76</v>
      </c>
      <c r="AY1108" s="180" t="s">
        <v>235</v>
      </c>
    </row>
    <row r="1109" spans="1:65" s="14" customFormat="1" x14ac:dyDescent="0.2">
      <c r="B1109" s="185"/>
      <c r="D1109" s="174" t="s">
        <v>247</v>
      </c>
      <c r="E1109" s="186" t="s">
        <v>1</v>
      </c>
      <c r="F1109" s="187" t="s">
        <v>1824</v>
      </c>
      <c r="G1109" s="244"/>
      <c r="H1109" s="245">
        <v>52.2</v>
      </c>
      <c r="I1109" s="244"/>
      <c r="J1109" s="244"/>
      <c r="K1109" s="244"/>
      <c r="L1109" s="185"/>
      <c r="M1109" s="188"/>
      <c r="N1109" s="189"/>
      <c r="O1109" s="189"/>
      <c r="P1109" s="189"/>
      <c r="Q1109" s="189"/>
      <c r="R1109" s="189"/>
      <c r="S1109" s="189"/>
      <c r="T1109" s="190"/>
      <c r="AT1109" s="186" t="s">
        <v>247</v>
      </c>
      <c r="AU1109" s="186" t="s">
        <v>85</v>
      </c>
      <c r="AV1109" s="14" t="s">
        <v>85</v>
      </c>
      <c r="AW1109" s="14" t="s">
        <v>33</v>
      </c>
      <c r="AX1109" s="14" t="s">
        <v>76</v>
      </c>
      <c r="AY1109" s="186" t="s">
        <v>235</v>
      </c>
    </row>
    <row r="1110" spans="1:65" s="15" customFormat="1" x14ac:dyDescent="0.2">
      <c r="B1110" s="191"/>
      <c r="D1110" s="174" t="s">
        <v>247</v>
      </c>
      <c r="E1110" s="192" t="s">
        <v>1</v>
      </c>
      <c r="F1110" s="193" t="s">
        <v>252</v>
      </c>
      <c r="G1110" s="246"/>
      <c r="H1110" s="247">
        <v>52.2</v>
      </c>
      <c r="I1110" s="246"/>
      <c r="J1110" s="246"/>
      <c r="K1110" s="246"/>
      <c r="L1110" s="191"/>
      <c r="M1110" s="194"/>
      <c r="N1110" s="195"/>
      <c r="O1110" s="195"/>
      <c r="P1110" s="195"/>
      <c r="Q1110" s="195"/>
      <c r="R1110" s="195"/>
      <c r="S1110" s="195"/>
      <c r="T1110" s="196"/>
      <c r="AT1110" s="192" t="s">
        <v>247</v>
      </c>
      <c r="AU1110" s="192" t="s">
        <v>85</v>
      </c>
      <c r="AV1110" s="15" t="s">
        <v>98</v>
      </c>
      <c r="AW1110" s="15" t="s">
        <v>33</v>
      </c>
      <c r="AX1110" s="15" t="s">
        <v>83</v>
      </c>
      <c r="AY1110" s="192" t="s">
        <v>235</v>
      </c>
    </row>
    <row r="1111" spans="1:65" s="12" customFormat="1" ht="22.9" customHeight="1" x14ac:dyDescent="0.2">
      <c r="B1111" s="152"/>
      <c r="D1111" s="153" t="s">
        <v>75</v>
      </c>
      <c r="E1111" s="161" t="s">
        <v>746</v>
      </c>
      <c r="F1111" s="161" t="s">
        <v>747</v>
      </c>
      <c r="G1111" s="239"/>
      <c r="H1111" s="239"/>
      <c r="I1111" s="239"/>
      <c r="J1111" s="253">
        <f>BK1111</f>
        <v>0</v>
      </c>
      <c r="K1111" s="239"/>
      <c r="L1111" s="152"/>
      <c r="M1111" s="155"/>
      <c r="N1111" s="156"/>
      <c r="O1111" s="156"/>
      <c r="P1111" s="157">
        <f>SUM(P1112:P1114)</f>
        <v>0</v>
      </c>
      <c r="Q1111" s="156"/>
      <c r="R1111" s="157">
        <f>SUM(R1112:R1114)</f>
        <v>0</v>
      </c>
      <c r="S1111" s="156"/>
      <c r="T1111" s="158">
        <f>SUM(T1112:T1114)</f>
        <v>0</v>
      </c>
      <c r="AR1111" s="153" t="s">
        <v>83</v>
      </c>
      <c r="AT1111" s="159" t="s">
        <v>75</v>
      </c>
      <c r="AU1111" s="159" t="s">
        <v>83</v>
      </c>
      <c r="AY1111" s="153" t="s">
        <v>235</v>
      </c>
      <c r="BK1111" s="160">
        <f>SUM(BK1112:BK1114)</f>
        <v>0</v>
      </c>
    </row>
    <row r="1112" spans="1:65" s="2" customFormat="1" ht="14.45" customHeight="1" x14ac:dyDescent="0.2">
      <c r="A1112" s="33"/>
      <c r="B1112" s="162"/>
      <c r="C1112" s="163" t="s">
        <v>1825</v>
      </c>
      <c r="D1112" s="163" t="s">
        <v>237</v>
      </c>
      <c r="E1112" s="164" t="s">
        <v>749</v>
      </c>
      <c r="F1112" s="165" t="s">
        <v>750</v>
      </c>
      <c r="G1112" s="240" t="s">
        <v>341</v>
      </c>
      <c r="H1112" s="241">
        <v>2488.8159999999998</v>
      </c>
      <c r="I1112" s="167"/>
      <c r="J1112" s="254">
        <f>ROUND(I1112*H1112,2)</f>
        <v>0</v>
      </c>
      <c r="K1112" s="255" t="s">
        <v>241</v>
      </c>
      <c r="L1112" s="34"/>
      <c r="M1112" s="168" t="s">
        <v>1</v>
      </c>
      <c r="N1112" s="169" t="s">
        <v>41</v>
      </c>
      <c r="O1112" s="59"/>
      <c r="P1112" s="170">
        <f>O1112*H1112</f>
        <v>0</v>
      </c>
      <c r="Q1112" s="170">
        <v>0</v>
      </c>
      <c r="R1112" s="170">
        <f>Q1112*H1112</f>
        <v>0</v>
      </c>
      <c r="S1112" s="170">
        <v>0</v>
      </c>
      <c r="T1112" s="171">
        <f>S1112*H1112</f>
        <v>0</v>
      </c>
      <c r="U1112" s="33"/>
      <c r="V1112" s="33"/>
      <c r="W1112" s="33"/>
      <c r="X1112" s="33"/>
      <c r="Y1112" s="33"/>
      <c r="Z1112" s="33"/>
      <c r="AA1112" s="33"/>
      <c r="AB1112" s="33"/>
      <c r="AC1112" s="33"/>
      <c r="AD1112" s="33"/>
      <c r="AE1112" s="33"/>
      <c r="AR1112" s="172" t="s">
        <v>98</v>
      </c>
      <c r="AT1112" s="172" t="s">
        <v>237</v>
      </c>
      <c r="AU1112" s="172" t="s">
        <v>85</v>
      </c>
      <c r="AY1112" s="18" t="s">
        <v>235</v>
      </c>
      <c r="BE1112" s="173">
        <f>IF(N1112="základní",J1112,0)</f>
        <v>0</v>
      </c>
      <c r="BF1112" s="173">
        <f>IF(N1112="snížená",J1112,0)</f>
        <v>0</v>
      </c>
      <c r="BG1112" s="173">
        <f>IF(N1112="zákl. přenesená",J1112,0)</f>
        <v>0</v>
      </c>
      <c r="BH1112" s="173">
        <f>IF(N1112="sníž. přenesená",J1112,0)</f>
        <v>0</v>
      </c>
      <c r="BI1112" s="173">
        <f>IF(N1112="nulová",J1112,0)</f>
        <v>0</v>
      </c>
      <c r="BJ1112" s="18" t="s">
        <v>83</v>
      </c>
      <c r="BK1112" s="173">
        <f>ROUND(I1112*H1112,2)</f>
        <v>0</v>
      </c>
      <c r="BL1112" s="18" t="s">
        <v>98</v>
      </c>
      <c r="BM1112" s="172" t="s">
        <v>1826</v>
      </c>
    </row>
    <row r="1113" spans="1:65" s="2" customFormat="1" ht="19.5" x14ac:dyDescent="0.2">
      <c r="A1113" s="33"/>
      <c r="B1113" s="34"/>
      <c r="C1113" s="33"/>
      <c r="D1113" s="174" t="s">
        <v>243</v>
      </c>
      <c r="E1113" s="33"/>
      <c r="F1113" s="175" t="s">
        <v>752</v>
      </c>
      <c r="G1113" s="238"/>
      <c r="H1113" s="238"/>
      <c r="I1113" s="238"/>
      <c r="J1113" s="238"/>
      <c r="K1113" s="238"/>
      <c r="L1113" s="34"/>
      <c r="M1113" s="176"/>
      <c r="N1113" s="177"/>
      <c r="O1113" s="59"/>
      <c r="P1113" s="59"/>
      <c r="Q1113" s="59"/>
      <c r="R1113" s="59"/>
      <c r="S1113" s="59"/>
      <c r="T1113" s="60"/>
      <c r="U1113" s="33"/>
      <c r="V1113" s="33"/>
      <c r="W1113" s="33"/>
      <c r="X1113" s="33"/>
      <c r="Y1113" s="33"/>
      <c r="Z1113" s="33"/>
      <c r="AA1113" s="33"/>
      <c r="AB1113" s="33"/>
      <c r="AC1113" s="33"/>
      <c r="AD1113" s="33"/>
      <c r="AE1113" s="33"/>
      <c r="AT1113" s="18" t="s">
        <v>243</v>
      </c>
      <c r="AU1113" s="18" t="s">
        <v>85</v>
      </c>
    </row>
    <row r="1114" spans="1:65" s="2" customFormat="1" ht="29.25" x14ac:dyDescent="0.2">
      <c r="A1114" s="33"/>
      <c r="B1114" s="34"/>
      <c r="C1114" s="33"/>
      <c r="D1114" s="174" t="s">
        <v>245</v>
      </c>
      <c r="E1114" s="33"/>
      <c r="F1114" s="178" t="s">
        <v>753</v>
      </c>
      <c r="G1114" s="238"/>
      <c r="H1114" s="238"/>
      <c r="I1114" s="238"/>
      <c r="J1114" s="238"/>
      <c r="K1114" s="238"/>
      <c r="L1114" s="34"/>
      <c r="M1114" s="176"/>
      <c r="N1114" s="177"/>
      <c r="O1114" s="59"/>
      <c r="P1114" s="59"/>
      <c r="Q1114" s="59"/>
      <c r="R1114" s="59"/>
      <c r="S1114" s="59"/>
      <c r="T1114" s="60"/>
      <c r="U1114" s="33"/>
      <c r="V1114" s="33"/>
      <c r="W1114" s="33"/>
      <c r="X1114" s="33"/>
      <c r="Y1114" s="33"/>
      <c r="Z1114" s="33"/>
      <c r="AA1114" s="33"/>
      <c r="AB1114" s="33"/>
      <c r="AC1114" s="33"/>
      <c r="AD1114" s="33"/>
      <c r="AE1114" s="33"/>
      <c r="AT1114" s="18" t="s">
        <v>245</v>
      </c>
      <c r="AU1114" s="18" t="s">
        <v>85</v>
      </c>
    </row>
    <row r="1115" spans="1:65" s="12" customFormat="1" ht="25.9" customHeight="1" x14ac:dyDescent="0.2">
      <c r="B1115" s="152"/>
      <c r="D1115" s="153" t="s">
        <v>75</v>
      </c>
      <c r="E1115" s="154" t="s">
        <v>754</v>
      </c>
      <c r="F1115" s="154" t="s">
        <v>755</v>
      </c>
      <c r="G1115" s="239"/>
      <c r="H1115" s="239"/>
      <c r="I1115" s="239"/>
      <c r="J1115" s="252">
        <f>BK1115</f>
        <v>0</v>
      </c>
      <c r="K1115" s="239"/>
      <c r="L1115" s="152"/>
      <c r="M1115" s="155"/>
      <c r="N1115" s="156"/>
      <c r="O1115" s="156"/>
      <c r="P1115" s="157">
        <f>P1116+P1154+P1182</f>
        <v>0</v>
      </c>
      <c r="Q1115" s="156"/>
      <c r="R1115" s="157">
        <f>R1116+R1154+R1182</f>
        <v>4.8657949</v>
      </c>
      <c r="S1115" s="156"/>
      <c r="T1115" s="158">
        <f>T1116+T1154+T1182</f>
        <v>0</v>
      </c>
      <c r="AR1115" s="153" t="s">
        <v>85</v>
      </c>
      <c r="AT1115" s="159" t="s">
        <v>75</v>
      </c>
      <c r="AU1115" s="159" t="s">
        <v>76</v>
      </c>
      <c r="AY1115" s="153" t="s">
        <v>235</v>
      </c>
      <c r="BK1115" s="160">
        <f>BK1116+BK1154+BK1182</f>
        <v>0</v>
      </c>
    </row>
    <row r="1116" spans="1:65" s="12" customFormat="1" ht="22.9" customHeight="1" x14ac:dyDescent="0.2">
      <c r="B1116" s="152"/>
      <c r="D1116" s="153" t="s">
        <v>75</v>
      </c>
      <c r="E1116" s="161" t="s">
        <v>1827</v>
      </c>
      <c r="F1116" s="161" t="s">
        <v>1828</v>
      </c>
      <c r="G1116" s="239"/>
      <c r="H1116" s="239"/>
      <c r="I1116" s="239"/>
      <c r="J1116" s="253">
        <f>BK1116</f>
        <v>0</v>
      </c>
      <c r="K1116" s="239"/>
      <c r="L1116" s="152"/>
      <c r="M1116" s="155"/>
      <c r="N1116" s="156"/>
      <c r="O1116" s="156"/>
      <c r="P1116" s="157">
        <f>SUM(P1117:P1153)</f>
        <v>0</v>
      </c>
      <c r="Q1116" s="156"/>
      <c r="R1116" s="157">
        <f>SUM(R1117:R1153)</f>
        <v>3.2985799000000005</v>
      </c>
      <c r="S1116" s="156"/>
      <c r="T1116" s="158">
        <f>SUM(T1117:T1153)</f>
        <v>0</v>
      </c>
      <c r="AR1116" s="153" t="s">
        <v>85</v>
      </c>
      <c r="AT1116" s="159" t="s">
        <v>75</v>
      </c>
      <c r="AU1116" s="159" t="s">
        <v>83</v>
      </c>
      <c r="AY1116" s="153" t="s">
        <v>235</v>
      </c>
      <c r="BK1116" s="160">
        <f>SUM(BK1117:BK1153)</f>
        <v>0</v>
      </c>
    </row>
    <row r="1117" spans="1:65" s="2" customFormat="1" ht="19.899999999999999" customHeight="1" x14ac:dyDescent="0.2">
      <c r="A1117" s="33"/>
      <c r="B1117" s="162"/>
      <c r="C1117" s="163" t="s">
        <v>1829</v>
      </c>
      <c r="D1117" s="163" t="s">
        <v>237</v>
      </c>
      <c r="E1117" s="164" t="s">
        <v>1830</v>
      </c>
      <c r="F1117" s="165" t="s">
        <v>1831</v>
      </c>
      <c r="G1117" s="240" t="s">
        <v>263</v>
      </c>
      <c r="H1117" s="241">
        <v>322.41000000000003</v>
      </c>
      <c r="I1117" s="167"/>
      <c r="J1117" s="254">
        <f>ROUND(I1117*H1117,2)</f>
        <v>0</v>
      </c>
      <c r="K1117" s="255" t="s">
        <v>241</v>
      </c>
      <c r="L1117" s="34"/>
      <c r="M1117" s="168" t="s">
        <v>1</v>
      </c>
      <c r="N1117" s="169" t="s">
        <v>41</v>
      </c>
      <c r="O1117" s="59"/>
      <c r="P1117" s="170">
        <f>O1117*H1117</f>
        <v>0</v>
      </c>
      <c r="Q1117" s="170">
        <v>4.0000000000000002E-4</v>
      </c>
      <c r="R1117" s="170">
        <f>Q1117*H1117</f>
        <v>0.12896400000000002</v>
      </c>
      <c r="S1117" s="170">
        <v>0</v>
      </c>
      <c r="T1117" s="171">
        <f>S1117*H1117</f>
        <v>0</v>
      </c>
      <c r="U1117" s="33"/>
      <c r="V1117" s="33"/>
      <c r="W1117" s="33"/>
      <c r="X1117" s="33"/>
      <c r="Y1117" s="33"/>
      <c r="Z1117" s="33"/>
      <c r="AA1117" s="33"/>
      <c r="AB1117" s="33"/>
      <c r="AC1117" s="33"/>
      <c r="AD1117" s="33"/>
      <c r="AE1117" s="33"/>
      <c r="AR1117" s="172" t="s">
        <v>379</v>
      </c>
      <c r="AT1117" s="172" t="s">
        <v>237</v>
      </c>
      <c r="AU1117" s="172" t="s">
        <v>85</v>
      </c>
      <c r="AY1117" s="18" t="s">
        <v>235</v>
      </c>
      <c r="BE1117" s="173">
        <f>IF(N1117="základní",J1117,0)</f>
        <v>0</v>
      </c>
      <c r="BF1117" s="173">
        <f>IF(N1117="snížená",J1117,0)</f>
        <v>0</v>
      </c>
      <c r="BG1117" s="173">
        <f>IF(N1117="zákl. přenesená",J1117,0)</f>
        <v>0</v>
      </c>
      <c r="BH1117" s="173">
        <f>IF(N1117="sníž. přenesená",J1117,0)</f>
        <v>0</v>
      </c>
      <c r="BI1117" s="173">
        <f>IF(N1117="nulová",J1117,0)</f>
        <v>0</v>
      </c>
      <c r="BJ1117" s="18" t="s">
        <v>83</v>
      </c>
      <c r="BK1117" s="173">
        <f>ROUND(I1117*H1117,2)</f>
        <v>0</v>
      </c>
      <c r="BL1117" s="18" t="s">
        <v>379</v>
      </c>
      <c r="BM1117" s="172" t="s">
        <v>1832</v>
      </c>
    </row>
    <row r="1118" spans="1:65" s="2" customFormat="1" ht="19.5" x14ac:dyDescent="0.2">
      <c r="A1118" s="33"/>
      <c r="B1118" s="34"/>
      <c r="C1118" s="33"/>
      <c r="D1118" s="174" t="s">
        <v>243</v>
      </c>
      <c r="E1118" s="33"/>
      <c r="F1118" s="175" t="s">
        <v>1833</v>
      </c>
      <c r="G1118" s="238"/>
      <c r="H1118" s="238"/>
      <c r="I1118" s="238"/>
      <c r="J1118" s="238"/>
      <c r="K1118" s="238"/>
      <c r="L1118" s="34"/>
      <c r="M1118" s="176"/>
      <c r="N1118" s="177"/>
      <c r="O1118" s="59"/>
      <c r="P1118" s="59"/>
      <c r="Q1118" s="59"/>
      <c r="R1118" s="59"/>
      <c r="S1118" s="59"/>
      <c r="T1118" s="60"/>
      <c r="U1118" s="33"/>
      <c r="V1118" s="33"/>
      <c r="W1118" s="33"/>
      <c r="X1118" s="33"/>
      <c r="Y1118" s="33"/>
      <c r="Z1118" s="33"/>
      <c r="AA1118" s="33"/>
      <c r="AB1118" s="33"/>
      <c r="AC1118" s="33"/>
      <c r="AD1118" s="33"/>
      <c r="AE1118" s="33"/>
      <c r="AT1118" s="18" t="s">
        <v>243</v>
      </c>
      <c r="AU1118" s="18" t="s">
        <v>85</v>
      </c>
    </row>
    <row r="1119" spans="1:65" s="2" customFormat="1" ht="39" x14ac:dyDescent="0.2">
      <c r="A1119" s="33"/>
      <c r="B1119" s="34"/>
      <c r="C1119" s="33"/>
      <c r="D1119" s="174" t="s">
        <v>245</v>
      </c>
      <c r="E1119" s="33"/>
      <c r="F1119" s="178" t="s">
        <v>1834</v>
      </c>
      <c r="G1119" s="238"/>
      <c r="H1119" s="238"/>
      <c r="I1119" s="238"/>
      <c r="J1119" s="238"/>
      <c r="K1119" s="238"/>
      <c r="L1119" s="34"/>
      <c r="M1119" s="176"/>
      <c r="N1119" s="177"/>
      <c r="O1119" s="59"/>
      <c r="P1119" s="59"/>
      <c r="Q1119" s="59"/>
      <c r="R1119" s="59"/>
      <c r="S1119" s="59"/>
      <c r="T1119" s="60"/>
      <c r="U1119" s="33"/>
      <c r="V1119" s="33"/>
      <c r="W1119" s="33"/>
      <c r="X1119" s="33"/>
      <c r="Y1119" s="33"/>
      <c r="Z1119" s="33"/>
      <c r="AA1119" s="33"/>
      <c r="AB1119" s="33"/>
      <c r="AC1119" s="33"/>
      <c r="AD1119" s="33"/>
      <c r="AE1119" s="33"/>
      <c r="AT1119" s="18" t="s">
        <v>245</v>
      </c>
      <c r="AU1119" s="18" t="s">
        <v>85</v>
      </c>
    </row>
    <row r="1120" spans="1:65" s="13" customFormat="1" x14ac:dyDescent="0.2">
      <c r="B1120" s="179"/>
      <c r="D1120" s="174" t="s">
        <v>247</v>
      </c>
      <c r="E1120" s="180" t="s">
        <v>1</v>
      </c>
      <c r="F1120" s="181" t="s">
        <v>1153</v>
      </c>
      <c r="G1120" s="242"/>
      <c r="H1120" s="243" t="s">
        <v>1</v>
      </c>
      <c r="I1120" s="242"/>
      <c r="J1120" s="242"/>
      <c r="K1120" s="242"/>
      <c r="L1120" s="179"/>
      <c r="M1120" s="182"/>
      <c r="N1120" s="183"/>
      <c r="O1120" s="183"/>
      <c r="P1120" s="183"/>
      <c r="Q1120" s="183"/>
      <c r="R1120" s="183"/>
      <c r="S1120" s="183"/>
      <c r="T1120" s="184"/>
      <c r="AT1120" s="180" t="s">
        <v>247</v>
      </c>
      <c r="AU1120" s="180" t="s">
        <v>85</v>
      </c>
      <c r="AV1120" s="13" t="s">
        <v>83</v>
      </c>
      <c r="AW1120" s="13" t="s">
        <v>33</v>
      </c>
      <c r="AX1120" s="13" t="s">
        <v>76</v>
      </c>
      <c r="AY1120" s="180" t="s">
        <v>235</v>
      </c>
    </row>
    <row r="1121" spans="1:65" s="13" customFormat="1" x14ac:dyDescent="0.2">
      <c r="B1121" s="179"/>
      <c r="D1121" s="174" t="s">
        <v>247</v>
      </c>
      <c r="E1121" s="180" t="s">
        <v>1</v>
      </c>
      <c r="F1121" s="181" t="s">
        <v>1835</v>
      </c>
      <c r="G1121" s="242"/>
      <c r="H1121" s="243" t="s">
        <v>1</v>
      </c>
      <c r="I1121" s="242"/>
      <c r="J1121" s="242"/>
      <c r="K1121" s="242"/>
      <c r="L1121" s="179"/>
      <c r="M1121" s="182"/>
      <c r="N1121" s="183"/>
      <c r="O1121" s="183"/>
      <c r="P1121" s="183"/>
      <c r="Q1121" s="183"/>
      <c r="R1121" s="183"/>
      <c r="S1121" s="183"/>
      <c r="T1121" s="184"/>
      <c r="AT1121" s="180" t="s">
        <v>247</v>
      </c>
      <c r="AU1121" s="180" t="s">
        <v>85</v>
      </c>
      <c r="AV1121" s="13" t="s">
        <v>83</v>
      </c>
      <c r="AW1121" s="13" t="s">
        <v>33</v>
      </c>
      <c r="AX1121" s="13" t="s">
        <v>76</v>
      </c>
      <c r="AY1121" s="180" t="s">
        <v>235</v>
      </c>
    </row>
    <row r="1122" spans="1:65" s="14" customFormat="1" x14ac:dyDescent="0.2">
      <c r="B1122" s="185"/>
      <c r="D1122" s="174" t="s">
        <v>247</v>
      </c>
      <c r="E1122" s="186" t="s">
        <v>1</v>
      </c>
      <c r="F1122" s="187" t="s">
        <v>1836</v>
      </c>
      <c r="G1122" s="244"/>
      <c r="H1122" s="245">
        <v>322.41000000000003</v>
      </c>
      <c r="I1122" s="244"/>
      <c r="J1122" s="244"/>
      <c r="K1122" s="244"/>
      <c r="L1122" s="185"/>
      <c r="M1122" s="188"/>
      <c r="N1122" s="189"/>
      <c r="O1122" s="189"/>
      <c r="P1122" s="189"/>
      <c r="Q1122" s="189"/>
      <c r="R1122" s="189"/>
      <c r="S1122" s="189"/>
      <c r="T1122" s="190"/>
      <c r="AT1122" s="186" t="s">
        <v>247</v>
      </c>
      <c r="AU1122" s="186" t="s">
        <v>85</v>
      </c>
      <c r="AV1122" s="14" t="s">
        <v>85</v>
      </c>
      <c r="AW1122" s="14" t="s">
        <v>33</v>
      </c>
      <c r="AX1122" s="14" t="s">
        <v>76</v>
      </c>
      <c r="AY1122" s="186" t="s">
        <v>235</v>
      </c>
    </row>
    <row r="1123" spans="1:65" s="15" customFormat="1" x14ac:dyDescent="0.2">
      <c r="B1123" s="191"/>
      <c r="D1123" s="174" t="s">
        <v>247</v>
      </c>
      <c r="E1123" s="192" t="s">
        <v>1</v>
      </c>
      <c r="F1123" s="193" t="s">
        <v>252</v>
      </c>
      <c r="G1123" s="246"/>
      <c r="H1123" s="247">
        <v>322.41000000000003</v>
      </c>
      <c r="I1123" s="246"/>
      <c r="J1123" s="246"/>
      <c r="K1123" s="246"/>
      <c r="L1123" s="191"/>
      <c r="M1123" s="194"/>
      <c r="N1123" s="195"/>
      <c r="O1123" s="195"/>
      <c r="P1123" s="195"/>
      <c r="Q1123" s="195"/>
      <c r="R1123" s="195"/>
      <c r="S1123" s="195"/>
      <c r="T1123" s="196"/>
      <c r="AT1123" s="192" t="s">
        <v>247</v>
      </c>
      <c r="AU1123" s="192" t="s">
        <v>85</v>
      </c>
      <c r="AV1123" s="15" t="s">
        <v>98</v>
      </c>
      <c r="AW1123" s="15" t="s">
        <v>33</v>
      </c>
      <c r="AX1123" s="15" t="s">
        <v>83</v>
      </c>
      <c r="AY1123" s="192" t="s">
        <v>235</v>
      </c>
    </row>
    <row r="1124" spans="1:65" s="2" customFormat="1" ht="19.899999999999999" customHeight="1" x14ac:dyDescent="0.2">
      <c r="A1124" s="33"/>
      <c r="B1124" s="162"/>
      <c r="C1124" s="163" t="s">
        <v>1837</v>
      </c>
      <c r="D1124" s="163" t="s">
        <v>237</v>
      </c>
      <c r="E1124" s="164" t="s">
        <v>1838</v>
      </c>
      <c r="F1124" s="165" t="s">
        <v>1839</v>
      </c>
      <c r="G1124" s="240" t="s">
        <v>263</v>
      </c>
      <c r="H1124" s="241">
        <v>234.5</v>
      </c>
      <c r="I1124" s="167"/>
      <c r="J1124" s="254">
        <f>ROUND(I1124*H1124,2)</f>
        <v>0</v>
      </c>
      <c r="K1124" s="255" t="s">
        <v>241</v>
      </c>
      <c r="L1124" s="34"/>
      <c r="M1124" s="168" t="s">
        <v>1</v>
      </c>
      <c r="N1124" s="169" t="s">
        <v>41</v>
      </c>
      <c r="O1124" s="59"/>
      <c r="P1124" s="170">
        <f>O1124*H1124</f>
        <v>0</v>
      </c>
      <c r="Q1124" s="170">
        <v>4.0000000000000002E-4</v>
      </c>
      <c r="R1124" s="170">
        <f>Q1124*H1124</f>
        <v>9.3800000000000008E-2</v>
      </c>
      <c r="S1124" s="170">
        <v>0</v>
      </c>
      <c r="T1124" s="171">
        <f>S1124*H1124</f>
        <v>0</v>
      </c>
      <c r="U1124" s="33"/>
      <c r="V1124" s="33"/>
      <c r="W1124" s="33"/>
      <c r="X1124" s="33"/>
      <c r="Y1124" s="33"/>
      <c r="Z1124" s="33"/>
      <c r="AA1124" s="33"/>
      <c r="AB1124" s="33"/>
      <c r="AC1124" s="33"/>
      <c r="AD1124" s="33"/>
      <c r="AE1124" s="33"/>
      <c r="AR1124" s="172" t="s">
        <v>379</v>
      </c>
      <c r="AT1124" s="172" t="s">
        <v>237</v>
      </c>
      <c r="AU1124" s="172" t="s">
        <v>85</v>
      </c>
      <c r="AY1124" s="18" t="s">
        <v>235</v>
      </c>
      <c r="BE1124" s="173">
        <f>IF(N1124="základní",J1124,0)</f>
        <v>0</v>
      </c>
      <c r="BF1124" s="173">
        <f>IF(N1124="snížená",J1124,0)</f>
        <v>0</v>
      </c>
      <c r="BG1124" s="173">
        <f>IF(N1124="zákl. přenesená",J1124,0)</f>
        <v>0</v>
      </c>
      <c r="BH1124" s="173">
        <f>IF(N1124="sníž. přenesená",J1124,0)</f>
        <v>0</v>
      </c>
      <c r="BI1124" s="173">
        <f>IF(N1124="nulová",J1124,0)</f>
        <v>0</v>
      </c>
      <c r="BJ1124" s="18" t="s">
        <v>83</v>
      </c>
      <c r="BK1124" s="173">
        <f>ROUND(I1124*H1124,2)</f>
        <v>0</v>
      </c>
      <c r="BL1124" s="18" t="s">
        <v>379</v>
      </c>
      <c r="BM1124" s="172" t="s">
        <v>1840</v>
      </c>
    </row>
    <row r="1125" spans="1:65" s="2" customFormat="1" ht="19.5" x14ac:dyDescent="0.2">
      <c r="A1125" s="33"/>
      <c r="B1125" s="34"/>
      <c r="C1125" s="33"/>
      <c r="D1125" s="174" t="s">
        <v>243</v>
      </c>
      <c r="E1125" s="33"/>
      <c r="F1125" s="175" t="s">
        <v>1841</v>
      </c>
      <c r="G1125" s="238"/>
      <c r="H1125" s="238"/>
      <c r="I1125" s="238"/>
      <c r="J1125" s="238"/>
      <c r="K1125" s="238"/>
      <c r="L1125" s="34"/>
      <c r="M1125" s="176"/>
      <c r="N1125" s="177"/>
      <c r="O1125" s="59"/>
      <c r="P1125" s="59"/>
      <c r="Q1125" s="59"/>
      <c r="R1125" s="59"/>
      <c r="S1125" s="59"/>
      <c r="T1125" s="60"/>
      <c r="U1125" s="33"/>
      <c r="V1125" s="33"/>
      <c r="W1125" s="33"/>
      <c r="X1125" s="33"/>
      <c r="Y1125" s="33"/>
      <c r="Z1125" s="33"/>
      <c r="AA1125" s="33"/>
      <c r="AB1125" s="33"/>
      <c r="AC1125" s="33"/>
      <c r="AD1125" s="33"/>
      <c r="AE1125" s="33"/>
      <c r="AT1125" s="18" t="s">
        <v>243</v>
      </c>
      <c r="AU1125" s="18" t="s">
        <v>85</v>
      </c>
    </row>
    <row r="1126" spans="1:65" s="2" customFormat="1" ht="39" x14ac:dyDescent="0.2">
      <c r="A1126" s="33"/>
      <c r="B1126" s="34"/>
      <c r="C1126" s="33"/>
      <c r="D1126" s="174" t="s">
        <v>245</v>
      </c>
      <c r="E1126" s="33"/>
      <c r="F1126" s="178" t="s">
        <v>1834</v>
      </c>
      <c r="G1126" s="238"/>
      <c r="H1126" s="238"/>
      <c r="I1126" s="238"/>
      <c r="J1126" s="238"/>
      <c r="K1126" s="238"/>
      <c r="L1126" s="34"/>
      <c r="M1126" s="176"/>
      <c r="N1126" s="177"/>
      <c r="O1126" s="59"/>
      <c r="P1126" s="59"/>
      <c r="Q1126" s="59"/>
      <c r="R1126" s="59"/>
      <c r="S1126" s="59"/>
      <c r="T1126" s="60"/>
      <c r="U1126" s="33"/>
      <c r="V1126" s="33"/>
      <c r="W1126" s="33"/>
      <c r="X1126" s="33"/>
      <c r="Y1126" s="33"/>
      <c r="Z1126" s="33"/>
      <c r="AA1126" s="33"/>
      <c r="AB1126" s="33"/>
      <c r="AC1126" s="33"/>
      <c r="AD1126" s="33"/>
      <c r="AE1126" s="33"/>
      <c r="AT1126" s="18" t="s">
        <v>245</v>
      </c>
      <c r="AU1126" s="18" t="s">
        <v>85</v>
      </c>
    </row>
    <row r="1127" spans="1:65" s="13" customFormat="1" x14ac:dyDescent="0.2">
      <c r="B1127" s="179"/>
      <c r="D1127" s="174" t="s">
        <v>247</v>
      </c>
      <c r="E1127" s="180" t="s">
        <v>1</v>
      </c>
      <c r="F1127" s="181" t="s">
        <v>1153</v>
      </c>
      <c r="G1127" s="242"/>
      <c r="H1127" s="243" t="s">
        <v>1</v>
      </c>
      <c r="I1127" s="242"/>
      <c r="J1127" s="242"/>
      <c r="K1127" s="242"/>
      <c r="L1127" s="179"/>
      <c r="M1127" s="182"/>
      <c r="N1127" s="183"/>
      <c r="O1127" s="183"/>
      <c r="P1127" s="183"/>
      <c r="Q1127" s="183"/>
      <c r="R1127" s="183"/>
      <c r="S1127" s="183"/>
      <c r="T1127" s="184"/>
      <c r="AT1127" s="180" t="s">
        <v>247</v>
      </c>
      <c r="AU1127" s="180" t="s">
        <v>85</v>
      </c>
      <c r="AV1127" s="13" t="s">
        <v>83</v>
      </c>
      <c r="AW1127" s="13" t="s">
        <v>33</v>
      </c>
      <c r="AX1127" s="13" t="s">
        <v>76</v>
      </c>
      <c r="AY1127" s="180" t="s">
        <v>235</v>
      </c>
    </row>
    <row r="1128" spans="1:65" s="14" customFormat="1" x14ac:dyDescent="0.2">
      <c r="B1128" s="185"/>
      <c r="D1128" s="174" t="s">
        <v>247</v>
      </c>
      <c r="E1128" s="186" t="s">
        <v>1</v>
      </c>
      <c r="F1128" s="187" t="s">
        <v>1842</v>
      </c>
      <c r="G1128" s="244"/>
      <c r="H1128" s="245">
        <v>234.5</v>
      </c>
      <c r="I1128" s="244"/>
      <c r="J1128" s="244"/>
      <c r="K1128" s="244"/>
      <c r="L1128" s="185"/>
      <c r="M1128" s="188"/>
      <c r="N1128" s="189"/>
      <c r="O1128" s="189"/>
      <c r="P1128" s="189"/>
      <c r="Q1128" s="189"/>
      <c r="R1128" s="189"/>
      <c r="S1128" s="189"/>
      <c r="T1128" s="190"/>
      <c r="AT1128" s="186" t="s">
        <v>247</v>
      </c>
      <c r="AU1128" s="186" t="s">
        <v>85</v>
      </c>
      <c r="AV1128" s="14" t="s">
        <v>85</v>
      </c>
      <c r="AW1128" s="14" t="s">
        <v>33</v>
      </c>
      <c r="AX1128" s="14" t="s">
        <v>76</v>
      </c>
      <c r="AY1128" s="186" t="s">
        <v>235</v>
      </c>
    </row>
    <row r="1129" spans="1:65" s="15" customFormat="1" x14ac:dyDescent="0.2">
      <c r="B1129" s="191"/>
      <c r="D1129" s="174" t="s">
        <v>247</v>
      </c>
      <c r="E1129" s="192" t="s">
        <v>1</v>
      </c>
      <c r="F1129" s="193" t="s">
        <v>252</v>
      </c>
      <c r="G1129" s="246"/>
      <c r="H1129" s="247">
        <v>234.5</v>
      </c>
      <c r="I1129" s="246"/>
      <c r="J1129" s="246"/>
      <c r="K1129" s="246"/>
      <c r="L1129" s="191"/>
      <c r="M1129" s="194"/>
      <c r="N1129" s="195"/>
      <c r="O1129" s="195"/>
      <c r="P1129" s="195"/>
      <c r="Q1129" s="195"/>
      <c r="R1129" s="195"/>
      <c r="S1129" s="195"/>
      <c r="T1129" s="196"/>
      <c r="AT1129" s="192" t="s">
        <v>247</v>
      </c>
      <c r="AU1129" s="192" t="s">
        <v>85</v>
      </c>
      <c r="AV1129" s="15" t="s">
        <v>98</v>
      </c>
      <c r="AW1129" s="15" t="s">
        <v>33</v>
      </c>
      <c r="AX1129" s="15" t="s">
        <v>83</v>
      </c>
      <c r="AY1129" s="192" t="s">
        <v>235</v>
      </c>
    </row>
    <row r="1130" spans="1:65" s="2" customFormat="1" ht="30" customHeight="1" x14ac:dyDescent="0.2">
      <c r="A1130" s="33"/>
      <c r="B1130" s="162"/>
      <c r="C1130" s="197" t="s">
        <v>1843</v>
      </c>
      <c r="D1130" s="197" t="s">
        <v>338</v>
      </c>
      <c r="E1130" s="198" t="s">
        <v>1844</v>
      </c>
      <c r="F1130" s="199" t="s">
        <v>1845</v>
      </c>
      <c r="G1130" s="248" t="s">
        <v>263</v>
      </c>
      <c r="H1130" s="249">
        <v>640.447</v>
      </c>
      <c r="I1130" s="200"/>
      <c r="J1130" s="256">
        <f>ROUND(I1130*H1130,2)</f>
        <v>0</v>
      </c>
      <c r="K1130" s="257" t="s">
        <v>241</v>
      </c>
      <c r="L1130" s="201"/>
      <c r="M1130" s="202" t="s">
        <v>1</v>
      </c>
      <c r="N1130" s="203" t="s">
        <v>41</v>
      </c>
      <c r="O1130" s="59"/>
      <c r="P1130" s="170">
        <f>O1130*H1130</f>
        <v>0</v>
      </c>
      <c r="Q1130" s="170">
        <v>4.7000000000000002E-3</v>
      </c>
      <c r="R1130" s="170">
        <f>Q1130*H1130</f>
        <v>3.0101009000000003</v>
      </c>
      <c r="S1130" s="170">
        <v>0</v>
      </c>
      <c r="T1130" s="171">
        <f>S1130*H1130</f>
        <v>0</v>
      </c>
      <c r="U1130" s="33"/>
      <c r="V1130" s="33"/>
      <c r="W1130" s="33"/>
      <c r="X1130" s="33"/>
      <c r="Y1130" s="33"/>
      <c r="Z1130" s="33"/>
      <c r="AA1130" s="33"/>
      <c r="AB1130" s="33"/>
      <c r="AC1130" s="33"/>
      <c r="AD1130" s="33"/>
      <c r="AE1130" s="33"/>
      <c r="AR1130" s="172" t="s">
        <v>502</v>
      </c>
      <c r="AT1130" s="172" t="s">
        <v>338</v>
      </c>
      <c r="AU1130" s="172" t="s">
        <v>85</v>
      </c>
      <c r="AY1130" s="18" t="s">
        <v>235</v>
      </c>
      <c r="BE1130" s="173">
        <f>IF(N1130="základní",J1130,0)</f>
        <v>0</v>
      </c>
      <c r="BF1130" s="173">
        <f>IF(N1130="snížená",J1130,0)</f>
        <v>0</v>
      </c>
      <c r="BG1130" s="173">
        <f>IF(N1130="zákl. přenesená",J1130,0)</f>
        <v>0</v>
      </c>
      <c r="BH1130" s="173">
        <f>IF(N1130="sníž. přenesená",J1130,0)</f>
        <v>0</v>
      </c>
      <c r="BI1130" s="173">
        <f>IF(N1130="nulová",J1130,0)</f>
        <v>0</v>
      </c>
      <c r="BJ1130" s="18" t="s">
        <v>83</v>
      </c>
      <c r="BK1130" s="173">
        <f>ROUND(I1130*H1130,2)</f>
        <v>0</v>
      </c>
      <c r="BL1130" s="18" t="s">
        <v>379</v>
      </c>
      <c r="BM1130" s="172" t="s">
        <v>1846</v>
      </c>
    </row>
    <row r="1131" spans="1:65" s="2" customFormat="1" ht="29.25" x14ac:dyDescent="0.2">
      <c r="A1131" s="33"/>
      <c r="B1131" s="34"/>
      <c r="C1131" s="33"/>
      <c r="D1131" s="174" t="s">
        <v>243</v>
      </c>
      <c r="E1131" s="33"/>
      <c r="F1131" s="175" t="s">
        <v>1845</v>
      </c>
      <c r="G1131" s="238"/>
      <c r="H1131" s="238"/>
      <c r="I1131" s="238"/>
      <c r="J1131" s="238"/>
      <c r="K1131" s="238"/>
      <c r="L1131" s="34"/>
      <c r="M1131" s="176"/>
      <c r="N1131" s="177"/>
      <c r="O1131" s="59"/>
      <c r="P1131" s="59"/>
      <c r="Q1131" s="59"/>
      <c r="R1131" s="59"/>
      <c r="S1131" s="59"/>
      <c r="T1131" s="60"/>
      <c r="U1131" s="33"/>
      <c r="V1131" s="33"/>
      <c r="W1131" s="33"/>
      <c r="X1131" s="33"/>
      <c r="Y1131" s="33"/>
      <c r="Z1131" s="33"/>
      <c r="AA1131" s="33"/>
      <c r="AB1131" s="33"/>
      <c r="AC1131" s="33"/>
      <c r="AD1131" s="33"/>
      <c r="AE1131" s="33"/>
      <c r="AT1131" s="18" t="s">
        <v>243</v>
      </c>
      <c r="AU1131" s="18" t="s">
        <v>85</v>
      </c>
    </row>
    <row r="1132" spans="1:65" s="13" customFormat="1" x14ac:dyDescent="0.2">
      <c r="B1132" s="179"/>
      <c r="D1132" s="174" t="s">
        <v>247</v>
      </c>
      <c r="E1132" s="180" t="s">
        <v>1</v>
      </c>
      <c r="F1132" s="181" t="s">
        <v>1847</v>
      </c>
      <c r="G1132" s="242"/>
      <c r="H1132" s="243" t="s">
        <v>1</v>
      </c>
      <c r="I1132" s="242"/>
      <c r="J1132" s="242"/>
      <c r="K1132" s="242"/>
      <c r="L1132" s="179"/>
      <c r="M1132" s="182"/>
      <c r="N1132" s="183"/>
      <c r="O1132" s="183"/>
      <c r="P1132" s="183"/>
      <c r="Q1132" s="183"/>
      <c r="R1132" s="183"/>
      <c r="S1132" s="183"/>
      <c r="T1132" s="184"/>
      <c r="AT1132" s="180" t="s">
        <v>247</v>
      </c>
      <c r="AU1132" s="180" t="s">
        <v>85</v>
      </c>
      <c r="AV1132" s="13" t="s">
        <v>83</v>
      </c>
      <c r="AW1132" s="13" t="s">
        <v>33</v>
      </c>
      <c r="AX1132" s="13" t="s">
        <v>76</v>
      </c>
      <c r="AY1132" s="180" t="s">
        <v>235</v>
      </c>
    </row>
    <row r="1133" spans="1:65" s="14" customFormat="1" x14ac:dyDescent="0.2">
      <c r="B1133" s="185"/>
      <c r="D1133" s="174" t="s">
        <v>247</v>
      </c>
      <c r="E1133" s="186" t="s">
        <v>1</v>
      </c>
      <c r="F1133" s="187" t="s">
        <v>1848</v>
      </c>
      <c r="G1133" s="244"/>
      <c r="H1133" s="245">
        <v>640.447</v>
      </c>
      <c r="I1133" s="244"/>
      <c r="J1133" s="244"/>
      <c r="K1133" s="244"/>
      <c r="L1133" s="185"/>
      <c r="M1133" s="188"/>
      <c r="N1133" s="189"/>
      <c r="O1133" s="189"/>
      <c r="P1133" s="189"/>
      <c r="Q1133" s="189"/>
      <c r="R1133" s="189"/>
      <c r="S1133" s="189"/>
      <c r="T1133" s="190"/>
      <c r="AT1133" s="186" t="s">
        <v>247</v>
      </c>
      <c r="AU1133" s="186" t="s">
        <v>85</v>
      </c>
      <c r="AV1133" s="14" t="s">
        <v>85</v>
      </c>
      <c r="AW1133" s="14" t="s">
        <v>33</v>
      </c>
      <c r="AX1133" s="14" t="s">
        <v>76</v>
      </c>
      <c r="AY1133" s="186" t="s">
        <v>235</v>
      </c>
    </row>
    <row r="1134" spans="1:65" s="15" customFormat="1" x14ac:dyDescent="0.2">
      <c r="B1134" s="191"/>
      <c r="D1134" s="174" t="s">
        <v>247</v>
      </c>
      <c r="E1134" s="192" t="s">
        <v>1</v>
      </c>
      <c r="F1134" s="193" t="s">
        <v>252</v>
      </c>
      <c r="G1134" s="246"/>
      <c r="H1134" s="247">
        <v>640.447</v>
      </c>
      <c r="I1134" s="246"/>
      <c r="J1134" s="246"/>
      <c r="K1134" s="246"/>
      <c r="L1134" s="191"/>
      <c r="M1134" s="194"/>
      <c r="N1134" s="195"/>
      <c r="O1134" s="195"/>
      <c r="P1134" s="195"/>
      <c r="Q1134" s="195"/>
      <c r="R1134" s="195"/>
      <c r="S1134" s="195"/>
      <c r="T1134" s="196"/>
      <c r="AT1134" s="192" t="s">
        <v>247</v>
      </c>
      <c r="AU1134" s="192" t="s">
        <v>85</v>
      </c>
      <c r="AV1134" s="15" t="s">
        <v>98</v>
      </c>
      <c r="AW1134" s="15" t="s">
        <v>33</v>
      </c>
      <c r="AX1134" s="15" t="s">
        <v>83</v>
      </c>
      <c r="AY1134" s="192" t="s">
        <v>235</v>
      </c>
    </row>
    <row r="1135" spans="1:65" s="2" customFormat="1" ht="19.899999999999999" customHeight="1" x14ac:dyDescent="0.2">
      <c r="A1135" s="33"/>
      <c r="B1135" s="162"/>
      <c r="C1135" s="163" t="s">
        <v>1849</v>
      </c>
      <c r="D1135" s="163" t="s">
        <v>237</v>
      </c>
      <c r="E1135" s="164" t="s">
        <v>1850</v>
      </c>
      <c r="F1135" s="165" t="s">
        <v>1851</v>
      </c>
      <c r="G1135" s="240" t="s">
        <v>263</v>
      </c>
      <c r="H1135" s="241">
        <v>322.41000000000003</v>
      </c>
      <c r="I1135" s="167"/>
      <c r="J1135" s="254">
        <f>ROUND(I1135*H1135,2)</f>
        <v>0</v>
      </c>
      <c r="K1135" s="255" t="s">
        <v>241</v>
      </c>
      <c r="L1135" s="34"/>
      <c r="M1135" s="168" t="s">
        <v>1</v>
      </c>
      <c r="N1135" s="169" t="s">
        <v>41</v>
      </c>
      <c r="O1135" s="59"/>
      <c r="P1135" s="170">
        <f>O1135*H1135</f>
        <v>0</v>
      </c>
      <c r="Q1135" s="170">
        <v>0</v>
      </c>
      <c r="R1135" s="170">
        <f>Q1135*H1135</f>
        <v>0</v>
      </c>
      <c r="S1135" s="170">
        <v>0</v>
      </c>
      <c r="T1135" s="171">
        <f>S1135*H1135</f>
        <v>0</v>
      </c>
      <c r="U1135" s="33"/>
      <c r="V1135" s="33"/>
      <c r="W1135" s="33"/>
      <c r="X1135" s="33"/>
      <c r="Y1135" s="33"/>
      <c r="Z1135" s="33"/>
      <c r="AA1135" s="33"/>
      <c r="AB1135" s="33"/>
      <c r="AC1135" s="33"/>
      <c r="AD1135" s="33"/>
      <c r="AE1135" s="33"/>
      <c r="AR1135" s="172" t="s">
        <v>379</v>
      </c>
      <c r="AT1135" s="172" t="s">
        <v>237</v>
      </c>
      <c r="AU1135" s="172" t="s">
        <v>85</v>
      </c>
      <c r="AY1135" s="18" t="s">
        <v>235</v>
      </c>
      <c r="BE1135" s="173">
        <f>IF(N1135="základní",J1135,0)</f>
        <v>0</v>
      </c>
      <c r="BF1135" s="173">
        <f>IF(N1135="snížená",J1135,0)</f>
        <v>0</v>
      </c>
      <c r="BG1135" s="173">
        <f>IF(N1135="zákl. přenesená",J1135,0)</f>
        <v>0</v>
      </c>
      <c r="BH1135" s="173">
        <f>IF(N1135="sníž. přenesená",J1135,0)</f>
        <v>0</v>
      </c>
      <c r="BI1135" s="173">
        <f>IF(N1135="nulová",J1135,0)</f>
        <v>0</v>
      </c>
      <c r="BJ1135" s="18" t="s">
        <v>83</v>
      </c>
      <c r="BK1135" s="173">
        <f>ROUND(I1135*H1135,2)</f>
        <v>0</v>
      </c>
      <c r="BL1135" s="18" t="s">
        <v>379</v>
      </c>
      <c r="BM1135" s="172" t="s">
        <v>1852</v>
      </c>
    </row>
    <row r="1136" spans="1:65" s="2" customFormat="1" x14ac:dyDescent="0.2">
      <c r="A1136" s="33"/>
      <c r="B1136" s="34"/>
      <c r="C1136" s="33"/>
      <c r="D1136" s="174" t="s">
        <v>243</v>
      </c>
      <c r="E1136" s="33"/>
      <c r="F1136" s="175" t="s">
        <v>1853</v>
      </c>
      <c r="G1136" s="238"/>
      <c r="H1136" s="238"/>
      <c r="I1136" s="238"/>
      <c r="J1136" s="238"/>
      <c r="K1136" s="238"/>
      <c r="L1136" s="34"/>
      <c r="M1136" s="176"/>
      <c r="N1136" s="177"/>
      <c r="O1136" s="59"/>
      <c r="P1136" s="59"/>
      <c r="Q1136" s="59"/>
      <c r="R1136" s="59"/>
      <c r="S1136" s="59"/>
      <c r="T1136" s="60"/>
      <c r="U1136" s="33"/>
      <c r="V1136" s="33"/>
      <c r="W1136" s="33"/>
      <c r="X1136" s="33"/>
      <c r="Y1136" s="33"/>
      <c r="Z1136" s="33"/>
      <c r="AA1136" s="33"/>
      <c r="AB1136" s="33"/>
      <c r="AC1136" s="33"/>
      <c r="AD1136" s="33"/>
      <c r="AE1136" s="33"/>
      <c r="AT1136" s="18" t="s">
        <v>243</v>
      </c>
      <c r="AU1136" s="18" t="s">
        <v>85</v>
      </c>
    </row>
    <row r="1137" spans="1:65" s="13" customFormat="1" x14ac:dyDescent="0.2">
      <c r="B1137" s="179"/>
      <c r="D1137" s="174" t="s">
        <v>247</v>
      </c>
      <c r="E1137" s="180" t="s">
        <v>1</v>
      </c>
      <c r="F1137" s="181" t="s">
        <v>1153</v>
      </c>
      <c r="G1137" s="242"/>
      <c r="H1137" s="243" t="s">
        <v>1</v>
      </c>
      <c r="I1137" s="242"/>
      <c r="J1137" s="242"/>
      <c r="K1137" s="242"/>
      <c r="L1137" s="179"/>
      <c r="M1137" s="182"/>
      <c r="N1137" s="183"/>
      <c r="O1137" s="183"/>
      <c r="P1137" s="183"/>
      <c r="Q1137" s="183"/>
      <c r="R1137" s="183"/>
      <c r="S1137" s="183"/>
      <c r="T1137" s="184"/>
      <c r="AT1137" s="180" t="s">
        <v>247</v>
      </c>
      <c r="AU1137" s="180" t="s">
        <v>85</v>
      </c>
      <c r="AV1137" s="13" t="s">
        <v>83</v>
      </c>
      <c r="AW1137" s="13" t="s">
        <v>33</v>
      </c>
      <c r="AX1137" s="13" t="s">
        <v>76</v>
      </c>
      <c r="AY1137" s="180" t="s">
        <v>235</v>
      </c>
    </row>
    <row r="1138" spans="1:65" s="13" customFormat="1" x14ac:dyDescent="0.2">
      <c r="B1138" s="179"/>
      <c r="D1138" s="174" t="s">
        <v>247</v>
      </c>
      <c r="E1138" s="180" t="s">
        <v>1</v>
      </c>
      <c r="F1138" s="181" t="s">
        <v>1835</v>
      </c>
      <c r="G1138" s="242"/>
      <c r="H1138" s="243" t="s">
        <v>1</v>
      </c>
      <c r="I1138" s="242"/>
      <c r="J1138" s="242"/>
      <c r="K1138" s="242"/>
      <c r="L1138" s="179"/>
      <c r="M1138" s="182"/>
      <c r="N1138" s="183"/>
      <c r="O1138" s="183"/>
      <c r="P1138" s="183"/>
      <c r="Q1138" s="183"/>
      <c r="R1138" s="183"/>
      <c r="S1138" s="183"/>
      <c r="T1138" s="184"/>
      <c r="AT1138" s="180" t="s">
        <v>247</v>
      </c>
      <c r="AU1138" s="180" t="s">
        <v>85</v>
      </c>
      <c r="AV1138" s="13" t="s">
        <v>83</v>
      </c>
      <c r="AW1138" s="13" t="s">
        <v>33</v>
      </c>
      <c r="AX1138" s="13" t="s">
        <v>76</v>
      </c>
      <c r="AY1138" s="180" t="s">
        <v>235</v>
      </c>
    </row>
    <row r="1139" spans="1:65" s="14" customFormat="1" x14ac:dyDescent="0.2">
      <c r="B1139" s="185"/>
      <c r="D1139" s="174" t="s">
        <v>247</v>
      </c>
      <c r="E1139" s="186" t="s">
        <v>1</v>
      </c>
      <c r="F1139" s="187" t="s">
        <v>1836</v>
      </c>
      <c r="G1139" s="244"/>
      <c r="H1139" s="245">
        <v>322.41000000000003</v>
      </c>
      <c r="I1139" s="244"/>
      <c r="J1139" s="244"/>
      <c r="K1139" s="244"/>
      <c r="L1139" s="185"/>
      <c r="M1139" s="188"/>
      <c r="N1139" s="189"/>
      <c r="O1139" s="189"/>
      <c r="P1139" s="189"/>
      <c r="Q1139" s="189"/>
      <c r="R1139" s="189"/>
      <c r="S1139" s="189"/>
      <c r="T1139" s="190"/>
      <c r="AT1139" s="186" t="s">
        <v>247</v>
      </c>
      <c r="AU1139" s="186" t="s">
        <v>85</v>
      </c>
      <c r="AV1139" s="14" t="s">
        <v>85</v>
      </c>
      <c r="AW1139" s="14" t="s">
        <v>33</v>
      </c>
      <c r="AX1139" s="14" t="s">
        <v>76</v>
      </c>
      <c r="AY1139" s="186" t="s">
        <v>235</v>
      </c>
    </row>
    <row r="1140" spans="1:65" s="15" customFormat="1" x14ac:dyDescent="0.2">
      <c r="B1140" s="191"/>
      <c r="D1140" s="174" t="s">
        <v>247</v>
      </c>
      <c r="E1140" s="192" t="s">
        <v>1</v>
      </c>
      <c r="F1140" s="193" t="s">
        <v>252</v>
      </c>
      <c r="G1140" s="246"/>
      <c r="H1140" s="247">
        <v>322.41000000000003</v>
      </c>
      <c r="I1140" s="246"/>
      <c r="J1140" s="246"/>
      <c r="K1140" s="246"/>
      <c r="L1140" s="191"/>
      <c r="M1140" s="194"/>
      <c r="N1140" s="195"/>
      <c r="O1140" s="195"/>
      <c r="P1140" s="195"/>
      <c r="Q1140" s="195"/>
      <c r="R1140" s="195"/>
      <c r="S1140" s="195"/>
      <c r="T1140" s="196"/>
      <c r="AT1140" s="192" t="s">
        <v>247</v>
      </c>
      <c r="AU1140" s="192" t="s">
        <v>85</v>
      </c>
      <c r="AV1140" s="15" t="s">
        <v>98</v>
      </c>
      <c r="AW1140" s="15" t="s">
        <v>33</v>
      </c>
      <c r="AX1140" s="15" t="s">
        <v>83</v>
      </c>
      <c r="AY1140" s="192" t="s">
        <v>235</v>
      </c>
    </row>
    <row r="1141" spans="1:65" s="2" customFormat="1" ht="14.45" customHeight="1" x14ac:dyDescent="0.2">
      <c r="A1141" s="33"/>
      <c r="B1141" s="162"/>
      <c r="C1141" s="163" t="s">
        <v>1854</v>
      </c>
      <c r="D1141" s="163" t="s">
        <v>237</v>
      </c>
      <c r="E1141" s="164" t="s">
        <v>1855</v>
      </c>
      <c r="F1141" s="165" t="s">
        <v>1856</v>
      </c>
      <c r="G1141" s="240" t="s">
        <v>263</v>
      </c>
      <c r="H1141" s="241">
        <v>234.5</v>
      </c>
      <c r="I1141" s="167"/>
      <c r="J1141" s="254">
        <f>ROUND(I1141*H1141,2)</f>
        <v>0</v>
      </c>
      <c r="K1141" s="255" t="s">
        <v>241</v>
      </c>
      <c r="L1141" s="34"/>
      <c r="M1141" s="168" t="s">
        <v>1</v>
      </c>
      <c r="N1141" s="169" t="s">
        <v>41</v>
      </c>
      <c r="O1141" s="59"/>
      <c r="P1141" s="170">
        <f>O1141*H1141</f>
        <v>0</v>
      </c>
      <c r="Q1141" s="170">
        <v>0</v>
      </c>
      <c r="R1141" s="170">
        <f>Q1141*H1141</f>
        <v>0</v>
      </c>
      <c r="S1141" s="170">
        <v>0</v>
      </c>
      <c r="T1141" s="171">
        <f>S1141*H1141</f>
        <v>0</v>
      </c>
      <c r="U1141" s="33"/>
      <c r="V1141" s="33"/>
      <c r="W1141" s="33"/>
      <c r="X1141" s="33"/>
      <c r="Y1141" s="33"/>
      <c r="Z1141" s="33"/>
      <c r="AA1141" s="33"/>
      <c r="AB1141" s="33"/>
      <c r="AC1141" s="33"/>
      <c r="AD1141" s="33"/>
      <c r="AE1141" s="33"/>
      <c r="AR1141" s="172" t="s">
        <v>379</v>
      </c>
      <c r="AT1141" s="172" t="s">
        <v>237</v>
      </c>
      <c r="AU1141" s="172" t="s">
        <v>85</v>
      </c>
      <c r="AY1141" s="18" t="s">
        <v>235</v>
      </c>
      <c r="BE1141" s="173">
        <f>IF(N1141="základní",J1141,0)</f>
        <v>0</v>
      </c>
      <c r="BF1141" s="173">
        <f>IF(N1141="snížená",J1141,0)</f>
        <v>0</v>
      </c>
      <c r="BG1141" s="173">
        <f>IF(N1141="zákl. přenesená",J1141,0)</f>
        <v>0</v>
      </c>
      <c r="BH1141" s="173">
        <f>IF(N1141="sníž. přenesená",J1141,0)</f>
        <v>0</v>
      </c>
      <c r="BI1141" s="173">
        <f>IF(N1141="nulová",J1141,0)</f>
        <v>0</v>
      </c>
      <c r="BJ1141" s="18" t="s">
        <v>83</v>
      </c>
      <c r="BK1141" s="173">
        <f>ROUND(I1141*H1141,2)</f>
        <v>0</v>
      </c>
      <c r="BL1141" s="18" t="s">
        <v>379</v>
      </c>
      <c r="BM1141" s="172" t="s">
        <v>1857</v>
      </c>
    </row>
    <row r="1142" spans="1:65" s="2" customFormat="1" x14ac:dyDescent="0.2">
      <c r="A1142" s="33"/>
      <c r="B1142" s="34"/>
      <c r="C1142" s="33"/>
      <c r="D1142" s="174" t="s">
        <v>243</v>
      </c>
      <c r="E1142" s="33"/>
      <c r="F1142" s="175" t="s">
        <v>1858</v>
      </c>
      <c r="G1142" s="238"/>
      <c r="H1142" s="238"/>
      <c r="I1142" s="238"/>
      <c r="J1142" s="238"/>
      <c r="K1142" s="238"/>
      <c r="L1142" s="34"/>
      <c r="M1142" s="176"/>
      <c r="N1142" s="177"/>
      <c r="O1142" s="59"/>
      <c r="P1142" s="59"/>
      <c r="Q1142" s="59"/>
      <c r="R1142" s="59"/>
      <c r="S1142" s="59"/>
      <c r="T1142" s="60"/>
      <c r="U1142" s="33"/>
      <c r="V1142" s="33"/>
      <c r="W1142" s="33"/>
      <c r="X1142" s="33"/>
      <c r="Y1142" s="33"/>
      <c r="Z1142" s="33"/>
      <c r="AA1142" s="33"/>
      <c r="AB1142" s="33"/>
      <c r="AC1142" s="33"/>
      <c r="AD1142" s="33"/>
      <c r="AE1142" s="33"/>
      <c r="AT1142" s="18" t="s">
        <v>243</v>
      </c>
      <c r="AU1142" s="18" t="s">
        <v>85</v>
      </c>
    </row>
    <row r="1143" spans="1:65" s="13" customFormat="1" x14ac:dyDescent="0.2">
      <c r="B1143" s="179"/>
      <c r="D1143" s="174" t="s">
        <v>247</v>
      </c>
      <c r="E1143" s="180" t="s">
        <v>1</v>
      </c>
      <c r="F1143" s="181" t="s">
        <v>1153</v>
      </c>
      <c r="G1143" s="242"/>
      <c r="H1143" s="243" t="s">
        <v>1</v>
      </c>
      <c r="I1143" s="242"/>
      <c r="J1143" s="242"/>
      <c r="K1143" s="242"/>
      <c r="L1143" s="179"/>
      <c r="M1143" s="182"/>
      <c r="N1143" s="183"/>
      <c r="O1143" s="183"/>
      <c r="P1143" s="183"/>
      <c r="Q1143" s="183"/>
      <c r="R1143" s="183"/>
      <c r="S1143" s="183"/>
      <c r="T1143" s="184"/>
      <c r="AT1143" s="180" t="s">
        <v>247</v>
      </c>
      <c r="AU1143" s="180" t="s">
        <v>85</v>
      </c>
      <c r="AV1143" s="13" t="s">
        <v>83</v>
      </c>
      <c r="AW1143" s="13" t="s">
        <v>33</v>
      </c>
      <c r="AX1143" s="13" t="s">
        <v>76</v>
      </c>
      <c r="AY1143" s="180" t="s">
        <v>235</v>
      </c>
    </row>
    <row r="1144" spans="1:65" s="14" customFormat="1" x14ac:dyDescent="0.2">
      <c r="B1144" s="185"/>
      <c r="D1144" s="174" t="s">
        <v>247</v>
      </c>
      <c r="E1144" s="186" t="s">
        <v>1</v>
      </c>
      <c r="F1144" s="187" t="s">
        <v>1842</v>
      </c>
      <c r="G1144" s="244"/>
      <c r="H1144" s="245">
        <v>234.5</v>
      </c>
      <c r="I1144" s="244"/>
      <c r="J1144" s="244"/>
      <c r="K1144" s="244"/>
      <c r="L1144" s="185"/>
      <c r="M1144" s="188"/>
      <c r="N1144" s="189"/>
      <c r="O1144" s="189"/>
      <c r="P1144" s="189"/>
      <c r="Q1144" s="189"/>
      <c r="R1144" s="189"/>
      <c r="S1144" s="189"/>
      <c r="T1144" s="190"/>
      <c r="AT1144" s="186" t="s">
        <v>247</v>
      </c>
      <c r="AU1144" s="186" t="s">
        <v>85</v>
      </c>
      <c r="AV1144" s="14" t="s">
        <v>85</v>
      </c>
      <c r="AW1144" s="14" t="s">
        <v>33</v>
      </c>
      <c r="AX1144" s="14" t="s">
        <v>76</v>
      </c>
      <c r="AY1144" s="186" t="s">
        <v>235</v>
      </c>
    </row>
    <row r="1145" spans="1:65" s="15" customFormat="1" x14ac:dyDescent="0.2">
      <c r="B1145" s="191"/>
      <c r="D1145" s="174" t="s">
        <v>247</v>
      </c>
      <c r="E1145" s="192" t="s">
        <v>1</v>
      </c>
      <c r="F1145" s="193" t="s">
        <v>252</v>
      </c>
      <c r="G1145" s="246"/>
      <c r="H1145" s="247">
        <v>234.5</v>
      </c>
      <c r="I1145" s="246"/>
      <c r="J1145" s="246"/>
      <c r="K1145" s="246"/>
      <c r="L1145" s="191"/>
      <c r="M1145" s="194"/>
      <c r="N1145" s="195"/>
      <c r="O1145" s="195"/>
      <c r="P1145" s="195"/>
      <c r="Q1145" s="195"/>
      <c r="R1145" s="195"/>
      <c r="S1145" s="195"/>
      <c r="T1145" s="196"/>
      <c r="AT1145" s="192" t="s">
        <v>247</v>
      </c>
      <c r="AU1145" s="192" t="s">
        <v>85</v>
      </c>
      <c r="AV1145" s="15" t="s">
        <v>98</v>
      </c>
      <c r="AW1145" s="15" t="s">
        <v>33</v>
      </c>
      <c r="AX1145" s="15" t="s">
        <v>83</v>
      </c>
      <c r="AY1145" s="192" t="s">
        <v>235</v>
      </c>
    </row>
    <row r="1146" spans="1:65" s="2" customFormat="1" ht="19.899999999999999" customHeight="1" x14ac:dyDescent="0.2">
      <c r="A1146" s="33"/>
      <c r="B1146" s="162"/>
      <c r="C1146" s="197" t="s">
        <v>1859</v>
      </c>
      <c r="D1146" s="197" t="s">
        <v>338</v>
      </c>
      <c r="E1146" s="198" t="s">
        <v>1860</v>
      </c>
      <c r="F1146" s="199" t="s">
        <v>1861</v>
      </c>
      <c r="G1146" s="248" t="s">
        <v>479</v>
      </c>
      <c r="H1146" s="249">
        <v>65.715000000000003</v>
      </c>
      <c r="I1146" s="200"/>
      <c r="J1146" s="256">
        <f>ROUND(I1146*H1146,2)</f>
        <v>0</v>
      </c>
      <c r="K1146" s="257" t="s">
        <v>241</v>
      </c>
      <c r="L1146" s="201"/>
      <c r="M1146" s="202" t="s">
        <v>1</v>
      </c>
      <c r="N1146" s="203" t="s">
        <v>41</v>
      </c>
      <c r="O1146" s="59"/>
      <c r="P1146" s="170">
        <f>O1146*H1146</f>
        <v>0</v>
      </c>
      <c r="Q1146" s="170">
        <v>1E-3</v>
      </c>
      <c r="R1146" s="170">
        <f>Q1146*H1146</f>
        <v>6.571500000000001E-2</v>
      </c>
      <c r="S1146" s="170">
        <v>0</v>
      </c>
      <c r="T1146" s="171">
        <f>S1146*H1146</f>
        <v>0</v>
      </c>
      <c r="U1146" s="33"/>
      <c r="V1146" s="33"/>
      <c r="W1146" s="33"/>
      <c r="X1146" s="33"/>
      <c r="Y1146" s="33"/>
      <c r="Z1146" s="33"/>
      <c r="AA1146" s="33"/>
      <c r="AB1146" s="33"/>
      <c r="AC1146" s="33"/>
      <c r="AD1146" s="33"/>
      <c r="AE1146" s="33"/>
      <c r="AR1146" s="172" t="s">
        <v>502</v>
      </c>
      <c r="AT1146" s="172" t="s">
        <v>338</v>
      </c>
      <c r="AU1146" s="172" t="s">
        <v>85</v>
      </c>
      <c r="AY1146" s="18" t="s">
        <v>235</v>
      </c>
      <c r="BE1146" s="173">
        <f>IF(N1146="základní",J1146,0)</f>
        <v>0</v>
      </c>
      <c r="BF1146" s="173">
        <f>IF(N1146="snížená",J1146,0)</f>
        <v>0</v>
      </c>
      <c r="BG1146" s="173">
        <f>IF(N1146="zákl. přenesená",J1146,0)</f>
        <v>0</v>
      </c>
      <c r="BH1146" s="173">
        <f>IF(N1146="sníž. přenesená",J1146,0)</f>
        <v>0</v>
      </c>
      <c r="BI1146" s="173">
        <f>IF(N1146="nulová",J1146,0)</f>
        <v>0</v>
      </c>
      <c r="BJ1146" s="18" t="s">
        <v>83</v>
      </c>
      <c r="BK1146" s="173">
        <f>ROUND(I1146*H1146,2)</f>
        <v>0</v>
      </c>
      <c r="BL1146" s="18" t="s">
        <v>379</v>
      </c>
      <c r="BM1146" s="172" t="s">
        <v>1862</v>
      </c>
    </row>
    <row r="1147" spans="1:65" s="2" customFormat="1" x14ac:dyDescent="0.2">
      <c r="A1147" s="33"/>
      <c r="B1147" s="34"/>
      <c r="C1147" s="33"/>
      <c r="D1147" s="174" t="s">
        <v>243</v>
      </c>
      <c r="E1147" s="33"/>
      <c r="F1147" s="175" t="s">
        <v>1861</v>
      </c>
      <c r="G1147" s="238"/>
      <c r="H1147" s="238"/>
      <c r="I1147" s="238"/>
      <c r="J1147" s="238"/>
      <c r="K1147" s="238"/>
      <c r="L1147" s="34"/>
      <c r="M1147" s="176"/>
      <c r="N1147" s="177"/>
      <c r="O1147" s="59"/>
      <c r="P1147" s="59"/>
      <c r="Q1147" s="59"/>
      <c r="R1147" s="59"/>
      <c r="S1147" s="59"/>
      <c r="T1147" s="60"/>
      <c r="U1147" s="33"/>
      <c r="V1147" s="33"/>
      <c r="W1147" s="33"/>
      <c r="X1147" s="33"/>
      <c r="Y1147" s="33"/>
      <c r="Z1147" s="33"/>
      <c r="AA1147" s="33"/>
      <c r="AB1147" s="33"/>
      <c r="AC1147" s="33"/>
      <c r="AD1147" s="33"/>
      <c r="AE1147" s="33"/>
      <c r="AT1147" s="18" t="s">
        <v>243</v>
      </c>
      <c r="AU1147" s="18" t="s">
        <v>85</v>
      </c>
    </row>
    <row r="1148" spans="1:65" s="13" customFormat="1" x14ac:dyDescent="0.2">
      <c r="B1148" s="179"/>
      <c r="D1148" s="174" t="s">
        <v>247</v>
      </c>
      <c r="E1148" s="180" t="s">
        <v>1</v>
      </c>
      <c r="F1148" s="181" t="s">
        <v>1863</v>
      </c>
      <c r="G1148" s="242"/>
      <c r="H1148" s="243" t="s">
        <v>1</v>
      </c>
      <c r="I1148" s="242"/>
      <c r="J1148" s="242"/>
      <c r="K1148" s="242"/>
      <c r="L1148" s="179"/>
      <c r="M1148" s="182"/>
      <c r="N1148" s="183"/>
      <c r="O1148" s="183"/>
      <c r="P1148" s="183"/>
      <c r="Q1148" s="183"/>
      <c r="R1148" s="183"/>
      <c r="S1148" s="183"/>
      <c r="T1148" s="184"/>
      <c r="AT1148" s="180" t="s">
        <v>247</v>
      </c>
      <c r="AU1148" s="180" t="s">
        <v>85</v>
      </c>
      <c r="AV1148" s="13" t="s">
        <v>83</v>
      </c>
      <c r="AW1148" s="13" t="s">
        <v>33</v>
      </c>
      <c r="AX1148" s="13" t="s">
        <v>76</v>
      </c>
      <c r="AY1148" s="180" t="s">
        <v>235</v>
      </c>
    </row>
    <row r="1149" spans="1:65" s="14" customFormat="1" x14ac:dyDescent="0.2">
      <c r="B1149" s="185"/>
      <c r="D1149" s="174" t="s">
        <v>247</v>
      </c>
      <c r="E1149" s="186" t="s">
        <v>1</v>
      </c>
      <c r="F1149" s="187" t="s">
        <v>1864</v>
      </c>
      <c r="G1149" s="244"/>
      <c r="H1149" s="245">
        <v>65.715000000000003</v>
      </c>
      <c r="I1149" s="244"/>
      <c r="J1149" s="244"/>
      <c r="K1149" s="244"/>
      <c r="L1149" s="185"/>
      <c r="M1149" s="188"/>
      <c r="N1149" s="189"/>
      <c r="O1149" s="189"/>
      <c r="P1149" s="189"/>
      <c r="Q1149" s="189"/>
      <c r="R1149" s="189"/>
      <c r="S1149" s="189"/>
      <c r="T1149" s="190"/>
      <c r="AT1149" s="186" t="s">
        <v>247</v>
      </c>
      <c r="AU1149" s="186" t="s">
        <v>85</v>
      </c>
      <c r="AV1149" s="14" t="s">
        <v>85</v>
      </c>
      <c r="AW1149" s="14" t="s">
        <v>33</v>
      </c>
      <c r="AX1149" s="14" t="s">
        <v>76</v>
      </c>
      <c r="AY1149" s="186" t="s">
        <v>235</v>
      </c>
    </row>
    <row r="1150" spans="1:65" s="15" customFormat="1" x14ac:dyDescent="0.2">
      <c r="B1150" s="191"/>
      <c r="D1150" s="174" t="s">
        <v>247</v>
      </c>
      <c r="E1150" s="192" t="s">
        <v>1</v>
      </c>
      <c r="F1150" s="193" t="s">
        <v>252</v>
      </c>
      <c r="G1150" s="246"/>
      <c r="H1150" s="247">
        <v>65.715000000000003</v>
      </c>
      <c r="I1150" s="246"/>
      <c r="J1150" s="246"/>
      <c r="K1150" s="246"/>
      <c r="L1150" s="191"/>
      <c r="M1150" s="194"/>
      <c r="N1150" s="195"/>
      <c r="O1150" s="195"/>
      <c r="P1150" s="195"/>
      <c r="Q1150" s="195"/>
      <c r="R1150" s="195"/>
      <c r="S1150" s="195"/>
      <c r="T1150" s="196"/>
      <c r="AT1150" s="192" t="s">
        <v>247</v>
      </c>
      <c r="AU1150" s="192" t="s">
        <v>85</v>
      </c>
      <c r="AV1150" s="15" t="s">
        <v>98</v>
      </c>
      <c r="AW1150" s="15" t="s">
        <v>33</v>
      </c>
      <c r="AX1150" s="15" t="s">
        <v>83</v>
      </c>
      <c r="AY1150" s="192" t="s">
        <v>235</v>
      </c>
    </row>
    <row r="1151" spans="1:65" s="2" customFormat="1" ht="19.899999999999999" customHeight="1" x14ac:dyDescent="0.2">
      <c r="A1151" s="33"/>
      <c r="B1151" s="162"/>
      <c r="C1151" s="163" t="s">
        <v>374</v>
      </c>
      <c r="D1151" s="163" t="s">
        <v>237</v>
      </c>
      <c r="E1151" s="164" t="s">
        <v>1865</v>
      </c>
      <c r="F1151" s="165" t="s">
        <v>1866</v>
      </c>
      <c r="G1151" s="240" t="s">
        <v>341</v>
      </c>
      <c r="H1151" s="241">
        <v>3.2989999999999999</v>
      </c>
      <c r="I1151" s="167"/>
      <c r="J1151" s="254">
        <f>ROUND(I1151*H1151,2)</f>
        <v>0</v>
      </c>
      <c r="K1151" s="255" t="s">
        <v>241</v>
      </c>
      <c r="L1151" s="34"/>
      <c r="M1151" s="168" t="s">
        <v>1</v>
      </c>
      <c r="N1151" s="169" t="s">
        <v>41</v>
      </c>
      <c r="O1151" s="59"/>
      <c r="P1151" s="170">
        <f>O1151*H1151</f>
        <v>0</v>
      </c>
      <c r="Q1151" s="170">
        <v>0</v>
      </c>
      <c r="R1151" s="170">
        <f>Q1151*H1151</f>
        <v>0</v>
      </c>
      <c r="S1151" s="170">
        <v>0</v>
      </c>
      <c r="T1151" s="171">
        <f>S1151*H1151</f>
        <v>0</v>
      </c>
      <c r="U1151" s="33"/>
      <c r="V1151" s="33"/>
      <c r="W1151" s="33"/>
      <c r="X1151" s="33"/>
      <c r="Y1151" s="33"/>
      <c r="Z1151" s="33"/>
      <c r="AA1151" s="33"/>
      <c r="AB1151" s="33"/>
      <c r="AC1151" s="33"/>
      <c r="AD1151" s="33"/>
      <c r="AE1151" s="33"/>
      <c r="AR1151" s="172" t="s">
        <v>379</v>
      </c>
      <c r="AT1151" s="172" t="s">
        <v>237</v>
      </c>
      <c r="AU1151" s="172" t="s">
        <v>85</v>
      </c>
      <c r="AY1151" s="18" t="s">
        <v>235</v>
      </c>
      <c r="BE1151" s="173">
        <f>IF(N1151="základní",J1151,0)</f>
        <v>0</v>
      </c>
      <c r="BF1151" s="173">
        <f>IF(N1151="snížená",J1151,0)</f>
        <v>0</v>
      </c>
      <c r="BG1151" s="173">
        <f>IF(N1151="zákl. přenesená",J1151,0)</f>
        <v>0</v>
      </c>
      <c r="BH1151" s="173">
        <f>IF(N1151="sníž. přenesená",J1151,0)</f>
        <v>0</v>
      </c>
      <c r="BI1151" s="173">
        <f>IF(N1151="nulová",J1151,0)</f>
        <v>0</v>
      </c>
      <c r="BJ1151" s="18" t="s">
        <v>83</v>
      </c>
      <c r="BK1151" s="173">
        <f>ROUND(I1151*H1151,2)</f>
        <v>0</v>
      </c>
      <c r="BL1151" s="18" t="s">
        <v>379</v>
      </c>
      <c r="BM1151" s="172" t="s">
        <v>1867</v>
      </c>
    </row>
    <row r="1152" spans="1:65" s="2" customFormat="1" ht="39" x14ac:dyDescent="0.2">
      <c r="A1152" s="33"/>
      <c r="B1152" s="34"/>
      <c r="C1152" s="33"/>
      <c r="D1152" s="174" t="s">
        <v>243</v>
      </c>
      <c r="E1152" s="33"/>
      <c r="F1152" s="175" t="s">
        <v>1868</v>
      </c>
      <c r="G1152" s="238"/>
      <c r="H1152" s="238"/>
      <c r="I1152" s="238"/>
      <c r="J1152" s="238"/>
      <c r="K1152" s="238"/>
      <c r="L1152" s="34"/>
      <c r="M1152" s="176"/>
      <c r="N1152" s="177"/>
      <c r="O1152" s="59"/>
      <c r="P1152" s="59"/>
      <c r="Q1152" s="59"/>
      <c r="R1152" s="59"/>
      <c r="S1152" s="59"/>
      <c r="T1152" s="60"/>
      <c r="U1152" s="33"/>
      <c r="V1152" s="33"/>
      <c r="W1152" s="33"/>
      <c r="X1152" s="33"/>
      <c r="Y1152" s="33"/>
      <c r="Z1152" s="33"/>
      <c r="AA1152" s="33"/>
      <c r="AB1152" s="33"/>
      <c r="AC1152" s="33"/>
      <c r="AD1152" s="33"/>
      <c r="AE1152" s="33"/>
      <c r="AT1152" s="18" t="s">
        <v>243</v>
      </c>
      <c r="AU1152" s="18" t="s">
        <v>85</v>
      </c>
    </row>
    <row r="1153" spans="1:65" s="2" customFormat="1" ht="136.5" x14ac:dyDescent="0.2">
      <c r="A1153" s="33"/>
      <c r="B1153" s="34"/>
      <c r="C1153" s="33"/>
      <c r="D1153" s="174" t="s">
        <v>245</v>
      </c>
      <c r="E1153" s="33"/>
      <c r="F1153" s="178" t="s">
        <v>1869</v>
      </c>
      <c r="G1153" s="238"/>
      <c r="H1153" s="238"/>
      <c r="I1153" s="238"/>
      <c r="J1153" s="238"/>
      <c r="K1153" s="238"/>
      <c r="L1153" s="34"/>
      <c r="M1153" s="176"/>
      <c r="N1153" s="177"/>
      <c r="O1153" s="59"/>
      <c r="P1153" s="59"/>
      <c r="Q1153" s="59"/>
      <c r="R1153" s="59"/>
      <c r="S1153" s="59"/>
      <c r="T1153" s="60"/>
      <c r="U1153" s="33"/>
      <c r="V1153" s="33"/>
      <c r="W1153" s="33"/>
      <c r="X1153" s="33"/>
      <c r="Y1153" s="33"/>
      <c r="Z1153" s="33"/>
      <c r="AA1153" s="33"/>
      <c r="AB1153" s="33"/>
      <c r="AC1153" s="33"/>
      <c r="AD1153" s="33"/>
      <c r="AE1153" s="33"/>
      <c r="AT1153" s="18" t="s">
        <v>245</v>
      </c>
      <c r="AU1153" s="18" t="s">
        <v>85</v>
      </c>
    </row>
    <row r="1154" spans="1:65" s="12" customFormat="1" ht="22.9" customHeight="1" x14ac:dyDescent="0.2">
      <c r="B1154" s="152"/>
      <c r="D1154" s="153" t="s">
        <v>75</v>
      </c>
      <c r="E1154" s="161" t="s">
        <v>756</v>
      </c>
      <c r="F1154" s="161" t="s">
        <v>757</v>
      </c>
      <c r="G1154" s="239"/>
      <c r="H1154" s="239"/>
      <c r="I1154" s="239"/>
      <c r="J1154" s="253">
        <f>BK1154</f>
        <v>0</v>
      </c>
      <c r="K1154" s="239"/>
      <c r="L1154" s="152"/>
      <c r="M1154" s="155"/>
      <c r="N1154" s="156"/>
      <c r="O1154" s="156"/>
      <c r="P1154" s="157">
        <f>SUM(P1155:P1181)</f>
        <v>0</v>
      </c>
      <c r="Q1154" s="156"/>
      <c r="R1154" s="157">
        <f>SUM(R1155:R1181)</f>
        <v>1.5517119999999998</v>
      </c>
      <c r="S1154" s="156"/>
      <c r="T1154" s="158">
        <f>SUM(T1155:T1181)</f>
        <v>0</v>
      </c>
      <c r="AR1154" s="153" t="s">
        <v>85</v>
      </c>
      <c r="AT1154" s="159" t="s">
        <v>75</v>
      </c>
      <c r="AU1154" s="159" t="s">
        <v>83</v>
      </c>
      <c r="AY1154" s="153" t="s">
        <v>235</v>
      </c>
      <c r="BK1154" s="160">
        <f>SUM(BK1155:BK1181)</f>
        <v>0</v>
      </c>
    </row>
    <row r="1155" spans="1:65" s="2" customFormat="1" ht="19.899999999999999" customHeight="1" x14ac:dyDescent="0.2">
      <c r="A1155" s="33"/>
      <c r="B1155" s="162"/>
      <c r="C1155" s="163" t="s">
        <v>1870</v>
      </c>
      <c r="D1155" s="163" t="s">
        <v>237</v>
      </c>
      <c r="E1155" s="164" t="s">
        <v>1871</v>
      </c>
      <c r="F1155" s="165" t="s">
        <v>1872</v>
      </c>
      <c r="G1155" s="240" t="s">
        <v>648</v>
      </c>
      <c r="H1155" s="241">
        <v>2</v>
      </c>
      <c r="I1155" s="167"/>
      <c r="J1155" s="254">
        <f>ROUND(I1155*H1155,2)</f>
        <v>0</v>
      </c>
      <c r="K1155" s="255" t="s">
        <v>241</v>
      </c>
      <c r="L1155" s="34"/>
      <c r="M1155" s="168" t="s">
        <v>1</v>
      </c>
      <c r="N1155" s="169" t="s">
        <v>41</v>
      </c>
      <c r="O1155" s="59"/>
      <c r="P1155" s="170">
        <f>O1155*H1155</f>
        <v>0</v>
      </c>
      <c r="Q1155" s="170">
        <v>0</v>
      </c>
      <c r="R1155" s="170">
        <f>Q1155*H1155</f>
        <v>0</v>
      </c>
      <c r="S1155" s="170">
        <v>0</v>
      </c>
      <c r="T1155" s="171">
        <f>S1155*H1155</f>
        <v>0</v>
      </c>
      <c r="U1155" s="33"/>
      <c r="V1155" s="33"/>
      <c r="W1155" s="33"/>
      <c r="X1155" s="33"/>
      <c r="Y1155" s="33"/>
      <c r="Z1155" s="33"/>
      <c r="AA1155" s="33"/>
      <c r="AB1155" s="33"/>
      <c r="AC1155" s="33"/>
      <c r="AD1155" s="33"/>
      <c r="AE1155" s="33"/>
      <c r="AR1155" s="172" t="s">
        <v>379</v>
      </c>
      <c r="AT1155" s="172" t="s">
        <v>237</v>
      </c>
      <c r="AU1155" s="172" t="s">
        <v>85</v>
      </c>
      <c r="AY1155" s="18" t="s">
        <v>235</v>
      </c>
      <c r="BE1155" s="173">
        <f>IF(N1155="základní",J1155,0)</f>
        <v>0</v>
      </c>
      <c r="BF1155" s="173">
        <f>IF(N1155="snížená",J1155,0)</f>
        <v>0</v>
      </c>
      <c r="BG1155" s="173">
        <f>IF(N1155="zákl. přenesená",J1155,0)</f>
        <v>0</v>
      </c>
      <c r="BH1155" s="173">
        <f>IF(N1155="sníž. přenesená",J1155,0)</f>
        <v>0</v>
      </c>
      <c r="BI1155" s="173">
        <f>IF(N1155="nulová",J1155,0)</f>
        <v>0</v>
      </c>
      <c r="BJ1155" s="18" t="s">
        <v>83</v>
      </c>
      <c r="BK1155" s="173">
        <f>ROUND(I1155*H1155,2)</f>
        <v>0</v>
      </c>
      <c r="BL1155" s="18" t="s">
        <v>379</v>
      </c>
      <c r="BM1155" s="172" t="s">
        <v>1873</v>
      </c>
    </row>
    <row r="1156" spans="1:65" s="2" customFormat="1" ht="19.5" x14ac:dyDescent="0.2">
      <c r="A1156" s="33"/>
      <c r="B1156" s="34"/>
      <c r="C1156" s="33"/>
      <c r="D1156" s="174" t="s">
        <v>243</v>
      </c>
      <c r="E1156" s="33"/>
      <c r="F1156" s="175" t="s">
        <v>1874</v>
      </c>
      <c r="G1156" s="238"/>
      <c r="H1156" s="238"/>
      <c r="I1156" s="238"/>
      <c r="J1156" s="238"/>
      <c r="K1156" s="238"/>
      <c r="L1156" s="34"/>
      <c r="M1156" s="176"/>
      <c r="N1156" s="177"/>
      <c r="O1156" s="59"/>
      <c r="P1156" s="59"/>
      <c r="Q1156" s="59"/>
      <c r="R1156" s="59"/>
      <c r="S1156" s="59"/>
      <c r="T1156" s="60"/>
      <c r="U1156" s="33"/>
      <c r="V1156" s="33"/>
      <c r="W1156" s="33"/>
      <c r="X1156" s="33"/>
      <c r="Y1156" s="33"/>
      <c r="Z1156" s="33"/>
      <c r="AA1156" s="33"/>
      <c r="AB1156" s="33"/>
      <c r="AC1156" s="33"/>
      <c r="AD1156" s="33"/>
      <c r="AE1156" s="33"/>
      <c r="AT1156" s="18" t="s">
        <v>243</v>
      </c>
      <c r="AU1156" s="18" t="s">
        <v>85</v>
      </c>
    </row>
    <row r="1157" spans="1:65" s="13" customFormat="1" x14ac:dyDescent="0.2">
      <c r="B1157" s="179"/>
      <c r="D1157" s="174" t="s">
        <v>247</v>
      </c>
      <c r="E1157" s="180" t="s">
        <v>1</v>
      </c>
      <c r="F1157" s="181" t="s">
        <v>1153</v>
      </c>
      <c r="G1157" s="242"/>
      <c r="H1157" s="243" t="s">
        <v>1</v>
      </c>
      <c r="I1157" s="242"/>
      <c r="J1157" s="242"/>
      <c r="K1157" s="242"/>
      <c r="L1157" s="179"/>
      <c r="M1157" s="182"/>
      <c r="N1157" s="183"/>
      <c r="O1157" s="183"/>
      <c r="P1157" s="183"/>
      <c r="Q1157" s="183"/>
      <c r="R1157" s="183"/>
      <c r="S1157" s="183"/>
      <c r="T1157" s="184"/>
      <c r="AT1157" s="180" t="s">
        <v>247</v>
      </c>
      <c r="AU1157" s="180" t="s">
        <v>85</v>
      </c>
      <c r="AV1157" s="13" t="s">
        <v>83</v>
      </c>
      <c r="AW1157" s="13" t="s">
        <v>33</v>
      </c>
      <c r="AX1157" s="13" t="s">
        <v>76</v>
      </c>
      <c r="AY1157" s="180" t="s">
        <v>235</v>
      </c>
    </row>
    <row r="1158" spans="1:65" s="14" customFormat="1" x14ac:dyDescent="0.2">
      <c r="B1158" s="185"/>
      <c r="D1158" s="174" t="s">
        <v>247</v>
      </c>
      <c r="E1158" s="186" t="s">
        <v>1</v>
      </c>
      <c r="F1158" s="187" t="s">
        <v>85</v>
      </c>
      <c r="G1158" s="244"/>
      <c r="H1158" s="245">
        <v>2</v>
      </c>
      <c r="I1158" s="244"/>
      <c r="J1158" s="244"/>
      <c r="K1158" s="244"/>
      <c r="L1158" s="185"/>
      <c r="M1158" s="188"/>
      <c r="N1158" s="189"/>
      <c r="O1158" s="189"/>
      <c r="P1158" s="189"/>
      <c r="Q1158" s="189"/>
      <c r="R1158" s="189"/>
      <c r="S1158" s="189"/>
      <c r="T1158" s="190"/>
      <c r="AT1158" s="186" t="s">
        <v>247</v>
      </c>
      <c r="AU1158" s="186" t="s">
        <v>85</v>
      </c>
      <c r="AV1158" s="14" t="s">
        <v>85</v>
      </c>
      <c r="AW1158" s="14" t="s">
        <v>33</v>
      </c>
      <c r="AX1158" s="14" t="s">
        <v>76</v>
      </c>
      <c r="AY1158" s="186" t="s">
        <v>235</v>
      </c>
    </row>
    <row r="1159" spans="1:65" s="15" customFormat="1" x14ac:dyDescent="0.2">
      <c r="B1159" s="191"/>
      <c r="D1159" s="174" t="s">
        <v>247</v>
      </c>
      <c r="E1159" s="192" t="s">
        <v>1</v>
      </c>
      <c r="F1159" s="193" t="s">
        <v>252</v>
      </c>
      <c r="G1159" s="246"/>
      <c r="H1159" s="247">
        <v>2</v>
      </c>
      <c r="I1159" s="246"/>
      <c r="J1159" s="246"/>
      <c r="K1159" s="246"/>
      <c r="L1159" s="191"/>
      <c r="M1159" s="194"/>
      <c r="N1159" s="195"/>
      <c r="O1159" s="195"/>
      <c r="P1159" s="195"/>
      <c r="Q1159" s="195"/>
      <c r="R1159" s="195"/>
      <c r="S1159" s="195"/>
      <c r="T1159" s="196"/>
      <c r="AT1159" s="192" t="s">
        <v>247</v>
      </c>
      <c r="AU1159" s="192" t="s">
        <v>85</v>
      </c>
      <c r="AV1159" s="15" t="s">
        <v>98</v>
      </c>
      <c r="AW1159" s="15" t="s">
        <v>33</v>
      </c>
      <c r="AX1159" s="15" t="s">
        <v>83</v>
      </c>
      <c r="AY1159" s="192" t="s">
        <v>235</v>
      </c>
    </row>
    <row r="1160" spans="1:65" s="2" customFormat="1" ht="30" customHeight="1" x14ac:dyDescent="0.2">
      <c r="A1160" s="33"/>
      <c r="B1160" s="162"/>
      <c r="C1160" s="197" t="s">
        <v>1875</v>
      </c>
      <c r="D1160" s="197" t="s">
        <v>338</v>
      </c>
      <c r="E1160" s="198" t="s">
        <v>1876</v>
      </c>
      <c r="F1160" s="199" t="s">
        <v>1877</v>
      </c>
      <c r="G1160" s="248" t="s">
        <v>627</v>
      </c>
      <c r="H1160" s="249">
        <v>13.44</v>
      </c>
      <c r="I1160" s="200"/>
      <c r="J1160" s="256">
        <f>ROUND(I1160*H1160,2)</f>
        <v>0</v>
      </c>
      <c r="K1160" s="257" t="s">
        <v>241</v>
      </c>
      <c r="L1160" s="201"/>
      <c r="M1160" s="202" t="s">
        <v>1</v>
      </c>
      <c r="N1160" s="203" t="s">
        <v>41</v>
      </c>
      <c r="O1160" s="59"/>
      <c r="P1160" s="170">
        <f>O1160*H1160</f>
        <v>0</v>
      </c>
      <c r="Q1160" s="170">
        <v>6.0299999999999999E-2</v>
      </c>
      <c r="R1160" s="170">
        <f>Q1160*H1160</f>
        <v>0.81043199999999993</v>
      </c>
      <c r="S1160" s="170">
        <v>0</v>
      </c>
      <c r="T1160" s="171">
        <f>S1160*H1160</f>
        <v>0</v>
      </c>
      <c r="U1160" s="33"/>
      <c r="V1160" s="33"/>
      <c r="W1160" s="33"/>
      <c r="X1160" s="33"/>
      <c r="Y1160" s="33"/>
      <c r="Z1160" s="33"/>
      <c r="AA1160" s="33"/>
      <c r="AB1160" s="33"/>
      <c r="AC1160" s="33"/>
      <c r="AD1160" s="33"/>
      <c r="AE1160" s="33"/>
      <c r="AR1160" s="172" t="s">
        <v>502</v>
      </c>
      <c r="AT1160" s="172" t="s">
        <v>338</v>
      </c>
      <c r="AU1160" s="172" t="s">
        <v>85</v>
      </c>
      <c r="AY1160" s="18" t="s">
        <v>235</v>
      </c>
      <c r="BE1160" s="173">
        <f>IF(N1160="základní",J1160,0)</f>
        <v>0</v>
      </c>
      <c r="BF1160" s="173">
        <f>IF(N1160="snížená",J1160,0)</f>
        <v>0</v>
      </c>
      <c r="BG1160" s="173">
        <f>IF(N1160="zákl. přenesená",J1160,0)</f>
        <v>0</v>
      </c>
      <c r="BH1160" s="173">
        <f>IF(N1160="sníž. přenesená",J1160,0)</f>
        <v>0</v>
      </c>
      <c r="BI1160" s="173">
        <f>IF(N1160="nulová",J1160,0)</f>
        <v>0</v>
      </c>
      <c r="BJ1160" s="18" t="s">
        <v>83</v>
      </c>
      <c r="BK1160" s="173">
        <f>ROUND(I1160*H1160,2)</f>
        <v>0</v>
      </c>
      <c r="BL1160" s="18" t="s">
        <v>379</v>
      </c>
      <c r="BM1160" s="172" t="s">
        <v>1878</v>
      </c>
    </row>
    <row r="1161" spans="1:65" s="2" customFormat="1" ht="19.5" x14ac:dyDescent="0.2">
      <c r="A1161" s="33"/>
      <c r="B1161" s="34"/>
      <c r="C1161" s="33"/>
      <c r="D1161" s="174" t="s">
        <v>243</v>
      </c>
      <c r="E1161" s="33"/>
      <c r="F1161" s="175" t="s">
        <v>1877</v>
      </c>
      <c r="G1161" s="238"/>
      <c r="H1161" s="238"/>
      <c r="I1161" s="238"/>
      <c r="J1161" s="238"/>
      <c r="K1161" s="238"/>
      <c r="L1161" s="34"/>
      <c r="M1161" s="176"/>
      <c r="N1161" s="177"/>
      <c r="O1161" s="59"/>
      <c r="P1161" s="59"/>
      <c r="Q1161" s="59"/>
      <c r="R1161" s="59"/>
      <c r="S1161" s="59"/>
      <c r="T1161" s="60"/>
      <c r="U1161" s="33"/>
      <c r="V1161" s="33"/>
      <c r="W1161" s="33"/>
      <c r="X1161" s="33"/>
      <c r="Y1161" s="33"/>
      <c r="Z1161" s="33"/>
      <c r="AA1161" s="33"/>
      <c r="AB1161" s="33"/>
      <c r="AC1161" s="33"/>
      <c r="AD1161" s="33"/>
      <c r="AE1161" s="33"/>
      <c r="AT1161" s="18" t="s">
        <v>243</v>
      </c>
      <c r="AU1161" s="18" t="s">
        <v>85</v>
      </c>
    </row>
    <row r="1162" spans="1:65" s="13" customFormat="1" x14ac:dyDescent="0.2">
      <c r="B1162" s="179"/>
      <c r="D1162" s="174" t="s">
        <v>247</v>
      </c>
      <c r="E1162" s="180" t="s">
        <v>1</v>
      </c>
      <c r="F1162" s="181" t="s">
        <v>1879</v>
      </c>
      <c r="G1162" s="242"/>
      <c r="H1162" s="243" t="s">
        <v>1</v>
      </c>
      <c r="I1162" s="242"/>
      <c r="J1162" s="242"/>
      <c r="K1162" s="242"/>
      <c r="L1162" s="179"/>
      <c r="M1162" s="182"/>
      <c r="N1162" s="183"/>
      <c r="O1162" s="183"/>
      <c r="P1162" s="183"/>
      <c r="Q1162" s="183"/>
      <c r="R1162" s="183"/>
      <c r="S1162" s="183"/>
      <c r="T1162" s="184"/>
      <c r="AT1162" s="180" t="s">
        <v>247</v>
      </c>
      <c r="AU1162" s="180" t="s">
        <v>85</v>
      </c>
      <c r="AV1162" s="13" t="s">
        <v>83</v>
      </c>
      <c r="AW1162" s="13" t="s">
        <v>33</v>
      </c>
      <c r="AX1162" s="13" t="s">
        <v>76</v>
      </c>
      <c r="AY1162" s="180" t="s">
        <v>235</v>
      </c>
    </row>
    <row r="1163" spans="1:65" s="14" customFormat="1" x14ac:dyDescent="0.2">
      <c r="B1163" s="185"/>
      <c r="D1163" s="174" t="s">
        <v>247</v>
      </c>
      <c r="E1163" s="186" t="s">
        <v>1</v>
      </c>
      <c r="F1163" s="187" t="s">
        <v>1880</v>
      </c>
      <c r="G1163" s="244"/>
      <c r="H1163" s="245">
        <v>13.44</v>
      </c>
      <c r="I1163" s="244"/>
      <c r="J1163" s="244"/>
      <c r="K1163" s="244"/>
      <c r="L1163" s="185"/>
      <c r="M1163" s="188"/>
      <c r="N1163" s="189"/>
      <c r="O1163" s="189"/>
      <c r="P1163" s="189"/>
      <c r="Q1163" s="189"/>
      <c r="R1163" s="189"/>
      <c r="S1163" s="189"/>
      <c r="T1163" s="190"/>
      <c r="AT1163" s="186" t="s">
        <v>247</v>
      </c>
      <c r="AU1163" s="186" t="s">
        <v>85</v>
      </c>
      <c r="AV1163" s="14" t="s">
        <v>85</v>
      </c>
      <c r="AW1163" s="14" t="s">
        <v>33</v>
      </c>
      <c r="AX1163" s="14" t="s">
        <v>76</v>
      </c>
      <c r="AY1163" s="186" t="s">
        <v>235</v>
      </c>
    </row>
    <row r="1164" spans="1:65" s="15" customFormat="1" x14ac:dyDescent="0.2">
      <c r="B1164" s="191"/>
      <c r="D1164" s="174" t="s">
        <v>247</v>
      </c>
      <c r="E1164" s="192" t="s">
        <v>1</v>
      </c>
      <c r="F1164" s="193" t="s">
        <v>252</v>
      </c>
      <c r="G1164" s="246"/>
      <c r="H1164" s="247">
        <v>13.44</v>
      </c>
      <c r="I1164" s="246"/>
      <c r="J1164" s="246"/>
      <c r="K1164" s="246"/>
      <c r="L1164" s="191"/>
      <c r="M1164" s="194"/>
      <c r="N1164" s="195"/>
      <c r="O1164" s="195"/>
      <c r="P1164" s="195"/>
      <c r="Q1164" s="195"/>
      <c r="R1164" s="195"/>
      <c r="S1164" s="195"/>
      <c r="T1164" s="196"/>
      <c r="AT1164" s="192" t="s">
        <v>247</v>
      </c>
      <c r="AU1164" s="192" t="s">
        <v>85</v>
      </c>
      <c r="AV1164" s="15" t="s">
        <v>98</v>
      </c>
      <c r="AW1164" s="15" t="s">
        <v>33</v>
      </c>
      <c r="AX1164" s="15" t="s">
        <v>83</v>
      </c>
      <c r="AY1164" s="192" t="s">
        <v>235</v>
      </c>
    </row>
    <row r="1165" spans="1:65" s="2" customFormat="1" ht="19.899999999999999" customHeight="1" x14ac:dyDescent="0.2">
      <c r="A1165" s="33"/>
      <c r="B1165" s="162"/>
      <c r="C1165" s="163" t="s">
        <v>1881</v>
      </c>
      <c r="D1165" s="163" t="s">
        <v>237</v>
      </c>
      <c r="E1165" s="164" t="s">
        <v>1882</v>
      </c>
      <c r="F1165" s="165" t="s">
        <v>1883</v>
      </c>
      <c r="G1165" s="240" t="s">
        <v>479</v>
      </c>
      <c r="H1165" s="241">
        <v>705.6</v>
      </c>
      <c r="I1165" s="167"/>
      <c r="J1165" s="254">
        <f>ROUND(I1165*H1165,2)</f>
        <v>0</v>
      </c>
      <c r="K1165" s="255" t="s">
        <v>241</v>
      </c>
      <c r="L1165" s="34"/>
      <c r="M1165" s="168" t="s">
        <v>1</v>
      </c>
      <c r="N1165" s="169" t="s">
        <v>41</v>
      </c>
      <c r="O1165" s="59"/>
      <c r="P1165" s="170">
        <f>O1165*H1165</f>
        <v>0</v>
      </c>
      <c r="Q1165" s="170">
        <v>5.0000000000000002E-5</v>
      </c>
      <c r="R1165" s="170">
        <f>Q1165*H1165</f>
        <v>3.5280000000000006E-2</v>
      </c>
      <c r="S1165" s="170">
        <v>0</v>
      </c>
      <c r="T1165" s="171">
        <f>S1165*H1165</f>
        <v>0</v>
      </c>
      <c r="U1165" s="33"/>
      <c r="V1165" s="33"/>
      <c r="W1165" s="33"/>
      <c r="X1165" s="33"/>
      <c r="Y1165" s="33"/>
      <c r="Z1165" s="33"/>
      <c r="AA1165" s="33"/>
      <c r="AB1165" s="33"/>
      <c r="AC1165" s="33"/>
      <c r="AD1165" s="33"/>
      <c r="AE1165" s="33"/>
      <c r="AR1165" s="172" t="s">
        <v>379</v>
      </c>
      <c r="AT1165" s="172" t="s">
        <v>237</v>
      </c>
      <c r="AU1165" s="172" t="s">
        <v>85</v>
      </c>
      <c r="AY1165" s="18" t="s">
        <v>235</v>
      </c>
      <c r="BE1165" s="173">
        <f>IF(N1165="základní",J1165,0)</f>
        <v>0</v>
      </c>
      <c r="BF1165" s="173">
        <f>IF(N1165="snížená",J1165,0)</f>
        <v>0</v>
      </c>
      <c r="BG1165" s="173">
        <f>IF(N1165="zákl. přenesená",J1165,0)</f>
        <v>0</v>
      </c>
      <c r="BH1165" s="173">
        <f>IF(N1165="sníž. přenesená",J1165,0)</f>
        <v>0</v>
      </c>
      <c r="BI1165" s="173">
        <f>IF(N1165="nulová",J1165,0)</f>
        <v>0</v>
      </c>
      <c r="BJ1165" s="18" t="s">
        <v>83</v>
      </c>
      <c r="BK1165" s="173">
        <f>ROUND(I1165*H1165,2)</f>
        <v>0</v>
      </c>
      <c r="BL1165" s="18" t="s">
        <v>379</v>
      </c>
      <c r="BM1165" s="172" t="s">
        <v>1884</v>
      </c>
    </row>
    <row r="1166" spans="1:65" s="2" customFormat="1" ht="19.5" x14ac:dyDescent="0.2">
      <c r="A1166" s="33"/>
      <c r="B1166" s="34"/>
      <c r="C1166" s="33"/>
      <c r="D1166" s="174" t="s">
        <v>243</v>
      </c>
      <c r="E1166" s="33"/>
      <c r="F1166" s="175" t="s">
        <v>1885</v>
      </c>
      <c r="G1166" s="238"/>
      <c r="H1166" s="238"/>
      <c r="I1166" s="238"/>
      <c r="J1166" s="238"/>
      <c r="K1166" s="238"/>
      <c r="L1166" s="34"/>
      <c r="M1166" s="176"/>
      <c r="N1166" s="177"/>
      <c r="O1166" s="59"/>
      <c r="P1166" s="59"/>
      <c r="Q1166" s="59"/>
      <c r="R1166" s="59"/>
      <c r="S1166" s="59"/>
      <c r="T1166" s="60"/>
      <c r="U1166" s="33"/>
      <c r="V1166" s="33"/>
      <c r="W1166" s="33"/>
      <c r="X1166" s="33"/>
      <c r="Y1166" s="33"/>
      <c r="Z1166" s="33"/>
      <c r="AA1166" s="33"/>
      <c r="AB1166" s="33"/>
      <c r="AC1166" s="33"/>
      <c r="AD1166" s="33"/>
      <c r="AE1166" s="33"/>
      <c r="AT1166" s="18" t="s">
        <v>243</v>
      </c>
      <c r="AU1166" s="18" t="s">
        <v>85</v>
      </c>
    </row>
    <row r="1167" spans="1:65" s="2" customFormat="1" ht="29.25" x14ac:dyDescent="0.2">
      <c r="A1167" s="33"/>
      <c r="B1167" s="34"/>
      <c r="C1167" s="33"/>
      <c r="D1167" s="174" t="s">
        <v>245</v>
      </c>
      <c r="E1167" s="33"/>
      <c r="F1167" s="178" t="s">
        <v>763</v>
      </c>
      <c r="G1167" s="238"/>
      <c r="H1167" s="238"/>
      <c r="I1167" s="238"/>
      <c r="J1167" s="238"/>
      <c r="K1167" s="238"/>
      <c r="L1167" s="34"/>
      <c r="M1167" s="176"/>
      <c r="N1167" s="177"/>
      <c r="O1167" s="59"/>
      <c r="P1167" s="59"/>
      <c r="Q1167" s="59"/>
      <c r="R1167" s="59"/>
      <c r="S1167" s="59"/>
      <c r="T1167" s="60"/>
      <c r="U1167" s="33"/>
      <c r="V1167" s="33"/>
      <c r="W1167" s="33"/>
      <c r="X1167" s="33"/>
      <c r="Y1167" s="33"/>
      <c r="Z1167" s="33"/>
      <c r="AA1167" s="33"/>
      <c r="AB1167" s="33"/>
      <c r="AC1167" s="33"/>
      <c r="AD1167" s="33"/>
      <c r="AE1167" s="33"/>
      <c r="AT1167" s="18" t="s">
        <v>245</v>
      </c>
      <c r="AU1167" s="18" t="s">
        <v>85</v>
      </c>
    </row>
    <row r="1168" spans="1:65" s="13" customFormat="1" x14ac:dyDescent="0.2">
      <c r="B1168" s="179"/>
      <c r="D1168" s="174" t="s">
        <v>247</v>
      </c>
      <c r="E1168" s="180" t="s">
        <v>1</v>
      </c>
      <c r="F1168" s="181" t="s">
        <v>1153</v>
      </c>
      <c r="G1168" s="242"/>
      <c r="H1168" s="243" t="s">
        <v>1</v>
      </c>
      <c r="I1168" s="242"/>
      <c r="J1168" s="242"/>
      <c r="K1168" s="242"/>
      <c r="L1168" s="179"/>
      <c r="M1168" s="182"/>
      <c r="N1168" s="183"/>
      <c r="O1168" s="183"/>
      <c r="P1168" s="183"/>
      <c r="Q1168" s="183"/>
      <c r="R1168" s="183"/>
      <c r="S1168" s="183"/>
      <c r="T1168" s="184"/>
      <c r="AT1168" s="180" t="s">
        <v>247</v>
      </c>
      <c r="AU1168" s="180" t="s">
        <v>85</v>
      </c>
      <c r="AV1168" s="13" t="s">
        <v>83</v>
      </c>
      <c r="AW1168" s="13" t="s">
        <v>33</v>
      </c>
      <c r="AX1168" s="13" t="s">
        <v>76</v>
      </c>
      <c r="AY1168" s="180" t="s">
        <v>235</v>
      </c>
    </row>
    <row r="1169" spans="1:65" s="13" customFormat="1" x14ac:dyDescent="0.2">
      <c r="B1169" s="179"/>
      <c r="D1169" s="174" t="s">
        <v>247</v>
      </c>
      <c r="E1169" s="180" t="s">
        <v>1</v>
      </c>
      <c r="F1169" s="181" t="s">
        <v>1886</v>
      </c>
      <c r="G1169" s="242"/>
      <c r="H1169" s="243" t="s">
        <v>1</v>
      </c>
      <c r="I1169" s="242"/>
      <c r="J1169" s="242"/>
      <c r="K1169" s="242"/>
      <c r="L1169" s="179"/>
      <c r="M1169" s="182"/>
      <c r="N1169" s="183"/>
      <c r="O1169" s="183"/>
      <c r="P1169" s="183"/>
      <c r="Q1169" s="183"/>
      <c r="R1169" s="183"/>
      <c r="S1169" s="183"/>
      <c r="T1169" s="184"/>
      <c r="AT1169" s="180" t="s">
        <v>247</v>
      </c>
      <c r="AU1169" s="180" t="s">
        <v>85</v>
      </c>
      <c r="AV1169" s="13" t="s">
        <v>83</v>
      </c>
      <c r="AW1169" s="13" t="s">
        <v>33</v>
      </c>
      <c r="AX1169" s="13" t="s">
        <v>76</v>
      </c>
      <c r="AY1169" s="180" t="s">
        <v>235</v>
      </c>
    </row>
    <row r="1170" spans="1:65" s="13" customFormat="1" x14ac:dyDescent="0.2">
      <c r="B1170" s="179"/>
      <c r="D1170" s="174" t="s">
        <v>247</v>
      </c>
      <c r="E1170" s="180" t="s">
        <v>1</v>
      </c>
      <c r="F1170" s="181" t="s">
        <v>1887</v>
      </c>
      <c r="G1170" s="242"/>
      <c r="H1170" s="243" t="s">
        <v>1</v>
      </c>
      <c r="I1170" s="242"/>
      <c r="J1170" s="242"/>
      <c r="K1170" s="242"/>
      <c r="L1170" s="179"/>
      <c r="M1170" s="182"/>
      <c r="N1170" s="183"/>
      <c r="O1170" s="183"/>
      <c r="P1170" s="183"/>
      <c r="Q1170" s="183"/>
      <c r="R1170" s="183"/>
      <c r="S1170" s="183"/>
      <c r="T1170" s="184"/>
      <c r="AT1170" s="180" t="s">
        <v>247</v>
      </c>
      <c r="AU1170" s="180" t="s">
        <v>85</v>
      </c>
      <c r="AV1170" s="13" t="s">
        <v>83</v>
      </c>
      <c r="AW1170" s="13" t="s">
        <v>33</v>
      </c>
      <c r="AX1170" s="13" t="s">
        <v>76</v>
      </c>
      <c r="AY1170" s="180" t="s">
        <v>235</v>
      </c>
    </row>
    <row r="1171" spans="1:65" s="14" customFormat="1" x14ac:dyDescent="0.2">
      <c r="B1171" s="185"/>
      <c r="D1171" s="174" t="s">
        <v>247</v>
      </c>
      <c r="E1171" s="186" t="s">
        <v>1</v>
      </c>
      <c r="F1171" s="187" t="s">
        <v>1888</v>
      </c>
      <c r="G1171" s="244"/>
      <c r="H1171" s="245">
        <v>705.6</v>
      </c>
      <c r="I1171" s="244"/>
      <c r="J1171" s="244"/>
      <c r="K1171" s="244"/>
      <c r="L1171" s="185"/>
      <c r="M1171" s="188"/>
      <c r="N1171" s="189"/>
      <c r="O1171" s="189"/>
      <c r="P1171" s="189"/>
      <c r="Q1171" s="189"/>
      <c r="R1171" s="189"/>
      <c r="S1171" s="189"/>
      <c r="T1171" s="190"/>
      <c r="AT1171" s="186" t="s">
        <v>247</v>
      </c>
      <c r="AU1171" s="186" t="s">
        <v>85</v>
      </c>
      <c r="AV1171" s="14" t="s">
        <v>85</v>
      </c>
      <c r="AW1171" s="14" t="s">
        <v>33</v>
      </c>
      <c r="AX1171" s="14" t="s">
        <v>76</v>
      </c>
      <c r="AY1171" s="186" t="s">
        <v>235</v>
      </c>
    </row>
    <row r="1172" spans="1:65" s="15" customFormat="1" x14ac:dyDescent="0.2">
      <c r="B1172" s="191"/>
      <c r="D1172" s="174" t="s">
        <v>247</v>
      </c>
      <c r="E1172" s="192" t="s">
        <v>1</v>
      </c>
      <c r="F1172" s="193" t="s">
        <v>252</v>
      </c>
      <c r="G1172" s="246"/>
      <c r="H1172" s="247">
        <v>705.6</v>
      </c>
      <c r="I1172" s="246"/>
      <c r="J1172" s="246"/>
      <c r="K1172" s="246"/>
      <c r="L1172" s="191"/>
      <c r="M1172" s="194"/>
      <c r="N1172" s="195"/>
      <c r="O1172" s="195"/>
      <c r="P1172" s="195"/>
      <c r="Q1172" s="195"/>
      <c r="R1172" s="195"/>
      <c r="S1172" s="195"/>
      <c r="T1172" s="196"/>
      <c r="AT1172" s="192" t="s">
        <v>247</v>
      </c>
      <c r="AU1172" s="192" t="s">
        <v>85</v>
      </c>
      <c r="AV1172" s="15" t="s">
        <v>98</v>
      </c>
      <c r="AW1172" s="15" t="s">
        <v>33</v>
      </c>
      <c r="AX1172" s="15" t="s">
        <v>83</v>
      </c>
      <c r="AY1172" s="192" t="s">
        <v>235</v>
      </c>
    </row>
    <row r="1173" spans="1:65" s="2" customFormat="1" ht="19.899999999999999" customHeight="1" x14ac:dyDescent="0.2">
      <c r="A1173" s="33"/>
      <c r="B1173" s="162"/>
      <c r="C1173" s="197" t="s">
        <v>1889</v>
      </c>
      <c r="D1173" s="197" t="s">
        <v>338</v>
      </c>
      <c r="E1173" s="198" t="s">
        <v>1890</v>
      </c>
      <c r="F1173" s="199" t="s">
        <v>1891</v>
      </c>
      <c r="G1173" s="248" t="s">
        <v>341</v>
      </c>
      <c r="H1173" s="249">
        <v>0.70599999999999996</v>
      </c>
      <c r="I1173" s="200"/>
      <c r="J1173" s="256">
        <f>ROUND(I1173*H1173,2)</f>
        <v>0</v>
      </c>
      <c r="K1173" s="257" t="s">
        <v>1</v>
      </c>
      <c r="L1173" s="201"/>
      <c r="M1173" s="202" t="s">
        <v>1</v>
      </c>
      <c r="N1173" s="203" t="s">
        <v>41</v>
      </c>
      <c r="O1173" s="59"/>
      <c r="P1173" s="170">
        <f>O1173*H1173</f>
        <v>0</v>
      </c>
      <c r="Q1173" s="170">
        <v>1</v>
      </c>
      <c r="R1173" s="170">
        <f>Q1173*H1173</f>
        <v>0.70599999999999996</v>
      </c>
      <c r="S1173" s="170">
        <v>0</v>
      </c>
      <c r="T1173" s="171">
        <f>S1173*H1173</f>
        <v>0</v>
      </c>
      <c r="U1173" s="33"/>
      <c r="V1173" s="33"/>
      <c r="W1173" s="33"/>
      <c r="X1173" s="33"/>
      <c r="Y1173" s="33"/>
      <c r="Z1173" s="33"/>
      <c r="AA1173" s="33"/>
      <c r="AB1173" s="33"/>
      <c r="AC1173" s="33"/>
      <c r="AD1173" s="33"/>
      <c r="AE1173" s="33"/>
      <c r="AR1173" s="172" t="s">
        <v>502</v>
      </c>
      <c r="AT1173" s="172" t="s">
        <v>338</v>
      </c>
      <c r="AU1173" s="172" t="s">
        <v>85</v>
      </c>
      <c r="AY1173" s="18" t="s">
        <v>235</v>
      </c>
      <c r="BE1173" s="173">
        <f>IF(N1173="základní",J1173,0)</f>
        <v>0</v>
      </c>
      <c r="BF1173" s="173">
        <f>IF(N1173="snížená",J1173,0)</f>
        <v>0</v>
      </c>
      <c r="BG1173" s="173">
        <f>IF(N1173="zákl. přenesená",J1173,0)</f>
        <v>0</v>
      </c>
      <c r="BH1173" s="173">
        <f>IF(N1173="sníž. přenesená",J1173,0)</f>
        <v>0</v>
      </c>
      <c r="BI1173" s="173">
        <f>IF(N1173="nulová",J1173,0)</f>
        <v>0</v>
      </c>
      <c r="BJ1173" s="18" t="s">
        <v>83</v>
      </c>
      <c r="BK1173" s="173">
        <f>ROUND(I1173*H1173,2)</f>
        <v>0</v>
      </c>
      <c r="BL1173" s="18" t="s">
        <v>379</v>
      </c>
      <c r="BM1173" s="172" t="s">
        <v>1892</v>
      </c>
    </row>
    <row r="1174" spans="1:65" s="2" customFormat="1" x14ac:dyDescent="0.2">
      <c r="A1174" s="33"/>
      <c r="B1174" s="34"/>
      <c r="C1174" s="33"/>
      <c r="D1174" s="174" t="s">
        <v>243</v>
      </c>
      <c r="E1174" s="33"/>
      <c r="F1174" s="175" t="s">
        <v>1891</v>
      </c>
      <c r="G1174" s="238"/>
      <c r="H1174" s="238"/>
      <c r="I1174" s="238"/>
      <c r="J1174" s="238"/>
      <c r="K1174" s="238"/>
      <c r="L1174" s="34"/>
      <c r="M1174" s="176"/>
      <c r="N1174" s="177"/>
      <c r="O1174" s="59"/>
      <c r="P1174" s="59"/>
      <c r="Q1174" s="59"/>
      <c r="R1174" s="59"/>
      <c r="S1174" s="59"/>
      <c r="T1174" s="60"/>
      <c r="U1174" s="33"/>
      <c r="V1174" s="33"/>
      <c r="W1174" s="33"/>
      <c r="X1174" s="33"/>
      <c r="Y1174" s="33"/>
      <c r="Z1174" s="33"/>
      <c r="AA1174" s="33"/>
      <c r="AB1174" s="33"/>
      <c r="AC1174" s="33"/>
      <c r="AD1174" s="33"/>
      <c r="AE1174" s="33"/>
      <c r="AT1174" s="18" t="s">
        <v>243</v>
      </c>
      <c r="AU1174" s="18" t="s">
        <v>85</v>
      </c>
    </row>
    <row r="1175" spans="1:65" s="2" customFormat="1" ht="29.25" x14ac:dyDescent="0.2">
      <c r="A1175" s="33"/>
      <c r="B1175" s="34"/>
      <c r="C1175" s="33"/>
      <c r="D1175" s="174" t="s">
        <v>408</v>
      </c>
      <c r="E1175" s="33"/>
      <c r="F1175" s="178" t="s">
        <v>1893</v>
      </c>
      <c r="G1175" s="238"/>
      <c r="H1175" s="238"/>
      <c r="I1175" s="238"/>
      <c r="J1175" s="238"/>
      <c r="K1175" s="238"/>
      <c r="L1175" s="34"/>
      <c r="M1175" s="176"/>
      <c r="N1175" s="177"/>
      <c r="O1175" s="59"/>
      <c r="P1175" s="59"/>
      <c r="Q1175" s="59"/>
      <c r="R1175" s="59"/>
      <c r="S1175" s="59"/>
      <c r="T1175" s="60"/>
      <c r="U1175" s="33"/>
      <c r="V1175" s="33"/>
      <c r="W1175" s="33"/>
      <c r="X1175" s="33"/>
      <c r="Y1175" s="33"/>
      <c r="Z1175" s="33"/>
      <c r="AA1175" s="33"/>
      <c r="AB1175" s="33"/>
      <c r="AC1175" s="33"/>
      <c r="AD1175" s="33"/>
      <c r="AE1175" s="33"/>
      <c r="AT1175" s="18" t="s">
        <v>408</v>
      </c>
      <c r="AU1175" s="18" t="s">
        <v>85</v>
      </c>
    </row>
    <row r="1176" spans="1:65" s="13" customFormat="1" x14ac:dyDescent="0.2">
      <c r="B1176" s="179"/>
      <c r="D1176" s="174" t="s">
        <v>247</v>
      </c>
      <c r="E1176" s="180" t="s">
        <v>1</v>
      </c>
      <c r="F1176" s="181" t="s">
        <v>1894</v>
      </c>
      <c r="G1176" s="242"/>
      <c r="H1176" s="243" t="s">
        <v>1</v>
      </c>
      <c r="I1176" s="242"/>
      <c r="J1176" s="242"/>
      <c r="K1176" s="242"/>
      <c r="L1176" s="179"/>
      <c r="M1176" s="182"/>
      <c r="N1176" s="183"/>
      <c r="O1176" s="183"/>
      <c r="P1176" s="183"/>
      <c r="Q1176" s="183"/>
      <c r="R1176" s="183"/>
      <c r="S1176" s="183"/>
      <c r="T1176" s="184"/>
      <c r="AT1176" s="180" t="s">
        <v>247</v>
      </c>
      <c r="AU1176" s="180" t="s">
        <v>85</v>
      </c>
      <c r="AV1176" s="13" t="s">
        <v>83</v>
      </c>
      <c r="AW1176" s="13" t="s">
        <v>33</v>
      </c>
      <c r="AX1176" s="13" t="s">
        <v>76</v>
      </c>
      <c r="AY1176" s="180" t="s">
        <v>235</v>
      </c>
    </row>
    <row r="1177" spans="1:65" s="14" customFormat="1" x14ac:dyDescent="0.2">
      <c r="B1177" s="185"/>
      <c r="D1177" s="174" t="s">
        <v>247</v>
      </c>
      <c r="E1177" s="186" t="s">
        <v>1</v>
      </c>
      <c r="F1177" s="187" t="s">
        <v>1895</v>
      </c>
      <c r="G1177" s="244"/>
      <c r="H1177" s="245">
        <v>0.70599999999999996</v>
      </c>
      <c r="I1177" s="244"/>
      <c r="J1177" s="244"/>
      <c r="K1177" s="244"/>
      <c r="L1177" s="185"/>
      <c r="M1177" s="188"/>
      <c r="N1177" s="189"/>
      <c r="O1177" s="189"/>
      <c r="P1177" s="189"/>
      <c r="Q1177" s="189"/>
      <c r="R1177" s="189"/>
      <c r="S1177" s="189"/>
      <c r="T1177" s="190"/>
      <c r="AT1177" s="186" t="s">
        <v>247</v>
      </c>
      <c r="AU1177" s="186" t="s">
        <v>85</v>
      </c>
      <c r="AV1177" s="14" t="s">
        <v>85</v>
      </c>
      <c r="AW1177" s="14" t="s">
        <v>33</v>
      </c>
      <c r="AX1177" s="14" t="s">
        <v>76</v>
      </c>
      <c r="AY1177" s="186" t="s">
        <v>235</v>
      </c>
    </row>
    <row r="1178" spans="1:65" s="15" customFormat="1" x14ac:dyDescent="0.2">
      <c r="B1178" s="191"/>
      <c r="D1178" s="174" t="s">
        <v>247</v>
      </c>
      <c r="E1178" s="192" t="s">
        <v>1</v>
      </c>
      <c r="F1178" s="193" t="s">
        <v>252</v>
      </c>
      <c r="G1178" s="246"/>
      <c r="H1178" s="247">
        <v>0.70599999999999996</v>
      </c>
      <c r="I1178" s="246"/>
      <c r="J1178" s="246"/>
      <c r="K1178" s="246"/>
      <c r="L1178" s="191"/>
      <c r="M1178" s="194"/>
      <c r="N1178" s="195"/>
      <c r="O1178" s="195"/>
      <c r="P1178" s="195"/>
      <c r="Q1178" s="195"/>
      <c r="R1178" s="195"/>
      <c r="S1178" s="195"/>
      <c r="T1178" s="196"/>
      <c r="AT1178" s="192" t="s">
        <v>247</v>
      </c>
      <c r="AU1178" s="192" t="s">
        <v>85</v>
      </c>
      <c r="AV1178" s="15" t="s">
        <v>98</v>
      </c>
      <c r="AW1178" s="15" t="s">
        <v>33</v>
      </c>
      <c r="AX1178" s="15" t="s">
        <v>83</v>
      </c>
      <c r="AY1178" s="192" t="s">
        <v>235</v>
      </c>
    </row>
    <row r="1179" spans="1:65" s="2" customFormat="1" ht="19.899999999999999" customHeight="1" x14ac:dyDescent="0.2">
      <c r="A1179" s="33"/>
      <c r="B1179" s="162"/>
      <c r="C1179" s="163" t="s">
        <v>1896</v>
      </c>
      <c r="D1179" s="163" t="s">
        <v>237</v>
      </c>
      <c r="E1179" s="164" t="s">
        <v>1897</v>
      </c>
      <c r="F1179" s="165" t="s">
        <v>1898</v>
      </c>
      <c r="G1179" s="240" t="s">
        <v>341</v>
      </c>
      <c r="H1179" s="241">
        <v>1.552</v>
      </c>
      <c r="I1179" s="167"/>
      <c r="J1179" s="254">
        <f>ROUND(I1179*H1179,2)</f>
        <v>0</v>
      </c>
      <c r="K1179" s="255" t="s">
        <v>241</v>
      </c>
      <c r="L1179" s="34"/>
      <c r="M1179" s="168" t="s">
        <v>1</v>
      </c>
      <c r="N1179" s="169" t="s">
        <v>41</v>
      </c>
      <c r="O1179" s="59"/>
      <c r="P1179" s="170">
        <f>O1179*H1179</f>
        <v>0</v>
      </c>
      <c r="Q1179" s="170">
        <v>0</v>
      </c>
      <c r="R1179" s="170">
        <f>Q1179*H1179</f>
        <v>0</v>
      </c>
      <c r="S1179" s="170">
        <v>0</v>
      </c>
      <c r="T1179" s="171">
        <f>S1179*H1179</f>
        <v>0</v>
      </c>
      <c r="U1179" s="33"/>
      <c r="V1179" s="33"/>
      <c r="W1179" s="33"/>
      <c r="X1179" s="33"/>
      <c r="Y1179" s="33"/>
      <c r="Z1179" s="33"/>
      <c r="AA1179" s="33"/>
      <c r="AB1179" s="33"/>
      <c r="AC1179" s="33"/>
      <c r="AD1179" s="33"/>
      <c r="AE1179" s="33"/>
      <c r="AR1179" s="172" t="s">
        <v>379</v>
      </c>
      <c r="AT1179" s="172" t="s">
        <v>237</v>
      </c>
      <c r="AU1179" s="172" t="s">
        <v>85</v>
      </c>
      <c r="AY1179" s="18" t="s">
        <v>235</v>
      </c>
      <c r="BE1179" s="173">
        <f>IF(N1179="základní",J1179,0)</f>
        <v>0</v>
      </c>
      <c r="BF1179" s="173">
        <f>IF(N1179="snížená",J1179,0)</f>
        <v>0</v>
      </c>
      <c r="BG1179" s="173">
        <f>IF(N1179="zákl. přenesená",J1179,0)</f>
        <v>0</v>
      </c>
      <c r="BH1179" s="173">
        <f>IF(N1179="sníž. přenesená",J1179,0)</f>
        <v>0</v>
      </c>
      <c r="BI1179" s="173">
        <f>IF(N1179="nulová",J1179,0)</f>
        <v>0</v>
      </c>
      <c r="BJ1179" s="18" t="s">
        <v>83</v>
      </c>
      <c r="BK1179" s="173">
        <f>ROUND(I1179*H1179,2)</f>
        <v>0</v>
      </c>
      <c r="BL1179" s="18" t="s">
        <v>379</v>
      </c>
      <c r="BM1179" s="172" t="s">
        <v>1899</v>
      </c>
    </row>
    <row r="1180" spans="1:65" s="2" customFormat="1" ht="29.25" x14ac:dyDescent="0.2">
      <c r="A1180" s="33"/>
      <c r="B1180" s="34"/>
      <c r="C1180" s="33"/>
      <c r="D1180" s="174" t="s">
        <v>243</v>
      </c>
      <c r="E1180" s="33"/>
      <c r="F1180" s="175" t="s">
        <v>1900</v>
      </c>
      <c r="G1180" s="238"/>
      <c r="H1180" s="238"/>
      <c r="I1180" s="238"/>
      <c r="J1180" s="238"/>
      <c r="K1180" s="238"/>
      <c r="L1180" s="34"/>
      <c r="M1180" s="176"/>
      <c r="N1180" s="177"/>
      <c r="O1180" s="59"/>
      <c r="P1180" s="59"/>
      <c r="Q1180" s="59"/>
      <c r="R1180" s="59"/>
      <c r="S1180" s="59"/>
      <c r="T1180" s="60"/>
      <c r="U1180" s="33"/>
      <c r="V1180" s="33"/>
      <c r="W1180" s="33"/>
      <c r="X1180" s="33"/>
      <c r="Y1180" s="33"/>
      <c r="Z1180" s="33"/>
      <c r="AA1180" s="33"/>
      <c r="AB1180" s="33"/>
      <c r="AC1180" s="33"/>
      <c r="AD1180" s="33"/>
      <c r="AE1180" s="33"/>
      <c r="AT1180" s="18" t="s">
        <v>243</v>
      </c>
      <c r="AU1180" s="18" t="s">
        <v>85</v>
      </c>
    </row>
    <row r="1181" spans="1:65" s="2" customFormat="1" ht="136.5" x14ac:dyDescent="0.2">
      <c r="A1181" s="33"/>
      <c r="B1181" s="34"/>
      <c r="C1181" s="33"/>
      <c r="D1181" s="174" t="s">
        <v>245</v>
      </c>
      <c r="E1181" s="33"/>
      <c r="F1181" s="178" t="s">
        <v>1901</v>
      </c>
      <c r="G1181" s="238"/>
      <c r="H1181" s="238"/>
      <c r="I1181" s="238"/>
      <c r="J1181" s="238"/>
      <c r="K1181" s="238"/>
      <c r="L1181" s="34"/>
      <c r="M1181" s="176"/>
      <c r="N1181" s="177"/>
      <c r="O1181" s="59"/>
      <c r="P1181" s="59"/>
      <c r="Q1181" s="59"/>
      <c r="R1181" s="59"/>
      <c r="S1181" s="59"/>
      <c r="T1181" s="60"/>
      <c r="U1181" s="33"/>
      <c r="V1181" s="33"/>
      <c r="W1181" s="33"/>
      <c r="X1181" s="33"/>
      <c r="Y1181" s="33"/>
      <c r="Z1181" s="33"/>
      <c r="AA1181" s="33"/>
      <c r="AB1181" s="33"/>
      <c r="AC1181" s="33"/>
      <c r="AD1181" s="33"/>
      <c r="AE1181" s="33"/>
      <c r="AT1181" s="18" t="s">
        <v>245</v>
      </c>
      <c r="AU1181" s="18" t="s">
        <v>85</v>
      </c>
    </row>
    <row r="1182" spans="1:65" s="12" customFormat="1" ht="22.9" customHeight="1" x14ac:dyDescent="0.2">
      <c r="B1182" s="152"/>
      <c r="D1182" s="153" t="s">
        <v>75</v>
      </c>
      <c r="E1182" s="161" t="s">
        <v>772</v>
      </c>
      <c r="F1182" s="161" t="s">
        <v>773</v>
      </c>
      <c r="G1182" s="239"/>
      <c r="H1182" s="239"/>
      <c r="I1182" s="239"/>
      <c r="J1182" s="253">
        <f>BK1182</f>
        <v>0</v>
      </c>
      <c r="K1182" s="239"/>
      <c r="L1182" s="152"/>
      <c r="M1182" s="155"/>
      <c r="N1182" s="156"/>
      <c r="O1182" s="156"/>
      <c r="P1182" s="157">
        <f>SUM(P1183:P1205)</f>
        <v>0</v>
      </c>
      <c r="Q1182" s="156"/>
      <c r="R1182" s="157">
        <f>SUM(R1183:R1205)</f>
        <v>1.5503000000000001E-2</v>
      </c>
      <c r="S1182" s="156"/>
      <c r="T1182" s="158">
        <f>SUM(T1183:T1205)</f>
        <v>0</v>
      </c>
      <c r="AR1182" s="153" t="s">
        <v>85</v>
      </c>
      <c r="AT1182" s="159" t="s">
        <v>75</v>
      </c>
      <c r="AU1182" s="159" t="s">
        <v>83</v>
      </c>
      <c r="AY1182" s="153" t="s">
        <v>235</v>
      </c>
      <c r="BK1182" s="160">
        <f>SUM(BK1183:BK1205)</f>
        <v>0</v>
      </c>
    </row>
    <row r="1183" spans="1:65" s="2" customFormat="1" ht="19.899999999999999" customHeight="1" x14ac:dyDescent="0.2">
      <c r="A1183" s="33"/>
      <c r="B1183" s="162"/>
      <c r="C1183" s="163" t="s">
        <v>1902</v>
      </c>
      <c r="D1183" s="163" t="s">
        <v>237</v>
      </c>
      <c r="E1183" s="164" t="s">
        <v>1903</v>
      </c>
      <c r="F1183" s="165" t="s">
        <v>1904</v>
      </c>
      <c r="G1183" s="240" t="s">
        <v>263</v>
      </c>
      <c r="H1183" s="241">
        <v>155.03</v>
      </c>
      <c r="I1183" s="167"/>
      <c r="J1183" s="254">
        <f>ROUND(I1183*H1183,2)</f>
        <v>0</v>
      </c>
      <c r="K1183" s="255" t="s">
        <v>241</v>
      </c>
      <c r="L1183" s="34"/>
      <c r="M1183" s="168" t="s">
        <v>1</v>
      </c>
      <c r="N1183" s="169" t="s">
        <v>41</v>
      </c>
      <c r="O1183" s="59"/>
      <c r="P1183" s="170">
        <f>O1183*H1183</f>
        <v>0</v>
      </c>
      <c r="Q1183" s="170">
        <v>1E-4</v>
      </c>
      <c r="R1183" s="170">
        <f>Q1183*H1183</f>
        <v>1.5503000000000001E-2</v>
      </c>
      <c r="S1183" s="170">
        <v>0</v>
      </c>
      <c r="T1183" s="171">
        <f>S1183*H1183</f>
        <v>0</v>
      </c>
      <c r="U1183" s="33"/>
      <c r="V1183" s="33"/>
      <c r="W1183" s="33"/>
      <c r="X1183" s="33"/>
      <c r="Y1183" s="33"/>
      <c r="Z1183" s="33"/>
      <c r="AA1183" s="33"/>
      <c r="AB1183" s="33"/>
      <c r="AC1183" s="33"/>
      <c r="AD1183" s="33"/>
      <c r="AE1183" s="33"/>
      <c r="AR1183" s="172" t="s">
        <v>379</v>
      </c>
      <c r="AT1183" s="172" t="s">
        <v>237</v>
      </c>
      <c r="AU1183" s="172" t="s">
        <v>85</v>
      </c>
      <c r="AY1183" s="18" t="s">
        <v>235</v>
      </c>
      <c r="BE1183" s="173">
        <f>IF(N1183="základní",J1183,0)</f>
        <v>0</v>
      </c>
      <c r="BF1183" s="173">
        <f>IF(N1183="snížená",J1183,0)</f>
        <v>0</v>
      </c>
      <c r="BG1183" s="173">
        <f>IF(N1183="zákl. přenesená",J1183,0)</f>
        <v>0</v>
      </c>
      <c r="BH1183" s="173">
        <f>IF(N1183="sníž. přenesená",J1183,0)</f>
        <v>0</v>
      </c>
      <c r="BI1183" s="173">
        <f>IF(N1183="nulová",J1183,0)</f>
        <v>0</v>
      </c>
      <c r="BJ1183" s="18" t="s">
        <v>83</v>
      </c>
      <c r="BK1183" s="173">
        <f>ROUND(I1183*H1183,2)</f>
        <v>0</v>
      </c>
      <c r="BL1183" s="18" t="s">
        <v>379</v>
      </c>
      <c r="BM1183" s="172" t="s">
        <v>1905</v>
      </c>
    </row>
    <row r="1184" spans="1:65" s="2" customFormat="1" ht="29.25" x14ac:dyDescent="0.2">
      <c r="A1184" s="33"/>
      <c r="B1184" s="34"/>
      <c r="C1184" s="33"/>
      <c r="D1184" s="174" t="s">
        <v>243</v>
      </c>
      <c r="E1184" s="33"/>
      <c r="F1184" s="175" t="s">
        <v>1906</v>
      </c>
      <c r="G1184" s="238"/>
      <c r="H1184" s="238"/>
      <c r="I1184" s="238"/>
      <c r="J1184" s="238"/>
      <c r="K1184" s="238"/>
      <c r="L1184" s="34"/>
      <c r="M1184" s="176"/>
      <c r="N1184" s="177"/>
      <c r="O1184" s="59"/>
      <c r="P1184" s="59"/>
      <c r="Q1184" s="59"/>
      <c r="R1184" s="59"/>
      <c r="S1184" s="59"/>
      <c r="T1184" s="60"/>
      <c r="U1184" s="33"/>
      <c r="V1184" s="33"/>
      <c r="W1184" s="33"/>
      <c r="X1184" s="33"/>
      <c r="Y1184" s="33"/>
      <c r="Z1184" s="33"/>
      <c r="AA1184" s="33"/>
      <c r="AB1184" s="33"/>
      <c r="AC1184" s="33"/>
      <c r="AD1184" s="33"/>
      <c r="AE1184" s="33"/>
      <c r="AT1184" s="18" t="s">
        <v>243</v>
      </c>
      <c r="AU1184" s="18" t="s">
        <v>85</v>
      </c>
    </row>
    <row r="1185" spans="2:51" s="13" customFormat="1" x14ac:dyDescent="0.2">
      <c r="B1185" s="179"/>
      <c r="D1185" s="174" t="s">
        <v>247</v>
      </c>
      <c r="E1185" s="180" t="s">
        <v>1</v>
      </c>
      <c r="F1185" s="181" t="s">
        <v>1153</v>
      </c>
      <c r="G1185" s="242"/>
      <c r="H1185" s="243" t="s">
        <v>1</v>
      </c>
      <c r="I1185" s="242"/>
      <c r="J1185" s="242"/>
      <c r="K1185" s="242"/>
      <c r="L1185" s="179"/>
      <c r="M1185" s="182"/>
      <c r="N1185" s="183"/>
      <c r="O1185" s="183"/>
      <c r="P1185" s="183"/>
      <c r="Q1185" s="183"/>
      <c r="R1185" s="183"/>
      <c r="S1185" s="183"/>
      <c r="T1185" s="184"/>
      <c r="AT1185" s="180" t="s">
        <v>247</v>
      </c>
      <c r="AU1185" s="180" t="s">
        <v>85</v>
      </c>
      <c r="AV1185" s="13" t="s">
        <v>83</v>
      </c>
      <c r="AW1185" s="13" t="s">
        <v>33</v>
      </c>
      <c r="AX1185" s="13" t="s">
        <v>76</v>
      </c>
      <c r="AY1185" s="180" t="s">
        <v>235</v>
      </c>
    </row>
    <row r="1186" spans="2:51" s="13" customFormat="1" x14ac:dyDescent="0.2">
      <c r="B1186" s="179"/>
      <c r="D1186" s="174" t="s">
        <v>247</v>
      </c>
      <c r="E1186" s="180" t="s">
        <v>1</v>
      </c>
      <c r="F1186" s="181" t="s">
        <v>549</v>
      </c>
      <c r="G1186" s="242"/>
      <c r="H1186" s="243" t="s">
        <v>1</v>
      </c>
      <c r="I1186" s="242"/>
      <c r="J1186" s="242"/>
      <c r="K1186" s="242"/>
      <c r="L1186" s="179"/>
      <c r="M1186" s="182"/>
      <c r="N1186" s="183"/>
      <c r="O1186" s="183"/>
      <c r="P1186" s="183"/>
      <c r="Q1186" s="183"/>
      <c r="R1186" s="183"/>
      <c r="S1186" s="183"/>
      <c r="T1186" s="184"/>
      <c r="AT1186" s="180" t="s">
        <v>247</v>
      </c>
      <c r="AU1186" s="180" t="s">
        <v>85</v>
      </c>
      <c r="AV1186" s="13" t="s">
        <v>83</v>
      </c>
      <c r="AW1186" s="13" t="s">
        <v>33</v>
      </c>
      <c r="AX1186" s="13" t="s">
        <v>76</v>
      </c>
      <c r="AY1186" s="180" t="s">
        <v>235</v>
      </c>
    </row>
    <row r="1187" spans="2:51" s="13" customFormat="1" x14ac:dyDescent="0.2">
      <c r="B1187" s="179"/>
      <c r="D1187" s="174" t="s">
        <v>247</v>
      </c>
      <c r="E1187" s="180" t="s">
        <v>1</v>
      </c>
      <c r="F1187" s="181" t="s">
        <v>1446</v>
      </c>
      <c r="G1187" s="242"/>
      <c r="H1187" s="243" t="s">
        <v>1</v>
      </c>
      <c r="I1187" s="242"/>
      <c r="J1187" s="242"/>
      <c r="K1187" s="242"/>
      <c r="L1187" s="179"/>
      <c r="M1187" s="182"/>
      <c r="N1187" s="183"/>
      <c r="O1187" s="183"/>
      <c r="P1187" s="183"/>
      <c r="Q1187" s="183"/>
      <c r="R1187" s="183"/>
      <c r="S1187" s="183"/>
      <c r="T1187" s="184"/>
      <c r="AT1187" s="180" t="s">
        <v>247</v>
      </c>
      <c r="AU1187" s="180" t="s">
        <v>85</v>
      </c>
      <c r="AV1187" s="13" t="s">
        <v>83</v>
      </c>
      <c r="AW1187" s="13" t="s">
        <v>33</v>
      </c>
      <c r="AX1187" s="13" t="s">
        <v>76</v>
      </c>
      <c r="AY1187" s="180" t="s">
        <v>235</v>
      </c>
    </row>
    <row r="1188" spans="2:51" s="14" customFormat="1" x14ac:dyDescent="0.2">
      <c r="B1188" s="185"/>
      <c r="D1188" s="174" t="s">
        <v>247</v>
      </c>
      <c r="E1188" s="186" t="s">
        <v>1</v>
      </c>
      <c r="F1188" s="187" t="s">
        <v>1447</v>
      </c>
      <c r="G1188" s="244"/>
      <c r="H1188" s="245">
        <v>89.1</v>
      </c>
      <c r="I1188" s="244"/>
      <c r="J1188" s="244"/>
      <c r="K1188" s="244"/>
      <c r="L1188" s="185"/>
      <c r="M1188" s="188"/>
      <c r="N1188" s="189"/>
      <c r="O1188" s="189"/>
      <c r="P1188" s="189"/>
      <c r="Q1188" s="189"/>
      <c r="R1188" s="189"/>
      <c r="S1188" s="189"/>
      <c r="T1188" s="190"/>
      <c r="AT1188" s="186" t="s">
        <v>247</v>
      </c>
      <c r="AU1188" s="186" t="s">
        <v>85</v>
      </c>
      <c r="AV1188" s="14" t="s">
        <v>85</v>
      </c>
      <c r="AW1188" s="14" t="s">
        <v>33</v>
      </c>
      <c r="AX1188" s="14" t="s">
        <v>76</v>
      </c>
      <c r="AY1188" s="186" t="s">
        <v>235</v>
      </c>
    </row>
    <row r="1189" spans="2:51" s="13" customFormat="1" x14ac:dyDescent="0.2">
      <c r="B1189" s="179"/>
      <c r="D1189" s="174" t="s">
        <v>247</v>
      </c>
      <c r="E1189" s="180" t="s">
        <v>1</v>
      </c>
      <c r="F1189" s="181" t="s">
        <v>1448</v>
      </c>
      <c r="G1189" s="242"/>
      <c r="H1189" s="243" t="s">
        <v>1</v>
      </c>
      <c r="I1189" s="242"/>
      <c r="J1189" s="242"/>
      <c r="K1189" s="242"/>
      <c r="L1189" s="179"/>
      <c r="M1189" s="182"/>
      <c r="N1189" s="183"/>
      <c r="O1189" s="183"/>
      <c r="P1189" s="183"/>
      <c r="Q1189" s="183"/>
      <c r="R1189" s="183"/>
      <c r="S1189" s="183"/>
      <c r="T1189" s="184"/>
      <c r="AT1189" s="180" t="s">
        <v>247</v>
      </c>
      <c r="AU1189" s="180" t="s">
        <v>85</v>
      </c>
      <c r="AV1189" s="13" t="s">
        <v>83</v>
      </c>
      <c r="AW1189" s="13" t="s">
        <v>33</v>
      </c>
      <c r="AX1189" s="13" t="s">
        <v>76</v>
      </c>
      <c r="AY1189" s="180" t="s">
        <v>235</v>
      </c>
    </row>
    <row r="1190" spans="2:51" s="13" customFormat="1" x14ac:dyDescent="0.2">
      <c r="B1190" s="179"/>
      <c r="D1190" s="174" t="s">
        <v>247</v>
      </c>
      <c r="E1190" s="180" t="s">
        <v>1</v>
      </c>
      <c r="F1190" s="181" t="s">
        <v>1197</v>
      </c>
      <c r="G1190" s="242"/>
      <c r="H1190" s="243" t="s">
        <v>1</v>
      </c>
      <c r="I1190" s="242"/>
      <c r="J1190" s="242"/>
      <c r="K1190" s="242"/>
      <c r="L1190" s="179"/>
      <c r="M1190" s="182"/>
      <c r="N1190" s="183"/>
      <c r="O1190" s="183"/>
      <c r="P1190" s="183"/>
      <c r="Q1190" s="183"/>
      <c r="R1190" s="183"/>
      <c r="S1190" s="183"/>
      <c r="T1190" s="184"/>
      <c r="AT1190" s="180" t="s">
        <v>247</v>
      </c>
      <c r="AU1190" s="180" t="s">
        <v>85</v>
      </c>
      <c r="AV1190" s="13" t="s">
        <v>83</v>
      </c>
      <c r="AW1190" s="13" t="s">
        <v>33</v>
      </c>
      <c r="AX1190" s="13" t="s">
        <v>76</v>
      </c>
      <c r="AY1190" s="180" t="s">
        <v>235</v>
      </c>
    </row>
    <row r="1191" spans="2:51" s="14" customFormat="1" x14ac:dyDescent="0.2">
      <c r="B1191" s="185"/>
      <c r="D1191" s="174" t="s">
        <v>247</v>
      </c>
      <c r="E1191" s="186" t="s">
        <v>1</v>
      </c>
      <c r="F1191" s="187" t="s">
        <v>1449</v>
      </c>
      <c r="G1191" s="244"/>
      <c r="H1191" s="245">
        <v>13.2</v>
      </c>
      <c r="I1191" s="244"/>
      <c r="J1191" s="244"/>
      <c r="K1191" s="244"/>
      <c r="L1191" s="185"/>
      <c r="M1191" s="188"/>
      <c r="N1191" s="189"/>
      <c r="O1191" s="189"/>
      <c r="P1191" s="189"/>
      <c r="Q1191" s="189"/>
      <c r="R1191" s="189"/>
      <c r="S1191" s="189"/>
      <c r="T1191" s="190"/>
      <c r="AT1191" s="186" t="s">
        <v>247</v>
      </c>
      <c r="AU1191" s="186" t="s">
        <v>85</v>
      </c>
      <c r="AV1191" s="14" t="s">
        <v>85</v>
      </c>
      <c r="AW1191" s="14" t="s">
        <v>33</v>
      </c>
      <c r="AX1191" s="14" t="s">
        <v>76</v>
      </c>
      <c r="AY1191" s="186" t="s">
        <v>235</v>
      </c>
    </row>
    <row r="1192" spans="2:51" s="13" customFormat="1" x14ac:dyDescent="0.2">
      <c r="B1192" s="179"/>
      <c r="D1192" s="174" t="s">
        <v>247</v>
      </c>
      <c r="E1192" s="180" t="s">
        <v>1</v>
      </c>
      <c r="F1192" s="181" t="s">
        <v>1450</v>
      </c>
      <c r="G1192" s="242"/>
      <c r="H1192" s="243" t="s">
        <v>1</v>
      </c>
      <c r="I1192" s="242"/>
      <c r="J1192" s="242"/>
      <c r="K1192" s="242"/>
      <c r="L1192" s="179"/>
      <c r="M1192" s="182"/>
      <c r="N1192" s="183"/>
      <c r="O1192" s="183"/>
      <c r="P1192" s="183"/>
      <c r="Q1192" s="183"/>
      <c r="R1192" s="183"/>
      <c r="S1192" s="183"/>
      <c r="T1192" s="184"/>
      <c r="AT1192" s="180" t="s">
        <v>247</v>
      </c>
      <c r="AU1192" s="180" t="s">
        <v>85</v>
      </c>
      <c r="AV1192" s="13" t="s">
        <v>83</v>
      </c>
      <c r="AW1192" s="13" t="s">
        <v>33</v>
      </c>
      <c r="AX1192" s="13" t="s">
        <v>76</v>
      </c>
      <c r="AY1192" s="180" t="s">
        <v>235</v>
      </c>
    </row>
    <row r="1193" spans="2:51" s="14" customFormat="1" x14ac:dyDescent="0.2">
      <c r="B1193" s="185"/>
      <c r="D1193" s="174" t="s">
        <v>247</v>
      </c>
      <c r="E1193" s="186" t="s">
        <v>1</v>
      </c>
      <c r="F1193" s="187" t="s">
        <v>1451</v>
      </c>
      <c r="G1193" s="244"/>
      <c r="H1193" s="245">
        <v>11.9</v>
      </c>
      <c r="I1193" s="244"/>
      <c r="J1193" s="244"/>
      <c r="K1193" s="244"/>
      <c r="L1193" s="185"/>
      <c r="M1193" s="188"/>
      <c r="N1193" s="189"/>
      <c r="O1193" s="189"/>
      <c r="P1193" s="189"/>
      <c r="Q1193" s="189"/>
      <c r="R1193" s="189"/>
      <c r="S1193" s="189"/>
      <c r="T1193" s="190"/>
      <c r="AT1193" s="186" t="s">
        <v>247</v>
      </c>
      <c r="AU1193" s="186" t="s">
        <v>85</v>
      </c>
      <c r="AV1193" s="14" t="s">
        <v>85</v>
      </c>
      <c r="AW1193" s="14" t="s">
        <v>33</v>
      </c>
      <c r="AX1193" s="14" t="s">
        <v>76</v>
      </c>
      <c r="AY1193" s="186" t="s">
        <v>235</v>
      </c>
    </row>
    <row r="1194" spans="2:51" s="13" customFormat="1" x14ac:dyDescent="0.2">
      <c r="B1194" s="179"/>
      <c r="D1194" s="174" t="s">
        <v>247</v>
      </c>
      <c r="E1194" s="180" t="s">
        <v>1</v>
      </c>
      <c r="F1194" s="181" t="s">
        <v>1452</v>
      </c>
      <c r="G1194" s="242"/>
      <c r="H1194" s="243" t="s">
        <v>1</v>
      </c>
      <c r="I1194" s="242"/>
      <c r="J1194" s="242"/>
      <c r="K1194" s="242"/>
      <c r="L1194" s="179"/>
      <c r="M1194" s="182"/>
      <c r="N1194" s="183"/>
      <c r="O1194" s="183"/>
      <c r="P1194" s="183"/>
      <c r="Q1194" s="183"/>
      <c r="R1194" s="183"/>
      <c r="S1194" s="183"/>
      <c r="T1194" s="184"/>
      <c r="AT1194" s="180" t="s">
        <v>247</v>
      </c>
      <c r="AU1194" s="180" t="s">
        <v>85</v>
      </c>
      <c r="AV1194" s="13" t="s">
        <v>83</v>
      </c>
      <c r="AW1194" s="13" t="s">
        <v>33</v>
      </c>
      <c r="AX1194" s="13" t="s">
        <v>76</v>
      </c>
      <c r="AY1194" s="180" t="s">
        <v>235</v>
      </c>
    </row>
    <row r="1195" spans="2:51" s="14" customFormat="1" x14ac:dyDescent="0.2">
      <c r="B1195" s="185"/>
      <c r="D1195" s="174" t="s">
        <v>247</v>
      </c>
      <c r="E1195" s="186" t="s">
        <v>1</v>
      </c>
      <c r="F1195" s="187" t="s">
        <v>1453</v>
      </c>
      <c r="G1195" s="244"/>
      <c r="H1195" s="245">
        <v>12.51</v>
      </c>
      <c r="I1195" s="244"/>
      <c r="J1195" s="244"/>
      <c r="K1195" s="244"/>
      <c r="L1195" s="185"/>
      <c r="M1195" s="188"/>
      <c r="N1195" s="189"/>
      <c r="O1195" s="189"/>
      <c r="P1195" s="189"/>
      <c r="Q1195" s="189"/>
      <c r="R1195" s="189"/>
      <c r="S1195" s="189"/>
      <c r="T1195" s="190"/>
      <c r="AT1195" s="186" t="s">
        <v>247</v>
      </c>
      <c r="AU1195" s="186" t="s">
        <v>85</v>
      </c>
      <c r="AV1195" s="14" t="s">
        <v>85</v>
      </c>
      <c r="AW1195" s="14" t="s">
        <v>33</v>
      </c>
      <c r="AX1195" s="14" t="s">
        <v>76</v>
      </c>
      <c r="AY1195" s="186" t="s">
        <v>235</v>
      </c>
    </row>
    <row r="1196" spans="2:51" s="13" customFormat="1" x14ac:dyDescent="0.2">
      <c r="B1196" s="179"/>
      <c r="D1196" s="174" t="s">
        <v>247</v>
      </c>
      <c r="E1196" s="180" t="s">
        <v>1</v>
      </c>
      <c r="F1196" s="181" t="s">
        <v>1454</v>
      </c>
      <c r="G1196" s="242"/>
      <c r="H1196" s="243" t="s">
        <v>1</v>
      </c>
      <c r="I1196" s="242"/>
      <c r="J1196" s="242"/>
      <c r="K1196" s="242"/>
      <c r="L1196" s="179"/>
      <c r="M1196" s="182"/>
      <c r="N1196" s="183"/>
      <c r="O1196" s="183"/>
      <c r="P1196" s="183"/>
      <c r="Q1196" s="183"/>
      <c r="R1196" s="183"/>
      <c r="S1196" s="183"/>
      <c r="T1196" s="184"/>
      <c r="AT1196" s="180" t="s">
        <v>247</v>
      </c>
      <c r="AU1196" s="180" t="s">
        <v>85</v>
      </c>
      <c r="AV1196" s="13" t="s">
        <v>83</v>
      </c>
      <c r="AW1196" s="13" t="s">
        <v>33</v>
      </c>
      <c r="AX1196" s="13" t="s">
        <v>76</v>
      </c>
      <c r="AY1196" s="180" t="s">
        <v>235</v>
      </c>
    </row>
    <row r="1197" spans="2:51" s="14" customFormat="1" x14ac:dyDescent="0.2">
      <c r="B1197" s="185"/>
      <c r="D1197" s="174" t="s">
        <v>247</v>
      </c>
      <c r="E1197" s="186" t="s">
        <v>1</v>
      </c>
      <c r="F1197" s="187" t="s">
        <v>1455</v>
      </c>
      <c r="G1197" s="244"/>
      <c r="H1197" s="245">
        <v>8.64</v>
      </c>
      <c r="I1197" s="244"/>
      <c r="J1197" s="244"/>
      <c r="K1197" s="244"/>
      <c r="L1197" s="185"/>
      <c r="M1197" s="188"/>
      <c r="N1197" s="189"/>
      <c r="O1197" s="189"/>
      <c r="P1197" s="189"/>
      <c r="Q1197" s="189"/>
      <c r="R1197" s="189"/>
      <c r="S1197" s="189"/>
      <c r="T1197" s="190"/>
      <c r="AT1197" s="186" t="s">
        <v>247</v>
      </c>
      <c r="AU1197" s="186" t="s">
        <v>85</v>
      </c>
      <c r="AV1197" s="14" t="s">
        <v>85</v>
      </c>
      <c r="AW1197" s="14" t="s">
        <v>33</v>
      </c>
      <c r="AX1197" s="14" t="s">
        <v>76</v>
      </c>
      <c r="AY1197" s="186" t="s">
        <v>235</v>
      </c>
    </row>
    <row r="1198" spans="2:51" s="13" customFormat="1" x14ac:dyDescent="0.2">
      <c r="B1198" s="179"/>
      <c r="D1198" s="174" t="s">
        <v>247</v>
      </c>
      <c r="E1198" s="180" t="s">
        <v>1</v>
      </c>
      <c r="F1198" s="181" t="s">
        <v>1456</v>
      </c>
      <c r="G1198" s="242"/>
      <c r="H1198" s="243" t="s">
        <v>1</v>
      </c>
      <c r="I1198" s="242"/>
      <c r="J1198" s="242"/>
      <c r="K1198" s="242"/>
      <c r="L1198" s="179"/>
      <c r="M1198" s="182"/>
      <c r="N1198" s="183"/>
      <c r="O1198" s="183"/>
      <c r="P1198" s="183"/>
      <c r="Q1198" s="183"/>
      <c r="R1198" s="183"/>
      <c r="S1198" s="183"/>
      <c r="T1198" s="184"/>
      <c r="AT1198" s="180" t="s">
        <v>247</v>
      </c>
      <c r="AU1198" s="180" t="s">
        <v>85</v>
      </c>
      <c r="AV1198" s="13" t="s">
        <v>83</v>
      </c>
      <c r="AW1198" s="13" t="s">
        <v>33</v>
      </c>
      <c r="AX1198" s="13" t="s">
        <v>76</v>
      </c>
      <c r="AY1198" s="180" t="s">
        <v>235</v>
      </c>
    </row>
    <row r="1199" spans="2:51" s="13" customFormat="1" x14ac:dyDescent="0.2">
      <c r="B1199" s="179"/>
      <c r="D1199" s="174" t="s">
        <v>247</v>
      </c>
      <c r="E1199" s="180" t="s">
        <v>1</v>
      </c>
      <c r="F1199" s="181" t="s">
        <v>1209</v>
      </c>
      <c r="G1199" s="242"/>
      <c r="H1199" s="243" t="s">
        <v>1</v>
      </c>
      <c r="I1199" s="242"/>
      <c r="J1199" s="242"/>
      <c r="K1199" s="242"/>
      <c r="L1199" s="179"/>
      <c r="M1199" s="182"/>
      <c r="N1199" s="183"/>
      <c r="O1199" s="183"/>
      <c r="P1199" s="183"/>
      <c r="Q1199" s="183"/>
      <c r="R1199" s="183"/>
      <c r="S1199" s="183"/>
      <c r="T1199" s="184"/>
      <c r="AT1199" s="180" t="s">
        <v>247</v>
      </c>
      <c r="AU1199" s="180" t="s">
        <v>85</v>
      </c>
      <c r="AV1199" s="13" t="s">
        <v>83</v>
      </c>
      <c r="AW1199" s="13" t="s">
        <v>33</v>
      </c>
      <c r="AX1199" s="13" t="s">
        <v>76</v>
      </c>
      <c r="AY1199" s="180" t="s">
        <v>235</v>
      </c>
    </row>
    <row r="1200" spans="2:51" s="14" customFormat="1" x14ac:dyDescent="0.2">
      <c r="B1200" s="185"/>
      <c r="D1200" s="174" t="s">
        <v>247</v>
      </c>
      <c r="E1200" s="186" t="s">
        <v>1</v>
      </c>
      <c r="F1200" s="187" t="s">
        <v>1457</v>
      </c>
      <c r="G1200" s="244"/>
      <c r="H1200" s="245">
        <v>4</v>
      </c>
      <c r="I1200" s="244"/>
      <c r="J1200" s="244"/>
      <c r="K1200" s="244"/>
      <c r="L1200" s="185"/>
      <c r="M1200" s="188"/>
      <c r="N1200" s="189"/>
      <c r="O1200" s="189"/>
      <c r="P1200" s="189"/>
      <c r="Q1200" s="189"/>
      <c r="R1200" s="189"/>
      <c r="S1200" s="189"/>
      <c r="T1200" s="190"/>
      <c r="AT1200" s="186" t="s">
        <v>247</v>
      </c>
      <c r="AU1200" s="186" t="s">
        <v>85</v>
      </c>
      <c r="AV1200" s="14" t="s">
        <v>85</v>
      </c>
      <c r="AW1200" s="14" t="s">
        <v>33</v>
      </c>
      <c r="AX1200" s="14" t="s">
        <v>76</v>
      </c>
      <c r="AY1200" s="186" t="s">
        <v>235</v>
      </c>
    </row>
    <row r="1201" spans="1:51" s="13" customFormat="1" x14ac:dyDescent="0.2">
      <c r="B1201" s="179"/>
      <c r="D1201" s="174" t="s">
        <v>247</v>
      </c>
      <c r="E1201" s="180" t="s">
        <v>1</v>
      </c>
      <c r="F1201" s="181" t="s">
        <v>1458</v>
      </c>
      <c r="G1201" s="242"/>
      <c r="H1201" s="243" t="s">
        <v>1</v>
      </c>
      <c r="I1201" s="242"/>
      <c r="J1201" s="242"/>
      <c r="K1201" s="242"/>
      <c r="L1201" s="179"/>
      <c r="M1201" s="182"/>
      <c r="N1201" s="183"/>
      <c r="O1201" s="183"/>
      <c r="P1201" s="183"/>
      <c r="Q1201" s="183"/>
      <c r="R1201" s="183"/>
      <c r="S1201" s="183"/>
      <c r="T1201" s="184"/>
      <c r="AT1201" s="180" t="s">
        <v>247</v>
      </c>
      <c r="AU1201" s="180" t="s">
        <v>85</v>
      </c>
      <c r="AV1201" s="13" t="s">
        <v>83</v>
      </c>
      <c r="AW1201" s="13" t="s">
        <v>33</v>
      </c>
      <c r="AX1201" s="13" t="s">
        <v>76</v>
      </c>
      <c r="AY1201" s="180" t="s">
        <v>235</v>
      </c>
    </row>
    <row r="1202" spans="1:51" s="14" customFormat="1" x14ac:dyDescent="0.2">
      <c r="B1202" s="185"/>
      <c r="D1202" s="174" t="s">
        <v>247</v>
      </c>
      <c r="E1202" s="186" t="s">
        <v>1</v>
      </c>
      <c r="F1202" s="187" t="s">
        <v>1459</v>
      </c>
      <c r="G1202" s="244"/>
      <c r="H1202" s="245">
        <v>8.9600000000000009</v>
      </c>
      <c r="I1202" s="244"/>
      <c r="J1202" s="244"/>
      <c r="K1202" s="244"/>
      <c r="L1202" s="185"/>
      <c r="M1202" s="188"/>
      <c r="N1202" s="189"/>
      <c r="O1202" s="189"/>
      <c r="P1202" s="189"/>
      <c r="Q1202" s="189"/>
      <c r="R1202" s="189"/>
      <c r="S1202" s="189"/>
      <c r="T1202" s="190"/>
      <c r="AT1202" s="186" t="s">
        <v>247</v>
      </c>
      <c r="AU1202" s="186" t="s">
        <v>85</v>
      </c>
      <c r="AV1202" s="14" t="s">
        <v>85</v>
      </c>
      <c r="AW1202" s="14" t="s">
        <v>33</v>
      </c>
      <c r="AX1202" s="14" t="s">
        <v>76</v>
      </c>
      <c r="AY1202" s="186" t="s">
        <v>235</v>
      </c>
    </row>
    <row r="1203" spans="1:51" s="13" customFormat="1" x14ac:dyDescent="0.2">
      <c r="B1203" s="179"/>
      <c r="D1203" s="174" t="s">
        <v>247</v>
      </c>
      <c r="E1203" s="180" t="s">
        <v>1</v>
      </c>
      <c r="F1203" s="181" t="s">
        <v>1452</v>
      </c>
      <c r="G1203" s="242"/>
      <c r="H1203" s="243" t="s">
        <v>1</v>
      </c>
      <c r="I1203" s="242"/>
      <c r="J1203" s="242"/>
      <c r="K1203" s="242"/>
      <c r="L1203" s="179"/>
      <c r="M1203" s="182"/>
      <c r="N1203" s="183"/>
      <c r="O1203" s="183"/>
      <c r="P1203" s="183"/>
      <c r="Q1203" s="183"/>
      <c r="R1203" s="183"/>
      <c r="S1203" s="183"/>
      <c r="T1203" s="184"/>
      <c r="AT1203" s="180" t="s">
        <v>247</v>
      </c>
      <c r="AU1203" s="180" t="s">
        <v>85</v>
      </c>
      <c r="AV1203" s="13" t="s">
        <v>83</v>
      </c>
      <c r="AW1203" s="13" t="s">
        <v>33</v>
      </c>
      <c r="AX1203" s="13" t="s">
        <v>76</v>
      </c>
      <c r="AY1203" s="180" t="s">
        <v>235</v>
      </c>
    </row>
    <row r="1204" spans="1:51" s="14" customFormat="1" x14ac:dyDescent="0.2">
      <c r="B1204" s="185"/>
      <c r="D1204" s="174" t="s">
        <v>247</v>
      </c>
      <c r="E1204" s="186" t="s">
        <v>1</v>
      </c>
      <c r="F1204" s="187" t="s">
        <v>1460</v>
      </c>
      <c r="G1204" s="244"/>
      <c r="H1204" s="245">
        <v>6.72</v>
      </c>
      <c r="I1204" s="244"/>
      <c r="J1204" s="244"/>
      <c r="K1204" s="244"/>
      <c r="L1204" s="185"/>
      <c r="M1204" s="188"/>
      <c r="N1204" s="189"/>
      <c r="O1204" s="189"/>
      <c r="P1204" s="189"/>
      <c r="Q1204" s="189"/>
      <c r="R1204" s="189"/>
      <c r="S1204" s="189"/>
      <c r="T1204" s="190"/>
      <c r="AT1204" s="186" t="s">
        <v>247</v>
      </c>
      <c r="AU1204" s="186" t="s">
        <v>85</v>
      </c>
      <c r="AV1204" s="14" t="s">
        <v>85</v>
      </c>
      <c r="AW1204" s="14" t="s">
        <v>33</v>
      </c>
      <c r="AX1204" s="14" t="s">
        <v>76</v>
      </c>
      <c r="AY1204" s="186" t="s">
        <v>235</v>
      </c>
    </row>
    <row r="1205" spans="1:51" s="15" customFormat="1" x14ac:dyDescent="0.2">
      <c r="B1205" s="191"/>
      <c r="D1205" s="174" t="s">
        <v>247</v>
      </c>
      <c r="E1205" s="192" t="s">
        <v>1</v>
      </c>
      <c r="F1205" s="193" t="s">
        <v>252</v>
      </c>
      <c r="G1205" s="246"/>
      <c r="H1205" s="247">
        <v>155.03</v>
      </c>
      <c r="I1205" s="246"/>
      <c r="J1205" s="246"/>
      <c r="K1205" s="246"/>
      <c r="L1205" s="191"/>
      <c r="M1205" s="204"/>
      <c r="N1205" s="205"/>
      <c r="O1205" s="205"/>
      <c r="P1205" s="205"/>
      <c r="Q1205" s="205"/>
      <c r="R1205" s="205"/>
      <c r="S1205" s="205"/>
      <c r="T1205" s="206"/>
      <c r="AT1205" s="192" t="s">
        <v>247</v>
      </c>
      <c r="AU1205" s="192" t="s">
        <v>85</v>
      </c>
      <c r="AV1205" s="15" t="s">
        <v>98</v>
      </c>
      <c r="AW1205" s="15" t="s">
        <v>33</v>
      </c>
      <c r="AX1205" s="15" t="s">
        <v>83</v>
      </c>
      <c r="AY1205" s="192" t="s">
        <v>235</v>
      </c>
    </row>
    <row r="1206" spans="1:51" s="2" customFormat="1" ht="6.95" customHeight="1" x14ac:dyDescent="0.2">
      <c r="A1206" s="33"/>
      <c r="B1206" s="48"/>
      <c r="C1206" s="49"/>
      <c r="D1206" s="49"/>
      <c r="E1206" s="49"/>
      <c r="F1206" s="49"/>
      <c r="G1206" s="250"/>
      <c r="H1206" s="250"/>
      <c r="I1206" s="250"/>
      <c r="J1206" s="250"/>
      <c r="K1206" s="250"/>
      <c r="L1206" s="34"/>
      <c r="M1206" s="33"/>
      <c r="O1206" s="33"/>
      <c r="P1206" s="33"/>
      <c r="Q1206" s="33"/>
      <c r="R1206" s="33"/>
      <c r="S1206" s="33"/>
      <c r="T1206" s="33"/>
      <c r="U1206" s="33"/>
      <c r="V1206" s="33"/>
      <c r="W1206" s="33"/>
      <c r="X1206" s="33"/>
      <c r="Y1206" s="33"/>
      <c r="Z1206" s="33"/>
      <c r="AA1206" s="33"/>
      <c r="AB1206" s="33"/>
      <c r="AC1206" s="33"/>
      <c r="AD1206" s="33"/>
      <c r="AE1206" s="33"/>
    </row>
  </sheetData>
  <sheetProtection password="F3DC" sheet="1" objects="1" scenarios="1"/>
  <autoFilter ref="C137:K1205"/>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election activeCell="V32" sqref="V3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117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200</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266" t="s">
        <v>1907</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200</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266" t="str">
        <f>E13</f>
        <v>SO 01.1.3.a - Snižování hladiny podzemní vody (čerpání)</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1908</v>
      </c>
      <c r="E101" s="134"/>
      <c r="F101" s="134"/>
      <c r="G101" s="134"/>
      <c r="H101" s="134"/>
      <c r="I101" s="135"/>
      <c r="J101" s="136">
        <f>J127</f>
        <v>0</v>
      </c>
      <c r="L101" s="132"/>
    </row>
    <row r="102" spans="1:47" s="10" customFormat="1" ht="19.899999999999999" customHeight="1" x14ac:dyDescent="0.2">
      <c r="B102" s="137"/>
      <c r="D102" s="138" t="s">
        <v>1909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7" t="str">
        <f>E7</f>
        <v>Morava km 137,021 - revitalizace VH uzlu Nedakonice</v>
      </c>
      <c r="F112" s="308"/>
      <c r="G112" s="308"/>
      <c r="H112" s="308"/>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7" t="s">
        <v>198</v>
      </c>
      <c r="F114" s="281"/>
      <c r="G114" s="281"/>
      <c r="H114" s="281"/>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9" t="s">
        <v>200</v>
      </c>
      <c r="F116" s="310"/>
      <c r="G116" s="310"/>
      <c r="H116" s="310"/>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266" t="str">
        <f>E13</f>
        <v>SO 01.1.3.a - Snižování hladiny podzemní vody (čerpání)</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33"/>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1910</v>
      </c>
      <c r="F128" s="161" t="s">
        <v>1911</v>
      </c>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1912</v>
      </c>
      <c r="F129" s="165" t="s">
        <v>1913</v>
      </c>
      <c r="G129" s="166"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1914</v>
      </c>
    </row>
    <row r="130" spans="1:65" s="2" customFormat="1" ht="19.5" x14ac:dyDescent="0.2">
      <c r="A130" s="33"/>
      <c r="B130" s="34"/>
      <c r="C130" s="33"/>
      <c r="D130" s="174" t="s">
        <v>243</v>
      </c>
      <c r="E130" s="33"/>
      <c r="F130" s="175" t="s">
        <v>1913</v>
      </c>
      <c r="G130" s="33"/>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1915</v>
      </c>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1916</v>
      </c>
      <c r="F134" s="165" t="s">
        <v>1917</v>
      </c>
      <c r="G134" s="166"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1918</v>
      </c>
    </row>
    <row r="135" spans="1:65" s="2" customFormat="1" x14ac:dyDescent="0.2">
      <c r="A135" s="33"/>
      <c r="B135" s="34"/>
      <c r="C135" s="33"/>
      <c r="D135" s="174" t="s">
        <v>243</v>
      </c>
      <c r="E135" s="33"/>
      <c r="F135" s="175" t="s">
        <v>1917</v>
      </c>
      <c r="G135" s="33"/>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1915</v>
      </c>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1919</v>
      </c>
      <c r="F139" s="165" t="s">
        <v>1920</v>
      </c>
      <c r="G139" s="166"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1921</v>
      </c>
    </row>
    <row r="140" spans="1:65" s="2" customFormat="1" x14ac:dyDescent="0.2">
      <c r="A140" s="33"/>
      <c r="B140" s="34"/>
      <c r="C140" s="33"/>
      <c r="D140" s="174" t="s">
        <v>243</v>
      </c>
      <c r="E140" s="33"/>
      <c r="F140" s="175" t="s">
        <v>1920</v>
      </c>
      <c r="G140" s="33"/>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1915</v>
      </c>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1922</v>
      </c>
      <c r="F144" s="165" t="s">
        <v>1923</v>
      </c>
      <c r="G144" s="166"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1924</v>
      </c>
    </row>
    <row r="145" spans="1:65" s="2" customFormat="1" x14ac:dyDescent="0.2">
      <c r="A145" s="33"/>
      <c r="B145" s="34"/>
      <c r="C145" s="33"/>
      <c r="D145" s="174" t="s">
        <v>243</v>
      </c>
      <c r="E145" s="33"/>
      <c r="F145" s="175" t="s">
        <v>1923</v>
      </c>
      <c r="G145" s="33"/>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1915</v>
      </c>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1925</v>
      </c>
      <c r="F149" s="165" t="s">
        <v>1926</v>
      </c>
      <c r="G149" s="166"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1927</v>
      </c>
    </row>
    <row r="150" spans="1:65" s="2" customFormat="1" x14ac:dyDescent="0.2">
      <c r="A150" s="33"/>
      <c r="B150" s="34"/>
      <c r="C150" s="33"/>
      <c r="D150" s="174" t="s">
        <v>243</v>
      </c>
      <c r="E150" s="33"/>
      <c r="F150" s="175" t="s">
        <v>1926</v>
      </c>
      <c r="G150" s="33"/>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1915</v>
      </c>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1928</v>
      </c>
      <c r="F154" s="165" t="s">
        <v>1929</v>
      </c>
      <c r="G154" s="166"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1930</v>
      </c>
    </row>
    <row r="155" spans="1:65" s="2" customFormat="1" ht="19.5" x14ac:dyDescent="0.2">
      <c r="A155" s="33"/>
      <c r="B155" s="34"/>
      <c r="C155" s="33"/>
      <c r="D155" s="174" t="s">
        <v>243</v>
      </c>
      <c r="E155" s="33"/>
      <c r="F155" s="175" t="s">
        <v>1929</v>
      </c>
      <c r="G155" s="33"/>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1915</v>
      </c>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49"/>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117" workbookViewId="0">
      <selection activeCell="J131" sqref="J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123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9" t="s">
        <v>1931</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1932</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ROUND((SUM(BE126:BE248)),  2)</f>
        <v>0</v>
      </c>
      <c r="G37" s="33"/>
      <c r="H37" s="33"/>
      <c r="I37" s="113">
        <v>0.21</v>
      </c>
      <c r="J37" s="112">
        <f>ROUND(((SUM(BE126:BE248))*I37),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ROUND((SUM(BF126:BF248)),  2)</f>
        <v>0</v>
      </c>
      <c r="G38" s="33"/>
      <c r="H38" s="33"/>
      <c r="I38" s="113">
        <v>0.15</v>
      </c>
      <c r="J38" s="112">
        <f>ROUND(((SUM(BF126:BF248))*I38),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ROUND((SUM(BG126:BG248)),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ROUND((SUM(BH126:BH248)),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ROUND((SUM(BI126:BI248)),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9" t="s">
        <v>1931</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01.2.1 - Pročištění kynety</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7" t="str">
        <f>E7</f>
        <v>Morava km 137,021 - revitalizace VH uzlu Nedakonice</v>
      </c>
      <c r="F112" s="308"/>
      <c r="G112" s="308"/>
      <c r="H112" s="308"/>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7" t="s">
        <v>198</v>
      </c>
      <c r="F114" s="281"/>
      <c r="G114" s="281"/>
      <c r="H114" s="281"/>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309" t="s">
        <v>1931</v>
      </c>
      <c r="F116" s="310"/>
      <c r="G116" s="310"/>
      <c r="H116" s="310"/>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266" t="str">
        <f>E13</f>
        <v>SO 01.2.1 - Pročištění kynety</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8.7453000000000003E-2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8.7453000000000003E-2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SUM(P129:P248)</f>
        <v>0</v>
      </c>
      <c r="Q128" s="156"/>
      <c r="R128" s="157">
        <f>SUM(R129:R248)</f>
        <v>8.7453000000000003E-2</v>
      </c>
      <c r="S128" s="156"/>
      <c r="T128" s="158">
        <f>SUM(T129:T248)</f>
        <v>0</v>
      </c>
      <c r="AR128" s="153" t="s">
        <v>83</v>
      </c>
      <c r="AT128" s="159" t="s">
        <v>75</v>
      </c>
      <c r="AU128" s="159" t="s">
        <v>83</v>
      </c>
      <c r="AY128" s="153" t="s">
        <v>235</v>
      </c>
      <c r="BK128" s="160">
        <f>SUM(BK129:BK248)</f>
        <v>0</v>
      </c>
    </row>
    <row r="129" spans="1:65" s="2" customFormat="1" ht="30" customHeight="1" x14ac:dyDescent="0.2">
      <c r="A129" s="33"/>
      <c r="B129" s="162"/>
      <c r="C129" s="163" t="s">
        <v>83</v>
      </c>
      <c r="D129" s="163" t="s">
        <v>237</v>
      </c>
      <c r="E129" s="164" t="s">
        <v>798</v>
      </c>
      <c r="F129" s="165" t="s">
        <v>799</v>
      </c>
      <c r="G129" s="240" t="s">
        <v>271</v>
      </c>
      <c r="H129" s="241">
        <v>350</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1933</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1934</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1935</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1936</v>
      </c>
      <c r="G134" s="244"/>
      <c r="H134" s="245">
        <v>350</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350</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364</v>
      </c>
      <c r="F136" s="165" t="s">
        <v>365</v>
      </c>
      <c r="G136" s="240" t="s">
        <v>271</v>
      </c>
      <c r="H136" s="241">
        <v>350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1937</v>
      </c>
    </row>
    <row r="137" spans="1:65" s="2" customFormat="1" ht="48.75" x14ac:dyDescent="0.2">
      <c r="A137" s="33"/>
      <c r="B137" s="34"/>
      <c r="C137" s="33"/>
      <c r="D137" s="174" t="s">
        <v>243</v>
      </c>
      <c r="E137" s="33"/>
      <c r="F137" s="175" t="s">
        <v>367</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1934</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1938</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1936</v>
      </c>
      <c r="G141" s="244"/>
      <c r="H141" s="245">
        <v>350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1939</v>
      </c>
      <c r="F143" s="165" t="s">
        <v>1940</v>
      </c>
      <c r="G143" s="240" t="s">
        <v>271</v>
      </c>
      <c r="H143" s="241">
        <v>350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1941</v>
      </c>
    </row>
    <row r="144" spans="1:65" s="2" customFormat="1" ht="29.25" x14ac:dyDescent="0.2">
      <c r="A144" s="33"/>
      <c r="B144" s="34"/>
      <c r="C144" s="33"/>
      <c r="D144" s="174" t="s">
        <v>243</v>
      </c>
      <c r="E144" s="33"/>
      <c r="F144" s="175" t="s">
        <v>1942</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36.5" x14ac:dyDescent="0.2">
      <c r="A145" s="33"/>
      <c r="B145" s="34"/>
      <c r="C145" s="33"/>
      <c r="D145" s="174" t="s">
        <v>245</v>
      </c>
      <c r="E145" s="33"/>
      <c r="F145" s="178" t="s">
        <v>430</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1934</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1943</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1936</v>
      </c>
      <c r="G148" s="244"/>
      <c r="H148" s="245">
        <v>350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835</v>
      </c>
      <c r="F150" s="165" t="s">
        <v>836</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1944</v>
      </c>
    </row>
    <row r="151" spans="1:65" s="2" customFormat="1" ht="29.25" x14ac:dyDescent="0.2">
      <c r="A151" s="33"/>
      <c r="B151" s="34"/>
      <c r="C151" s="33"/>
      <c r="D151" s="174" t="s">
        <v>243</v>
      </c>
      <c r="E151" s="33"/>
      <c r="F151" s="175" t="s">
        <v>838</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36.5" x14ac:dyDescent="0.2">
      <c r="A152" s="33"/>
      <c r="B152" s="34"/>
      <c r="C152" s="33"/>
      <c r="D152" s="174" t="s">
        <v>245</v>
      </c>
      <c r="E152" s="33"/>
      <c r="F152" s="178" t="s">
        <v>468</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840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1945</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4.45" customHeight="1" x14ac:dyDescent="0.2">
      <c r="A157" s="33"/>
      <c r="B157" s="162"/>
      <c r="C157" s="197" t="s">
        <v>281</v>
      </c>
      <c r="D157" s="197" t="s">
        <v>338</v>
      </c>
      <c r="E157" s="198" t="s">
        <v>842</v>
      </c>
      <c r="F157" s="199" t="s">
        <v>843</v>
      </c>
      <c r="G157" s="248" t="s">
        <v>479</v>
      </c>
      <c r="H157" s="249">
        <v>6.9530000000000003</v>
      </c>
      <c r="I157" s="200"/>
      <c r="J157" s="256">
        <f>ROUND(I157*H157,2)</f>
        <v>0</v>
      </c>
      <c r="K157" s="257" t="s">
        <v>1</v>
      </c>
      <c r="L157" s="201"/>
      <c r="M157" s="202" t="s">
        <v>1</v>
      </c>
      <c r="N157" s="203" t="s">
        <v>41</v>
      </c>
      <c r="O157" s="59"/>
      <c r="P157" s="170">
        <f>O157*H157</f>
        <v>0</v>
      </c>
      <c r="Q157" s="170">
        <v>1E-3</v>
      </c>
      <c r="R157" s="170">
        <f>Q157*H157</f>
        <v>6.9530000000000008E-3</v>
      </c>
      <c r="S157" s="170">
        <v>0</v>
      </c>
      <c r="T157" s="171">
        <f>S157*H157</f>
        <v>0</v>
      </c>
      <c r="U157" s="33"/>
      <c r="V157" s="33"/>
      <c r="W157" s="33"/>
      <c r="X157" s="33"/>
      <c r="Y157" s="33"/>
      <c r="Z157" s="33"/>
      <c r="AA157" s="33"/>
      <c r="AB157" s="33"/>
      <c r="AC157" s="33"/>
      <c r="AD157" s="33"/>
      <c r="AE157" s="33"/>
      <c r="AR157" s="172" t="s">
        <v>316</v>
      </c>
      <c r="AT157" s="172" t="s">
        <v>338</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1946</v>
      </c>
    </row>
    <row r="158" spans="1:65" s="2" customFormat="1" x14ac:dyDescent="0.2">
      <c r="A158" s="33"/>
      <c r="B158" s="34"/>
      <c r="C158" s="33"/>
      <c r="D158" s="174" t="s">
        <v>243</v>
      </c>
      <c r="E158" s="33"/>
      <c r="F158" s="175" t="s">
        <v>478</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845</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1947</v>
      </c>
      <c r="G160" s="244"/>
      <c r="H160" s="245">
        <v>6.9530000000000003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6.9530000000000003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19.899999999999999" customHeight="1" x14ac:dyDescent="0.2">
      <c r="A162" s="33"/>
      <c r="B162" s="162"/>
      <c r="C162" s="163" t="s">
        <v>288</v>
      </c>
      <c r="D162" s="163" t="s">
        <v>237</v>
      </c>
      <c r="E162" s="164" t="s">
        <v>854</v>
      </c>
      <c r="F162" s="165" t="s">
        <v>855</v>
      </c>
      <c r="G162" s="240" t="s">
        <v>263</v>
      </c>
      <c r="H162" s="241">
        <v>1575</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1948</v>
      </c>
    </row>
    <row r="163" spans="1:65" s="2" customFormat="1" ht="19.5" x14ac:dyDescent="0.2">
      <c r="A163" s="33"/>
      <c r="B163" s="34"/>
      <c r="C163" s="33"/>
      <c r="D163" s="174" t="s">
        <v>243</v>
      </c>
      <c r="E163" s="33"/>
      <c r="F163" s="175" t="s">
        <v>857</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136.5" x14ac:dyDescent="0.2">
      <c r="A164" s="33"/>
      <c r="B164" s="34"/>
      <c r="C164" s="33"/>
      <c r="D164" s="174" t="s">
        <v>245</v>
      </c>
      <c r="E164" s="33"/>
      <c r="F164" s="178" t="s">
        <v>487</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1934</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1949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1950</v>
      </c>
      <c r="G167" s="244"/>
      <c r="H167" s="245">
        <v>1575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1575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307</v>
      </c>
      <c r="D169" s="163" t="s">
        <v>237</v>
      </c>
      <c r="E169" s="164" t="s">
        <v>494</v>
      </c>
      <c r="F169" s="165" t="s">
        <v>495</v>
      </c>
      <c r="G169" s="240" t="s">
        <v>263</v>
      </c>
      <c r="H169" s="241">
        <v>858</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1951</v>
      </c>
    </row>
    <row r="170" spans="1:65" s="2" customFormat="1" ht="29.25" x14ac:dyDescent="0.2">
      <c r="A170" s="33"/>
      <c r="B170" s="34"/>
      <c r="C170" s="33"/>
      <c r="D170" s="174" t="s">
        <v>243</v>
      </c>
      <c r="E170" s="33"/>
      <c r="F170" s="175" t="s">
        <v>497</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498</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1934</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1952</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1953</v>
      </c>
      <c r="G174" s="244"/>
      <c r="H174" s="245">
        <v>858</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858</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875</v>
      </c>
      <c r="F176" s="165" t="s">
        <v>876</v>
      </c>
      <c r="G176" s="240" t="s">
        <v>263</v>
      </c>
      <c r="H176" s="241">
        <v>225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1954</v>
      </c>
    </row>
    <row r="177" spans="1:65" s="2" customFormat="1" ht="19.5" x14ac:dyDescent="0.2">
      <c r="A177" s="33"/>
      <c r="B177" s="34"/>
      <c r="C177" s="33"/>
      <c r="D177" s="174" t="s">
        <v>243</v>
      </c>
      <c r="E177" s="33"/>
      <c r="F177" s="175" t="s">
        <v>878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39" x14ac:dyDescent="0.2">
      <c r="A178" s="33"/>
      <c r="B178" s="34"/>
      <c r="C178" s="33"/>
      <c r="D178" s="174" t="s">
        <v>245</v>
      </c>
      <c r="E178" s="33"/>
      <c r="F178" s="178" t="s">
        <v>879</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839</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880</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1945</v>
      </c>
      <c r="G181" s="244"/>
      <c r="H181" s="245">
        <v>225</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225</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9.899999999999999" customHeight="1" x14ac:dyDescent="0.2">
      <c r="A183" s="33"/>
      <c r="B183" s="162"/>
      <c r="C183" s="163" t="s">
        <v>322</v>
      </c>
      <c r="D183" s="163" t="s">
        <v>237</v>
      </c>
      <c r="E183" s="164" t="s">
        <v>882</v>
      </c>
      <c r="F183" s="165" t="s">
        <v>883</v>
      </c>
      <c r="G183" s="240" t="s">
        <v>263</v>
      </c>
      <c r="H183" s="241">
        <v>450</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1955</v>
      </c>
    </row>
    <row r="184" spans="1:65" s="2" customFormat="1" ht="19.5" x14ac:dyDescent="0.2">
      <c r="A184" s="33"/>
      <c r="B184" s="34"/>
      <c r="C184" s="33"/>
      <c r="D184" s="174" t="s">
        <v>243</v>
      </c>
      <c r="E184" s="33"/>
      <c r="F184" s="175" t="s">
        <v>885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879</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839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880</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1956</v>
      </c>
      <c r="G188" s="244"/>
      <c r="H188" s="245">
        <v>450</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450</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330</v>
      </c>
      <c r="D190" s="163" t="s">
        <v>237</v>
      </c>
      <c r="E190" s="164" t="s">
        <v>887</v>
      </c>
      <c r="F190" s="165" t="s">
        <v>888</v>
      </c>
      <c r="G190" s="240" t="s">
        <v>263</v>
      </c>
      <c r="H190" s="241">
        <v>450</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1957</v>
      </c>
    </row>
    <row r="191" spans="1:65" s="2" customFormat="1" x14ac:dyDescent="0.2">
      <c r="A191" s="33"/>
      <c r="B191" s="34"/>
      <c r="C191" s="33"/>
      <c r="D191" s="174" t="s">
        <v>243</v>
      </c>
      <c r="E191" s="33"/>
      <c r="F191" s="175" t="s">
        <v>890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39" x14ac:dyDescent="0.2">
      <c r="A192" s="33"/>
      <c r="B192" s="34"/>
      <c r="C192" s="33"/>
      <c r="D192" s="174" t="s">
        <v>245</v>
      </c>
      <c r="E192" s="33"/>
      <c r="F192" s="178" t="s">
        <v>879</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839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880</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1956</v>
      </c>
      <c r="G195" s="244"/>
      <c r="H195" s="245">
        <v>450</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450</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337</v>
      </c>
      <c r="D197" s="163" t="s">
        <v>237</v>
      </c>
      <c r="E197" s="164" t="s">
        <v>891</v>
      </c>
      <c r="F197" s="165" t="s">
        <v>892</v>
      </c>
      <c r="G197" s="240" t="s">
        <v>263</v>
      </c>
      <c r="H197" s="241">
        <v>225</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1958</v>
      </c>
    </row>
    <row r="198" spans="1:65" s="2" customFormat="1" x14ac:dyDescent="0.2">
      <c r="A198" s="33"/>
      <c r="B198" s="34"/>
      <c r="C198" s="33"/>
      <c r="D198" s="174" t="s">
        <v>243</v>
      </c>
      <c r="E198" s="33"/>
      <c r="F198" s="175" t="s">
        <v>894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879</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839</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880</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1959</v>
      </c>
      <c r="G202" s="244"/>
      <c r="H202" s="245">
        <v>225</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225</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346</v>
      </c>
      <c r="D204" s="163" t="s">
        <v>237</v>
      </c>
      <c r="E204" s="164" t="s">
        <v>895</v>
      </c>
      <c r="F204" s="165" t="s">
        <v>896</v>
      </c>
      <c r="G204" s="240" t="s">
        <v>897</v>
      </c>
      <c r="H204" s="241">
        <v>2.3E-2</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1960</v>
      </c>
    </row>
    <row r="205" spans="1:65" s="2" customFormat="1" ht="19.5" x14ac:dyDescent="0.2">
      <c r="A205" s="33"/>
      <c r="B205" s="34"/>
      <c r="C205" s="33"/>
      <c r="D205" s="174" t="s">
        <v>243</v>
      </c>
      <c r="E205" s="33"/>
      <c r="F205" s="175" t="s">
        <v>899</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839</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880</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1961</v>
      </c>
      <c r="G208" s="244"/>
      <c r="H208" s="245">
        <v>2.3E-2</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2.3E-2</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4.45" customHeight="1" x14ac:dyDescent="0.2">
      <c r="A210" s="33"/>
      <c r="B210" s="162"/>
      <c r="C210" s="163" t="s">
        <v>353</v>
      </c>
      <c r="D210" s="163" t="s">
        <v>237</v>
      </c>
      <c r="E210" s="164" t="s">
        <v>901</v>
      </c>
      <c r="F210" s="165" t="s">
        <v>902</v>
      </c>
      <c r="G210" s="240" t="s">
        <v>263</v>
      </c>
      <c r="H210" s="241">
        <v>225</v>
      </c>
      <c r="I210" s="167"/>
      <c r="J210" s="254">
        <f>ROUND(I210*H210,2)</f>
        <v>0</v>
      </c>
      <c r="K210" s="255" t="s">
        <v>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1962</v>
      </c>
    </row>
    <row r="211" spans="1:65" s="2" customFormat="1" x14ac:dyDescent="0.2">
      <c r="A211" s="33"/>
      <c r="B211" s="34"/>
      <c r="C211" s="33"/>
      <c r="D211" s="174" t="s">
        <v>243</v>
      </c>
      <c r="E211" s="33"/>
      <c r="F211" s="175" t="s">
        <v>902</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19.5" x14ac:dyDescent="0.2">
      <c r="A212" s="33"/>
      <c r="B212" s="34"/>
      <c r="C212" s="33"/>
      <c r="D212" s="174" t="s">
        <v>408</v>
      </c>
      <c r="E212" s="33"/>
      <c r="F212" s="178" t="s">
        <v>904</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408</v>
      </c>
      <c r="AU212" s="18" t="s">
        <v>85</v>
      </c>
    </row>
    <row r="213" spans="1:65" s="13" customFormat="1" x14ac:dyDescent="0.2">
      <c r="B213" s="179"/>
      <c r="D213" s="174" t="s">
        <v>247</v>
      </c>
      <c r="E213" s="180" t="s">
        <v>1</v>
      </c>
      <c r="F213" s="181" t="s">
        <v>839</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880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1959</v>
      </c>
      <c r="G215" s="244"/>
      <c r="H215" s="245">
        <v>225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225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9.899999999999999" customHeight="1" x14ac:dyDescent="0.2">
      <c r="A217" s="33"/>
      <c r="B217" s="162"/>
      <c r="C217" s="163" t="s">
        <v>358</v>
      </c>
      <c r="D217" s="163" t="s">
        <v>237</v>
      </c>
      <c r="E217" s="164" t="s">
        <v>905</v>
      </c>
      <c r="F217" s="165" t="s">
        <v>906</v>
      </c>
      <c r="G217" s="240" t="s">
        <v>897</v>
      </c>
      <c r="H217" s="241">
        <v>2.3E-2</v>
      </c>
      <c r="I217" s="167"/>
      <c r="J217" s="254">
        <f>ROUND(I217*H217,2)</f>
        <v>0</v>
      </c>
      <c r="K217" s="255" t="s">
        <v>241</v>
      </c>
      <c r="L217" s="34"/>
      <c r="M217" s="168" t="s">
        <v>1</v>
      </c>
      <c r="N217" s="169" t="s">
        <v>41</v>
      </c>
      <c r="O217" s="59"/>
      <c r="P217" s="170">
        <f>O217*H217</f>
        <v>0</v>
      </c>
      <c r="Q217" s="170">
        <v>0</v>
      </c>
      <c r="R217" s="170">
        <f>Q217*H217</f>
        <v>0</v>
      </c>
      <c r="S217" s="170">
        <v>0</v>
      </c>
      <c r="T217" s="171">
        <f>S217*H217</f>
        <v>0</v>
      </c>
      <c r="U217" s="33"/>
      <c r="V217" s="33"/>
      <c r="W217" s="33"/>
      <c r="X217" s="33"/>
      <c r="Y217" s="33"/>
      <c r="Z217" s="33"/>
      <c r="AA217" s="33"/>
      <c r="AB217" s="33"/>
      <c r="AC217" s="33"/>
      <c r="AD217" s="33"/>
      <c r="AE217" s="33"/>
      <c r="AR217" s="172" t="s">
        <v>98</v>
      </c>
      <c r="AT217" s="172" t="s">
        <v>237</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1963</v>
      </c>
    </row>
    <row r="218" spans="1:65" s="2" customFormat="1" ht="29.25" x14ac:dyDescent="0.2">
      <c r="A218" s="33"/>
      <c r="B218" s="34"/>
      <c r="C218" s="33"/>
      <c r="D218" s="174" t="s">
        <v>243</v>
      </c>
      <c r="E218" s="33"/>
      <c r="F218" s="175" t="s">
        <v>908</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2" customFormat="1" ht="58.5" x14ac:dyDescent="0.2">
      <c r="A219" s="33"/>
      <c r="B219" s="34"/>
      <c r="C219" s="33"/>
      <c r="D219" s="174" t="s">
        <v>245</v>
      </c>
      <c r="E219" s="33"/>
      <c r="F219" s="178" t="s">
        <v>909</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245</v>
      </c>
      <c r="AU219" s="18" t="s">
        <v>85</v>
      </c>
    </row>
    <row r="220" spans="1:65" s="13" customFormat="1" x14ac:dyDescent="0.2">
      <c r="B220" s="179"/>
      <c r="D220" s="174" t="s">
        <v>247</v>
      </c>
      <c r="E220" s="180" t="s">
        <v>1</v>
      </c>
      <c r="F220" s="181" t="s">
        <v>839</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880</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1961</v>
      </c>
      <c r="G222" s="244"/>
      <c r="H222" s="245">
        <v>2.3E-2</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2.3E-2</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197" t="s">
        <v>8</v>
      </c>
      <c r="D224" s="197" t="s">
        <v>338</v>
      </c>
      <c r="E224" s="198" t="s">
        <v>910</v>
      </c>
      <c r="F224" s="199" t="s">
        <v>911</v>
      </c>
      <c r="G224" s="248" t="s">
        <v>479</v>
      </c>
      <c r="H224" s="249">
        <v>11.5</v>
      </c>
      <c r="I224" s="200"/>
      <c r="J224" s="256">
        <f>ROUND(I224*H224,2)</f>
        <v>0</v>
      </c>
      <c r="K224" s="257" t="s">
        <v>241</v>
      </c>
      <c r="L224" s="201"/>
      <c r="M224" s="202" t="s">
        <v>1</v>
      </c>
      <c r="N224" s="203" t="s">
        <v>41</v>
      </c>
      <c r="O224" s="59"/>
      <c r="P224" s="170">
        <f>O224*H224</f>
        <v>0</v>
      </c>
      <c r="Q224" s="170">
        <v>1E-3</v>
      </c>
      <c r="R224" s="170">
        <f>Q224*H224</f>
        <v>1.15E-2</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1964</v>
      </c>
    </row>
    <row r="225" spans="1:65" s="2" customFormat="1" x14ac:dyDescent="0.2">
      <c r="A225" s="33"/>
      <c r="B225" s="34"/>
      <c r="C225" s="33"/>
      <c r="D225" s="174" t="s">
        <v>243</v>
      </c>
      <c r="E225" s="33"/>
      <c r="F225" s="175" t="s">
        <v>911</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D226" s="174" t="s">
        <v>247</v>
      </c>
      <c r="E226" s="180" t="s">
        <v>1</v>
      </c>
      <c r="F226" s="181" t="s">
        <v>913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D227" s="174" t="s">
        <v>247</v>
      </c>
      <c r="E227" s="180" t="s">
        <v>1</v>
      </c>
      <c r="F227" s="181" t="s">
        <v>914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1965</v>
      </c>
      <c r="G228" s="244"/>
      <c r="H228" s="245">
        <v>11.5</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D229" s="174" t="s">
        <v>247</v>
      </c>
      <c r="E229" s="192" t="s">
        <v>1</v>
      </c>
      <c r="F229" s="193" t="s">
        <v>252</v>
      </c>
      <c r="G229" s="246"/>
      <c r="H229" s="247">
        <v>11.5</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163" t="s">
        <v>379</v>
      </c>
      <c r="D230" s="163" t="s">
        <v>237</v>
      </c>
      <c r="E230" s="164" t="s">
        <v>916</v>
      </c>
      <c r="F230" s="165" t="s">
        <v>917</v>
      </c>
      <c r="G230" s="240" t="s">
        <v>897</v>
      </c>
      <c r="H230" s="241">
        <v>2.3E-2</v>
      </c>
      <c r="I230" s="167"/>
      <c r="J230" s="254">
        <f>ROUND(I230*H230,2)</f>
        <v>0</v>
      </c>
      <c r="K230" s="255" t="s">
        <v>241</v>
      </c>
      <c r="L230" s="34"/>
      <c r="M230" s="168" t="s">
        <v>1</v>
      </c>
      <c r="N230" s="169" t="s">
        <v>41</v>
      </c>
      <c r="O230" s="59"/>
      <c r="P230" s="170">
        <f>O230*H230</f>
        <v>0</v>
      </c>
      <c r="Q230" s="170">
        <v>0</v>
      </c>
      <c r="R230" s="170">
        <f>Q230*H230</f>
        <v>0</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1966</v>
      </c>
    </row>
    <row r="231" spans="1:65" s="2" customFormat="1" ht="29.25" x14ac:dyDescent="0.2">
      <c r="A231" s="33"/>
      <c r="B231" s="34"/>
      <c r="C231" s="33"/>
      <c r="D231" s="174" t="s">
        <v>243</v>
      </c>
      <c r="E231" s="33"/>
      <c r="F231" s="175" t="s">
        <v>919</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33"/>
      <c r="D232" s="174" t="s">
        <v>245</v>
      </c>
      <c r="E232" s="33"/>
      <c r="F232" s="178" t="s">
        <v>909</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D233" s="174" t="s">
        <v>247</v>
      </c>
      <c r="E233" s="180" t="s">
        <v>1</v>
      </c>
      <c r="F233" s="181" t="s">
        <v>839</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3" customFormat="1" x14ac:dyDescent="0.2">
      <c r="B234" s="179"/>
      <c r="D234" s="174" t="s">
        <v>247</v>
      </c>
      <c r="E234" s="180" t="s">
        <v>1</v>
      </c>
      <c r="F234" s="181" t="s">
        <v>880</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1961</v>
      </c>
      <c r="G235" s="244"/>
      <c r="H235" s="245">
        <v>2.3E-2</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2.3E-2</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4.45" customHeight="1" x14ac:dyDescent="0.2">
      <c r="A237" s="33"/>
      <c r="B237" s="162"/>
      <c r="C237" s="197" t="s">
        <v>386</v>
      </c>
      <c r="D237" s="197" t="s">
        <v>338</v>
      </c>
      <c r="E237" s="198" t="s">
        <v>920</v>
      </c>
      <c r="F237" s="199" t="s">
        <v>921</v>
      </c>
      <c r="G237" s="248" t="s">
        <v>479</v>
      </c>
      <c r="H237" s="249">
        <v>69</v>
      </c>
      <c r="I237" s="200"/>
      <c r="J237" s="256">
        <f>ROUND(I237*H237,2)</f>
        <v>0</v>
      </c>
      <c r="K237" s="257" t="s">
        <v>241</v>
      </c>
      <c r="L237" s="201"/>
      <c r="M237" s="202" t="s">
        <v>1</v>
      </c>
      <c r="N237" s="203" t="s">
        <v>41</v>
      </c>
      <c r="O237" s="59"/>
      <c r="P237" s="170">
        <f>O237*H237</f>
        <v>0</v>
      </c>
      <c r="Q237" s="170">
        <v>1E-3</v>
      </c>
      <c r="R237" s="170">
        <f>Q237*H237</f>
        <v>6.9000000000000006E-2</v>
      </c>
      <c r="S237" s="170">
        <v>0</v>
      </c>
      <c r="T237" s="171">
        <f>S237*H237</f>
        <v>0</v>
      </c>
      <c r="U237" s="33"/>
      <c r="V237" s="33"/>
      <c r="W237" s="33"/>
      <c r="X237" s="33"/>
      <c r="Y237" s="33"/>
      <c r="Z237" s="33"/>
      <c r="AA237" s="33"/>
      <c r="AB237" s="33"/>
      <c r="AC237" s="33"/>
      <c r="AD237" s="33"/>
      <c r="AE237" s="33"/>
      <c r="AR237" s="172" t="s">
        <v>316</v>
      </c>
      <c r="AT237" s="172" t="s">
        <v>338</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1967</v>
      </c>
    </row>
    <row r="238" spans="1:65" s="2" customFormat="1" x14ac:dyDescent="0.2">
      <c r="A238" s="33"/>
      <c r="B238" s="34"/>
      <c r="C238" s="33"/>
      <c r="D238" s="174" t="s">
        <v>243</v>
      </c>
      <c r="E238" s="33"/>
      <c r="F238" s="175" t="s">
        <v>921</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13" customFormat="1" x14ac:dyDescent="0.2">
      <c r="B239" s="179"/>
      <c r="D239" s="174" t="s">
        <v>247</v>
      </c>
      <c r="E239" s="180" t="s">
        <v>1</v>
      </c>
      <c r="F239" s="181" t="s">
        <v>923</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924</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1968</v>
      </c>
      <c r="G241" s="244"/>
      <c r="H241" s="245">
        <v>69</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69</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393</v>
      </c>
      <c r="D243" s="163" t="s">
        <v>237</v>
      </c>
      <c r="E243" s="164" t="s">
        <v>926</v>
      </c>
      <c r="F243" s="165" t="s">
        <v>927</v>
      </c>
      <c r="G243" s="240" t="s">
        <v>897</v>
      </c>
      <c r="H243" s="241">
        <v>2.3E-2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1969</v>
      </c>
    </row>
    <row r="244" spans="1:65" s="2" customFormat="1" ht="29.25" x14ac:dyDescent="0.2">
      <c r="A244" s="33"/>
      <c r="B244" s="34"/>
      <c r="C244" s="33"/>
      <c r="D244" s="174" t="s">
        <v>243</v>
      </c>
      <c r="E244" s="33"/>
      <c r="F244" s="175" t="s">
        <v>929</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13" customFormat="1" x14ac:dyDescent="0.2">
      <c r="B245" s="179"/>
      <c r="D245" s="174" t="s">
        <v>247</v>
      </c>
      <c r="E245" s="180" t="s">
        <v>1</v>
      </c>
      <c r="F245" s="181" t="s">
        <v>839</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880</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1961</v>
      </c>
      <c r="G247" s="244"/>
      <c r="H247" s="245">
        <v>2.3E-2</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2.3E-2</v>
      </c>
      <c r="I248" s="246"/>
      <c r="J248" s="246"/>
      <c r="K248" s="246"/>
      <c r="L248" s="191"/>
      <c r="M248" s="204"/>
      <c r="N248" s="205"/>
      <c r="O248" s="205"/>
      <c r="P248" s="205"/>
      <c r="Q248" s="205"/>
      <c r="R248" s="205"/>
      <c r="S248" s="205"/>
      <c r="T248" s="206"/>
      <c r="AT248" s="192" t="s">
        <v>247</v>
      </c>
      <c r="AU248" s="192" t="s">
        <v>85</v>
      </c>
      <c r="AV248" s="15" t="s">
        <v>98</v>
      </c>
      <c r="AW248" s="15" t="s">
        <v>33</v>
      </c>
      <c r="AX248" s="15" t="s">
        <v>83</v>
      </c>
      <c r="AY248" s="192" t="s">
        <v>235</v>
      </c>
    </row>
    <row r="249" spans="1:65" s="2" customFormat="1" ht="6.95" customHeight="1" x14ac:dyDescent="0.2">
      <c r="A249" s="33"/>
      <c r="B249" s="48"/>
      <c r="C249" s="49"/>
      <c r="D249" s="49"/>
      <c r="E249" s="49"/>
      <c r="F249" s="49"/>
      <c r="G249" s="250"/>
      <c r="H249" s="250"/>
      <c r="I249" s="250"/>
      <c r="J249" s="250"/>
      <c r="K249" s="250"/>
      <c r="L249" s="34"/>
      <c r="M249" s="33"/>
      <c r="O249" s="33"/>
      <c r="P249" s="33"/>
      <c r="Q249" s="33"/>
      <c r="R249" s="33"/>
      <c r="S249" s="33"/>
      <c r="T249" s="33"/>
      <c r="U249" s="33"/>
      <c r="V249" s="33"/>
      <c r="W249" s="33"/>
      <c r="X249" s="33"/>
      <c r="Y249" s="33"/>
      <c r="Z249" s="33"/>
      <c r="AA249" s="33"/>
      <c r="AB249" s="33"/>
      <c r="AC249" s="33"/>
      <c r="AD249" s="33"/>
      <c r="AE249" s="33"/>
    </row>
  </sheetData>
  <sheetProtection password="F3DC" sheet="1" objects="1" scenarios="1"/>
  <autoFilter ref="C125:K24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125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9" t="s">
        <v>1931</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266" t="s">
        <v>1970</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9" t="s">
        <v>1931</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266" t="str">
        <f>E13</f>
        <v>SO 01.2.1.a - Rekultivace dotčených pozemků pod ochranou ZPF - 2.rok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7" t="str">
        <f>E7</f>
        <v>Morava km 137,021 - revitalizace VH uzlu Nedakonice</v>
      </c>
      <c r="F112" s="308"/>
      <c r="G112" s="308"/>
      <c r="H112" s="308"/>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7" t="s">
        <v>198</v>
      </c>
      <c r="F114" s="281"/>
      <c r="G114" s="281"/>
      <c r="H114" s="281"/>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309" t="s">
        <v>1931</v>
      </c>
      <c r="F116" s="310"/>
      <c r="G116" s="310"/>
      <c r="H116" s="310"/>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266" t="str">
        <f>E13</f>
        <v>SO 01.2.1.a - Rekultivace dotčených pozemků pod ochranou ZPF - 2.rok</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1.15E-2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1.15E-2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1.15E-2</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225</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1971</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1945</v>
      </c>
      <c r="G134" s="244"/>
      <c r="H134" s="245">
        <v>225</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225</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450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1972</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1956</v>
      </c>
      <c r="G141" s="244"/>
      <c r="H141" s="245">
        <v>450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450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1973</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1956</v>
      </c>
      <c r="G148" s="244"/>
      <c r="H148" s="245">
        <v>450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1974</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1959</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2.3E-2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1975</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1961</v>
      </c>
      <c r="G161" s="244"/>
      <c r="H161" s="245">
        <v>2.3E-2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2.3E-2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2.3E-2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1976</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1961</v>
      </c>
      <c r="G168" s="244"/>
      <c r="H168" s="245">
        <v>2.3E-2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2.3E-2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11.5</v>
      </c>
      <c r="I170" s="200"/>
      <c r="J170" s="256">
        <f>ROUND(I170*H170,2)</f>
        <v>0</v>
      </c>
      <c r="K170" s="257" t="s">
        <v>241</v>
      </c>
      <c r="L170" s="201"/>
      <c r="M170" s="202" t="s">
        <v>1</v>
      </c>
      <c r="N170" s="203" t="s">
        <v>41</v>
      </c>
      <c r="O170" s="59"/>
      <c r="P170" s="170">
        <f>O170*H170</f>
        <v>0</v>
      </c>
      <c r="Q170" s="170">
        <v>1E-3</v>
      </c>
      <c r="R170" s="170">
        <f>Q170*H170</f>
        <v>1.15E-2</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1977</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1965</v>
      </c>
      <c r="G174" s="244"/>
      <c r="H174" s="245">
        <v>11.5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11.5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2.3E-2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1978</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1961</v>
      </c>
      <c r="G180" s="244"/>
      <c r="H180" s="245">
        <v>2.3E-2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2.3E-2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3"/>
  <sheetViews>
    <sheetView showGridLines="0" workbookViewId="0">
      <selection activeCell="H125" sqref="H12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128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9" t="s">
        <v>1931</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1979</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ROUND(J129,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ROUND((SUM(BE129:BE452)),  2)</f>
        <v>0</v>
      </c>
      <c r="G37" s="33"/>
      <c r="H37" s="33"/>
      <c r="I37" s="113">
        <v>0.21</v>
      </c>
      <c r="J37" s="112">
        <f>ROUND(((SUM(BE129:BE452))*I37),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ROUND((SUM(BF129:BF452)),  2)</f>
        <v>0</v>
      </c>
      <c r="G38" s="33"/>
      <c r="H38" s="33"/>
      <c r="I38" s="113">
        <v>0.15</v>
      </c>
      <c r="J38" s="112">
        <f>ROUND(((SUM(BF129:BF452))*I38),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ROUND((SUM(BG129:BG452)),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ROUND((SUM(BH129:BH452)),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ROUND((SUM(BI129:BI452)),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9" t="s">
        <v>1931</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01.2.2 - Revitalizační opatření</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J129</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J130</f>
        <v>0</v>
      </c>
      <c r="L101" s="132"/>
    </row>
    <row r="102" spans="1:47" s="10" customFormat="1" ht="19.899999999999999" customHeight="1" x14ac:dyDescent="0.2">
      <c r="B102" s="137"/>
      <c r="D102" s="138" t="s">
        <v>209</v>
      </c>
      <c r="E102" s="139"/>
      <c r="F102" s="139"/>
      <c r="G102" s="139"/>
      <c r="H102" s="139"/>
      <c r="I102" s="140"/>
      <c r="J102" s="141">
        <f>J131</f>
        <v>0</v>
      </c>
      <c r="L102" s="137"/>
    </row>
    <row r="103" spans="1:47" s="10" customFormat="1" ht="19.899999999999999" customHeight="1" x14ac:dyDescent="0.2">
      <c r="B103" s="137"/>
      <c r="D103" s="138" t="s">
        <v>211</v>
      </c>
      <c r="E103" s="139"/>
      <c r="F103" s="139"/>
      <c r="G103" s="139"/>
      <c r="H103" s="139"/>
      <c r="I103" s="140"/>
      <c r="J103" s="141">
        <f>J420</f>
        <v>0</v>
      </c>
      <c r="L103" s="137"/>
    </row>
    <row r="104" spans="1:47" s="10" customFormat="1" ht="19.899999999999999" customHeight="1" x14ac:dyDescent="0.2">
      <c r="B104" s="137"/>
      <c r="D104" s="138" t="s">
        <v>215</v>
      </c>
      <c r="E104" s="139"/>
      <c r="F104" s="139"/>
      <c r="G104" s="139"/>
      <c r="H104" s="139"/>
      <c r="I104" s="140"/>
      <c r="J104" s="141">
        <f>J434</f>
        <v>0</v>
      </c>
      <c r="L104" s="137"/>
    </row>
    <row r="105" spans="1:47" s="10" customFormat="1" ht="19.899999999999999" customHeight="1" x14ac:dyDescent="0.2">
      <c r="B105" s="137"/>
      <c r="D105" s="138" t="s">
        <v>216</v>
      </c>
      <c r="E105" s="139"/>
      <c r="F105" s="139"/>
      <c r="G105" s="139"/>
      <c r="H105" s="139"/>
      <c r="I105" s="140"/>
      <c r="J105" s="141">
        <f>J449</f>
        <v>0</v>
      </c>
      <c r="L105" s="137"/>
    </row>
    <row r="106" spans="1:47" s="2" customFormat="1" ht="21.7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47" s="2" customFormat="1" ht="6.95" customHeight="1" x14ac:dyDescent="0.2">
      <c r="A107" s="33"/>
      <c r="B107" s="48"/>
      <c r="C107" s="49"/>
      <c r="D107" s="49"/>
      <c r="E107" s="49"/>
      <c r="F107" s="49"/>
      <c r="G107" s="49"/>
      <c r="H107" s="49"/>
      <c r="I107" s="126"/>
      <c r="J107" s="49"/>
      <c r="K107" s="49"/>
      <c r="L107" s="43"/>
      <c r="S107" s="33"/>
      <c r="T107" s="33"/>
      <c r="U107" s="33"/>
      <c r="V107" s="33"/>
      <c r="W107" s="33"/>
      <c r="X107" s="33"/>
      <c r="Y107" s="33"/>
      <c r="Z107" s="33"/>
      <c r="AA107" s="33"/>
      <c r="AB107" s="33"/>
      <c r="AC107" s="33"/>
      <c r="AD107" s="33"/>
      <c r="AE107" s="33"/>
    </row>
    <row r="111" spans="1:47" s="2" customFormat="1" ht="6.95" customHeight="1" x14ac:dyDescent="0.2">
      <c r="A111" s="33"/>
      <c r="B111" s="50"/>
      <c r="C111" s="51"/>
      <c r="D111" s="51"/>
      <c r="E111" s="51"/>
      <c r="F111" s="51"/>
      <c r="G111" s="51"/>
      <c r="H111" s="51"/>
      <c r="I111" s="127"/>
      <c r="J111" s="51"/>
      <c r="K111" s="51"/>
      <c r="L111" s="43"/>
      <c r="S111" s="33"/>
      <c r="T111" s="33"/>
      <c r="U111" s="33"/>
      <c r="V111" s="33"/>
      <c r="W111" s="33"/>
      <c r="X111" s="33"/>
      <c r="Y111" s="33"/>
      <c r="Z111" s="33"/>
      <c r="AA111" s="33"/>
      <c r="AB111" s="33"/>
      <c r="AC111" s="33"/>
      <c r="AD111" s="33"/>
      <c r="AE111" s="33"/>
    </row>
    <row r="112" spans="1:47" s="2" customFormat="1" ht="24.95" customHeight="1" x14ac:dyDescent="0.2">
      <c r="A112" s="33"/>
      <c r="B112" s="34"/>
      <c r="C112" s="22" t="s">
        <v>220</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12" customHeight="1" x14ac:dyDescent="0.2">
      <c r="A114" s="33"/>
      <c r="B114" s="34"/>
      <c r="C114" s="28" t="s">
        <v>16</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4.45" customHeight="1" x14ac:dyDescent="0.2">
      <c r="A115" s="33"/>
      <c r="B115" s="34"/>
      <c r="C115" s="33"/>
      <c r="D115" s="33"/>
      <c r="E115" s="307" t="str">
        <f>E7</f>
        <v>Morava km 137,021 - revitalizace VH uzlu Nedakonice</v>
      </c>
      <c r="F115" s="308"/>
      <c r="G115" s="308"/>
      <c r="H115" s="308"/>
      <c r="I115" s="103"/>
      <c r="J115" s="33"/>
      <c r="K115" s="33"/>
      <c r="L115" s="43"/>
      <c r="S115" s="33"/>
      <c r="T115" s="33"/>
      <c r="U115" s="33"/>
      <c r="V115" s="33"/>
      <c r="W115" s="33"/>
      <c r="X115" s="33"/>
      <c r="Y115" s="33"/>
      <c r="Z115" s="33"/>
      <c r="AA115" s="33"/>
      <c r="AB115" s="33"/>
      <c r="AC115" s="33"/>
      <c r="AD115" s="33"/>
      <c r="AE115" s="33"/>
    </row>
    <row r="116" spans="1:31" s="1" customFormat="1" ht="12" customHeight="1" x14ac:dyDescent="0.2">
      <c r="B116" s="21"/>
      <c r="C116" s="28" t="s">
        <v>197</v>
      </c>
      <c r="I116" s="99"/>
      <c r="L116" s="21"/>
    </row>
    <row r="117" spans="1:31" s="1" customFormat="1" ht="14.45" customHeight="1" x14ac:dyDescent="0.2">
      <c r="B117" s="21"/>
      <c r="E117" s="307" t="s">
        <v>198</v>
      </c>
      <c r="F117" s="281"/>
      <c r="G117" s="281"/>
      <c r="H117" s="281"/>
      <c r="I117" s="99"/>
      <c r="L117" s="21"/>
    </row>
    <row r="118" spans="1:31" s="1" customFormat="1" ht="12" customHeight="1" x14ac:dyDescent="0.2">
      <c r="B118" s="21"/>
      <c r="C118" s="28" t="s">
        <v>199</v>
      </c>
      <c r="I118" s="99"/>
      <c r="L118" s="21"/>
    </row>
    <row r="119" spans="1:31" s="2" customFormat="1" ht="14.45" customHeight="1" x14ac:dyDescent="0.2">
      <c r="A119" s="33"/>
      <c r="B119" s="34"/>
      <c r="C119" s="33"/>
      <c r="D119" s="33"/>
      <c r="E119" s="309" t="s">
        <v>1931</v>
      </c>
      <c r="F119" s="310"/>
      <c r="G119" s="310"/>
      <c r="H119" s="310"/>
      <c r="I119" s="103"/>
      <c r="J119" s="33"/>
      <c r="K119" s="33"/>
      <c r="L119" s="43"/>
      <c r="S119" s="33"/>
      <c r="T119" s="33"/>
      <c r="U119" s="33"/>
      <c r="V119" s="33"/>
      <c r="W119" s="33"/>
      <c r="X119" s="33"/>
      <c r="Y119" s="33"/>
      <c r="Z119" s="33"/>
      <c r="AA119" s="33"/>
      <c r="AB119" s="33"/>
      <c r="AC119" s="33"/>
      <c r="AD119" s="33"/>
      <c r="AE119" s="33"/>
    </row>
    <row r="120" spans="1:31" s="2" customFormat="1" ht="12" customHeight="1" x14ac:dyDescent="0.2">
      <c r="A120" s="33"/>
      <c r="B120" s="34"/>
      <c r="C120" s="28" t="s">
        <v>201</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x14ac:dyDescent="0.2">
      <c r="A121" s="33"/>
      <c r="B121" s="34"/>
      <c r="C121" s="33"/>
      <c r="D121" s="33"/>
      <c r="E121" s="266" t="str">
        <f>E13</f>
        <v>SO 01.2.2 - Revitalizační opatření</v>
      </c>
      <c r="F121" s="310"/>
      <c r="G121" s="310"/>
      <c r="H121" s="310"/>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20</v>
      </c>
      <c r="D123" s="33"/>
      <c r="E123" s="33"/>
      <c r="F123" s="26" t="str">
        <f>F16</f>
        <v>Nedakonice</v>
      </c>
      <c r="G123" s="33"/>
      <c r="H123" s="33"/>
      <c r="I123" s="104" t="s">
        <v>22</v>
      </c>
      <c r="J123" s="56" t="str">
        <f>IF(J16="","",J16)</f>
        <v>11. 3. 2020</v>
      </c>
      <c r="K123" s="33"/>
      <c r="L123" s="43"/>
      <c r="S123" s="33"/>
      <c r="T123" s="33"/>
      <c r="U123" s="33"/>
      <c r="V123" s="33"/>
      <c r="W123" s="33"/>
      <c r="X123" s="33"/>
      <c r="Y123" s="33"/>
      <c r="Z123" s="33"/>
      <c r="AA123" s="33"/>
      <c r="AB123" s="33"/>
      <c r="AC123" s="33"/>
      <c r="AD123" s="33"/>
      <c r="AE123" s="33"/>
    </row>
    <row r="124" spans="1:31" s="2" customFormat="1" ht="6.9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55.15" customHeight="1" x14ac:dyDescent="0.2">
      <c r="A125" s="33"/>
      <c r="B125" s="34"/>
      <c r="C125" s="28" t="s">
        <v>24</v>
      </c>
      <c r="D125" s="33"/>
      <c r="E125" s="33"/>
      <c r="F125" s="26" t="str">
        <f>E19</f>
        <v xml:space="preserve"> </v>
      </c>
      <c r="G125" s="33"/>
      <c r="H125" s="33"/>
      <c r="I125" s="104" t="s">
        <v>30</v>
      </c>
      <c r="J125" s="31" t="str">
        <f>E25</f>
        <v>AGPOL s.r.o., Jungmannova 153/12, 77900 Olomouc</v>
      </c>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28</v>
      </c>
      <c r="D126" s="33"/>
      <c r="E126" s="33"/>
      <c r="F126" s="26" t="str">
        <f>IF(E22="","",E22)</f>
        <v>Vyplň údaj</v>
      </c>
      <c r="G126" s="33"/>
      <c r="H126" s="33"/>
      <c r="I126" s="104" t="s">
        <v>34</v>
      </c>
      <c r="J126" s="31" t="str">
        <f>E28</f>
        <v>AGPOL s.r.o., Jungmannova 153/12, 77900 Olomouc</v>
      </c>
      <c r="K126" s="33"/>
      <c r="L126" s="43"/>
      <c r="S126" s="33"/>
      <c r="T126" s="33"/>
      <c r="U126" s="33"/>
      <c r="V126" s="33"/>
      <c r="W126" s="33"/>
      <c r="X126" s="33"/>
      <c r="Y126" s="33"/>
      <c r="Z126" s="33"/>
      <c r="AA126" s="33"/>
      <c r="AB126" s="33"/>
      <c r="AC126" s="33"/>
      <c r="AD126" s="33"/>
      <c r="AE126" s="33"/>
    </row>
    <row r="127" spans="1:31" s="2" customFormat="1" ht="10.35" customHeight="1" x14ac:dyDescent="0.2">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x14ac:dyDescent="0.2">
      <c r="A128" s="142"/>
      <c r="B128" s="143"/>
      <c r="C128" s="144" t="s">
        <v>221</v>
      </c>
      <c r="D128" s="145" t="s">
        <v>61</v>
      </c>
      <c r="E128" s="145" t="s">
        <v>57</v>
      </c>
      <c r="F128" s="145" t="s">
        <v>58</v>
      </c>
      <c r="G128" s="145" t="s">
        <v>222</v>
      </c>
      <c r="H128" s="145" t="s">
        <v>223</v>
      </c>
      <c r="I128" s="146" t="s">
        <v>224</v>
      </c>
      <c r="J128" s="145" t="s">
        <v>205</v>
      </c>
      <c r="K128" s="147" t="s">
        <v>225</v>
      </c>
      <c r="L128" s="148"/>
      <c r="M128" s="63" t="s">
        <v>1</v>
      </c>
      <c r="N128" s="64" t="s">
        <v>40</v>
      </c>
      <c r="O128" s="64" t="s">
        <v>226</v>
      </c>
      <c r="P128" s="64" t="s">
        <v>227</v>
      </c>
      <c r="Q128" s="64" t="s">
        <v>228</v>
      </c>
      <c r="R128" s="64" t="s">
        <v>229</v>
      </c>
      <c r="S128" s="64" t="s">
        <v>230</v>
      </c>
      <c r="T128" s="65" t="s">
        <v>231</v>
      </c>
      <c r="U128" s="142"/>
      <c r="V128" s="142"/>
      <c r="W128" s="142"/>
      <c r="X128" s="142"/>
      <c r="Y128" s="142"/>
      <c r="Z128" s="142"/>
      <c r="AA128" s="142"/>
      <c r="AB128" s="142"/>
      <c r="AC128" s="142"/>
      <c r="AD128" s="142"/>
      <c r="AE128" s="142"/>
    </row>
    <row r="129" spans="1:65" s="2" customFormat="1" ht="22.9" customHeight="1" x14ac:dyDescent="0.25">
      <c r="A129" s="33"/>
      <c r="B129" s="34"/>
      <c r="C129" s="70" t="s">
        <v>232</v>
      </c>
      <c r="D129" s="33"/>
      <c r="E129" s="33"/>
      <c r="F129" s="33"/>
      <c r="G129" s="238"/>
      <c r="H129" s="238"/>
      <c r="I129" s="238"/>
      <c r="J129" s="251">
        <f>BK129</f>
        <v>0</v>
      </c>
      <c r="K129" s="238"/>
      <c r="L129" s="34"/>
      <c r="M129" s="66"/>
      <c r="N129" s="57"/>
      <c r="O129" s="67"/>
      <c r="P129" s="149">
        <f>P130</f>
        <v>0</v>
      </c>
      <c r="Q129" s="67"/>
      <c r="R129" s="149">
        <f>R130</f>
        <v>1.5204700000000002</v>
      </c>
      <c r="S129" s="67"/>
      <c r="T129" s="150">
        <f>T130</f>
        <v>0</v>
      </c>
      <c r="U129" s="33"/>
      <c r="V129" s="33"/>
      <c r="W129" s="33"/>
      <c r="X129" s="33"/>
      <c r="Y129" s="33"/>
      <c r="Z129" s="33"/>
      <c r="AA129" s="33"/>
      <c r="AB129" s="33"/>
      <c r="AC129" s="33"/>
      <c r="AD129" s="33"/>
      <c r="AE129" s="33"/>
      <c r="AT129" s="18" t="s">
        <v>75</v>
      </c>
      <c r="AU129" s="18" t="s">
        <v>207</v>
      </c>
      <c r="BK129" s="151">
        <f>BK130</f>
        <v>0</v>
      </c>
    </row>
    <row r="130" spans="1:65" s="12" customFormat="1" ht="25.9" customHeight="1" x14ac:dyDescent="0.2">
      <c r="B130" s="152"/>
      <c r="D130" s="153" t="s">
        <v>75</v>
      </c>
      <c r="E130" s="154" t="s">
        <v>233</v>
      </c>
      <c r="F130" s="154" t="s">
        <v>234</v>
      </c>
      <c r="G130" s="239"/>
      <c r="H130" s="239"/>
      <c r="I130" s="239"/>
      <c r="J130" s="252">
        <f>BK130</f>
        <v>0</v>
      </c>
      <c r="K130" s="239"/>
      <c r="L130" s="152"/>
      <c r="M130" s="155"/>
      <c r="N130" s="156"/>
      <c r="O130" s="156"/>
      <c r="P130" s="157">
        <f>P131+P420+P434+P449</f>
        <v>0</v>
      </c>
      <c r="Q130" s="156"/>
      <c r="R130" s="157">
        <f>R131+R420+R434+R449</f>
        <v>1.5204700000000002</v>
      </c>
      <c r="S130" s="156"/>
      <c r="T130" s="158">
        <f>T131+T420+T434+T449</f>
        <v>0</v>
      </c>
      <c r="AR130" s="153" t="s">
        <v>83</v>
      </c>
      <c r="AT130" s="159" t="s">
        <v>75</v>
      </c>
      <c r="AU130" s="159" t="s">
        <v>76</v>
      </c>
      <c r="AY130" s="153" t="s">
        <v>235</v>
      </c>
      <c r="BK130" s="160">
        <f>BK131+BK420+BK434+BK449</f>
        <v>0</v>
      </c>
    </row>
    <row r="131" spans="1:65" s="12" customFormat="1" ht="22.9" customHeight="1" x14ac:dyDescent="0.2">
      <c r="B131" s="152"/>
      <c r="D131" s="153" t="s">
        <v>75</v>
      </c>
      <c r="E131" s="161" t="s">
        <v>83</v>
      </c>
      <c r="F131" s="161" t="s">
        <v>236</v>
      </c>
      <c r="G131" s="239"/>
      <c r="H131" s="239"/>
      <c r="I131" s="239"/>
      <c r="J131" s="253">
        <f>BK131</f>
        <v>0</v>
      </c>
      <c r="K131" s="239"/>
      <c r="L131" s="152"/>
      <c r="M131" s="155"/>
      <c r="N131" s="156"/>
      <c r="O131" s="156"/>
      <c r="P131" s="157">
        <f>SUM(P132:P419)</f>
        <v>0</v>
      </c>
      <c r="Q131" s="156"/>
      <c r="R131" s="157">
        <f>SUM(R132:R419)</f>
        <v>1.2559200000000001</v>
      </c>
      <c r="S131" s="156"/>
      <c r="T131" s="158">
        <f>SUM(T132:T419)</f>
        <v>0</v>
      </c>
      <c r="AR131" s="153" t="s">
        <v>83</v>
      </c>
      <c r="AT131" s="159" t="s">
        <v>75</v>
      </c>
      <c r="AU131" s="159" t="s">
        <v>83</v>
      </c>
      <c r="AY131" s="153" t="s">
        <v>235</v>
      </c>
      <c r="BK131" s="160">
        <f>SUM(BK132:BK419)</f>
        <v>0</v>
      </c>
    </row>
    <row r="132" spans="1:65" s="2" customFormat="1" ht="30" customHeight="1" x14ac:dyDescent="0.2">
      <c r="A132" s="33"/>
      <c r="B132" s="162"/>
      <c r="C132" s="163" t="s">
        <v>83</v>
      </c>
      <c r="D132" s="163" t="s">
        <v>237</v>
      </c>
      <c r="E132" s="164" t="s">
        <v>1980</v>
      </c>
      <c r="F132" s="165" t="s">
        <v>1981</v>
      </c>
      <c r="G132" s="240" t="s">
        <v>263</v>
      </c>
      <c r="H132" s="241">
        <v>3217</v>
      </c>
      <c r="I132" s="167"/>
      <c r="J132" s="254">
        <f>ROUND(I132*H132,2)</f>
        <v>0</v>
      </c>
      <c r="K132" s="255" t="s">
        <v>241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98</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98</v>
      </c>
      <c r="BM132" s="172" t="s">
        <v>1982</v>
      </c>
    </row>
    <row r="133" spans="1:65" s="2" customFormat="1" ht="29.25" x14ac:dyDescent="0.2">
      <c r="A133" s="33"/>
      <c r="B133" s="34"/>
      <c r="C133" s="33"/>
      <c r="D133" s="174" t="s">
        <v>243</v>
      </c>
      <c r="E133" s="33"/>
      <c r="F133" s="175" t="s">
        <v>1983</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117" x14ac:dyDescent="0.2">
      <c r="A134" s="33"/>
      <c r="B134" s="34"/>
      <c r="C134" s="33"/>
      <c r="D134" s="174" t="s">
        <v>245</v>
      </c>
      <c r="E134" s="33"/>
      <c r="F134" s="178" t="s">
        <v>1984</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245</v>
      </c>
      <c r="AU134" s="18" t="s">
        <v>85</v>
      </c>
    </row>
    <row r="135" spans="1:65" s="13" customFormat="1" x14ac:dyDescent="0.2">
      <c r="B135" s="179"/>
      <c r="D135" s="174" t="s">
        <v>247</v>
      </c>
      <c r="E135" s="180" t="s">
        <v>1</v>
      </c>
      <c r="F135" s="181" t="s">
        <v>1141</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1985</v>
      </c>
      <c r="G136" s="244"/>
      <c r="H136" s="245">
        <v>3217</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3217</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1986</v>
      </c>
      <c r="F138" s="165" t="s">
        <v>1987</v>
      </c>
      <c r="G138" s="240" t="s">
        <v>648</v>
      </c>
      <c r="H138" s="241">
        <v>53</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1988</v>
      </c>
    </row>
    <row r="139" spans="1:65" s="2" customFormat="1" ht="19.5" x14ac:dyDescent="0.2">
      <c r="A139" s="33"/>
      <c r="B139" s="34"/>
      <c r="C139" s="33"/>
      <c r="D139" s="174" t="s">
        <v>243</v>
      </c>
      <c r="E139" s="33"/>
      <c r="F139" s="175" t="s">
        <v>1989</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46.25" x14ac:dyDescent="0.2">
      <c r="A140" s="33"/>
      <c r="B140" s="34"/>
      <c r="C140" s="33"/>
      <c r="D140" s="174" t="s">
        <v>245</v>
      </c>
      <c r="E140" s="33"/>
      <c r="F140" s="178" t="s">
        <v>1140</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1141</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662</v>
      </c>
      <c r="G142" s="244"/>
      <c r="H142" s="245">
        <v>53</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53</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93</v>
      </c>
      <c r="D144" s="163" t="s">
        <v>237</v>
      </c>
      <c r="E144" s="164" t="s">
        <v>1136</v>
      </c>
      <c r="F144" s="165" t="s">
        <v>1137</v>
      </c>
      <c r="G144" s="240" t="s">
        <v>648</v>
      </c>
      <c r="H144" s="241">
        <v>31</v>
      </c>
      <c r="I144" s="167"/>
      <c r="J144" s="254">
        <f>ROUND(I144*H144,2)</f>
        <v>0</v>
      </c>
      <c r="K144" s="255" t="s">
        <v>241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1990</v>
      </c>
    </row>
    <row r="145" spans="1:65" s="2" customFormat="1" ht="19.5" x14ac:dyDescent="0.2">
      <c r="A145" s="33"/>
      <c r="B145" s="34"/>
      <c r="C145" s="33"/>
      <c r="D145" s="174" t="s">
        <v>243</v>
      </c>
      <c r="E145" s="33"/>
      <c r="F145" s="175" t="s">
        <v>1139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2" customFormat="1" ht="146.25" x14ac:dyDescent="0.2">
      <c r="A146" s="33"/>
      <c r="B146" s="34"/>
      <c r="C146" s="33"/>
      <c r="D146" s="174" t="s">
        <v>245</v>
      </c>
      <c r="E146" s="33"/>
      <c r="F146" s="178" t="s">
        <v>1140</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245</v>
      </c>
      <c r="AU146" s="18" t="s">
        <v>85</v>
      </c>
    </row>
    <row r="147" spans="1:65" s="13" customFormat="1" x14ac:dyDescent="0.2">
      <c r="B147" s="179"/>
      <c r="D147" s="174" t="s">
        <v>247</v>
      </c>
      <c r="E147" s="180" t="s">
        <v>1</v>
      </c>
      <c r="F147" s="181" t="s">
        <v>1141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493</v>
      </c>
      <c r="G148" s="244"/>
      <c r="H148" s="245">
        <v>31</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31</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4.45" customHeight="1" x14ac:dyDescent="0.2">
      <c r="A150" s="33"/>
      <c r="B150" s="162"/>
      <c r="C150" s="163" t="s">
        <v>98</v>
      </c>
      <c r="D150" s="163" t="s">
        <v>237</v>
      </c>
      <c r="E150" s="164" t="s">
        <v>1991</v>
      </c>
      <c r="F150" s="165" t="s">
        <v>1992</v>
      </c>
      <c r="G150" s="240" t="s">
        <v>648</v>
      </c>
      <c r="H150" s="241">
        <v>53</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1993</v>
      </c>
    </row>
    <row r="151" spans="1:65" s="2" customFormat="1" ht="19.5" x14ac:dyDescent="0.2">
      <c r="A151" s="33"/>
      <c r="B151" s="34"/>
      <c r="C151" s="33"/>
      <c r="D151" s="174" t="s">
        <v>243</v>
      </c>
      <c r="E151" s="33"/>
      <c r="F151" s="175" t="s">
        <v>1994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17" x14ac:dyDescent="0.2">
      <c r="A152" s="33"/>
      <c r="B152" s="34"/>
      <c r="C152" s="33"/>
      <c r="D152" s="174" t="s">
        <v>245</v>
      </c>
      <c r="E152" s="33"/>
      <c r="F152" s="178" t="s">
        <v>1147</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1141</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662</v>
      </c>
      <c r="G154" s="244"/>
      <c r="H154" s="245">
        <v>53</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53</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4.45" customHeight="1" x14ac:dyDescent="0.2">
      <c r="A156" s="33"/>
      <c r="B156" s="162"/>
      <c r="C156" s="163" t="s">
        <v>281</v>
      </c>
      <c r="D156" s="163" t="s">
        <v>237</v>
      </c>
      <c r="E156" s="164" t="s">
        <v>1143</v>
      </c>
      <c r="F156" s="165" t="s">
        <v>1144</v>
      </c>
      <c r="G156" s="240" t="s">
        <v>648</v>
      </c>
      <c r="H156" s="241">
        <v>31</v>
      </c>
      <c r="I156" s="167"/>
      <c r="J156" s="254">
        <f>ROUND(I156*H156,2)</f>
        <v>0</v>
      </c>
      <c r="K156" s="255" t="s">
        <v>241</v>
      </c>
      <c r="L156" s="34"/>
      <c r="M156" s="168" t="s">
        <v>1</v>
      </c>
      <c r="N156" s="169" t="s">
        <v>41</v>
      </c>
      <c r="O156" s="59"/>
      <c r="P156" s="170">
        <f>O156*H156</f>
        <v>0</v>
      </c>
      <c r="Q156" s="170">
        <v>0</v>
      </c>
      <c r="R156" s="170">
        <f>Q156*H156</f>
        <v>0</v>
      </c>
      <c r="S156" s="170">
        <v>0</v>
      </c>
      <c r="T156" s="171">
        <f>S156*H156</f>
        <v>0</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1995</v>
      </c>
    </row>
    <row r="157" spans="1:65" s="2" customFormat="1" ht="19.5" x14ac:dyDescent="0.2">
      <c r="A157" s="33"/>
      <c r="B157" s="34"/>
      <c r="C157" s="33"/>
      <c r="D157" s="174" t="s">
        <v>243</v>
      </c>
      <c r="E157" s="33"/>
      <c r="F157" s="175" t="s">
        <v>1146</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117" x14ac:dyDescent="0.2">
      <c r="A158" s="33"/>
      <c r="B158" s="34"/>
      <c r="C158" s="33"/>
      <c r="D158" s="174" t="s">
        <v>245</v>
      </c>
      <c r="E158" s="33"/>
      <c r="F158" s="178" t="s">
        <v>1147</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1141</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493</v>
      </c>
      <c r="G160" s="244"/>
      <c r="H160" s="245">
        <v>31</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31</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288</v>
      </c>
      <c r="D162" s="163" t="s">
        <v>237</v>
      </c>
      <c r="E162" s="164" t="s">
        <v>1996</v>
      </c>
      <c r="F162" s="165" t="s">
        <v>1997</v>
      </c>
      <c r="G162" s="240" t="s">
        <v>271</v>
      </c>
      <c r="H162" s="241">
        <v>955</v>
      </c>
      <c r="I162" s="167"/>
      <c r="J162" s="254">
        <f>ROUND(I162*H162,2)</f>
        <v>0</v>
      </c>
      <c r="K162" s="255" t="s">
        <v>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1998</v>
      </c>
    </row>
    <row r="163" spans="1:65" s="2" customFormat="1" ht="19.5" x14ac:dyDescent="0.2">
      <c r="A163" s="33"/>
      <c r="B163" s="34"/>
      <c r="C163" s="33"/>
      <c r="D163" s="174" t="s">
        <v>243</v>
      </c>
      <c r="E163" s="33"/>
      <c r="F163" s="175" t="s">
        <v>1997</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29.25" x14ac:dyDescent="0.2">
      <c r="A164" s="33"/>
      <c r="B164" s="34"/>
      <c r="C164" s="33"/>
      <c r="D164" s="174" t="s">
        <v>408</v>
      </c>
      <c r="E164" s="33"/>
      <c r="F164" s="178" t="s">
        <v>1999</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408</v>
      </c>
      <c r="AU164" s="18" t="s">
        <v>85</v>
      </c>
    </row>
    <row r="165" spans="1:65" s="13" customFormat="1" x14ac:dyDescent="0.2">
      <c r="B165" s="179"/>
      <c r="D165" s="174" t="s">
        <v>247</v>
      </c>
      <c r="E165" s="180" t="s">
        <v>1</v>
      </c>
      <c r="F165" s="181" t="s">
        <v>2000</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2001</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2002</v>
      </c>
      <c r="G167" s="244"/>
      <c r="H167" s="245">
        <v>955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955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307</v>
      </c>
      <c r="D169" s="163" t="s">
        <v>237</v>
      </c>
      <c r="E169" s="164" t="s">
        <v>2003</v>
      </c>
      <c r="F169" s="165" t="s">
        <v>2004</v>
      </c>
      <c r="G169" s="240" t="s">
        <v>271</v>
      </c>
      <c r="H169" s="241">
        <v>189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2005</v>
      </c>
    </row>
    <row r="170" spans="1:65" s="2" customFormat="1" ht="29.25" x14ac:dyDescent="0.2">
      <c r="A170" s="33"/>
      <c r="B170" s="34"/>
      <c r="C170" s="33"/>
      <c r="D170" s="174" t="s">
        <v>243</v>
      </c>
      <c r="E170" s="33"/>
      <c r="F170" s="175" t="s">
        <v>2006</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2000</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2007</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2008</v>
      </c>
      <c r="G174" s="244"/>
      <c r="H174" s="245">
        <v>189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189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2009</v>
      </c>
      <c r="F176" s="165" t="s">
        <v>2010</v>
      </c>
      <c r="G176" s="240" t="s">
        <v>648</v>
      </c>
      <c r="H176" s="241">
        <v>53</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2011</v>
      </c>
    </row>
    <row r="177" spans="1:65" s="2" customFormat="1" ht="29.25" x14ac:dyDescent="0.2">
      <c r="A177" s="33"/>
      <c r="B177" s="34"/>
      <c r="C177" s="33"/>
      <c r="D177" s="174" t="s">
        <v>243</v>
      </c>
      <c r="E177" s="33"/>
      <c r="F177" s="175" t="s">
        <v>2012</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29.25" x14ac:dyDescent="0.2">
      <c r="A178" s="33"/>
      <c r="B178" s="34"/>
      <c r="C178" s="33"/>
      <c r="D178" s="174" t="s">
        <v>245</v>
      </c>
      <c r="E178" s="33"/>
      <c r="F178" s="178" t="s">
        <v>1320</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1141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662</v>
      </c>
      <c r="G180" s="244"/>
      <c r="H180" s="245">
        <v>53</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53</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19.899999999999999" customHeight="1" x14ac:dyDescent="0.2">
      <c r="A182" s="33"/>
      <c r="B182" s="162"/>
      <c r="C182" s="163" t="s">
        <v>322</v>
      </c>
      <c r="D182" s="163" t="s">
        <v>237</v>
      </c>
      <c r="E182" s="164" t="s">
        <v>1316</v>
      </c>
      <c r="F182" s="165" t="s">
        <v>1317</v>
      </c>
      <c r="G182" s="240" t="s">
        <v>648</v>
      </c>
      <c r="H182" s="241">
        <v>31</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2013</v>
      </c>
    </row>
    <row r="183" spans="1:65" s="2" customFormat="1" ht="29.25" x14ac:dyDescent="0.2">
      <c r="A183" s="33"/>
      <c r="B183" s="34"/>
      <c r="C183" s="33"/>
      <c r="D183" s="174" t="s">
        <v>243</v>
      </c>
      <c r="E183" s="33"/>
      <c r="F183" s="175" t="s">
        <v>1319</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1320</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1141</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493</v>
      </c>
      <c r="G186" s="244"/>
      <c r="H186" s="245">
        <v>31</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31</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330</v>
      </c>
      <c r="D188" s="163" t="s">
        <v>237</v>
      </c>
      <c r="E188" s="164" t="s">
        <v>2014</v>
      </c>
      <c r="F188" s="165" t="s">
        <v>2015</v>
      </c>
      <c r="G188" s="240" t="s">
        <v>648</v>
      </c>
      <c r="H188" s="241">
        <v>53</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2016</v>
      </c>
    </row>
    <row r="189" spans="1:65" s="2" customFormat="1" ht="29.25" x14ac:dyDescent="0.2">
      <c r="A189" s="33"/>
      <c r="B189" s="34"/>
      <c r="C189" s="33"/>
      <c r="D189" s="174" t="s">
        <v>243</v>
      </c>
      <c r="E189" s="33"/>
      <c r="F189" s="175" t="s">
        <v>2017</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29.25" x14ac:dyDescent="0.2">
      <c r="A190" s="33"/>
      <c r="B190" s="34"/>
      <c r="C190" s="33"/>
      <c r="D190" s="174" t="s">
        <v>245</v>
      </c>
      <c r="E190" s="33"/>
      <c r="F190" s="178" t="s">
        <v>1320</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1141</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662</v>
      </c>
      <c r="G192" s="244"/>
      <c r="H192" s="245">
        <v>53</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5" customFormat="1" x14ac:dyDescent="0.2">
      <c r="B193" s="191"/>
      <c r="D193" s="174" t="s">
        <v>247</v>
      </c>
      <c r="E193" s="192" t="s">
        <v>1</v>
      </c>
      <c r="F193" s="193" t="s">
        <v>252</v>
      </c>
      <c r="G193" s="246"/>
      <c r="H193" s="247">
        <v>53</v>
      </c>
      <c r="I193" s="246"/>
      <c r="J193" s="246"/>
      <c r="K193" s="246"/>
      <c r="L193" s="191"/>
      <c r="M193" s="194"/>
      <c r="N193" s="195"/>
      <c r="O193" s="195"/>
      <c r="P193" s="195"/>
      <c r="Q193" s="195"/>
      <c r="R193" s="195"/>
      <c r="S193" s="195"/>
      <c r="T193" s="196"/>
      <c r="AT193" s="192" t="s">
        <v>247</v>
      </c>
      <c r="AU193" s="192" t="s">
        <v>85</v>
      </c>
      <c r="AV193" s="15" t="s">
        <v>98</v>
      </c>
      <c r="AW193" s="15" t="s">
        <v>33</v>
      </c>
      <c r="AX193" s="15" t="s">
        <v>83</v>
      </c>
      <c r="AY193" s="192" t="s">
        <v>235</v>
      </c>
    </row>
    <row r="194" spans="1:65" s="2" customFormat="1" ht="19.899999999999999" customHeight="1" x14ac:dyDescent="0.2">
      <c r="A194" s="33"/>
      <c r="B194" s="162"/>
      <c r="C194" s="163" t="s">
        <v>337</v>
      </c>
      <c r="D194" s="163" t="s">
        <v>237</v>
      </c>
      <c r="E194" s="164" t="s">
        <v>1321</v>
      </c>
      <c r="F194" s="165" t="s">
        <v>1322</v>
      </c>
      <c r="G194" s="240" t="s">
        <v>648</v>
      </c>
      <c r="H194" s="241">
        <v>31</v>
      </c>
      <c r="I194" s="167"/>
      <c r="J194" s="254">
        <f>ROUND(I194*H194,2)</f>
        <v>0</v>
      </c>
      <c r="K194" s="255" t="s">
        <v>241</v>
      </c>
      <c r="L194" s="34"/>
      <c r="M194" s="168" t="s">
        <v>1</v>
      </c>
      <c r="N194" s="169" t="s">
        <v>41</v>
      </c>
      <c r="O194" s="59"/>
      <c r="P194" s="170">
        <f>O194*H194</f>
        <v>0</v>
      </c>
      <c r="Q194" s="170">
        <v>0</v>
      </c>
      <c r="R194" s="170">
        <f>Q194*H194</f>
        <v>0</v>
      </c>
      <c r="S194" s="170">
        <v>0</v>
      </c>
      <c r="T194" s="171">
        <f>S194*H194</f>
        <v>0</v>
      </c>
      <c r="U194" s="33"/>
      <c r="V194" s="33"/>
      <c r="W194" s="33"/>
      <c r="X194" s="33"/>
      <c r="Y194" s="33"/>
      <c r="Z194" s="33"/>
      <c r="AA194" s="33"/>
      <c r="AB194" s="33"/>
      <c r="AC194" s="33"/>
      <c r="AD194" s="33"/>
      <c r="AE194" s="33"/>
      <c r="AR194" s="172" t="s">
        <v>98</v>
      </c>
      <c r="AT194" s="172" t="s">
        <v>237</v>
      </c>
      <c r="AU194" s="172" t="s">
        <v>85</v>
      </c>
      <c r="AY194" s="18" t="s">
        <v>235</v>
      </c>
      <c r="BE194" s="173">
        <f>IF(N194="základní",J194,0)</f>
        <v>0</v>
      </c>
      <c r="BF194" s="173">
        <f>IF(N194="snížená",J194,0)</f>
        <v>0</v>
      </c>
      <c r="BG194" s="173">
        <f>IF(N194="zákl. přenesená",J194,0)</f>
        <v>0</v>
      </c>
      <c r="BH194" s="173">
        <f>IF(N194="sníž. přenesená",J194,0)</f>
        <v>0</v>
      </c>
      <c r="BI194" s="173">
        <f>IF(N194="nulová",J194,0)</f>
        <v>0</v>
      </c>
      <c r="BJ194" s="18" t="s">
        <v>83</v>
      </c>
      <c r="BK194" s="173">
        <f>ROUND(I194*H194,2)</f>
        <v>0</v>
      </c>
      <c r="BL194" s="18" t="s">
        <v>98</v>
      </c>
      <c r="BM194" s="172" t="s">
        <v>2018</v>
      </c>
    </row>
    <row r="195" spans="1:65" s="2" customFormat="1" ht="29.25" x14ac:dyDescent="0.2">
      <c r="A195" s="33"/>
      <c r="B195" s="34"/>
      <c r="C195" s="33"/>
      <c r="D195" s="174" t="s">
        <v>243</v>
      </c>
      <c r="E195" s="33"/>
      <c r="F195" s="175" t="s">
        <v>1324</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243</v>
      </c>
      <c r="AU195" s="18" t="s">
        <v>85</v>
      </c>
    </row>
    <row r="196" spans="1:65" s="2" customFormat="1" ht="29.25" x14ac:dyDescent="0.2">
      <c r="A196" s="33"/>
      <c r="B196" s="34"/>
      <c r="C196" s="33"/>
      <c r="D196" s="174" t="s">
        <v>245</v>
      </c>
      <c r="E196" s="33"/>
      <c r="F196" s="178" t="s">
        <v>1320</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245</v>
      </c>
      <c r="AU196" s="18" t="s">
        <v>85</v>
      </c>
    </row>
    <row r="197" spans="1:65" s="13" customFormat="1" x14ac:dyDescent="0.2">
      <c r="B197" s="179"/>
      <c r="D197" s="174" t="s">
        <v>247</v>
      </c>
      <c r="E197" s="180" t="s">
        <v>1</v>
      </c>
      <c r="F197" s="181" t="s">
        <v>1141</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493</v>
      </c>
      <c r="G198" s="244"/>
      <c r="H198" s="245">
        <v>31</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31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346</v>
      </c>
      <c r="D200" s="163" t="s">
        <v>237</v>
      </c>
      <c r="E200" s="164" t="s">
        <v>2019</v>
      </c>
      <c r="F200" s="165" t="s">
        <v>2020</v>
      </c>
      <c r="G200" s="240" t="s">
        <v>648</v>
      </c>
      <c r="H200" s="241">
        <v>53</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2021</v>
      </c>
    </row>
    <row r="201" spans="1:65" s="2" customFormat="1" ht="29.25" x14ac:dyDescent="0.2">
      <c r="A201" s="33"/>
      <c r="B201" s="34"/>
      <c r="C201" s="33"/>
      <c r="D201" s="174" t="s">
        <v>243</v>
      </c>
      <c r="E201" s="33"/>
      <c r="F201" s="175" t="s">
        <v>2022</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29.25" x14ac:dyDescent="0.2">
      <c r="A202" s="33"/>
      <c r="B202" s="34"/>
      <c r="C202" s="33"/>
      <c r="D202" s="174" t="s">
        <v>245</v>
      </c>
      <c r="E202" s="33"/>
      <c r="F202" s="178" t="s">
        <v>1320</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1141</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4" customFormat="1" x14ac:dyDescent="0.2">
      <c r="B204" s="185"/>
      <c r="D204" s="174" t="s">
        <v>247</v>
      </c>
      <c r="E204" s="186" t="s">
        <v>1</v>
      </c>
      <c r="F204" s="187" t="s">
        <v>662</v>
      </c>
      <c r="G204" s="244"/>
      <c r="H204" s="245">
        <v>53</v>
      </c>
      <c r="I204" s="244"/>
      <c r="J204" s="244"/>
      <c r="K204" s="244"/>
      <c r="L204" s="185"/>
      <c r="M204" s="188"/>
      <c r="N204" s="189"/>
      <c r="O204" s="189"/>
      <c r="P204" s="189"/>
      <c r="Q204" s="189"/>
      <c r="R204" s="189"/>
      <c r="S204" s="189"/>
      <c r="T204" s="190"/>
      <c r="AT204" s="186" t="s">
        <v>247</v>
      </c>
      <c r="AU204" s="186" t="s">
        <v>85</v>
      </c>
      <c r="AV204" s="14" t="s">
        <v>85</v>
      </c>
      <c r="AW204" s="14" t="s">
        <v>33</v>
      </c>
      <c r="AX204" s="14" t="s">
        <v>76</v>
      </c>
      <c r="AY204" s="186" t="s">
        <v>235</v>
      </c>
    </row>
    <row r="205" spans="1:65" s="15" customFormat="1" x14ac:dyDescent="0.2">
      <c r="B205" s="191"/>
      <c r="D205" s="174" t="s">
        <v>247</v>
      </c>
      <c r="E205" s="192" t="s">
        <v>1</v>
      </c>
      <c r="F205" s="193" t="s">
        <v>252</v>
      </c>
      <c r="G205" s="246"/>
      <c r="H205" s="247">
        <v>53</v>
      </c>
      <c r="I205" s="246"/>
      <c r="J205" s="246"/>
      <c r="K205" s="246"/>
      <c r="L205" s="191"/>
      <c r="M205" s="194"/>
      <c r="N205" s="195"/>
      <c r="O205" s="195"/>
      <c r="P205" s="195"/>
      <c r="Q205" s="195"/>
      <c r="R205" s="195"/>
      <c r="S205" s="195"/>
      <c r="T205" s="196"/>
      <c r="AT205" s="192" t="s">
        <v>247</v>
      </c>
      <c r="AU205" s="192" t="s">
        <v>85</v>
      </c>
      <c r="AV205" s="15" t="s">
        <v>98</v>
      </c>
      <c r="AW205" s="15" t="s">
        <v>33</v>
      </c>
      <c r="AX205" s="15" t="s">
        <v>83</v>
      </c>
      <c r="AY205" s="192" t="s">
        <v>235</v>
      </c>
    </row>
    <row r="206" spans="1:65" s="2" customFormat="1" ht="19.899999999999999" customHeight="1" x14ac:dyDescent="0.2">
      <c r="A206" s="33"/>
      <c r="B206" s="162"/>
      <c r="C206" s="163" t="s">
        <v>353</v>
      </c>
      <c r="D206" s="163" t="s">
        <v>237</v>
      </c>
      <c r="E206" s="164" t="s">
        <v>1325</v>
      </c>
      <c r="F206" s="165" t="s">
        <v>1326</v>
      </c>
      <c r="G206" s="240" t="s">
        <v>648</v>
      </c>
      <c r="H206" s="241">
        <v>31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98</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98</v>
      </c>
      <c r="BM206" s="172" t="s">
        <v>2023</v>
      </c>
    </row>
    <row r="207" spans="1:65" s="2" customFormat="1" ht="29.25" x14ac:dyDescent="0.2">
      <c r="A207" s="33"/>
      <c r="B207" s="34"/>
      <c r="C207" s="33"/>
      <c r="D207" s="174" t="s">
        <v>243</v>
      </c>
      <c r="E207" s="33"/>
      <c r="F207" s="175" t="s">
        <v>1328</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2" customFormat="1" ht="29.25" x14ac:dyDescent="0.2">
      <c r="A208" s="33"/>
      <c r="B208" s="34"/>
      <c r="C208" s="33"/>
      <c r="D208" s="174" t="s">
        <v>245</v>
      </c>
      <c r="E208" s="33"/>
      <c r="F208" s="178" t="s">
        <v>1320</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245</v>
      </c>
      <c r="AU208" s="18" t="s">
        <v>85</v>
      </c>
    </row>
    <row r="209" spans="1:65" s="13" customFormat="1" x14ac:dyDescent="0.2">
      <c r="B209" s="179"/>
      <c r="D209" s="174" t="s">
        <v>247</v>
      </c>
      <c r="E209" s="180" t="s">
        <v>1</v>
      </c>
      <c r="F209" s="181" t="s">
        <v>1141</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493</v>
      </c>
      <c r="G210" s="244"/>
      <c r="H210" s="245">
        <v>31</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31</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358</v>
      </c>
      <c r="D212" s="163" t="s">
        <v>237</v>
      </c>
      <c r="E212" s="164" t="s">
        <v>2024</v>
      </c>
      <c r="F212" s="165" t="s">
        <v>2025</v>
      </c>
      <c r="G212" s="240" t="s">
        <v>263</v>
      </c>
      <c r="H212" s="241">
        <v>3217</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2026</v>
      </c>
    </row>
    <row r="213" spans="1:65" s="2" customFormat="1" ht="19.5" x14ac:dyDescent="0.2">
      <c r="A213" s="33"/>
      <c r="B213" s="34"/>
      <c r="C213" s="33"/>
      <c r="D213" s="174" t="s">
        <v>243</v>
      </c>
      <c r="E213" s="33"/>
      <c r="F213" s="175" t="s">
        <v>2027</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2028</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1141</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2029</v>
      </c>
      <c r="G216" s="244"/>
      <c r="H216" s="245">
        <v>3217</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3217</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8</v>
      </c>
      <c r="D218" s="163" t="s">
        <v>237</v>
      </c>
      <c r="E218" s="164" t="s">
        <v>2030</v>
      </c>
      <c r="F218" s="165" t="s">
        <v>2031</v>
      </c>
      <c r="G218" s="240" t="s">
        <v>648</v>
      </c>
      <c r="H218" s="241">
        <v>1007</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2032</v>
      </c>
    </row>
    <row r="219" spans="1:65" s="2" customFormat="1" ht="39" x14ac:dyDescent="0.2">
      <c r="A219" s="33"/>
      <c r="B219" s="34"/>
      <c r="C219" s="33"/>
      <c r="D219" s="174" t="s">
        <v>243</v>
      </c>
      <c r="E219" s="33"/>
      <c r="F219" s="175" t="s">
        <v>2033</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29.25" x14ac:dyDescent="0.2">
      <c r="A220" s="33"/>
      <c r="B220" s="34"/>
      <c r="C220" s="33"/>
      <c r="D220" s="174" t="s">
        <v>245</v>
      </c>
      <c r="E220" s="33"/>
      <c r="F220" s="178" t="s">
        <v>1320</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1141</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1333</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2034</v>
      </c>
      <c r="G223" s="244"/>
      <c r="H223" s="245">
        <v>1007</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1007</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30" customHeight="1" x14ac:dyDescent="0.2">
      <c r="A225" s="33"/>
      <c r="B225" s="162"/>
      <c r="C225" s="163" t="s">
        <v>379</v>
      </c>
      <c r="D225" s="163" t="s">
        <v>237</v>
      </c>
      <c r="E225" s="164" t="s">
        <v>1329</v>
      </c>
      <c r="F225" s="165" t="s">
        <v>1330</v>
      </c>
      <c r="G225" s="240" t="s">
        <v>648</v>
      </c>
      <c r="H225" s="241">
        <v>589</v>
      </c>
      <c r="I225" s="167"/>
      <c r="J225" s="254">
        <f>ROUND(I225*H225,2)</f>
        <v>0</v>
      </c>
      <c r="K225" s="255" t="s">
        <v>241</v>
      </c>
      <c r="L225" s="34"/>
      <c r="M225" s="168" t="s">
        <v>1</v>
      </c>
      <c r="N225" s="169" t="s">
        <v>41</v>
      </c>
      <c r="O225" s="59"/>
      <c r="P225" s="170">
        <f>O225*H225</f>
        <v>0</v>
      </c>
      <c r="Q225" s="170">
        <v>0</v>
      </c>
      <c r="R225" s="170">
        <f>Q225*H225</f>
        <v>0</v>
      </c>
      <c r="S225" s="170">
        <v>0</v>
      </c>
      <c r="T225" s="171">
        <f>S225*H225</f>
        <v>0</v>
      </c>
      <c r="U225" s="33"/>
      <c r="V225" s="33"/>
      <c r="W225" s="33"/>
      <c r="X225" s="33"/>
      <c r="Y225" s="33"/>
      <c r="Z225" s="33"/>
      <c r="AA225" s="33"/>
      <c r="AB225" s="33"/>
      <c r="AC225" s="33"/>
      <c r="AD225" s="33"/>
      <c r="AE225" s="33"/>
      <c r="AR225" s="172" t="s">
        <v>98</v>
      </c>
      <c r="AT225" s="172" t="s">
        <v>237</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2035</v>
      </c>
    </row>
    <row r="226" spans="1:65" s="2" customFormat="1" ht="39" x14ac:dyDescent="0.2">
      <c r="A226" s="33"/>
      <c r="B226" s="34"/>
      <c r="C226" s="33"/>
      <c r="D226" s="174" t="s">
        <v>243</v>
      </c>
      <c r="E226" s="33"/>
      <c r="F226" s="175" t="s">
        <v>1332</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2" customFormat="1" ht="29.25" x14ac:dyDescent="0.2">
      <c r="A227" s="33"/>
      <c r="B227" s="34"/>
      <c r="C227" s="33"/>
      <c r="D227" s="174" t="s">
        <v>245</v>
      </c>
      <c r="E227" s="33"/>
      <c r="F227" s="178" t="s">
        <v>1320</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245</v>
      </c>
      <c r="AU227" s="18" t="s">
        <v>85</v>
      </c>
    </row>
    <row r="228" spans="1:65" s="13" customFormat="1" x14ac:dyDescent="0.2">
      <c r="B228" s="179"/>
      <c r="D228" s="174" t="s">
        <v>247</v>
      </c>
      <c r="E228" s="180" t="s">
        <v>1</v>
      </c>
      <c r="F228" s="181" t="s">
        <v>1141</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1333</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4" customFormat="1" x14ac:dyDescent="0.2">
      <c r="B230" s="185"/>
      <c r="D230" s="174" t="s">
        <v>247</v>
      </c>
      <c r="E230" s="186" t="s">
        <v>1</v>
      </c>
      <c r="F230" s="187" t="s">
        <v>2036</v>
      </c>
      <c r="G230" s="244"/>
      <c r="H230" s="245">
        <v>589</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1:65" s="15" customFormat="1" x14ac:dyDescent="0.2">
      <c r="B231" s="191"/>
      <c r="D231" s="174" t="s">
        <v>247</v>
      </c>
      <c r="E231" s="192" t="s">
        <v>1</v>
      </c>
      <c r="F231" s="193" t="s">
        <v>252</v>
      </c>
      <c r="G231" s="246"/>
      <c r="H231" s="247">
        <v>589</v>
      </c>
      <c r="I231" s="246"/>
      <c r="J231" s="246"/>
      <c r="K231" s="246"/>
      <c r="L231" s="191"/>
      <c r="M231" s="194"/>
      <c r="N231" s="195"/>
      <c r="O231" s="195"/>
      <c r="P231" s="195"/>
      <c r="Q231" s="195"/>
      <c r="R231" s="195"/>
      <c r="S231" s="195"/>
      <c r="T231" s="196"/>
      <c r="AT231" s="192" t="s">
        <v>247</v>
      </c>
      <c r="AU231" s="192" t="s">
        <v>85</v>
      </c>
      <c r="AV231" s="15" t="s">
        <v>98</v>
      </c>
      <c r="AW231" s="15" t="s">
        <v>33</v>
      </c>
      <c r="AX231" s="15" t="s">
        <v>83</v>
      </c>
      <c r="AY231" s="192" t="s">
        <v>235</v>
      </c>
    </row>
    <row r="232" spans="1:65" s="2" customFormat="1" ht="30" customHeight="1" x14ac:dyDescent="0.2">
      <c r="A232" s="33"/>
      <c r="B232" s="162"/>
      <c r="C232" s="163" t="s">
        <v>386</v>
      </c>
      <c r="D232" s="163" t="s">
        <v>237</v>
      </c>
      <c r="E232" s="164" t="s">
        <v>2037</v>
      </c>
      <c r="F232" s="165" t="s">
        <v>2038</v>
      </c>
      <c r="G232" s="240" t="s">
        <v>648</v>
      </c>
      <c r="H232" s="241">
        <v>1007</v>
      </c>
      <c r="I232" s="167"/>
      <c r="J232" s="254">
        <f>ROUND(I232*H232,2)</f>
        <v>0</v>
      </c>
      <c r="K232" s="255" t="s">
        <v>241</v>
      </c>
      <c r="L232" s="34"/>
      <c r="M232" s="168" t="s">
        <v>1</v>
      </c>
      <c r="N232" s="169" t="s">
        <v>41</v>
      </c>
      <c r="O232" s="59"/>
      <c r="P232" s="170">
        <f>O232*H232</f>
        <v>0</v>
      </c>
      <c r="Q232" s="170">
        <v>0</v>
      </c>
      <c r="R232" s="170">
        <f>Q232*H232</f>
        <v>0</v>
      </c>
      <c r="S232" s="170">
        <v>0</v>
      </c>
      <c r="T232" s="171">
        <f>S232*H232</f>
        <v>0</v>
      </c>
      <c r="U232" s="33"/>
      <c r="V232" s="33"/>
      <c r="W232" s="33"/>
      <c r="X232" s="33"/>
      <c r="Y232" s="33"/>
      <c r="Z232" s="33"/>
      <c r="AA232" s="33"/>
      <c r="AB232" s="33"/>
      <c r="AC232" s="33"/>
      <c r="AD232" s="33"/>
      <c r="AE232" s="33"/>
      <c r="AR232" s="172" t="s">
        <v>98</v>
      </c>
      <c r="AT232" s="172" t="s">
        <v>237</v>
      </c>
      <c r="AU232" s="172" t="s">
        <v>85</v>
      </c>
      <c r="AY232" s="18" t="s">
        <v>235</v>
      </c>
      <c r="BE232" s="173">
        <f>IF(N232="základní",J232,0)</f>
        <v>0</v>
      </c>
      <c r="BF232" s="173">
        <f>IF(N232="snížená",J232,0)</f>
        <v>0</v>
      </c>
      <c r="BG232" s="173">
        <f>IF(N232="zákl. přenesená",J232,0)</f>
        <v>0</v>
      </c>
      <c r="BH232" s="173">
        <f>IF(N232="sníž. přenesená",J232,0)</f>
        <v>0</v>
      </c>
      <c r="BI232" s="173">
        <f>IF(N232="nulová",J232,0)</f>
        <v>0</v>
      </c>
      <c r="BJ232" s="18" t="s">
        <v>83</v>
      </c>
      <c r="BK232" s="173">
        <f>ROUND(I232*H232,2)</f>
        <v>0</v>
      </c>
      <c r="BL232" s="18" t="s">
        <v>98</v>
      </c>
      <c r="BM232" s="172" t="s">
        <v>2039</v>
      </c>
    </row>
    <row r="233" spans="1:65" s="2" customFormat="1" ht="39" x14ac:dyDescent="0.2">
      <c r="A233" s="33"/>
      <c r="B233" s="34"/>
      <c r="C233" s="33"/>
      <c r="D233" s="174" t="s">
        <v>243</v>
      </c>
      <c r="E233" s="33"/>
      <c r="F233" s="175" t="s">
        <v>2040</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243</v>
      </c>
      <c r="AU233" s="18" t="s">
        <v>85</v>
      </c>
    </row>
    <row r="234" spans="1:65" s="2" customFormat="1" ht="29.25" x14ac:dyDescent="0.2">
      <c r="A234" s="33"/>
      <c r="B234" s="34"/>
      <c r="C234" s="33"/>
      <c r="D234" s="174" t="s">
        <v>245</v>
      </c>
      <c r="E234" s="33"/>
      <c r="F234" s="178" t="s">
        <v>1320</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245</v>
      </c>
      <c r="AU234" s="18" t="s">
        <v>85</v>
      </c>
    </row>
    <row r="235" spans="1:65" s="13" customFormat="1" x14ac:dyDescent="0.2">
      <c r="B235" s="179"/>
      <c r="D235" s="174" t="s">
        <v>247</v>
      </c>
      <c r="E235" s="180" t="s">
        <v>1</v>
      </c>
      <c r="F235" s="181" t="s">
        <v>2041</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1:65" s="13" customFormat="1" x14ac:dyDescent="0.2">
      <c r="B236" s="179"/>
      <c r="D236" s="174" t="s">
        <v>247</v>
      </c>
      <c r="E236" s="180" t="s">
        <v>1</v>
      </c>
      <c r="F236" s="181" t="s">
        <v>1333</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2034</v>
      </c>
      <c r="G237" s="244"/>
      <c r="H237" s="245">
        <v>1007</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1007</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393</v>
      </c>
      <c r="D239" s="163" t="s">
        <v>237</v>
      </c>
      <c r="E239" s="164" t="s">
        <v>1335</v>
      </c>
      <c r="F239" s="165" t="s">
        <v>1336</v>
      </c>
      <c r="G239" s="240" t="s">
        <v>648</v>
      </c>
      <c r="H239" s="241">
        <v>589</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2042</v>
      </c>
    </row>
    <row r="240" spans="1:65" s="2" customFormat="1" ht="39" x14ac:dyDescent="0.2">
      <c r="A240" s="33"/>
      <c r="B240" s="34"/>
      <c r="C240" s="33"/>
      <c r="D240" s="174" t="s">
        <v>243</v>
      </c>
      <c r="E240" s="33"/>
      <c r="F240" s="175" t="s">
        <v>1338</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1320</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1333</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2036</v>
      </c>
      <c r="G244" s="244"/>
      <c r="H244" s="245">
        <v>589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589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403</v>
      </c>
      <c r="D246" s="163" t="s">
        <v>237</v>
      </c>
      <c r="E246" s="164" t="s">
        <v>2043</v>
      </c>
      <c r="F246" s="165" t="s">
        <v>2044</v>
      </c>
      <c r="G246" s="240" t="s">
        <v>648</v>
      </c>
      <c r="H246" s="241">
        <v>1007</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2045</v>
      </c>
    </row>
    <row r="247" spans="1:65" s="2" customFormat="1" ht="39" x14ac:dyDescent="0.2">
      <c r="A247" s="33"/>
      <c r="B247" s="34"/>
      <c r="C247" s="33"/>
      <c r="D247" s="174" t="s">
        <v>243</v>
      </c>
      <c r="E247" s="33"/>
      <c r="F247" s="175" t="s">
        <v>2046</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1320</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1141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1333</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2034</v>
      </c>
      <c r="G251" s="244"/>
      <c r="H251" s="245">
        <v>1007</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1007</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412</v>
      </c>
      <c r="D253" s="163" t="s">
        <v>237</v>
      </c>
      <c r="E253" s="164" t="s">
        <v>1339</v>
      </c>
      <c r="F253" s="165" t="s">
        <v>1340</v>
      </c>
      <c r="G253" s="240" t="s">
        <v>648</v>
      </c>
      <c r="H253" s="241">
        <v>589</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2047</v>
      </c>
    </row>
    <row r="254" spans="1:65" s="2" customFormat="1" ht="39" x14ac:dyDescent="0.2">
      <c r="A254" s="33"/>
      <c r="B254" s="34"/>
      <c r="C254" s="33"/>
      <c r="D254" s="174" t="s">
        <v>243</v>
      </c>
      <c r="E254" s="33"/>
      <c r="F254" s="175" t="s">
        <v>1342</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1320</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1333</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2036</v>
      </c>
      <c r="G258" s="244"/>
      <c r="H258" s="245">
        <v>589</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589</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7</v>
      </c>
      <c r="D260" s="163" t="s">
        <v>237</v>
      </c>
      <c r="E260" s="164" t="s">
        <v>2048</v>
      </c>
      <c r="F260" s="165" t="s">
        <v>2049</v>
      </c>
      <c r="G260" s="240" t="s">
        <v>263</v>
      </c>
      <c r="H260" s="241">
        <v>48255</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2050</v>
      </c>
    </row>
    <row r="261" spans="1:65" s="2" customFormat="1" ht="19.5" x14ac:dyDescent="0.2">
      <c r="A261" s="33"/>
      <c r="B261" s="34"/>
      <c r="C261" s="33"/>
      <c r="D261" s="174" t="s">
        <v>243</v>
      </c>
      <c r="E261" s="33"/>
      <c r="F261" s="175" t="s">
        <v>2051</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2028</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1333</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2052</v>
      </c>
      <c r="G265" s="244"/>
      <c r="H265" s="245">
        <v>48255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48255</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425</v>
      </c>
      <c r="D267" s="163" t="s">
        <v>237</v>
      </c>
      <c r="E267" s="164" t="s">
        <v>364</v>
      </c>
      <c r="F267" s="165" t="s">
        <v>365</v>
      </c>
      <c r="G267" s="240" t="s">
        <v>271</v>
      </c>
      <c r="H267" s="241">
        <v>189</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2053</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2000</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2054</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2008</v>
      </c>
      <c r="G272" s="244"/>
      <c r="H272" s="245">
        <v>189</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189</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432</v>
      </c>
      <c r="D274" s="163" t="s">
        <v>237</v>
      </c>
      <c r="E274" s="164" t="s">
        <v>1939</v>
      </c>
      <c r="F274" s="165" t="s">
        <v>1940</v>
      </c>
      <c r="G274" s="240" t="s">
        <v>271</v>
      </c>
      <c r="H274" s="241">
        <v>1144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2055</v>
      </c>
    </row>
    <row r="275" spans="1:65" s="2" customFormat="1" ht="29.25" x14ac:dyDescent="0.2">
      <c r="A275" s="33"/>
      <c r="B275" s="34"/>
      <c r="C275" s="33"/>
      <c r="D275" s="174" t="s">
        <v>243</v>
      </c>
      <c r="E275" s="33"/>
      <c r="F275" s="175" t="s">
        <v>1942</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2056</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2057</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2058</v>
      </c>
      <c r="G279" s="244"/>
      <c r="H279" s="245">
        <v>1144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1144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441</v>
      </c>
      <c r="D281" s="163" t="s">
        <v>237</v>
      </c>
      <c r="E281" s="164" t="s">
        <v>1063</v>
      </c>
      <c r="F281" s="165" t="s">
        <v>1064</v>
      </c>
      <c r="G281" s="240" t="s">
        <v>648</v>
      </c>
      <c r="H281" s="241">
        <v>35</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2059</v>
      </c>
    </row>
    <row r="282" spans="1:65" s="2" customFormat="1" ht="29.25" x14ac:dyDescent="0.2">
      <c r="A282" s="33"/>
      <c r="B282" s="34"/>
      <c r="C282" s="33"/>
      <c r="D282" s="174" t="s">
        <v>243</v>
      </c>
      <c r="E282" s="33"/>
      <c r="F282" s="175" t="s">
        <v>1065</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87.75" x14ac:dyDescent="0.2">
      <c r="A283" s="33"/>
      <c r="B283" s="34"/>
      <c r="C283" s="33"/>
      <c r="D283" s="174" t="s">
        <v>245</v>
      </c>
      <c r="E283" s="33"/>
      <c r="F283" s="178" t="s">
        <v>872</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2056</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874</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523</v>
      </c>
      <c r="G286" s="244"/>
      <c r="H286" s="245">
        <v>35</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35</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448</v>
      </c>
      <c r="D288" s="163" t="s">
        <v>237</v>
      </c>
      <c r="E288" s="164" t="s">
        <v>930</v>
      </c>
      <c r="F288" s="165" t="s">
        <v>931</v>
      </c>
      <c r="G288" s="240" t="s">
        <v>648</v>
      </c>
      <c r="H288" s="241">
        <v>35</v>
      </c>
      <c r="I288" s="167"/>
      <c r="J288" s="254">
        <f>ROUND(I288*H288,2)</f>
        <v>0</v>
      </c>
      <c r="K288" s="255" t="s">
        <v>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2060</v>
      </c>
    </row>
    <row r="289" spans="1:65" s="2" customFormat="1" ht="29.25" x14ac:dyDescent="0.2">
      <c r="A289" s="33"/>
      <c r="B289" s="34"/>
      <c r="C289" s="33"/>
      <c r="D289" s="174" t="s">
        <v>243</v>
      </c>
      <c r="E289" s="33"/>
      <c r="F289" s="175" t="s">
        <v>933</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78" x14ac:dyDescent="0.2">
      <c r="A290" s="33"/>
      <c r="B290" s="34"/>
      <c r="C290" s="33"/>
      <c r="D290" s="174" t="s">
        <v>245</v>
      </c>
      <c r="E290" s="33"/>
      <c r="F290" s="178" t="s">
        <v>934</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2056</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4" customFormat="1" x14ac:dyDescent="0.2">
      <c r="B292" s="185"/>
      <c r="D292" s="174" t="s">
        <v>247</v>
      </c>
      <c r="E292" s="186" t="s">
        <v>1</v>
      </c>
      <c r="F292" s="187" t="s">
        <v>523</v>
      </c>
      <c r="G292" s="244"/>
      <c r="H292" s="245">
        <v>35</v>
      </c>
      <c r="I292" s="244"/>
      <c r="J292" s="244"/>
      <c r="K292" s="244"/>
      <c r="L292" s="185"/>
      <c r="M292" s="188"/>
      <c r="N292" s="189"/>
      <c r="O292" s="189"/>
      <c r="P292" s="189"/>
      <c r="Q292" s="189"/>
      <c r="R292" s="189"/>
      <c r="S292" s="189"/>
      <c r="T292" s="190"/>
      <c r="AT292" s="186" t="s">
        <v>247</v>
      </c>
      <c r="AU292" s="186" t="s">
        <v>85</v>
      </c>
      <c r="AV292" s="14" t="s">
        <v>85</v>
      </c>
      <c r="AW292" s="14" t="s">
        <v>33</v>
      </c>
      <c r="AX292" s="14" t="s">
        <v>76</v>
      </c>
      <c r="AY292" s="186" t="s">
        <v>235</v>
      </c>
    </row>
    <row r="293" spans="1:65" s="15" customFormat="1" x14ac:dyDescent="0.2">
      <c r="B293" s="191"/>
      <c r="D293" s="174" t="s">
        <v>247</v>
      </c>
      <c r="E293" s="192" t="s">
        <v>1</v>
      </c>
      <c r="F293" s="193" t="s">
        <v>252</v>
      </c>
      <c r="G293" s="246"/>
      <c r="H293" s="247">
        <v>35</v>
      </c>
      <c r="I293" s="246"/>
      <c r="J293" s="246"/>
      <c r="K293" s="246"/>
      <c r="L293" s="191"/>
      <c r="M293" s="194"/>
      <c r="N293" s="195"/>
      <c r="O293" s="195"/>
      <c r="P293" s="195"/>
      <c r="Q293" s="195"/>
      <c r="R293" s="195"/>
      <c r="S293" s="195"/>
      <c r="T293" s="196"/>
      <c r="AT293" s="192" t="s">
        <v>247</v>
      </c>
      <c r="AU293" s="192" t="s">
        <v>85</v>
      </c>
      <c r="AV293" s="15" t="s">
        <v>98</v>
      </c>
      <c r="AW293" s="15" t="s">
        <v>33</v>
      </c>
      <c r="AX293" s="15" t="s">
        <v>83</v>
      </c>
      <c r="AY293" s="192" t="s">
        <v>235</v>
      </c>
    </row>
    <row r="294" spans="1:65" s="2" customFormat="1" ht="19.899999999999999" customHeight="1" x14ac:dyDescent="0.2">
      <c r="A294" s="33"/>
      <c r="B294" s="162"/>
      <c r="C294" s="197" t="s">
        <v>456</v>
      </c>
      <c r="D294" s="197" t="s">
        <v>338</v>
      </c>
      <c r="E294" s="198" t="s">
        <v>2061</v>
      </c>
      <c r="F294" s="199" t="s">
        <v>2062</v>
      </c>
      <c r="G294" s="248" t="s">
        <v>648</v>
      </c>
      <c r="H294" s="249">
        <v>6</v>
      </c>
      <c r="I294" s="200"/>
      <c r="J294" s="256">
        <f>ROUND(I294*H294,2)</f>
        <v>0</v>
      </c>
      <c r="K294" s="257" t="s">
        <v>1</v>
      </c>
      <c r="L294" s="201"/>
      <c r="M294" s="202" t="s">
        <v>1</v>
      </c>
      <c r="N294" s="203" t="s">
        <v>41</v>
      </c>
      <c r="O294" s="59"/>
      <c r="P294" s="170">
        <f>O294*H294</f>
        <v>0</v>
      </c>
      <c r="Q294" s="170">
        <v>0.01</v>
      </c>
      <c r="R294" s="170">
        <f>Q294*H294</f>
        <v>0.06</v>
      </c>
      <c r="S294" s="170">
        <v>0</v>
      </c>
      <c r="T294" s="171">
        <f>S294*H294</f>
        <v>0</v>
      </c>
      <c r="U294" s="33"/>
      <c r="V294" s="33"/>
      <c r="W294" s="33"/>
      <c r="X294" s="33"/>
      <c r="Y294" s="33"/>
      <c r="Z294" s="33"/>
      <c r="AA294" s="33"/>
      <c r="AB294" s="33"/>
      <c r="AC294" s="33"/>
      <c r="AD294" s="33"/>
      <c r="AE294" s="33"/>
      <c r="AR294" s="172" t="s">
        <v>316</v>
      </c>
      <c r="AT294" s="172" t="s">
        <v>338</v>
      </c>
      <c r="AU294" s="172" t="s">
        <v>85</v>
      </c>
      <c r="AY294" s="18" t="s">
        <v>235</v>
      </c>
      <c r="BE294" s="173">
        <f>IF(N294="základní",J294,0)</f>
        <v>0</v>
      </c>
      <c r="BF294" s="173">
        <f>IF(N294="snížená",J294,0)</f>
        <v>0</v>
      </c>
      <c r="BG294" s="173">
        <f>IF(N294="zákl. přenesená",J294,0)</f>
        <v>0</v>
      </c>
      <c r="BH294" s="173">
        <f>IF(N294="sníž. přenesená",J294,0)</f>
        <v>0</v>
      </c>
      <c r="BI294" s="173">
        <f>IF(N294="nulová",J294,0)</f>
        <v>0</v>
      </c>
      <c r="BJ294" s="18" t="s">
        <v>83</v>
      </c>
      <c r="BK294" s="173">
        <f>ROUND(I294*H294,2)</f>
        <v>0</v>
      </c>
      <c r="BL294" s="18" t="s">
        <v>98</v>
      </c>
      <c r="BM294" s="172" t="s">
        <v>2063</v>
      </c>
    </row>
    <row r="295" spans="1:65" s="2" customFormat="1" x14ac:dyDescent="0.2">
      <c r="A295" s="33"/>
      <c r="B295" s="34"/>
      <c r="C295" s="33"/>
      <c r="D295" s="174" t="s">
        <v>243</v>
      </c>
      <c r="E295" s="33"/>
      <c r="F295" s="175" t="s">
        <v>2062</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243</v>
      </c>
      <c r="AU295" s="18" t="s">
        <v>85</v>
      </c>
    </row>
    <row r="296" spans="1:65" s="13" customFormat="1" x14ac:dyDescent="0.2">
      <c r="B296" s="179"/>
      <c r="D296" s="174" t="s">
        <v>247</v>
      </c>
      <c r="E296" s="180" t="s">
        <v>1</v>
      </c>
      <c r="F296" s="181" t="s">
        <v>938</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288</v>
      </c>
      <c r="G297" s="244"/>
      <c r="H297" s="245">
        <v>6</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5" customFormat="1" x14ac:dyDescent="0.2">
      <c r="B298" s="191"/>
      <c r="D298" s="174" t="s">
        <v>247</v>
      </c>
      <c r="E298" s="192" t="s">
        <v>1</v>
      </c>
      <c r="F298" s="193" t="s">
        <v>252</v>
      </c>
      <c r="G298" s="246"/>
      <c r="H298" s="247">
        <v>6</v>
      </c>
      <c r="I298" s="246"/>
      <c r="J298" s="246"/>
      <c r="K298" s="246"/>
      <c r="L298" s="191"/>
      <c r="M298" s="194"/>
      <c r="N298" s="195"/>
      <c r="O298" s="195"/>
      <c r="P298" s="195"/>
      <c r="Q298" s="195"/>
      <c r="R298" s="195"/>
      <c r="S298" s="195"/>
      <c r="T298" s="196"/>
      <c r="AT298" s="192" t="s">
        <v>247</v>
      </c>
      <c r="AU298" s="192" t="s">
        <v>85</v>
      </c>
      <c r="AV298" s="15" t="s">
        <v>98</v>
      </c>
      <c r="AW298" s="15" t="s">
        <v>33</v>
      </c>
      <c r="AX298" s="15" t="s">
        <v>83</v>
      </c>
      <c r="AY298" s="192" t="s">
        <v>235</v>
      </c>
    </row>
    <row r="299" spans="1:65" s="2" customFormat="1" ht="19.899999999999999" customHeight="1" x14ac:dyDescent="0.2">
      <c r="A299" s="33"/>
      <c r="B299" s="162"/>
      <c r="C299" s="197" t="s">
        <v>463</v>
      </c>
      <c r="D299" s="197" t="s">
        <v>338</v>
      </c>
      <c r="E299" s="198" t="s">
        <v>2064</v>
      </c>
      <c r="F299" s="199" t="s">
        <v>2065</v>
      </c>
      <c r="G299" s="248" t="s">
        <v>648</v>
      </c>
      <c r="H299" s="249">
        <v>5</v>
      </c>
      <c r="I299" s="200"/>
      <c r="J299" s="256">
        <f>ROUND(I299*H299,2)</f>
        <v>0</v>
      </c>
      <c r="K299" s="257" t="s">
        <v>1</v>
      </c>
      <c r="L299" s="201"/>
      <c r="M299" s="202" t="s">
        <v>1</v>
      </c>
      <c r="N299" s="203" t="s">
        <v>41</v>
      </c>
      <c r="O299" s="59"/>
      <c r="P299" s="170">
        <f>O299*H299</f>
        <v>0</v>
      </c>
      <c r="Q299" s="170">
        <v>0.01</v>
      </c>
      <c r="R299" s="170">
        <f>Q299*H299</f>
        <v>0.05</v>
      </c>
      <c r="S299" s="170">
        <v>0</v>
      </c>
      <c r="T299" s="171">
        <f>S299*H299</f>
        <v>0</v>
      </c>
      <c r="U299" s="33"/>
      <c r="V299" s="33"/>
      <c r="W299" s="33"/>
      <c r="X299" s="33"/>
      <c r="Y299" s="33"/>
      <c r="Z299" s="33"/>
      <c r="AA299" s="33"/>
      <c r="AB299" s="33"/>
      <c r="AC299" s="33"/>
      <c r="AD299" s="33"/>
      <c r="AE299" s="33"/>
      <c r="AR299" s="172" t="s">
        <v>316</v>
      </c>
      <c r="AT299" s="172" t="s">
        <v>338</v>
      </c>
      <c r="AU299" s="172" t="s">
        <v>85</v>
      </c>
      <c r="AY299" s="18" t="s">
        <v>235</v>
      </c>
      <c r="BE299" s="173">
        <f>IF(N299="základní",J299,0)</f>
        <v>0</v>
      </c>
      <c r="BF299" s="173">
        <f>IF(N299="snížená",J299,0)</f>
        <v>0</v>
      </c>
      <c r="BG299" s="173">
        <f>IF(N299="zákl. přenesená",J299,0)</f>
        <v>0</v>
      </c>
      <c r="BH299" s="173">
        <f>IF(N299="sníž. přenesená",J299,0)</f>
        <v>0</v>
      </c>
      <c r="BI299" s="173">
        <f>IF(N299="nulová",J299,0)</f>
        <v>0</v>
      </c>
      <c r="BJ299" s="18" t="s">
        <v>83</v>
      </c>
      <c r="BK299" s="173">
        <f>ROUND(I299*H299,2)</f>
        <v>0</v>
      </c>
      <c r="BL299" s="18" t="s">
        <v>98</v>
      </c>
      <c r="BM299" s="172" t="s">
        <v>2066</v>
      </c>
    </row>
    <row r="300" spans="1:65" s="2" customFormat="1" x14ac:dyDescent="0.2">
      <c r="A300" s="33"/>
      <c r="B300" s="34"/>
      <c r="C300" s="33"/>
      <c r="D300" s="174" t="s">
        <v>243</v>
      </c>
      <c r="E300" s="33"/>
      <c r="F300" s="175" t="s">
        <v>2065</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243</v>
      </c>
      <c r="AU300" s="18" t="s">
        <v>85</v>
      </c>
    </row>
    <row r="301" spans="1:65" s="13" customFormat="1" x14ac:dyDescent="0.2">
      <c r="B301" s="179"/>
      <c r="D301" s="174" t="s">
        <v>247</v>
      </c>
      <c r="E301" s="180" t="s">
        <v>1</v>
      </c>
      <c r="F301" s="181" t="s">
        <v>938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281</v>
      </c>
      <c r="G302" s="244"/>
      <c r="H302" s="245">
        <v>5</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469</v>
      </c>
      <c r="D304" s="197" t="s">
        <v>338</v>
      </c>
      <c r="E304" s="198" t="s">
        <v>957</v>
      </c>
      <c r="F304" s="199" t="s">
        <v>958</v>
      </c>
      <c r="G304" s="248" t="s">
        <v>648</v>
      </c>
      <c r="H304" s="249">
        <v>12</v>
      </c>
      <c r="I304" s="200"/>
      <c r="J304" s="256">
        <f>ROUND(I304*H304,2)</f>
        <v>0</v>
      </c>
      <c r="K304" s="257" t="s">
        <v>1</v>
      </c>
      <c r="L304" s="201"/>
      <c r="M304" s="202" t="s">
        <v>1</v>
      </c>
      <c r="N304" s="203" t="s">
        <v>41</v>
      </c>
      <c r="O304" s="59"/>
      <c r="P304" s="170">
        <f>O304*H304</f>
        <v>0</v>
      </c>
      <c r="Q304" s="170">
        <v>0.01</v>
      </c>
      <c r="R304" s="170">
        <f>Q304*H304</f>
        <v>0.12</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2067</v>
      </c>
    </row>
    <row r="305" spans="1:65" s="2" customFormat="1" x14ac:dyDescent="0.2">
      <c r="A305" s="33"/>
      <c r="B305" s="34"/>
      <c r="C305" s="33"/>
      <c r="D305" s="174" t="s">
        <v>243</v>
      </c>
      <c r="E305" s="33"/>
      <c r="F305" s="175" t="s">
        <v>960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938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346</v>
      </c>
      <c r="G307" s="244"/>
      <c r="H307" s="245">
        <v>12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97" t="s">
        <v>476</v>
      </c>
      <c r="D309" s="197" t="s">
        <v>338</v>
      </c>
      <c r="E309" s="198" t="s">
        <v>942</v>
      </c>
      <c r="F309" s="199" t="s">
        <v>943</v>
      </c>
      <c r="G309" s="248" t="s">
        <v>648</v>
      </c>
      <c r="H309" s="249">
        <v>5</v>
      </c>
      <c r="I309" s="200"/>
      <c r="J309" s="256">
        <f>ROUND(I309*H309,2)</f>
        <v>0</v>
      </c>
      <c r="K309" s="257" t="s">
        <v>1</v>
      </c>
      <c r="L309" s="201"/>
      <c r="M309" s="202" t="s">
        <v>1</v>
      </c>
      <c r="N309" s="203" t="s">
        <v>41</v>
      </c>
      <c r="O309" s="59"/>
      <c r="P309" s="170">
        <f>O309*H309</f>
        <v>0</v>
      </c>
      <c r="Q309" s="170">
        <v>0.01</v>
      </c>
      <c r="R309" s="170">
        <f>Q309*H309</f>
        <v>0.05</v>
      </c>
      <c r="S309" s="170">
        <v>0</v>
      </c>
      <c r="T309" s="171">
        <f>S309*H309</f>
        <v>0</v>
      </c>
      <c r="U309" s="33"/>
      <c r="V309" s="33"/>
      <c r="W309" s="33"/>
      <c r="X309" s="33"/>
      <c r="Y309" s="33"/>
      <c r="Z309" s="33"/>
      <c r="AA309" s="33"/>
      <c r="AB309" s="33"/>
      <c r="AC309" s="33"/>
      <c r="AD309" s="33"/>
      <c r="AE309" s="33"/>
      <c r="AR309" s="172" t="s">
        <v>316</v>
      </c>
      <c r="AT309" s="172" t="s">
        <v>338</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2068</v>
      </c>
    </row>
    <row r="310" spans="1:65" s="2" customFormat="1" x14ac:dyDescent="0.2">
      <c r="A310" s="33"/>
      <c r="B310" s="34"/>
      <c r="C310" s="33"/>
      <c r="D310" s="174" t="s">
        <v>243</v>
      </c>
      <c r="E310" s="33"/>
      <c r="F310" s="175" t="s">
        <v>943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938</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4" customFormat="1" x14ac:dyDescent="0.2">
      <c r="B312" s="185"/>
      <c r="D312" s="174" t="s">
        <v>247</v>
      </c>
      <c r="E312" s="186" t="s">
        <v>1</v>
      </c>
      <c r="F312" s="187" t="s">
        <v>281</v>
      </c>
      <c r="G312" s="244"/>
      <c r="H312" s="245">
        <v>5</v>
      </c>
      <c r="I312" s="244"/>
      <c r="J312" s="244"/>
      <c r="K312" s="244"/>
      <c r="L312" s="185"/>
      <c r="M312" s="188"/>
      <c r="N312" s="189"/>
      <c r="O312" s="189"/>
      <c r="P312" s="189"/>
      <c r="Q312" s="189"/>
      <c r="R312" s="189"/>
      <c r="S312" s="189"/>
      <c r="T312" s="190"/>
      <c r="AT312" s="186" t="s">
        <v>247</v>
      </c>
      <c r="AU312" s="186" t="s">
        <v>85</v>
      </c>
      <c r="AV312" s="14" t="s">
        <v>85</v>
      </c>
      <c r="AW312" s="14" t="s">
        <v>33</v>
      </c>
      <c r="AX312" s="14" t="s">
        <v>76</v>
      </c>
      <c r="AY312" s="186" t="s">
        <v>235</v>
      </c>
    </row>
    <row r="313" spans="1:65" s="15" customFormat="1" x14ac:dyDescent="0.2">
      <c r="B313" s="191"/>
      <c r="D313" s="174" t="s">
        <v>247</v>
      </c>
      <c r="E313" s="192" t="s">
        <v>1</v>
      </c>
      <c r="F313" s="193" t="s">
        <v>252</v>
      </c>
      <c r="G313" s="246"/>
      <c r="H313" s="247">
        <v>5</v>
      </c>
      <c r="I313" s="246"/>
      <c r="J313" s="246"/>
      <c r="K313" s="246"/>
      <c r="L313" s="191"/>
      <c r="M313" s="194"/>
      <c r="N313" s="195"/>
      <c r="O313" s="195"/>
      <c r="P313" s="195"/>
      <c r="Q313" s="195"/>
      <c r="R313" s="195"/>
      <c r="S313" s="195"/>
      <c r="T313" s="196"/>
      <c r="AT313" s="192" t="s">
        <v>247</v>
      </c>
      <c r="AU313" s="192" t="s">
        <v>85</v>
      </c>
      <c r="AV313" s="15" t="s">
        <v>98</v>
      </c>
      <c r="AW313" s="15" t="s">
        <v>33</v>
      </c>
      <c r="AX313" s="15" t="s">
        <v>83</v>
      </c>
      <c r="AY313" s="192" t="s">
        <v>235</v>
      </c>
    </row>
    <row r="314" spans="1:65" s="2" customFormat="1" ht="14.45" customHeight="1" x14ac:dyDescent="0.2">
      <c r="A314" s="33"/>
      <c r="B314" s="162"/>
      <c r="C314" s="197" t="s">
        <v>260</v>
      </c>
      <c r="D314" s="197" t="s">
        <v>338</v>
      </c>
      <c r="E314" s="198" t="s">
        <v>945</v>
      </c>
      <c r="F314" s="199" t="s">
        <v>946</v>
      </c>
      <c r="G314" s="248" t="s">
        <v>648</v>
      </c>
      <c r="H314" s="249">
        <v>3</v>
      </c>
      <c r="I314" s="200"/>
      <c r="J314" s="256">
        <f>ROUND(I314*H314,2)</f>
        <v>0</v>
      </c>
      <c r="K314" s="257" t="s">
        <v>1</v>
      </c>
      <c r="L314" s="201"/>
      <c r="M314" s="202" t="s">
        <v>1</v>
      </c>
      <c r="N314" s="203" t="s">
        <v>41</v>
      </c>
      <c r="O314" s="59"/>
      <c r="P314" s="170">
        <f>O314*H314</f>
        <v>0</v>
      </c>
      <c r="Q314" s="170">
        <v>0.01</v>
      </c>
      <c r="R314" s="170">
        <f>Q314*H314</f>
        <v>0.03</v>
      </c>
      <c r="S314" s="170">
        <v>0</v>
      </c>
      <c r="T314" s="171">
        <f>S314*H314</f>
        <v>0</v>
      </c>
      <c r="U314" s="33"/>
      <c r="V314" s="33"/>
      <c r="W314" s="33"/>
      <c r="X314" s="33"/>
      <c r="Y314" s="33"/>
      <c r="Z314" s="33"/>
      <c r="AA314" s="33"/>
      <c r="AB314" s="33"/>
      <c r="AC314" s="33"/>
      <c r="AD314" s="33"/>
      <c r="AE314" s="33"/>
      <c r="AR314" s="172" t="s">
        <v>316</v>
      </c>
      <c r="AT314" s="172" t="s">
        <v>338</v>
      </c>
      <c r="AU314" s="172" t="s">
        <v>85</v>
      </c>
      <c r="AY314" s="18" t="s">
        <v>235</v>
      </c>
      <c r="BE314" s="173">
        <f>IF(N314="základní",J314,0)</f>
        <v>0</v>
      </c>
      <c r="BF314" s="173">
        <f>IF(N314="snížená",J314,0)</f>
        <v>0</v>
      </c>
      <c r="BG314" s="173">
        <f>IF(N314="zákl. přenesená",J314,0)</f>
        <v>0</v>
      </c>
      <c r="BH314" s="173">
        <f>IF(N314="sníž. přenesená",J314,0)</f>
        <v>0</v>
      </c>
      <c r="BI314" s="173">
        <f>IF(N314="nulová",J314,0)</f>
        <v>0</v>
      </c>
      <c r="BJ314" s="18" t="s">
        <v>83</v>
      </c>
      <c r="BK314" s="173">
        <f>ROUND(I314*H314,2)</f>
        <v>0</v>
      </c>
      <c r="BL314" s="18" t="s">
        <v>98</v>
      </c>
      <c r="BM314" s="172" t="s">
        <v>2069</v>
      </c>
    </row>
    <row r="315" spans="1:65" s="2" customFormat="1" x14ac:dyDescent="0.2">
      <c r="A315" s="33"/>
      <c r="B315" s="34"/>
      <c r="C315" s="33"/>
      <c r="D315" s="174" t="s">
        <v>243</v>
      </c>
      <c r="E315" s="33"/>
      <c r="F315" s="175" t="s">
        <v>948</v>
      </c>
      <c r="G315" s="238"/>
      <c r="H315" s="238"/>
      <c r="I315" s="238"/>
      <c r="J315" s="238"/>
      <c r="K315" s="238"/>
      <c r="L315" s="34"/>
      <c r="M315" s="176"/>
      <c r="N315" s="177"/>
      <c r="O315" s="59"/>
      <c r="P315" s="59"/>
      <c r="Q315" s="59"/>
      <c r="R315" s="59"/>
      <c r="S315" s="59"/>
      <c r="T315" s="60"/>
      <c r="U315" s="33"/>
      <c r="V315" s="33"/>
      <c r="W315" s="33"/>
      <c r="X315" s="33"/>
      <c r="Y315" s="33"/>
      <c r="Z315" s="33"/>
      <c r="AA315" s="33"/>
      <c r="AB315" s="33"/>
      <c r="AC315" s="33"/>
      <c r="AD315" s="33"/>
      <c r="AE315" s="33"/>
      <c r="AT315" s="18" t="s">
        <v>243</v>
      </c>
      <c r="AU315" s="18" t="s">
        <v>85</v>
      </c>
    </row>
    <row r="316" spans="1:65" s="13" customFormat="1" x14ac:dyDescent="0.2">
      <c r="B316" s="179"/>
      <c r="D316" s="174" t="s">
        <v>247</v>
      </c>
      <c r="E316" s="180" t="s">
        <v>1</v>
      </c>
      <c r="F316" s="181" t="s">
        <v>938</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93</v>
      </c>
      <c r="G317" s="244"/>
      <c r="H317" s="245">
        <v>3</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3</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19.899999999999999" customHeight="1" x14ac:dyDescent="0.2">
      <c r="A319" s="33"/>
      <c r="B319" s="162"/>
      <c r="C319" s="197" t="s">
        <v>493</v>
      </c>
      <c r="D319" s="197" t="s">
        <v>338</v>
      </c>
      <c r="E319" s="198" t="s">
        <v>949</v>
      </c>
      <c r="F319" s="199" t="s">
        <v>950</v>
      </c>
      <c r="G319" s="248" t="s">
        <v>951</v>
      </c>
      <c r="H319" s="249">
        <v>4</v>
      </c>
      <c r="I319" s="200"/>
      <c r="J319" s="256">
        <f>ROUND(I319*H319,2)</f>
        <v>0</v>
      </c>
      <c r="K319" s="257" t="s">
        <v>1</v>
      </c>
      <c r="L319" s="201"/>
      <c r="M319" s="202" t="s">
        <v>1</v>
      </c>
      <c r="N319" s="203"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316</v>
      </c>
      <c r="AT319" s="172" t="s">
        <v>338</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2070</v>
      </c>
    </row>
    <row r="320" spans="1:65" s="2" customFormat="1" x14ac:dyDescent="0.2">
      <c r="A320" s="33"/>
      <c r="B320" s="34"/>
      <c r="C320" s="33"/>
      <c r="D320" s="174" t="s">
        <v>243</v>
      </c>
      <c r="E320" s="33"/>
      <c r="F320" s="175" t="s">
        <v>950</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13" customFormat="1" x14ac:dyDescent="0.2">
      <c r="B321" s="179"/>
      <c r="D321" s="174" t="s">
        <v>247</v>
      </c>
      <c r="E321" s="180" t="s">
        <v>1</v>
      </c>
      <c r="F321" s="181" t="s">
        <v>938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98</v>
      </c>
      <c r="G322" s="244"/>
      <c r="H322" s="245">
        <v>4</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97" t="s">
        <v>502</v>
      </c>
      <c r="D324" s="197" t="s">
        <v>338</v>
      </c>
      <c r="E324" s="198" t="s">
        <v>953</v>
      </c>
      <c r="F324" s="199" t="s">
        <v>954</v>
      </c>
      <c r="G324" s="248" t="s">
        <v>648</v>
      </c>
      <c r="H324" s="249">
        <v>3</v>
      </c>
      <c r="I324" s="200"/>
      <c r="J324" s="256">
        <f>ROUND(I324*H324,2)</f>
        <v>0</v>
      </c>
      <c r="K324" s="257" t="s">
        <v>1</v>
      </c>
      <c r="L324" s="201"/>
      <c r="M324" s="202" t="s">
        <v>1</v>
      </c>
      <c r="N324" s="203" t="s">
        <v>41</v>
      </c>
      <c r="O324" s="59"/>
      <c r="P324" s="170">
        <f>O324*H324</f>
        <v>0</v>
      </c>
      <c r="Q324" s="170">
        <v>0.01</v>
      </c>
      <c r="R324" s="170">
        <f>Q324*H324</f>
        <v>0.03</v>
      </c>
      <c r="S324" s="170">
        <v>0</v>
      </c>
      <c r="T324" s="171">
        <f>S324*H324</f>
        <v>0</v>
      </c>
      <c r="U324" s="33"/>
      <c r="V324" s="33"/>
      <c r="W324" s="33"/>
      <c r="X324" s="33"/>
      <c r="Y324" s="33"/>
      <c r="Z324" s="33"/>
      <c r="AA324" s="33"/>
      <c r="AB324" s="33"/>
      <c r="AC324" s="33"/>
      <c r="AD324" s="33"/>
      <c r="AE324" s="33"/>
      <c r="AR324" s="172" t="s">
        <v>316</v>
      </c>
      <c r="AT324" s="172" t="s">
        <v>338</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2071</v>
      </c>
    </row>
    <row r="325" spans="1:65" s="2" customFormat="1" x14ac:dyDescent="0.2">
      <c r="A325" s="33"/>
      <c r="B325" s="34"/>
      <c r="C325" s="33"/>
      <c r="D325" s="174" t="s">
        <v>243</v>
      </c>
      <c r="E325" s="33"/>
      <c r="F325" s="175" t="s">
        <v>956</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13" customFormat="1" x14ac:dyDescent="0.2">
      <c r="B326" s="179"/>
      <c r="D326" s="174" t="s">
        <v>247</v>
      </c>
      <c r="E326" s="180" t="s">
        <v>1</v>
      </c>
      <c r="F326" s="181" t="s">
        <v>938</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93</v>
      </c>
      <c r="G327" s="244"/>
      <c r="H327" s="245">
        <v>3</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3</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14.45" customHeight="1" x14ac:dyDescent="0.2">
      <c r="A329" s="33"/>
      <c r="B329" s="162"/>
      <c r="C329" s="163" t="s">
        <v>509</v>
      </c>
      <c r="D329" s="163" t="s">
        <v>237</v>
      </c>
      <c r="E329" s="164" t="s">
        <v>2072</v>
      </c>
      <c r="F329" s="165" t="s">
        <v>2073</v>
      </c>
      <c r="G329" s="240" t="s">
        <v>648</v>
      </c>
      <c r="H329" s="241">
        <v>38</v>
      </c>
      <c r="I329" s="167"/>
      <c r="J329" s="254">
        <f>ROUND(I329*H329,2)</f>
        <v>0</v>
      </c>
      <c r="K329" s="255" t="s">
        <v>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2074</v>
      </c>
    </row>
    <row r="330" spans="1:65" s="2" customFormat="1" x14ac:dyDescent="0.2">
      <c r="A330" s="33"/>
      <c r="B330" s="34"/>
      <c r="C330" s="33"/>
      <c r="D330" s="174" t="s">
        <v>243</v>
      </c>
      <c r="E330" s="33"/>
      <c r="F330" s="175" t="s">
        <v>2073</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29.25" x14ac:dyDescent="0.2">
      <c r="A331" s="33"/>
      <c r="B331" s="34"/>
      <c r="C331" s="33"/>
      <c r="D331" s="174" t="s">
        <v>408</v>
      </c>
      <c r="E331" s="33"/>
      <c r="F331" s="178" t="s">
        <v>2075</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408</v>
      </c>
      <c r="AU331" s="18" t="s">
        <v>85</v>
      </c>
    </row>
    <row r="332" spans="1:65" s="13" customFormat="1" x14ac:dyDescent="0.2">
      <c r="B332" s="179"/>
      <c r="D332" s="174" t="s">
        <v>247</v>
      </c>
      <c r="E332" s="180" t="s">
        <v>1</v>
      </c>
      <c r="F332" s="181" t="s">
        <v>2056</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543</v>
      </c>
      <c r="G333" s="244"/>
      <c r="H333" s="245">
        <v>38</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38</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4.45" customHeight="1" x14ac:dyDescent="0.2">
      <c r="A335" s="33"/>
      <c r="B335" s="162"/>
      <c r="C335" s="197" t="s">
        <v>515</v>
      </c>
      <c r="D335" s="197" t="s">
        <v>338</v>
      </c>
      <c r="E335" s="198" t="s">
        <v>2076</v>
      </c>
      <c r="F335" s="199" t="s">
        <v>2077</v>
      </c>
      <c r="G335" s="248" t="s">
        <v>648</v>
      </c>
      <c r="H335" s="249">
        <v>38</v>
      </c>
      <c r="I335" s="200"/>
      <c r="J335" s="256">
        <f>ROUND(I335*H335,2)</f>
        <v>0</v>
      </c>
      <c r="K335" s="257" t="s">
        <v>1</v>
      </c>
      <c r="L335" s="201"/>
      <c r="M335" s="202" t="s">
        <v>1</v>
      </c>
      <c r="N335" s="203"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316</v>
      </c>
      <c r="AT335" s="172" t="s">
        <v>338</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2078</v>
      </c>
    </row>
    <row r="336" spans="1:65" s="2" customFormat="1" x14ac:dyDescent="0.2">
      <c r="A336" s="33"/>
      <c r="B336" s="34"/>
      <c r="C336" s="33"/>
      <c r="D336" s="174" t="s">
        <v>243</v>
      </c>
      <c r="E336" s="33"/>
      <c r="F336" s="175" t="s">
        <v>2077</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13" customFormat="1" x14ac:dyDescent="0.2">
      <c r="B337" s="179"/>
      <c r="D337" s="174" t="s">
        <v>247</v>
      </c>
      <c r="E337" s="180" t="s">
        <v>1</v>
      </c>
      <c r="F337" s="181" t="s">
        <v>2079</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543</v>
      </c>
      <c r="G338" s="244"/>
      <c r="H338" s="245">
        <v>38</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38</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523</v>
      </c>
      <c r="D340" s="163" t="s">
        <v>237</v>
      </c>
      <c r="E340" s="164" t="s">
        <v>961</v>
      </c>
      <c r="F340" s="165" t="s">
        <v>962</v>
      </c>
      <c r="G340" s="240" t="s">
        <v>648</v>
      </c>
      <c r="H340" s="241">
        <v>35</v>
      </c>
      <c r="I340" s="167"/>
      <c r="J340" s="254">
        <f>ROUND(I340*H340,2)</f>
        <v>0</v>
      </c>
      <c r="K340" s="255" t="s">
        <v>241</v>
      </c>
      <c r="L340" s="34"/>
      <c r="M340" s="168" t="s">
        <v>1</v>
      </c>
      <c r="N340" s="169" t="s">
        <v>41</v>
      </c>
      <c r="O340" s="59"/>
      <c r="P340" s="170">
        <f>O340*H340</f>
        <v>0</v>
      </c>
      <c r="Q340" s="170">
        <v>6.0000000000000002E-5</v>
      </c>
      <c r="R340" s="170">
        <f>Q340*H340</f>
        <v>2.0999999999999999E-3</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2080</v>
      </c>
    </row>
    <row r="341" spans="1:65" s="2" customFormat="1" x14ac:dyDescent="0.2">
      <c r="A341" s="33"/>
      <c r="B341" s="34"/>
      <c r="C341" s="33"/>
      <c r="D341" s="174" t="s">
        <v>243</v>
      </c>
      <c r="E341" s="33"/>
      <c r="F341" s="175" t="s">
        <v>964</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33"/>
      <c r="D342" s="174" t="s">
        <v>245</v>
      </c>
      <c r="E342" s="33"/>
      <c r="F342" s="178" t="s">
        <v>965</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2056</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2081</v>
      </c>
      <c r="G344" s="244"/>
      <c r="H344" s="245">
        <v>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97" t="s">
        <v>534</v>
      </c>
      <c r="D346" s="197" t="s">
        <v>338</v>
      </c>
      <c r="E346" s="198" t="s">
        <v>967</v>
      </c>
      <c r="F346" s="199" t="s">
        <v>968</v>
      </c>
      <c r="G346" s="248" t="s">
        <v>648</v>
      </c>
      <c r="H346" s="249">
        <v>35</v>
      </c>
      <c r="I346" s="200"/>
      <c r="J346" s="256">
        <f>ROUND(I346*H346,2)</f>
        <v>0</v>
      </c>
      <c r="K346" s="257" t="s">
        <v>1</v>
      </c>
      <c r="L346" s="201"/>
      <c r="M346" s="202" t="s">
        <v>1</v>
      </c>
      <c r="N346" s="203" t="s">
        <v>41</v>
      </c>
      <c r="O346" s="59"/>
      <c r="P346" s="170">
        <f>O346*H346</f>
        <v>0</v>
      </c>
      <c r="Q346" s="170">
        <v>5.8999999999999999E-3</v>
      </c>
      <c r="R346" s="170">
        <f>Q346*H346</f>
        <v>0.20649999999999999</v>
      </c>
      <c r="S346" s="170">
        <v>0</v>
      </c>
      <c r="T346" s="171">
        <f>S346*H346</f>
        <v>0</v>
      </c>
      <c r="U346" s="33"/>
      <c r="V346" s="33"/>
      <c r="W346" s="33"/>
      <c r="X346" s="33"/>
      <c r="Y346" s="33"/>
      <c r="Z346" s="33"/>
      <c r="AA346" s="33"/>
      <c r="AB346" s="33"/>
      <c r="AC346" s="33"/>
      <c r="AD346" s="33"/>
      <c r="AE346" s="33"/>
      <c r="AR346" s="172" t="s">
        <v>316</v>
      </c>
      <c r="AT346" s="172" t="s">
        <v>338</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2082</v>
      </c>
    </row>
    <row r="347" spans="1:65" s="2" customFormat="1" x14ac:dyDescent="0.2">
      <c r="A347" s="33"/>
      <c r="B347" s="34"/>
      <c r="C347" s="33"/>
      <c r="D347" s="174" t="s">
        <v>243</v>
      </c>
      <c r="E347" s="33"/>
      <c r="F347" s="175" t="s">
        <v>968</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13" customFormat="1" x14ac:dyDescent="0.2">
      <c r="B348" s="179"/>
      <c r="D348" s="174" t="s">
        <v>247</v>
      </c>
      <c r="E348" s="180" t="s">
        <v>1</v>
      </c>
      <c r="F348" s="181" t="s">
        <v>970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523</v>
      </c>
      <c r="G349" s="244"/>
      <c r="H349" s="245">
        <v>35</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35</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539</v>
      </c>
      <c r="D351" s="197" t="s">
        <v>338</v>
      </c>
      <c r="E351" s="198" t="s">
        <v>971</v>
      </c>
      <c r="F351" s="199" t="s">
        <v>972</v>
      </c>
      <c r="G351" s="248" t="s">
        <v>627</v>
      </c>
      <c r="H351" s="249">
        <v>70</v>
      </c>
      <c r="I351" s="200"/>
      <c r="J351" s="256">
        <f>ROUND(I351*H351,2)</f>
        <v>0</v>
      </c>
      <c r="K351" s="257" t="s">
        <v>1</v>
      </c>
      <c r="L351" s="201"/>
      <c r="M351" s="202" t="s">
        <v>1</v>
      </c>
      <c r="N351" s="203" t="s">
        <v>41</v>
      </c>
      <c r="O351" s="59"/>
      <c r="P351" s="170">
        <f>O351*H351</f>
        <v>0</v>
      </c>
      <c r="Q351" s="170">
        <v>1E-3</v>
      </c>
      <c r="R351" s="170">
        <f>Q351*H351</f>
        <v>7.0000000000000007E-2</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2083</v>
      </c>
    </row>
    <row r="352" spans="1:65" s="2" customFormat="1" x14ac:dyDescent="0.2">
      <c r="A352" s="33"/>
      <c r="B352" s="34"/>
      <c r="C352" s="33"/>
      <c r="D352" s="174" t="s">
        <v>243</v>
      </c>
      <c r="E352" s="33"/>
      <c r="F352" s="175" t="s">
        <v>974</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975</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2084</v>
      </c>
      <c r="G354" s="244"/>
      <c r="H354" s="245">
        <v>70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70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543</v>
      </c>
      <c r="D356" s="163" t="s">
        <v>237</v>
      </c>
      <c r="E356" s="164" t="s">
        <v>977</v>
      </c>
      <c r="F356" s="165" t="s">
        <v>978</v>
      </c>
      <c r="G356" s="240" t="s">
        <v>648</v>
      </c>
      <c r="H356" s="241">
        <v>35</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2085</v>
      </c>
    </row>
    <row r="357" spans="1:65" s="2" customFormat="1" ht="19.5" x14ac:dyDescent="0.2">
      <c r="A357" s="33"/>
      <c r="B357" s="34"/>
      <c r="C357" s="33"/>
      <c r="D357" s="174" t="s">
        <v>243</v>
      </c>
      <c r="E357" s="33"/>
      <c r="F357" s="175" t="s">
        <v>980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97.5" x14ac:dyDescent="0.2">
      <c r="A358" s="33"/>
      <c r="B358" s="34"/>
      <c r="C358" s="33"/>
      <c r="D358" s="174" t="s">
        <v>245</v>
      </c>
      <c r="E358" s="33"/>
      <c r="F358" s="178" t="s">
        <v>981</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2056</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982</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523</v>
      </c>
      <c r="G361" s="244"/>
      <c r="H361" s="245">
        <v>35</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35</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30" customHeight="1" x14ac:dyDescent="0.2">
      <c r="A363" s="33"/>
      <c r="B363" s="162"/>
      <c r="C363" s="163" t="s">
        <v>551</v>
      </c>
      <c r="D363" s="163" t="s">
        <v>237</v>
      </c>
      <c r="E363" s="164" t="s">
        <v>983</v>
      </c>
      <c r="F363" s="165" t="s">
        <v>984</v>
      </c>
      <c r="G363" s="240" t="s">
        <v>263</v>
      </c>
      <c r="H363" s="241">
        <v>35</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2086</v>
      </c>
    </row>
    <row r="364" spans="1:65" s="2" customFormat="1" ht="29.25" x14ac:dyDescent="0.2">
      <c r="A364" s="33"/>
      <c r="B364" s="34"/>
      <c r="C364" s="33"/>
      <c r="D364" s="174" t="s">
        <v>243</v>
      </c>
      <c r="E364" s="33"/>
      <c r="F364" s="175" t="s">
        <v>986</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75.5" x14ac:dyDescent="0.2">
      <c r="A365" s="33"/>
      <c r="B365" s="34"/>
      <c r="C365" s="33"/>
      <c r="D365" s="174" t="s">
        <v>245</v>
      </c>
      <c r="E365" s="33"/>
      <c r="F365" s="178" t="s">
        <v>987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2056</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988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523</v>
      </c>
      <c r="G368" s="244"/>
      <c r="H368" s="245">
        <v>35</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35</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559</v>
      </c>
      <c r="D370" s="163" t="s">
        <v>237</v>
      </c>
      <c r="E370" s="164" t="s">
        <v>989</v>
      </c>
      <c r="F370" s="165" t="s">
        <v>990</v>
      </c>
      <c r="G370" s="240" t="s">
        <v>648</v>
      </c>
      <c r="H370" s="241">
        <v>54</v>
      </c>
      <c r="I370" s="167"/>
      <c r="J370" s="254">
        <f>ROUND(I370*H370,2)</f>
        <v>0</v>
      </c>
      <c r="K370" s="255" t="s">
        <v>1</v>
      </c>
      <c r="L370" s="34"/>
      <c r="M370" s="168" t="s">
        <v>1</v>
      </c>
      <c r="N370" s="169" t="s">
        <v>41</v>
      </c>
      <c r="O370" s="59"/>
      <c r="P370" s="170">
        <f>O370*H370</f>
        <v>0</v>
      </c>
      <c r="Q370" s="170">
        <v>2.0799999999999998E-3</v>
      </c>
      <c r="R370" s="170">
        <f>Q370*H370</f>
        <v>0.11231999999999999</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2087</v>
      </c>
    </row>
    <row r="371" spans="1:65" s="2" customFormat="1" ht="19.5" x14ac:dyDescent="0.2">
      <c r="A371" s="33"/>
      <c r="B371" s="34"/>
      <c r="C371" s="33"/>
      <c r="D371" s="174" t="s">
        <v>243</v>
      </c>
      <c r="E371" s="33"/>
      <c r="F371" s="175" t="s">
        <v>992</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29.25" x14ac:dyDescent="0.2">
      <c r="A372" s="33"/>
      <c r="B372" s="34"/>
      <c r="C372" s="33"/>
      <c r="D372" s="174" t="s">
        <v>408</v>
      </c>
      <c r="E372" s="33"/>
      <c r="F372" s="178" t="s">
        <v>993</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408</v>
      </c>
      <c r="AU372" s="18" t="s">
        <v>85</v>
      </c>
    </row>
    <row r="373" spans="1:65" s="13" customFormat="1" x14ac:dyDescent="0.2">
      <c r="B373" s="179"/>
      <c r="D373" s="174" t="s">
        <v>247</v>
      </c>
      <c r="E373" s="180" t="s">
        <v>1</v>
      </c>
      <c r="F373" s="181" t="s">
        <v>2056</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523</v>
      </c>
      <c r="G374" s="244"/>
      <c r="H374" s="245">
        <v>35</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3" customFormat="1" x14ac:dyDescent="0.2">
      <c r="B375" s="179"/>
      <c r="D375" s="174" t="s">
        <v>247</v>
      </c>
      <c r="E375" s="180" t="s">
        <v>1</v>
      </c>
      <c r="F375" s="181" t="s">
        <v>2088</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403</v>
      </c>
      <c r="G376" s="244"/>
      <c r="H376" s="245">
        <v>19</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54</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566</v>
      </c>
      <c r="D378" s="163" t="s">
        <v>237</v>
      </c>
      <c r="E378" s="164" t="s">
        <v>994</v>
      </c>
      <c r="F378" s="165" t="s">
        <v>995</v>
      </c>
      <c r="G378" s="240" t="s">
        <v>263</v>
      </c>
      <c r="H378" s="241">
        <v>17.5</v>
      </c>
      <c r="I378" s="167"/>
      <c r="J378" s="254">
        <f>ROUND(I378*H378,2)</f>
        <v>0</v>
      </c>
      <c r="K378" s="255" t="s">
        <v>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2089</v>
      </c>
    </row>
    <row r="379" spans="1:65" s="2" customFormat="1" ht="19.5" x14ac:dyDescent="0.2">
      <c r="A379" s="33"/>
      <c r="B379" s="34"/>
      <c r="C379" s="33"/>
      <c r="D379" s="174" t="s">
        <v>243</v>
      </c>
      <c r="E379" s="33"/>
      <c r="F379" s="175" t="s">
        <v>997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78" x14ac:dyDescent="0.2">
      <c r="A380" s="33"/>
      <c r="B380" s="34"/>
      <c r="C380" s="33"/>
      <c r="D380" s="174" t="s">
        <v>245</v>
      </c>
      <c r="E380" s="33"/>
      <c r="F380" s="178" t="s">
        <v>998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2056</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1000</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2090</v>
      </c>
      <c r="G383" s="244"/>
      <c r="H383" s="245">
        <v>17.5</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17.5</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4.45" customHeight="1" x14ac:dyDescent="0.2">
      <c r="A385" s="33"/>
      <c r="B385" s="162"/>
      <c r="C385" s="197" t="s">
        <v>573</v>
      </c>
      <c r="D385" s="197" t="s">
        <v>338</v>
      </c>
      <c r="E385" s="198" t="s">
        <v>1002</v>
      </c>
      <c r="F385" s="199" t="s">
        <v>1003</v>
      </c>
      <c r="G385" s="248" t="s">
        <v>271</v>
      </c>
      <c r="H385" s="249">
        <v>1.75</v>
      </c>
      <c r="I385" s="200"/>
      <c r="J385" s="256">
        <f>ROUND(I385*H385,2)</f>
        <v>0</v>
      </c>
      <c r="K385" s="257" t="s">
        <v>1</v>
      </c>
      <c r="L385" s="201"/>
      <c r="M385" s="202" t="s">
        <v>1</v>
      </c>
      <c r="N385" s="203" t="s">
        <v>41</v>
      </c>
      <c r="O385" s="59"/>
      <c r="P385" s="170">
        <f>O385*H385</f>
        <v>0</v>
      </c>
      <c r="Q385" s="170">
        <v>0.2</v>
      </c>
      <c r="R385" s="170">
        <f>Q385*H385</f>
        <v>0.35000000000000003</v>
      </c>
      <c r="S385" s="170">
        <v>0</v>
      </c>
      <c r="T385" s="171">
        <f>S385*H385</f>
        <v>0</v>
      </c>
      <c r="U385" s="33"/>
      <c r="V385" s="33"/>
      <c r="W385" s="33"/>
      <c r="X385" s="33"/>
      <c r="Y385" s="33"/>
      <c r="Z385" s="33"/>
      <c r="AA385" s="33"/>
      <c r="AB385" s="33"/>
      <c r="AC385" s="33"/>
      <c r="AD385" s="33"/>
      <c r="AE385" s="33"/>
      <c r="AR385" s="172" t="s">
        <v>316</v>
      </c>
      <c r="AT385" s="172" t="s">
        <v>338</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2091</v>
      </c>
    </row>
    <row r="386" spans="1:65" s="2" customFormat="1" x14ac:dyDescent="0.2">
      <c r="A386" s="33"/>
      <c r="B386" s="34"/>
      <c r="C386" s="33"/>
      <c r="D386" s="174" t="s">
        <v>243</v>
      </c>
      <c r="E386" s="33"/>
      <c r="F386" s="175" t="s">
        <v>1003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13" customFormat="1" x14ac:dyDescent="0.2">
      <c r="B387" s="179"/>
      <c r="D387" s="174" t="s">
        <v>247</v>
      </c>
      <c r="E387" s="180" t="s">
        <v>1</v>
      </c>
      <c r="F387" s="181" t="s">
        <v>1005</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2092</v>
      </c>
      <c r="G388" s="244"/>
      <c r="H388" s="245">
        <v>1.75</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1.75</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4.45" customHeight="1" x14ac:dyDescent="0.2">
      <c r="A390" s="33"/>
      <c r="B390" s="162"/>
      <c r="C390" s="163" t="s">
        <v>582</v>
      </c>
      <c r="D390" s="163" t="s">
        <v>237</v>
      </c>
      <c r="E390" s="164" t="s">
        <v>1007</v>
      </c>
      <c r="F390" s="165" t="s">
        <v>1008</v>
      </c>
      <c r="G390" s="240" t="s">
        <v>648</v>
      </c>
      <c r="H390" s="241">
        <v>175</v>
      </c>
      <c r="I390" s="167"/>
      <c r="J390" s="254">
        <f>ROUND(I390*H390,2)</f>
        <v>0</v>
      </c>
      <c r="K390" s="255" t="s">
        <v>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2093</v>
      </c>
    </row>
    <row r="391" spans="1:65" s="2" customFormat="1" x14ac:dyDescent="0.2">
      <c r="A391" s="33"/>
      <c r="B391" s="34"/>
      <c r="C391" s="33"/>
      <c r="D391" s="174" t="s">
        <v>243</v>
      </c>
      <c r="E391" s="33"/>
      <c r="F391" s="175" t="s">
        <v>1010</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13" customFormat="1" x14ac:dyDescent="0.2">
      <c r="B392" s="179"/>
      <c r="D392" s="174" t="s">
        <v>247</v>
      </c>
      <c r="E392" s="180" t="s">
        <v>1</v>
      </c>
      <c r="F392" s="181" t="s">
        <v>2056</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988</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2094</v>
      </c>
      <c r="G394" s="244"/>
      <c r="H394" s="245">
        <v>175</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175</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97" t="s">
        <v>592</v>
      </c>
      <c r="D396" s="197" t="s">
        <v>338</v>
      </c>
      <c r="E396" s="198" t="s">
        <v>1012</v>
      </c>
      <c r="F396" s="199" t="s">
        <v>1013</v>
      </c>
      <c r="G396" s="248" t="s">
        <v>648</v>
      </c>
      <c r="H396" s="249">
        <v>175</v>
      </c>
      <c r="I396" s="200"/>
      <c r="J396" s="256">
        <f>ROUND(I396*H396,2)</f>
        <v>0</v>
      </c>
      <c r="K396" s="257" t="s">
        <v>1</v>
      </c>
      <c r="L396" s="201"/>
      <c r="M396" s="202" t="s">
        <v>1</v>
      </c>
      <c r="N396" s="203" t="s">
        <v>41</v>
      </c>
      <c r="O396" s="59"/>
      <c r="P396" s="170">
        <f>O396*H396</f>
        <v>0</v>
      </c>
      <c r="Q396" s="170">
        <v>1E-3</v>
      </c>
      <c r="R396" s="170">
        <f>Q396*H396</f>
        <v>0.17500000000000002</v>
      </c>
      <c r="S396" s="170">
        <v>0</v>
      </c>
      <c r="T396" s="171">
        <f>S396*H396</f>
        <v>0</v>
      </c>
      <c r="U396" s="33"/>
      <c r="V396" s="33"/>
      <c r="W396" s="33"/>
      <c r="X396" s="33"/>
      <c r="Y396" s="33"/>
      <c r="Z396" s="33"/>
      <c r="AA396" s="33"/>
      <c r="AB396" s="33"/>
      <c r="AC396" s="33"/>
      <c r="AD396" s="33"/>
      <c r="AE396" s="33"/>
      <c r="AR396" s="172" t="s">
        <v>316</v>
      </c>
      <c r="AT396" s="172" t="s">
        <v>338</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2095</v>
      </c>
    </row>
    <row r="397" spans="1:65" s="2" customFormat="1" x14ac:dyDescent="0.2">
      <c r="A397" s="33"/>
      <c r="B397" s="34"/>
      <c r="C397" s="33"/>
      <c r="D397" s="174" t="s">
        <v>243</v>
      </c>
      <c r="E397" s="33"/>
      <c r="F397" s="175" t="s">
        <v>1015</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13" customFormat="1" x14ac:dyDescent="0.2">
      <c r="B398" s="179"/>
      <c r="D398" s="174" t="s">
        <v>247</v>
      </c>
      <c r="E398" s="180" t="s">
        <v>1</v>
      </c>
      <c r="F398" s="181" t="s">
        <v>1016</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3" customFormat="1" x14ac:dyDescent="0.2">
      <c r="B399" s="179"/>
      <c r="D399" s="174" t="s">
        <v>247</v>
      </c>
      <c r="E399" s="180" t="s">
        <v>1</v>
      </c>
      <c r="F399" s="181" t="s">
        <v>1017</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4" customFormat="1" x14ac:dyDescent="0.2">
      <c r="B400" s="185"/>
      <c r="D400" s="174" t="s">
        <v>247</v>
      </c>
      <c r="E400" s="186" t="s">
        <v>1</v>
      </c>
      <c r="F400" s="187" t="s">
        <v>2096</v>
      </c>
      <c r="G400" s="244"/>
      <c r="H400" s="245">
        <v>175</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5" customFormat="1" x14ac:dyDescent="0.2">
      <c r="B401" s="191"/>
      <c r="D401" s="174" t="s">
        <v>247</v>
      </c>
      <c r="E401" s="192" t="s">
        <v>1</v>
      </c>
      <c r="F401" s="193" t="s">
        <v>252</v>
      </c>
      <c r="G401" s="246"/>
      <c r="H401" s="247">
        <v>175</v>
      </c>
      <c r="I401" s="246"/>
      <c r="J401" s="246"/>
      <c r="K401" s="246"/>
      <c r="L401" s="191"/>
      <c r="M401" s="194"/>
      <c r="N401" s="195"/>
      <c r="O401" s="195"/>
      <c r="P401" s="195"/>
      <c r="Q401" s="195"/>
      <c r="R401" s="195"/>
      <c r="S401" s="195"/>
      <c r="T401" s="196"/>
      <c r="AT401" s="192" t="s">
        <v>247</v>
      </c>
      <c r="AU401" s="192" t="s">
        <v>85</v>
      </c>
      <c r="AV401" s="15" t="s">
        <v>98</v>
      </c>
      <c r="AW401" s="15" t="s">
        <v>33</v>
      </c>
      <c r="AX401" s="15" t="s">
        <v>83</v>
      </c>
      <c r="AY401" s="192" t="s">
        <v>235</v>
      </c>
    </row>
    <row r="402" spans="1:65" s="2" customFormat="1" ht="14.45" customHeight="1" x14ac:dyDescent="0.2">
      <c r="A402" s="33"/>
      <c r="B402" s="162"/>
      <c r="C402" s="163" t="s">
        <v>600</v>
      </c>
      <c r="D402" s="163" t="s">
        <v>237</v>
      </c>
      <c r="E402" s="164" t="s">
        <v>1019</v>
      </c>
      <c r="F402" s="165" t="s">
        <v>1020</v>
      </c>
      <c r="G402" s="240" t="s">
        <v>271</v>
      </c>
      <c r="H402" s="241">
        <v>1.05</v>
      </c>
      <c r="I402" s="167"/>
      <c r="J402" s="254">
        <f>ROUND(I402*H402,2)</f>
        <v>0</v>
      </c>
      <c r="K402" s="255" t="s">
        <v>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2097</v>
      </c>
    </row>
    <row r="403" spans="1:65" s="2" customFormat="1" x14ac:dyDescent="0.2">
      <c r="A403" s="33"/>
      <c r="B403" s="34"/>
      <c r="C403" s="33"/>
      <c r="D403" s="174" t="s">
        <v>243</v>
      </c>
      <c r="E403" s="33"/>
      <c r="F403" s="175" t="s">
        <v>1022</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13" customFormat="1" x14ac:dyDescent="0.2">
      <c r="B404" s="179"/>
      <c r="D404" s="174" t="s">
        <v>247</v>
      </c>
      <c r="E404" s="180" t="s">
        <v>1</v>
      </c>
      <c r="F404" s="181" t="s">
        <v>2056</v>
      </c>
      <c r="G404" s="242"/>
      <c r="H404" s="243" t="s">
        <v>1</v>
      </c>
      <c r="I404" s="242"/>
      <c r="J404" s="242"/>
      <c r="K404" s="242"/>
      <c r="L404" s="179"/>
      <c r="M404" s="182"/>
      <c r="N404" s="183"/>
      <c r="O404" s="183"/>
      <c r="P404" s="183"/>
      <c r="Q404" s="183"/>
      <c r="R404" s="183"/>
      <c r="S404" s="183"/>
      <c r="T404" s="184"/>
      <c r="AT404" s="180" t="s">
        <v>247</v>
      </c>
      <c r="AU404" s="180" t="s">
        <v>85</v>
      </c>
      <c r="AV404" s="13" t="s">
        <v>83</v>
      </c>
      <c r="AW404" s="13" t="s">
        <v>33</v>
      </c>
      <c r="AX404" s="13" t="s">
        <v>76</v>
      </c>
      <c r="AY404" s="180" t="s">
        <v>235</v>
      </c>
    </row>
    <row r="405" spans="1:65" s="13" customFormat="1" x14ac:dyDescent="0.2">
      <c r="B405" s="179"/>
      <c r="D405" s="174" t="s">
        <v>247</v>
      </c>
      <c r="E405" s="180" t="s">
        <v>1</v>
      </c>
      <c r="F405" s="181" t="s">
        <v>1023</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1024</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2098</v>
      </c>
      <c r="G407" s="244"/>
      <c r="H407" s="245">
        <v>1.05</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1.05</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9.899999999999999" customHeight="1" x14ac:dyDescent="0.2">
      <c r="A409" s="33"/>
      <c r="B409" s="162"/>
      <c r="C409" s="163" t="s">
        <v>608</v>
      </c>
      <c r="D409" s="163" t="s">
        <v>237</v>
      </c>
      <c r="E409" s="164" t="s">
        <v>1026</v>
      </c>
      <c r="F409" s="165" t="s">
        <v>1027</v>
      </c>
      <c r="G409" s="240" t="s">
        <v>271</v>
      </c>
      <c r="H409" s="241">
        <v>1.05</v>
      </c>
      <c r="I409" s="167"/>
      <c r="J409" s="254">
        <f>ROUND(I409*H409,2)</f>
        <v>0</v>
      </c>
      <c r="K409" s="255" t="s">
        <v>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2099</v>
      </c>
    </row>
    <row r="410" spans="1:65" s="2" customFormat="1" x14ac:dyDescent="0.2">
      <c r="A410" s="33"/>
      <c r="B410" s="34"/>
      <c r="C410" s="33"/>
      <c r="D410" s="174" t="s">
        <v>243</v>
      </c>
      <c r="E410" s="33"/>
      <c r="F410" s="175" t="s">
        <v>1029</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58.5" x14ac:dyDescent="0.2">
      <c r="A411" s="33"/>
      <c r="B411" s="34"/>
      <c r="C411" s="33"/>
      <c r="D411" s="174" t="s">
        <v>245</v>
      </c>
      <c r="E411" s="33"/>
      <c r="F411" s="178" t="s">
        <v>1030</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2100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2101</v>
      </c>
      <c r="G413" s="244"/>
      <c r="H413" s="245">
        <v>1.05</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1.05</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616</v>
      </c>
      <c r="D415" s="197" t="s">
        <v>338</v>
      </c>
      <c r="E415" s="198" t="s">
        <v>1033</v>
      </c>
      <c r="F415" s="199" t="s">
        <v>1034</v>
      </c>
      <c r="G415" s="248" t="s">
        <v>271</v>
      </c>
      <c r="H415" s="249">
        <v>1.05</v>
      </c>
      <c r="I415" s="200"/>
      <c r="J415" s="256">
        <f>ROUND(I415*H415,2)</f>
        <v>0</v>
      </c>
      <c r="K415" s="257" t="s">
        <v>241</v>
      </c>
      <c r="L415" s="201"/>
      <c r="M415" s="202" t="s">
        <v>1</v>
      </c>
      <c r="N415" s="203" t="s">
        <v>41</v>
      </c>
      <c r="O415" s="59"/>
      <c r="P415" s="170">
        <f>O415*H415</f>
        <v>0</v>
      </c>
      <c r="Q415" s="170">
        <v>0</v>
      </c>
      <c r="R415" s="170">
        <f>Q415*H415</f>
        <v>0</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2102</v>
      </c>
    </row>
    <row r="416" spans="1:65" s="2" customFormat="1" x14ac:dyDescent="0.2">
      <c r="A416" s="33"/>
      <c r="B416" s="34"/>
      <c r="C416" s="33"/>
      <c r="D416" s="174" t="s">
        <v>243</v>
      </c>
      <c r="E416" s="33"/>
      <c r="F416" s="175" t="s">
        <v>1034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1036</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2101</v>
      </c>
      <c r="G418" s="244"/>
      <c r="H418" s="245">
        <v>1.05</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1.05</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12" customFormat="1" ht="22.9" customHeight="1" x14ac:dyDescent="0.2">
      <c r="B420" s="152"/>
      <c r="D420" s="153" t="s">
        <v>75</v>
      </c>
      <c r="E420" s="161" t="s">
        <v>93</v>
      </c>
      <c r="F420" s="161" t="s">
        <v>522</v>
      </c>
      <c r="G420" s="239"/>
      <c r="H420" s="239"/>
      <c r="I420" s="239"/>
      <c r="J420" s="253">
        <f>BK420</f>
        <v>0</v>
      </c>
      <c r="K420" s="239"/>
      <c r="L420" s="152"/>
      <c r="M420" s="155"/>
      <c r="N420" s="156"/>
      <c r="O420" s="156"/>
      <c r="P420" s="157">
        <f>SUM(P421:P433)</f>
        <v>0</v>
      </c>
      <c r="Q420" s="156"/>
      <c r="R420" s="157">
        <f>SUM(R421:R433)</f>
        <v>0.26455000000000001</v>
      </c>
      <c r="S420" s="156"/>
      <c r="T420" s="158">
        <f>SUM(T421:T433)</f>
        <v>0</v>
      </c>
      <c r="AR420" s="153" t="s">
        <v>83</v>
      </c>
      <c r="AT420" s="159" t="s">
        <v>75</v>
      </c>
      <c r="AU420" s="159" t="s">
        <v>83</v>
      </c>
      <c r="AY420" s="153" t="s">
        <v>235</v>
      </c>
      <c r="BK420" s="160">
        <f>SUM(BK421:BK433)</f>
        <v>0</v>
      </c>
    </row>
    <row r="421" spans="1:65" s="2" customFormat="1" ht="30" customHeight="1" x14ac:dyDescent="0.2">
      <c r="A421" s="33"/>
      <c r="B421" s="162"/>
      <c r="C421" s="163" t="s">
        <v>624</v>
      </c>
      <c r="D421" s="163" t="s">
        <v>237</v>
      </c>
      <c r="E421" s="164" t="s">
        <v>1037</v>
      </c>
      <c r="F421" s="165" t="s">
        <v>1038</v>
      </c>
      <c r="G421" s="240" t="s">
        <v>648</v>
      </c>
      <c r="H421" s="241">
        <v>54</v>
      </c>
      <c r="I421" s="167"/>
      <c r="J421" s="254">
        <f>ROUND(I421*H421,2)</f>
        <v>0</v>
      </c>
      <c r="K421" s="255" t="s">
        <v>241</v>
      </c>
      <c r="L421" s="34"/>
      <c r="M421" s="168" t="s">
        <v>1</v>
      </c>
      <c r="N421" s="169" t="s">
        <v>41</v>
      </c>
      <c r="O421" s="59"/>
      <c r="P421" s="170">
        <f>O421*H421</f>
        <v>0</v>
      </c>
      <c r="Q421" s="170">
        <v>0</v>
      </c>
      <c r="R421" s="170">
        <f>Q421*H421</f>
        <v>0</v>
      </c>
      <c r="S421" s="170">
        <v>0</v>
      </c>
      <c r="T421" s="171">
        <f>S421*H421</f>
        <v>0</v>
      </c>
      <c r="U421" s="33"/>
      <c r="V421" s="33"/>
      <c r="W421" s="33"/>
      <c r="X421" s="33"/>
      <c r="Y421" s="33"/>
      <c r="Z421" s="33"/>
      <c r="AA421" s="33"/>
      <c r="AB421" s="33"/>
      <c r="AC421" s="33"/>
      <c r="AD421" s="33"/>
      <c r="AE421" s="33"/>
      <c r="AR421" s="172" t="s">
        <v>98</v>
      </c>
      <c r="AT421" s="172" t="s">
        <v>237</v>
      </c>
      <c r="AU421" s="172" t="s">
        <v>85</v>
      </c>
      <c r="AY421" s="18" t="s">
        <v>235</v>
      </c>
      <c r="BE421" s="173">
        <f>IF(N421="základní",J421,0)</f>
        <v>0</v>
      </c>
      <c r="BF421" s="173">
        <f>IF(N421="snížená",J421,0)</f>
        <v>0</v>
      </c>
      <c r="BG421" s="173">
        <f>IF(N421="zákl. přenesená",J421,0)</f>
        <v>0</v>
      </c>
      <c r="BH421" s="173">
        <f>IF(N421="sníž. přenesená",J421,0)</f>
        <v>0</v>
      </c>
      <c r="BI421" s="173">
        <f>IF(N421="nulová",J421,0)</f>
        <v>0</v>
      </c>
      <c r="BJ421" s="18" t="s">
        <v>83</v>
      </c>
      <c r="BK421" s="173">
        <f>ROUND(I421*H421,2)</f>
        <v>0</v>
      </c>
      <c r="BL421" s="18" t="s">
        <v>98</v>
      </c>
      <c r="BM421" s="172" t="s">
        <v>2103</v>
      </c>
    </row>
    <row r="422" spans="1:65" s="2" customFormat="1" ht="29.25" x14ac:dyDescent="0.2">
      <c r="A422" s="33"/>
      <c r="B422" s="34"/>
      <c r="C422" s="33"/>
      <c r="D422" s="174" t="s">
        <v>243</v>
      </c>
      <c r="E422" s="33"/>
      <c r="F422" s="175" t="s">
        <v>1040</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243</v>
      </c>
      <c r="AU422" s="18" t="s">
        <v>85</v>
      </c>
    </row>
    <row r="423" spans="1:65" s="2" customFormat="1" ht="321.75" x14ac:dyDescent="0.2">
      <c r="A423" s="33"/>
      <c r="B423" s="34"/>
      <c r="C423" s="33"/>
      <c r="D423" s="174" t="s">
        <v>245</v>
      </c>
      <c r="E423" s="33"/>
      <c r="F423" s="178" t="s">
        <v>1041</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245</v>
      </c>
      <c r="AU423" s="18" t="s">
        <v>85</v>
      </c>
    </row>
    <row r="424" spans="1:65" s="13" customFormat="1" x14ac:dyDescent="0.2">
      <c r="B424" s="179"/>
      <c r="D424" s="174" t="s">
        <v>247</v>
      </c>
      <c r="E424" s="180" t="s">
        <v>1</v>
      </c>
      <c r="F424" s="181" t="s">
        <v>2056</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523</v>
      </c>
      <c r="G425" s="244"/>
      <c r="H425" s="245">
        <v>35</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3" customFormat="1" x14ac:dyDescent="0.2">
      <c r="B426" s="179"/>
      <c r="D426" s="174" t="s">
        <v>247</v>
      </c>
      <c r="E426" s="180" t="s">
        <v>1</v>
      </c>
      <c r="F426" s="181" t="s">
        <v>2088</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D427" s="174" t="s">
        <v>247</v>
      </c>
      <c r="E427" s="186" t="s">
        <v>1</v>
      </c>
      <c r="F427" s="187" t="s">
        <v>403</v>
      </c>
      <c r="G427" s="244"/>
      <c r="H427" s="245">
        <v>19</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D428" s="174" t="s">
        <v>247</v>
      </c>
      <c r="E428" s="192" t="s">
        <v>1</v>
      </c>
      <c r="F428" s="193" t="s">
        <v>252</v>
      </c>
      <c r="G428" s="246"/>
      <c r="H428" s="247">
        <v>54</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4.45" customHeight="1" x14ac:dyDescent="0.2">
      <c r="A429" s="33"/>
      <c r="B429" s="162"/>
      <c r="C429" s="197" t="s">
        <v>633</v>
      </c>
      <c r="D429" s="197" t="s">
        <v>338</v>
      </c>
      <c r="E429" s="198" t="s">
        <v>1042</v>
      </c>
      <c r="F429" s="199" t="s">
        <v>1043</v>
      </c>
      <c r="G429" s="248" t="s">
        <v>271</v>
      </c>
      <c r="H429" s="249">
        <v>0.40699999999999997</v>
      </c>
      <c r="I429" s="200"/>
      <c r="J429" s="256">
        <f>ROUND(I429*H429,2)</f>
        <v>0</v>
      </c>
      <c r="K429" s="257" t="s">
        <v>241</v>
      </c>
      <c r="L429" s="201"/>
      <c r="M429" s="202" t="s">
        <v>1</v>
      </c>
      <c r="N429" s="203" t="s">
        <v>41</v>
      </c>
      <c r="O429" s="59"/>
      <c r="P429" s="170">
        <f>O429*H429</f>
        <v>0</v>
      </c>
      <c r="Q429" s="170">
        <v>0.65</v>
      </c>
      <c r="R429" s="170">
        <f>Q429*H429</f>
        <v>0.26455000000000001</v>
      </c>
      <c r="S429" s="170">
        <v>0</v>
      </c>
      <c r="T429" s="171">
        <f>S429*H429</f>
        <v>0</v>
      </c>
      <c r="U429" s="33"/>
      <c r="V429" s="33"/>
      <c r="W429" s="33"/>
      <c r="X429" s="33"/>
      <c r="Y429" s="33"/>
      <c r="Z429" s="33"/>
      <c r="AA429" s="33"/>
      <c r="AB429" s="33"/>
      <c r="AC429" s="33"/>
      <c r="AD429" s="33"/>
      <c r="AE429" s="33"/>
      <c r="AR429" s="172" t="s">
        <v>316</v>
      </c>
      <c r="AT429" s="172" t="s">
        <v>338</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2104</v>
      </c>
    </row>
    <row r="430" spans="1:65" s="2" customFormat="1" x14ac:dyDescent="0.2">
      <c r="A430" s="33"/>
      <c r="B430" s="34"/>
      <c r="C430" s="33"/>
      <c r="D430" s="174" t="s">
        <v>243</v>
      </c>
      <c r="E430" s="33"/>
      <c r="F430" s="175" t="s">
        <v>1043</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13" customFormat="1" x14ac:dyDescent="0.2">
      <c r="B431" s="179"/>
      <c r="D431" s="174" t="s">
        <v>247</v>
      </c>
      <c r="E431" s="180" t="s">
        <v>1</v>
      </c>
      <c r="F431" s="181" t="s">
        <v>1045</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2105</v>
      </c>
      <c r="G432" s="244"/>
      <c r="H432" s="245">
        <v>0.40699999999999997</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0.40699999999999997</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12" customFormat="1" ht="22.9" customHeight="1" x14ac:dyDescent="0.2">
      <c r="B434" s="152"/>
      <c r="D434" s="153" t="s">
        <v>75</v>
      </c>
      <c r="E434" s="161" t="s">
        <v>736</v>
      </c>
      <c r="F434" s="161" t="s">
        <v>737</v>
      </c>
      <c r="G434" s="239"/>
      <c r="H434" s="239"/>
      <c r="I434" s="239"/>
      <c r="J434" s="253">
        <f>BK434</f>
        <v>0</v>
      </c>
      <c r="K434" s="239"/>
      <c r="L434" s="152"/>
      <c r="M434" s="155"/>
      <c r="N434" s="156"/>
      <c r="O434" s="156"/>
      <c r="P434" s="157">
        <f>SUM(P435:P448)</f>
        <v>0</v>
      </c>
      <c r="Q434" s="156"/>
      <c r="R434" s="157">
        <f>SUM(R435:R448)</f>
        <v>0</v>
      </c>
      <c r="S434" s="156"/>
      <c r="T434" s="158">
        <f>SUM(T435:T448)</f>
        <v>0</v>
      </c>
      <c r="AR434" s="153" t="s">
        <v>83</v>
      </c>
      <c r="AT434" s="159" t="s">
        <v>75</v>
      </c>
      <c r="AU434" s="159" t="s">
        <v>83</v>
      </c>
      <c r="AY434" s="153" t="s">
        <v>235</v>
      </c>
      <c r="BK434" s="160">
        <f>SUM(BK435:BK448)</f>
        <v>0</v>
      </c>
    </row>
    <row r="435" spans="1:65" s="2" customFormat="1" ht="19.899999999999999" customHeight="1" x14ac:dyDescent="0.2">
      <c r="A435" s="33"/>
      <c r="B435" s="162"/>
      <c r="C435" s="163" t="s">
        <v>638</v>
      </c>
      <c r="D435" s="163" t="s">
        <v>237</v>
      </c>
      <c r="E435" s="164" t="s">
        <v>1778</v>
      </c>
      <c r="F435" s="165" t="s">
        <v>1779</v>
      </c>
      <c r="G435" s="240" t="s">
        <v>341</v>
      </c>
      <c r="H435" s="241">
        <v>212.00800000000001</v>
      </c>
      <c r="I435" s="167"/>
      <c r="J435" s="254">
        <f>ROUND(I435*H435,2)</f>
        <v>0</v>
      </c>
      <c r="K435" s="255" t="s">
        <v>1</v>
      </c>
      <c r="L435" s="34"/>
      <c r="M435" s="168" t="s">
        <v>1</v>
      </c>
      <c r="N435" s="169" t="s">
        <v>41</v>
      </c>
      <c r="O435" s="59"/>
      <c r="P435" s="170">
        <f>O435*H435</f>
        <v>0</v>
      </c>
      <c r="Q435" s="170">
        <v>0</v>
      </c>
      <c r="R435" s="170">
        <f>Q435*H435</f>
        <v>0</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2106</v>
      </c>
    </row>
    <row r="436" spans="1:65" s="2" customFormat="1" ht="19.5" x14ac:dyDescent="0.2">
      <c r="A436" s="33"/>
      <c r="B436" s="34"/>
      <c r="C436" s="33"/>
      <c r="D436" s="174" t="s">
        <v>243</v>
      </c>
      <c r="E436" s="33"/>
      <c r="F436" s="175" t="s">
        <v>1779</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13" customFormat="1" x14ac:dyDescent="0.2">
      <c r="B437" s="179"/>
      <c r="D437" s="174" t="s">
        <v>247</v>
      </c>
      <c r="E437" s="180" t="s">
        <v>1</v>
      </c>
      <c r="F437" s="181" t="s">
        <v>1141</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1781</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2107</v>
      </c>
      <c r="G439" s="244"/>
      <c r="H439" s="245">
        <v>6.625</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4" customFormat="1" x14ac:dyDescent="0.2">
      <c r="B440" s="185"/>
      <c r="D440" s="174" t="s">
        <v>247</v>
      </c>
      <c r="E440" s="186" t="s">
        <v>1</v>
      </c>
      <c r="F440" s="187" t="s">
        <v>2108</v>
      </c>
      <c r="G440" s="244"/>
      <c r="H440" s="245">
        <v>10.632999999999999</v>
      </c>
      <c r="I440" s="244"/>
      <c r="J440" s="244"/>
      <c r="K440" s="244"/>
      <c r="L440" s="185"/>
      <c r="M440" s="188"/>
      <c r="N440" s="189"/>
      <c r="O440" s="189"/>
      <c r="P440" s="189"/>
      <c r="Q440" s="189"/>
      <c r="R440" s="189"/>
      <c r="S440" s="189"/>
      <c r="T440" s="190"/>
      <c r="AT440" s="186" t="s">
        <v>247</v>
      </c>
      <c r="AU440" s="186" t="s">
        <v>85</v>
      </c>
      <c r="AV440" s="14" t="s">
        <v>85</v>
      </c>
      <c r="AW440" s="14" t="s">
        <v>33</v>
      </c>
      <c r="AX440" s="14" t="s">
        <v>76</v>
      </c>
      <c r="AY440" s="186" t="s">
        <v>235</v>
      </c>
    </row>
    <row r="441" spans="1:65" s="13" customFormat="1" x14ac:dyDescent="0.2">
      <c r="B441" s="179"/>
      <c r="D441" s="174" t="s">
        <v>247</v>
      </c>
      <c r="E441" s="180" t="s">
        <v>1</v>
      </c>
      <c r="F441" s="181" t="s">
        <v>1783</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2109</v>
      </c>
      <c r="G442" s="244"/>
      <c r="H442" s="245">
        <v>15.9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4" customFormat="1" x14ac:dyDescent="0.2">
      <c r="B443" s="185"/>
      <c r="D443" s="174" t="s">
        <v>247</v>
      </c>
      <c r="E443" s="186" t="s">
        <v>1</v>
      </c>
      <c r="F443" s="187" t="s">
        <v>2110</v>
      </c>
      <c r="G443" s="244"/>
      <c r="H443" s="245">
        <v>15.5</v>
      </c>
      <c r="I443" s="244"/>
      <c r="J443" s="244"/>
      <c r="K443" s="244"/>
      <c r="L443" s="185"/>
      <c r="M443" s="188"/>
      <c r="N443" s="189"/>
      <c r="O443" s="189"/>
      <c r="P443" s="189"/>
      <c r="Q443" s="189"/>
      <c r="R443" s="189"/>
      <c r="S443" s="189"/>
      <c r="T443" s="190"/>
      <c r="AT443" s="186" t="s">
        <v>247</v>
      </c>
      <c r="AU443" s="186" t="s">
        <v>85</v>
      </c>
      <c r="AV443" s="14" t="s">
        <v>85</v>
      </c>
      <c r="AW443" s="14" t="s">
        <v>33</v>
      </c>
      <c r="AX443" s="14" t="s">
        <v>76</v>
      </c>
      <c r="AY443" s="186" t="s">
        <v>235</v>
      </c>
    </row>
    <row r="444" spans="1:65" s="13" customFormat="1" x14ac:dyDescent="0.2">
      <c r="B444" s="179"/>
      <c r="D444" s="174" t="s">
        <v>247</v>
      </c>
      <c r="E444" s="180" t="s">
        <v>1</v>
      </c>
      <c r="F444" s="181" t="s">
        <v>1785</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1786</v>
      </c>
      <c r="G445" s="244"/>
      <c r="H445" s="245">
        <v>2.5</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3" customFormat="1" x14ac:dyDescent="0.2">
      <c r="B446" s="179"/>
      <c r="D446" s="174" t="s">
        <v>247</v>
      </c>
      <c r="E446" s="180" t="s">
        <v>1</v>
      </c>
      <c r="F446" s="181" t="s">
        <v>2111</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2112</v>
      </c>
      <c r="G447" s="244"/>
      <c r="H447" s="245">
        <v>160.85</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212.00800000000001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12" customFormat="1" ht="22.9" customHeight="1" x14ac:dyDescent="0.2">
      <c r="B449" s="152"/>
      <c r="D449" s="153" t="s">
        <v>75</v>
      </c>
      <c r="E449" s="161" t="s">
        <v>746</v>
      </c>
      <c r="F449" s="161" t="s">
        <v>747</v>
      </c>
      <c r="G449" s="239"/>
      <c r="H449" s="239"/>
      <c r="I449" s="239"/>
      <c r="J449" s="253">
        <f>BK449</f>
        <v>0</v>
      </c>
      <c r="K449" s="239"/>
      <c r="L449" s="152"/>
      <c r="M449" s="155"/>
      <c r="N449" s="156"/>
      <c r="O449" s="156"/>
      <c r="P449" s="157">
        <f>SUM(P450:P452)</f>
        <v>0</v>
      </c>
      <c r="Q449" s="156"/>
      <c r="R449" s="157">
        <f>SUM(R450:R452)</f>
        <v>0</v>
      </c>
      <c r="S449" s="156"/>
      <c r="T449" s="158">
        <f>SUM(T450:T452)</f>
        <v>0</v>
      </c>
      <c r="AR449" s="153" t="s">
        <v>83</v>
      </c>
      <c r="AT449" s="159" t="s">
        <v>75</v>
      </c>
      <c r="AU449" s="159" t="s">
        <v>83</v>
      </c>
      <c r="AY449" s="153" t="s">
        <v>235</v>
      </c>
      <c r="BK449" s="160">
        <f>SUM(BK450:BK452)</f>
        <v>0</v>
      </c>
    </row>
    <row r="450" spans="1:65" s="2" customFormat="1" ht="14.45" customHeight="1" x14ac:dyDescent="0.2">
      <c r="A450" s="33"/>
      <c r="B450" s="162"/>
      <c r="C450" s="163" t="s">
        <v>645</v>
      </c>
      <c r="D450" s="163" t="s">
        <v>237</v>
      </c>
      <c r="E450" s="164" t="s">
        <v>749</v>
      </c>
      <c r="F450" s="165" t="s">
        <v>750</v>
      </c>
      <c r="G450" s="240" t="s">
        <v>341</v>
      </c>
      <c r="H450" s="241">
        <v>1.52</v>
      </c>
      <c r="I450" s="167"/>
      <c r="J450" s="254">
        <f>ROUND(I450*H450,2)</f>
        <v>0</v>
      </c>
      <c r="K450" s="255" t="s">
        <v>241</v>
      </c>
      <c r="L450" s="34"/>
      <c r="M450" s="168" t="s">
        <v>1</v>
      </c>
      <c r="N450" s="169" t="s">
        <v>41</v>
      </c>
      <c r="O450" s="59"/>
      <c r="P450" s="170">
        <f>O450*H450</f>
        <v>0</v>
      </c>
      <c r="Q450" s="170">
        <v>0</v>
      </c>
      <c r="R450" s="170">
        <f>Q450*H450</f>
        <v>0</v>
      </c>
      <c r="S450" s="170">
        <v>0</v>
      </c>
      <c r="T450" s="171">
        <f>S450*H450</f>
        <v>0</v>
      </c>
      <c r="U450" s="33"/>
      <c r="V450" s="33"/>
      <c r="W450" s="33"/>
      <c r="X450" s="33"/>
      <c r="Y450" s="33"/>
      <c r="Z450" s="33"/>
      <c r="AA450" s="33"/>
      <c r="AB450" s="33"/>
      <c r="AC450" s="33"/>
      <c r="AD450" s="33"/>
      <c r="AE450" s="33"/>
      <c r="AR450" s="172" t="s">
        <v>98</v>
      </c>
      <c r="AT450" s="172" t="s">
        <v>237</v>
      </c>
      <c r="AU450" s="172" t="s">
        <v>85</v>
      </c>
      <c r="AY450" s="18" t="s">
        <v>235</v>
      </c>
      <c r="BE450" s="173">
        <f>IF(N450="základní",J450,0)</f>
        <v>0</v>
      </c>
      <c r="BF450" s="173">
        <f>IF(N450="snížená",J450,0)</f>
        <v>0</v>
      </c>
      <c r="BG450" s="173">
        <f>IF(N450="zákl. přenesená",J450,0)</f>
        <v>0</v>
      </c>
      <c r="BH450" s="173">
        <f>IF(N450="sníž. přenesená",J450,0)</f>
        <v>0</v>
      </c>
      <c r="BI450" s="173">
        <f>IF(N450="nulová",J450,0)</f>
        <v>0</v>
      </c>
      <c r="BJ450" s="18" t="s">
        <v>83</v>
      </c>
      <c r="BK450" s="173">
        <f>ROUND(I450*H450,2)</f>
        <v>0</v>
      </c>
      <c r="BL450" s="18" t="s">
        <v>98</v>
      </c>
      <c r="BM450" s="172" t="s">
        <v>2113</v>
      </c>
    </row>
    <row r="451" spans="1:65" s="2" customFormat="1" ht="19.5" x14ac:dyDescent="0.2">
      <c r="A451" s="33"/>
      <c r="B451" s="34"/>
      <c r="C451" s="33"/>
      <c r="D451" s="174" t="s">
        <v>243</v>
      </c>
      <c r="E451" s="33"/>
      <c r="F451" s="175" t="s">
        <v>752</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243</v>
      </c>
      <c r="AU451" s="18" t="s">
        <v>85</v>
      </c>
    </row>
    <row r="452" spans="1:65" s="2" customFormat="1" ht="29.25" x14ac:dyDescent="0.2">
      <c r="A452" s="33"/>
      <c r="B452" s="34"/>
      <c r="C452" s="33"/>
      <c r="D452" s="174" t="s">
        <v>245</v>
      </c>
      <c r="E452" s="33"/>
      <c r="F452" s="178" t="s">
        <v>753</v>
      </c>
      <c r="G452" s="238"/>
      <c r="H452" s="238"/>
      <c r="I452" s="238"/>
      <c r="J452" s="238"/>
      <c r="K452" s="238"/>
      <c r="L452" s="34"/>
      <c r="M452" s="207"/>
      <c r="N452" s="208"/>
      <c r="O452" s="209"/>
      <c r="P452" s="209"/>
      <c r="Q452" s="209"/>
      <c r="R452" s="209"/>
      <c r="S452" s="209"/>
      <c r="T452" s="210"/>
      <c r="U452" s="33"/>
      <c r="V452" s="33"/>
      <c r="W452" s="33"/>
      <c r="X452" s="33"/>
      <c r="Y452" s="33"/>
      <c r="Z452" s="33"/>
      <c r="AA452" s="33"/>
      <c r="AB452" s="33"/>
      <c r="AC452" s="33"/>
      <c r="AD452" s="33"/>
      <c r="AE452" s="33"/>
      <c r="AT452" s="18" t="s">
        <v>245</v>
      </c>
      <c r="AU452" s="18" t="s">
        <v>85</v>
      </c>
    </row>
    <row r="453" spans="1:65" s="2" customFormat="1" ht="6.95" customHeight="1" x14ac:dyDescent="0.2">
      <c r="A453" s="33"/>
      <c r="B453" s="48"/>
      <c r="C453" s="49"/>
      <c r="D453" s="49"/>
      <c r="E453" s="49"/>
      <c r="F453" s="49"/>
      <c r="G453" s="250"/>
      <c r="H453" s="250"/>
      <c r="I453" s="250"/>
      <c r="J453" s="250"/>
      <c r="K453" s="250"/>
      <c r="L453" s="34"/>
      <c r="M453" s="33"/>
      <c r="O453" s="33"/>
      <c r="P453" s="33"/>
      <c r="Q453" s="33"/>
      <c r="R453" s="33"/>
      <c r="S453" s="33"/>
      <c r="T453" s="33"/>
      <c r="U453" s="33"/>
      <c r="V453" s="33"/>
      <c r="W453" s="33"/>
      <c r="X453" s="33"/>
      <c r="Y453" s="33"/>
      <c r="Z453" s="33"/>
      <c r="AA453" s="33"/>
      <c r="AB453" s="33"/>
      <c r="AC453" s="33"/>
      <c r="AD453" s="33"/>
      <c r="AE453" s="33"/>
    </row>
  </sheetData>
  <sheetProtection password="F3DC" sheet="1" objects="1" scenarios="1"/>
  <autoFilter ref="C128:K452"/>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129"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130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9" t="s">
        <v>1931</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2114</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ROUND((SUM(BE128:BE174)),  2)</f>
        <v>0</v>
      </c>
      <c r="G37" s="33"/>
      <c r="H37" s="33"/>
      <c r="I37" s="113">
        <v>0.21</v>
      </c>
      <c r="J37" s="112">
        <f>ROUND(((SUM(BE128:BE174))*I37),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ROUND((SUM(BF128:BF174)),  2)</f>
        <v>0</v>
      </c>
      <c r="G38" s="33"/>
      <c r="H38" s="33"/>
      <c r="I38" s="113">
        <v>0.15</v>
      </c>
      <c r="J38" s="112">
        <f>ROUND(((SUM(BF128:BF174))*I38),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9" t="s">
        <v>1931</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01.2.2.1 - Následná péče - 1.rok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J171</f>
        <v>0</v>
      </c>
      <c r="L103" s="137"/>
    </row>
    <row r="104" spans="1:47" s="10" customFormat="1" ht="14.85" customHeight="1" x14ac:dyDescent="0.2">
      <c r="B104" s="137"/>
      <c r="D104" s="138" t="s">
        <v>1060</v>
      </c>
      <c r="E104" s="139"/>
      <c r="F104" s="139"/>
      <c r="G104" s="139"/>
      <c r="H104" s="139"/>
      <c r="I104" s="140"/>
      <c r="J104" s="141">
        <f>J172</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198</v>
      </c>
      <c r="F116" s="281"/>
      <c r="G116" s="281"/>
      <c r="H116" s="281"/>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309" t="s">
        <v>1931</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01.2.2.1 - Následná péče - 1.rok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P130+P171</f>
        <v>0</v>
      </c>
      <c r="Q129" s="156"/>
      <c r="R129" s="157">
        <f>R130+R171</f>
        <v>7.2799999999999991E-3</v>
      </c>
      <c r="S129" s="156"/>
      <c r="T129" s="158">
        <f>T130+T171</f>
        <v>0</v>
      </c>
      <c r="AR129" s="153" t="s">
        <v>83</v>
      </c>
      <c r="AT129" s="159" t="s">
        <v>75</v>
      </c>
      <c r="AU129" s="159" t="s">
        <v>76</v>
      </c>
      <c r="AY129" s="153" t="s">
        <v>235</v>
      </c>
      <c r="BK129" s="160">
        <f>BK130+BK171</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SUM(P131:P170)</f>
        <v>0</v>
      </c>
      <c r="Q130" s="156"/>
      <c r="R130" s="157">
        <f>SUM(R131:R170)</f>
        <v>7.2799999999999991E-3</v>
      </c>
      <c r="S130" s="156"/>
      <c r="T130" s="158">
        <f>SUM(T131:T170)</f>
        <v>0</v>
      </c>
      <c r="AR130" s="153" t="s">
        <v>83</v>
      </c>
      <c r="AT130" s="159" t="s">
        <v>75</v>
      </c>
      <c r="AU130" s="159" t="s">
        <v>83</v>
      </c>
      <c r="AY130" s="153" t="s">
        <v>235</v>
      </c>
      <c r="BK130" s="160">
        <f>SUM(BK131:BK170)</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2115</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1072</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3" customFormat="1" x14ac:dyDescent="0.2">
      <c r="B136" s="179"/>
      <c r="D136" s="174" t="s">
        <v>247</v>
      </c>
      <c r="E136" s="180" t="s">
        <v>1</v>
      </c>
      <c r="F136" s="181" t="s">
        <v>1066</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2116</v>
      </c>
      <c r="G137" s="244"/>
      <c r="H137" s="245">
        <v>35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35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9.899999999999999" customHeight="1" x14ac:dyDescent="0.2">
      <c r="A139" s="33"/>
      <c r="B139" s="162"/>
      <c r="C139" s="163" t="s">
        <v>307</v>
      </c>
      <c r="D139" s="163" t="s">
        <v>237</v>
      </c>
      <c r="E139" s="164" t="s">
        <v>989</v>
      </c>
      <c r="F139" s="165" t="s">
        <v>990</v>
      </c>
      <c r="G139" s="240" t="s">
        <v>648</v>
      </c>
      <c r="H139" s="241">
        <v>3.5</v>
      </c>
      <c r="I139" s="167"/>
      <c r="J139" s="254">
        <f>ROUND(I139*H139,2)</f>
        <v>0</v>
      </c>
      <c r="K139" s="255" t="s">
        <v>1</v>
      </c>
      <c r="L139" s="34"/>
      <c r="M139" s="168" t="s">
        <v>1</v>
      </c>
      <c r="N139" s="169" t="s">
        <v>41</v>
      </c>
      <c r="O139" s="59"/>
      <c r="P139" s="170">
        <f>O139*H139</f>
        <v>0</v>
      </c>
      <c r="Q139" s="170">
        <v>2.0799999999999998E-3</v>
      </c>
      <c r="R139" s="170">
        <f>Q139*H139</f>
        <v>7.2799999999999991E-3</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2117</v>
      </c>
    </row>
    <row r="140" spans="1:65" s="2" customFormat="1" ht="19.5" x14ac:dyDescent="0.2">
      <c r="A140" s="33"/>
      <c r="B140" s="34"/>
      <c r="C140" s="33"/>
      <c r="D140" s="174" t="s">
        <v>243</v>
      </c>
      <c r="E140" s="33"/>
      <c r="F140" s="175" t="s">
        <v>992</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9.25" x14ac:dyDescent="0.2">
      <c r="A141" s="33"/>
      <c r="B141" s="34"/>
      <c r="C141" s="33"/>
      <c r="D141" s="174" t="s">
        <v>408</v>
      </c>
      <c r="E141" s="33"/>
      <c r="F141" s="178" t="s">
        <v>993</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408</v>
      </c>
      <c r="AU141" s="18" t="s">
        <v>85</v>
      </c>
    </row>
    <row r="142" spans="1:65" s="13" customFormat="1" x14ac:dyDescent="0.2">
      <c r="B142" s="179"/>
      <c r="D142" s="174" t="s">
        <v>247</v>
      </c>
      <c r="E142" s="180" t="s">
        <v>1</v>
      </c>
      <c r="F142" s="181" t="s">
        <v>2056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1075</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2118</v>
      </c>
      <c r="G144" s="244"/>
      <c r="H144" s="245">
        <v>3.5</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3.5</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316</v>
      </c>
      <c r="D146" s="163" t="s">
        <v>237</v>
      </c>
      <c r="E146" s="164" t="s">
        <v>1077</v>
      </c>
      <c r="F146" s="165" t="s">
        <v>1078</v>
      </c>
      <c r="G146" s="240" t="s">
        <v>1079</v>
      </c>
      <c r="H146" s="241">
        <v>3.5000000000000003E-2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2119</v>
      </c>
    </row>
    <row r="147" spans="1:65" s="2" customFormat="1" ht="19.5" x14ac:dyDescent="0.2">
      <c r="A147" s="33"/>
      <c r="B147" s="34"/>
      <c r="C147" s="33"/>
      <c r="D147" s="174" t="s">
        <v>243</v>
      </c>
      <c r="E147" s="33"/>
      <c r="F147" s="175" t="s">
        <v>1081</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2056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1082</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2120</v>
      </c>
      <c r="G150" s="244"/>
      <c r="H150" s="245">
        <v>3.5000000000000003E-2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3.5000000000000003E-2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353</v>
      </c>
      <c r="D152" s="163" t="s">
        <v>237</v>
      </c>
      <c r="E152" s="164" t="s">
        <v>1019</v>
      </c>
      <c r="F152" s="165" t="s">
        <v>1020</v>
      </c>
      <c r="G152" s="240" t="s">
        <v>271</v>
      </c>
      <c r="H152" s="241">
        <v>12.96</v>
      </c>
      <c r="I152" s="167"/>
      <c r="J152" s="254">
        <f>ROUND(I152*H152,2)</f>
        <v>0</v>
      </c>
      <c r="K152" s="255" t="s">
        <v>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2121</v>
      </c>
    </row>
    <row r="153" spans="1:65" s="2" customFormat="1" x14ac:dyDescent="0.2">
      <c r="A153" s="33"/>
      <c r="B153" s="34"/>
      <c r="C153" s="33"/>
      <c r="D153" s="174" t="s">
        <v>243</v>
      </c>
      <c r="E153" s="33"/>
      <c r="F153" s="175" t="s">
        <v>1022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2056</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1085</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2122</v>
      </c>
      <c r="G156" s="244"/>
      <c r="H156" s="245">
        <v>8.4</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3" customFormat="1" x14ac:dyDescent="0.2">
      <c r="B157" s="179"/>
      <c r="D157" s="174" t="s">
        <v>247</v>
      </c>
      <c r="E157" s="180" t="s">
        <v>1</v>
      </c>
      <c r="F157" s="181" t="s">
        <v>2123</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2124</v>
      </c>
      <c r="G158" s="244"/>
      <c r="H158" s="245">
        <v>4.5599999999999996</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12.96</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358</v>
      </c>
      <c r="D160" s="163" t="s">
        <v>237</v>
      </c>
      <c r="E160" s="164" t="s">
        <v>1026</v>
      </c>
      <c r="F160" s="165" t="s">
        <v>1027</v>
      </c>
      <c r="G160" s="240" t="s">
        <v>271</v>
      </c>
      <c r="H160" s="241">
        <v>12.96</v>
      </c>
      <c r="I160" s="167"/>
      <c r="J160" s="254">
        <f>ROUND(I160*H160,2)</f>
        <v>0</v>
      </c>
      <c r="K160" s="255" t="s">
        <v>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2125</v>
      </c>
    </row>
    <row r="161" spans="1:65" s="2" customFormat="1" x14ac:dyDescent="0.2">
      <c r="A161" s="33"/>
      <c r="B161" s="34"/>
      <c r="C161" s="33"/>
      <c r="D161" s="174" t="s">
        <v>243</v>
      </c>
      <c r="E161" s="33"/>
      <c r="F161" s="175" t="s">
        <v>1029</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58.5" x14ac:dyDescent="0.2">
      <c r="A162" s="33"/>
      <c r="B162" s="34"/>
      <c r="C162" s="33"/>
      <c r="D162" s="174" t="s">
        <v>245</v>
      </c>
      <c r="E162" s="33"/>
      <c r="F162" s="178" t="s">
        <v>1030</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2100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2126</v>
      </c>
      <c r="G164" s="244"/>
      <c r="H164" s="245">
        <v>12.96</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12.96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4.45" customHeight="1" x14ac:dyDescent="0.2">
      <c r="A166" s="33"/>
      <c r="B166" s="162"/>
      <c r="C166" s="197" t="s">
        <v>8</v>
      </c>
      <c r="D166" s="197" t="s">
        <v>338</v>
      </c>
      <c r="E166" s="198" t="s">
        <v>1033</v>
      </c>
      <c r="F166" s="199" t="s">
        <v>1034</v>
      </c>
      <c r="G166" s="248" t="s">
        <v>271</v>
      </c>
      <c r="H166" s="249">
        <v>12.96</v>
      </c>
      <c r="I166" s="200"/>
      <c r="J166" s="256">
        <f>ROUND(I166*H166,2)</f>
        <v>0</v>
      </c>
      <c r="K166" s="257" t="s">
        <v>241</v>
      </c>
      <c r="L166" s="201"/>
      <c r="M166" s="202" t="s">
        <v>1</v>
      </c>
      <c r="N166" s="203"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316</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2127</v>
      </c>
    </row>
    <row r="167" spans="1:65" s="2" customFormat="1" x14ac:dyDescent="0.2">
      <c r="A167" s="33"/>
      <c r="B167" s="34"/>
      <c r="C167" s="33"/>
      <c r="D167" s="174" t="s">
        <v>243</v>
      </c>
      <c r="E167" s="33"/>
      <c r="F167" s="175" t="s">
        <v>1034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1036</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2126</v>
      </c>
      <c r="G169" s="244"/>
      <c r="H169" s="245">
        <v>12.96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12.96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12" customFormat="1" ht="22.9" customHeight="1" x14ac:dyDescent="0.2">
      <c r="B171" s="152"/>
      <c r="D171" s="153" t="s">
        <v>75</v>
      </c>
      <c r="E171" s="161" t="s">
        <v>322</v>
      </c>
      <c r="F171" s="161" t="s">
        <v>1090</v>
      </c>
      <c r="G171" s="239"/>
      <c r="H171" s="239"/>
      <c r="I171" s="239"/>
      <c r="J171" s="253">
        <f>BK171</f>
        <v>0</v>
      </c>
      <c r="K171" s="239"/>
      <c r="L171" s="152"/>
      <c r="M171" s="155"/>
      <c r="N171" s="156"/>
      <c r="O171" s="156"/>
      <c r="P171" s="157">
        <f>P172</f>
        <v>0</v>
      </c>
      <c r="Q171" s="156"/>
      <c r="R171" s="157">
        <f>R172</f>
        <v>0</v>
      </c>
      <c r="S171" s="156"/>
      <c r="T171" s="158">
        <f>T172</f>
        <v>0</v>
      </c>
      <c r="AR171" s="153" t="s">
        <v>83</v>
      </c>
      <c r="AT171" s="159" t="s">
        <v>75</v>
      </c>
      <c r="AU171" s="159" t="s">
        <v>83</v>
      </c>
      <c r="AY171" s="153" t="s">
        <v>235</v>
      </c>
      <c r="BK171" s="160">
        <f>BK172</f>
        <v>0</v>
      </c>
    </row>
    <row r="172" spans="1:65" s="12" customFormat="1" ht="20.85" customHeight="1" x14ac:dyDescent="0.2">
      <c r="B172" s="152"/>
      <c r="D172" s="153" t="s">
        <v>75</v>
      </c>
      <c r="E172" s="161" t="s">
        <v>1091</v>
      </c>
      <c r="F172" s="161" t="s">
        <v>1092</v>
      </c>
      <c r="G172" s="239"/>
      <c r="H172" s="239"/>
      <c r="I172" s="239"/>
      <c r="J172" s="253">
        <f>BK172</f>
        <v>0</v>
      </c>
      <c r="K172" s="239"/>
      <c r="L172" s="152"/>
      <c r="M172" s="155"/>
      <c r="N172" s="156"/>
      <c r="O172" s="156"/>
      <c r="P172" s="157">
        <f>SUM(P173:P174)</f>
        <v>0</v>
      </c>
      <c r="Q172" s="156"/>
      <c r="R172" s="157">
        <f>SUM(R173:R174)</f>
        <v>0</v>
      </c>
      <c r="S172" s="156"/>
      <c r="T172" s="158">
        <f>SUM(T173:T174)</f>
        <v>0</v>
      </c>
      <c r="AR172" s="153" t="s">
        <v>83</v>
      </c>
      <c r="AT172" s="159" t="s">
        <v>75</v>
      </c>
      <c r="AU172" s="159" t="s">
        <v>85</v>
      </c>
      <c r="AY172" s="153" t="s">
        <v>235</v>
      </c>
      <c r="BK172" s="160">
        <f>SUM(BK173:BK174)</f>
        <v>0</v>
      </c>
    </row>
    <row r="173" spans="1:65" s="2" customFormat="1" ht="19.899999999999999" customHeight="1" x14ac:dyDescent="0.2">
      <c r="A173" s="33"/>
      <c r="B173" s="162"/>
      <c r="C173" s="163" t="s">
        <v>379</v>
      </c>
      <c r="D173" s="163" t="s">
        <v>237</v>
      </c>
      <c r="E173" s="164" t="s">
        <v>1093</v>
      </c>
      <c r="F173" s="165" t="s">
        <v>1094</v>
      </c>
      <c r="G173" s="240" t="s">
        <v>341</v>
      </c>
      <c r="H173" s="241">
        <v>4.2000000000000003E-2</v>
      </c>
      <c r="I173" s="167"/>
      <c r="J173" s="254">
        <f>ROUND(I173*H173,2)</f>
        <v>0</v>
      </c>
      <c r="K173" s="255" t="s">
        <v>1</v>
      </c>
      <c r="L173" s="34"/>
      <c r="M173" s="168" t="s">
        <v>1</v>
      </c>
      <c r="N173" s="169" t="s">
        <v>41</v>
      </c>
      <c r="O173" s="59"/>
      <c r="P173" s="170">
        <f>O173*H173</f>
        <v>0</v>
      </c>
      <c r="Q173" s="170">
        <v>0</v>
      </c>
      <c r="R173" s="170">
        <f>Q173*H173</f>
        <v>0</v>
      </c>
      <c r="S173" s="170">
        <v>0</v>
      </c>
      <c r="T173" s="171">
        <f>S173*H173</f>
        <v>0</v>
      </c>
      <c r="U173" s="33"/>
      <c r="V173" s="33"/>
      <c r="W173" s="33"/>
      <c r="X173" s="33"/>
      <c r="Y173" s="33"/>
      <c r="Z173" s="33"/>
      <c r="AA173" s="33"/>
      <c r="AB173" s="33"/>
      <c r="AC173" s="33"/>
      <c r="AD173" s="33"/>
      <c r="AE173" s="33"/>
      <c r="AR173" s="172" t="s">
        <v>98</v>
      </c>
      <c r="AT173" s="172" t="s">
        <v>237</v>
      </c>
      <c r="AU173" s="172" t="s">
        <v>93</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2128</v>
      </c>
    </row>
    <row r="174" spans="1:65" s="2" customFormat="1" ht="19.5" x14ac:dyDescent="0.2">
      <c r="A174" s="33"/>
      <c r="B174" s="34"/>
      <c r="C174" s="33"/>
      <c r="D174" s="174" t="s">
        <v>243</v>
      </c>
      <c r="E174" s="33"/>
      <c r="F174" s="175" t="s">
        <v>1096</v>
      </c>
      <c r="G174" s="238"/>
      <c r="H174" s="238"/>
      <c r="I174" s="238"/>
      <c r="J174" s="238"/>
      <c r="K174" s="238"/>
      <c r="L174" s="34"/>
      <c r="M174" s="207"/>
      <c r="N174" s="208"/>
      <c r="O174" s="209"/>
      <c r="P174" s="209"/>
      <c r="Q174" s="209"/>
      <c r="R174" s="209"/>
      <c r="S174" s="209"/>
      <c r="T174" s="210"/>
      <c r="U174" s="33"/>
      <c r="V174" s="33"/>
      <c r="W174" s="33"/>
      <c r="X174" s="33"/>
      <c r="Y174" s="33"/>
      <c r="Z174" s="33"/>
      <c r="AA174" s="33"/>
      <c r="AB174" s="33"/>
      <c r="AC174" s="33"/>
      <c r="AD174" s="33"/>
      <c r="AE174" s="33"/>
      <c r="AT174" s="18" t="s">
        <v>243</v>
      </c>
      <c r="AU174" s="18" t="s">
        <v>93</v>
      </c>
    </row>
    <row r="175" spans="1:65" s="2" customFormat="1" ht="6.95" customHeight="1" x14ac:dyDescent="0.2">
      <c r="A175" s="33"/>
      <c r="B175" s="48"/>
      <c r="C175" s="49"/>
      <c r="D175" s="49"/>
      <c r="E175" s="49"/>
      <c r="F175" s="49"/>
      <c r="G175" s="250"/>
      <c r="H175" s="250"/>
      <c r="I175" s="250"/>
      <c r="J175" s="250"/>
      <c r="K175" s="250"/>
      <c r="L175" s="34"/>
      <c r="M175" s="33"/>
      <c r="O175" s="33"/>
      <c r="P175" s="33"/>
      <c r="Q175" s="33"/>
      <c r="R175" s="33"/>
      <c r="S175" s="33"/>
      <c r="T175" s="33"/>
      <c r="U175" s="33"/>
      <c r="V175" s="33"/>
      <c r="W175" s="33"/>
      <c r="X175" s="33"/>
      <c r="Y175" s="33"/>
      <c r="Z175" s="33"/>
      <c r="AA175" s="33"/>
      <c r="AB175" s="33"/>
      <c r="AC175" s="33"/>
      <c r="AD175" s="33"/>
      <c r="AE175" s="33"/>
    </row>
  </sheetData>
  <sheetProtection password="F3DC" sheet="1" objects="1" scenarios="1"/>
  <autoFilter ref="C127:K174"/>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05"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132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9" t="s">
        <v>1931</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2129</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9" t="s">
        <v>1931</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01.2.2.2 - Následná péče - 2.rok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198</v>
      </c>
      <c r="F116" s="281"/>
      <c r="G116" s="281"/>
      <c r="H116" s="281"/>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309" t="s">
        <v>1931</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01.2.2.2 - Následná péče - 2.rok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2130</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2131</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2132</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1107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2133</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2134</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2135</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2056</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2120</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2136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2056</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1112</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2137</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2123</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2138</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2139</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2100</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2140</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2141</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2140</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2142</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47"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134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198</v>
      </c>
      <c r="F9" s="281"/>
      <c r="G9" s="281"/>
      <c r="H9" s="281"/>
      <c r="I9" s="99"/>
      <c r="L9" s="21"/>
    </row>
    <row r="10" spans="1:46" s="1" customFormat="1" ht="12" customHeight="1" x14ac:dyDescent="0.2">
      <c r="B10" s="21"/>
      <c r="D10" s="28" t="s">
        <v>199</v>
      </c>
      <c r="I10" s="99"/>
      <c r="L10" s="21"/>
    </row>
    <row r="11" spans="1:46" s="2" customFormat="1" ht="14.45" customHeight="1" x14ac:dyDescent="0.2">
      <c r="A11" s="33"/>
      <c r="B11" s="34"/>
      <c r="C11" s="33"/>
      <c r="D11" s="33"/>
      <c r="E11" s="309" t="s">
        <v>1931</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2143</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198</v>
      </c>
      <c r="F87" s="281"/>
      <c r="G87" s="281"/>
      <c r="H87" s="281"/>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309" t="s">
        <v>1931</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01.2.2.3 - Následná péče - 3.rok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198</v>
      </c>
      <c r="F116" s="281"/>
      <c r="G116" s="281"/>
      <c r="H116" s="281"/>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309" t="s">
        <v>1931</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01.2.2.3 - Následná péče - 3.rok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2144</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2145</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2146</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1125</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2147</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2134</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2148</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2056</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2120</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2149</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2056</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1129</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2137</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2123</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2138</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2150</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2100</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2140</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2151</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2140</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2152</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6"/>
  <sheetViews>
    <sheetView showGridLines="0" workbookViewId="0">
      <selection activeCell="J145" sqref="J14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143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2155</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ROUND((SUM(BE126:BE155)),  2)</f>
        <v>0</v>
      </c>
      <c r="G37" s="33"/>
      <c r="H37" s="33"/>
      <c r="I37" s="113">
        <v>0.21</v>
      </c>
      <c r="J37" s="112">
        <f>ROUND(((SUM(BE126:BE155))*I37),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ROUND((SUM(BF126:BF155)),  2)</f>
        <v>0</v>
      </c>
      <c r="G38" s="33"/>
      <c r="H38" s="33"/>
      <c r="I38" s="113">
        <v>0.15</v>
      </c>
      <c r="J38" s="112">
        <f>ROUND(((SUM(BF126:BF155))*I38),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02.1.1 - Úprava odběrného objektu</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7" t="str">
        <f>E7</f>
        <v>Morava km 137,021 - revitalizace VH uzlu Nedakonice</v>
      </c>
      <c r="F112" s="308"/>
      <c r="G112" s="308"/>
      <c r="H112" s="308"/>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7" t="s">
        <v>2153</v>
      </c>
      <c r="F114" s="281"/>
      <c r="G114" s="281"/>
      <c r="H114" s="281"/>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9" t="s">
        <v>2154</v>
      </c>
      <c r="F116" s="310"/>
      <c r="G116" s="310"/>
      <c r="H116" s="310"/>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266" t="str">
        <f>E13</f>
        <v>SO 02.1.1 - Úprava odběrného objektu</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SUM(P129:P155)</f>
        <v>0</v>
      </c>
      <c r="Q128" s="156"/>
      <c r="R128" s="157">
        <f>SUM(R129:R155)</f>
        <v>0</v>
      </c>
      <c r="S128" s="156"/>
      <c r="T128" s="158">
        <f>SUM(T129:T155)</f>
        <v>0</v>
      </c>
      <c r="AR128" s="153" t="s">
        <v>83</v>
      </c>
      <c r="AT128" s="159" t="s">
        <v>75</v>
      </c>
      <c r="AU128" s="159" t="s">
        <v>83</v>
      </c>
      <c r="AY128" s="153" t="s">
        <v>235</v>
      </c>
      <c r="BK128" s="160">
        <f>SUM(BK129:BK155)</f>
        <v>0</v>
      </c>
    </row>
    <row r="129" spans="1:65" s="2" customFormat="1" ht="30" customHeight="1" x14ac:dyDescent="0.2">
      <c r="A129" s="33"/>
      <c r="B129" s="162"/>
      <c r="C129" s="163" t="s">
        <v>83</v>
      </c>
      <c r="D129" s="163" t="s">
        <v>237</v>
      </c>
      <c r="E129" s="164" t="s">
        <v>798</v>
      </c>
      <c r="F129" s="165" t="s">
        <v>799</v>
      </c>
      <c r="G129" s="240" t="s">
        <v>271</v>
      </c>
      <c r="H129" s="241">
        <v>3.2</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2156</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2157</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2158</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661</v>
      </c>
      <c r="G134" s="244"/>
      <c r="H134" s="245">
        <v>3.2</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3.2</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380</v>
      </c>
      <c r="F136" s="165" t="s">
        <v>381</v>
      </c>
      <c r="G136" s="240" t="s">
        <v>271</v>
      </c>
      <c r="H136" s="241">
        <v>3.2</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2159</v>
      </c>
    </row>
    <row r="137" spans="1:65" s="2" customFormat="1" ht="48.75" x14ac:dyDescent="0.2">
      <c r="A137" s="33"/>
      <c r="B137" s="34"/>
      <c r="C137" s="33"/>
      <c r="D137" s="174" t="s">
        <v>243</v>
      </c>
      <c r="E137" s="33"/>
      <c r="F137" s="175" t="s">
        <v>383</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2157</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816</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661</v>
      </c>
      <c r="G141" s="244"/>
      <c r="H141" s="245">
        <v>3.2</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3.2</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30" customHeight="1" x14ac:dyDescent="0.2">
      <c r="A143" s="33"/>
      <c r="B143" s="162"/>
      <c r="C143" s="163" t="s">
        <v>93</v>
      </c>
      <c r="D143" s="163" t="s">
        <v>237</v>
      </c>
      <c r="E143" s="164" t="s">
        <v>387</v>
      </c>
      <c r="F143" s="165" t="s">
        <v>388</v>
      </c>
      <c r="G143" s="240" t="s">
        <v>271</v>
      </c>
      <c r="H143" s="241">
        <v>48</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2160</v>
      </c>
    </row>
    <row r="144" spans="1:65" s="2" customFormat="1" ht="48.75" x14ac:dyDescent="0.2">
      <c r="A144" s="33"/>
      <c r="B144" s="34"/>
      <c r="C144" s="33"/>
      <c r="D144" s="174" t="s">
        <v>243</v>
      </c>
      <c r="E144" s="33"/>
      <c r="F144" s="175" t="s">
        <v>390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78" x14ac:dyDescent="0.2">
      <c r="A145" s="33"/>
      <c r="B145" s="34"/>
      <c r="C145" s="33"/>
      <c r="D145" s="174" t="s">
        <v>245</v>
      </c>
      <c r="E145" s="33"/>
      <c r="F145" s="178" t="s">
        <v>368</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2157</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391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2161</v>
      </c>
      <c r="G148" s="244"/>
      <c r="H148" s="245">
        <v>48</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48</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30" customHeight="1" x14ac:dyDescent="0.2">
      <c r="A150" s="33"/>
      <c r="B150" s="162"/>
      <c r="C150" s="163" t="s">
        <v>98</v>
      </c>
      <c r="D150" s="163" t="s">
        <v>237</v>
      </c>
      <c r="E150" s="164" t="s">
        <v>442</v>
      </c>
      <c r="F150" s="165" t="s">
        <v>443</v>
      </c>
      <c r="G150" s="240" t="s">
        <v>341</v>
      </c>
      <c r="H150" s="241">
        <v>5.76</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2162</v>
      </c>
    </row>
    <row r="151" spans="1:65" s="2" customFormat="1" ht="29.25" x14ac:dyDescent="0.2">
      <c r="A151" s="33"/>
      <c r="B151" s="34"/>
      <c r="C151" s="33"/>
      <c r="D151" s="174" t="s">
        <v>243</v>
      </c>
      <c r="E151" s="33"/>
      <c r="F151" s="175" t="s">
        <v>445</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2157</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ht="22.5" x14ac:dyDescent="0.2">
      <c r="B153" s="179"/>
      <c r="D153" s="174" t="s">
        <v>247</v>
      </c>
      <c r="E153" s="180" t="s">
        <v>1</v>
      </c>
      <c r="F153" s="181" t="s">
        <v>446</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2163</v>
      </c>
      <c r="G154" s="244"/>
      <c r="H154" s="245">
        <v>5.76</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5.76</v>
      </c>
      <c r="I155" s="246"/>
      <c r="J155" s="246"/>
      <c r="K155" s="246"/>
      <c r="L155" s="191"/>
      <c r="M155" s="204"/>
      <c r="N155" s="205"/>
      <c r="O155" s="205"/>
      <c r="P155" s="205"/>
      <c r="Q155" s="205"/>
      <c r="R155" s="205"/>
      <c r="S155" s="205"/>
      <c r="T155" s="206"/>
      <c r="AT155" s="192" t="s">
        <v>247</v>
      </c>
      <c r="AU155" s="192" t="s">
        <v>85</v>
      </c>
      <c r="AV155" s="15" t="s">
        <v>98</v>
      </c>
      <c r="AW155" s="15" t="s">
        <v>33</v>
      </c>
      <c r="AX155" s="15" t="s">
        <v>83</v>
      </c>
      <c r="AY155" s="192" t="s">
        <v>235</v>
      </c>
    </row>
    <row r="156" spans="1:65" s="2" customFormat="1" ht="6.95" customHeight="1" x14ac:dyDescent="0.2">
      <c r="A156" s="33"/>
      <c r="B156" s="48"/>
      <c r="C156" s="49"/>
      <c r="D156" s="49"/>
      <c r="E156" s="49"/>
      <c r="F156" s="49"/>
      <c r="G156" s="250"/>
      <c r="H156" s="250"/>
      <c r="I156" s="250"/>
      <c r="J156" s="250"/>
      <c r="K156" s="250"/>
      <c r="L156" s="34"/>
      <c r="M156" s="33"/>
      <c r="O156" s="33"/>
      <c r="P156" s="33"/>
      <c r="Q156" s="33"/>
      <c r="R156" s="33"/>
      <c r="S156" s="33"/>
      <c r="T156" s="33"/>
      <c r="U156" s="33"/>
      <c r="V156" s="33"/>
      <c r="W156" s="33"/>
      <c r="X156" s="33"/>
      <c r="Y156" s="33"/>
      <c r="Z156" s="33"/>
      <c r="AA156" s="33"/>
      <c r="AB156" s="33"/>
      <c r="AC156" s="33"/>
      <c r="AD156" s="33"/>
      <c r="AE156" s="33"/>
    </row>
  </sheetData>
  <sheetProtection password="F3DC" sheet="1" objects="1" scenarios="1"/>
  <autoFilter ref="C125:K155"/>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13"/>
  <sheetViews>
    <sheetView showGridLines="0" topLeftCell="A120" workbookViewId="0">
      <selection activeCell="I135" sqref="I13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146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2164</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ROUND((SUM(BE130:BE612)),  2)</f>
        <v>0</v>
      </c>
      <c r="G37" s="33"/>
      <c r="H37" s="33"/>
      <c r="I37" s="113">
        <v>0.21</v>
      </c>
      <c r="J37" s="112">
        <f>ROUND(((SUM(BE130:BE612))*I37),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ROUND((SUM(BF130:BF612)),  2)</f>
        <v>0</v>
      </c>
      <c r="G38" s="33"/>
      <c r="H38" s="33"/>
      <c r="I38" s="113">
        <v>0.15</v>
      </c>
      <c r="J38" s="112">
        <f>ROUND(((SUM(BF130:BF612))*I38),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ROUND((SUM(BG130:BG612)),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ROUND((SUM(BH130:BH612)),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ROUND((SUM(BI130:BI612)),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02.1.2 - Zemní koryto - prodloužení Morávky</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211</v>
      </c>
      <c r="E103" s="139"/>
      <c r="F103" s="139"/>
      <c r="G103" s="139"/>
      <c r="H103" s="139"/>
      <c r="I103" s="140"/>
      <c r="J103" s="141">
        <f>J541</f>
        <v>0</v>
      </c>
      <c r="L103" s="137"/>
    </row>
    <row r="104" spans="1:47" s="10" customFormat="1" ht="19.899999999999999" customHeight="1" x14ac:dyDescent="0.2">
      <c r="B104" s="137"/>
      <c r="D104" s="138" t="s">
        <v>212</v>
      </c>
      <c r="E104" s="139"/>
      <c r="F104" s="139"/>
      <c r="G104" s="139"/>
      <c r="H104" s="139"/>
      <c r="I104" s="140"/>
      <c r="J104" s="141">
        <f>J553</f>
        <v>0</v>
      </c>
      <c r="L104" s="137"/>
    </row>
    <row r="105" spans="1:47" s="10" customFormat="1" ht="19.899999999999999" customHeight="1" x14ac:dyDescent="0.2">
      <c r="B105" s="137"/>
      <c r="D105" s="138" t="s">
        <v>215</v>
      </c>
      <c r="E105" s="139"/>
      <c r="F105" s="139"/>
      <c r="G105" s="139"/>
      <c r="H105" s="139"/>
      <c r="I105" s="140"/>
      <c r="J105" s="141">
        <f>J596</f>
        <v>0</v>
      </c>
      <c r="L105" s="137"/>
    </row>
    <row r="106" spans="1:47" s="10" customFormat="1" ht="19.899999999999999" customHeight="1" x14ac:dyDescent="0.2">
      <c r="B106" s="137"/>
      <c r="D106" s="138" t="s">
        <v>216</v>
      </c>
      <c r="E106" s="139"/>
      <c r="F106" s="139"/>
      <c r="G106" s="139"/>
      <c r="H106" s="139"/>
      <c r="I106" s="140"/>
      <c r="J106" s="141">
        <f>J609</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307" t="str">
        <f>E7</f>
        <v>Morava km 137,021 - revitalizace VH uzlu Nedakonice</v>
      </c>
      <c r="F116" s="308"/>
      <c r="G116" s="308"/>
      <c r="H116" s="308"/>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307" t="s">
        <v>2153</v>
      </c>
      <c r="F118" s="281"/>
      <c r="G118" s="281"/>
      <c r="H118" s="281"/>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309" t="s">
        <v>2154</v>
      </c>
      <c r="F120" s="310"/>
      <c r="G120" s="310"/>
      <c r="H120" s="310"/>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266" t="str">
        <f>E13</f>
        <v>SO 02.1.2 - Zemní koryto - prodloužení Morávky</v>
      </c>
      <c r="F122" s="310"/>
      <c r="G122" s="310"/>
      <c r="H122" s="310"/>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f>
        <v>0</v>
      </c>
      <c r="Q130" s="67"/>
      <c r="R130" s="149">
        <f>R131</f>
        <v>310.01556334999998</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P132+P541+P553+P596+P609</f>
        <v>0</v>
      </c>
      <c r="Q131" s="156"/>
      <c r="R131" s="157">
        <f>R132+R541+R553+R596+R609</f>
        <v>310.01556334999998</v>
      </c>
      <c r="S131" s="156"/>
      <c r="T131" s="158">
        <f>T132+T541+T553+T596+T609</f>
        <v>0</v>
      </c>
      <c r="AR131" s="153" t="s">
        <v>83</v>
      </c>
      <c r="AT131" s="159" t="s">
        <v>75</v>
      </c>
      <c r="AU131" s="159" t="s">
        <v>76</v>
      </c>
      <c r="AY131" s="153" t="s">
        <v>235</v>
      </c>
      <c r="BK131" s="160">
        <f>BK132+BK541+BK553+BK596+BK609</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SUM(P133:P540)</f>
        <v>0</v>
      </c>
      <c r="Q132" s="156"/>
      <c r="R132" s="157">
        <f>SUM(R133:R540)</f>
        <v>3.2323599999999995</v>
      </c>
      <c r="S132" s="156"/>
      <c r="T132" s="158">
        <f>SUM(T133:T540)</f>
        <v>0</v>
      </c>
      <c r="AR132" s="153" t="s">
        <v>83</v>
      </c>
      <c r="AT132" s="159" t="s">
        <v>75</v>
      </c>
      <c r="AU132" s="159" t="s">
        <v>83</v>
      </c>
      <c r="AY132" s="153" t="s">
        <v>235</v>
      </c>
      <c r="BK132" s="160">
        <f>SUM(BK133:BK540)</f>
        <v>0</v>
      </c>
    </row>
    <row r="133" spans="1:65" s="2" customFormat="1" ht="19.899999999999999" customHeight="1" x14ac:dyDescent="0.2">
      <c r="A133" s="33"/>
      <c r="B133" s="162"/>
      <c r="C133" s="163" t="s">
        <v>83</v>
      </c>
      <c r="D133" s="163" t="s">
        <v>237</v>
      </c>
      <c r="E133" s="164" t="s">
        <v>2165</v>
      </c>
      <c r="F133" s="165" t="s">
        <v>2166</v>
      </c>
      <c r="G133" s="240" t="s">
        <v>263</v>
      </c>
      <c r="H133" s="241">
        <v>3319</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2167</v>
      </c>
    </row>
    <row r="134" spans="1:65" s="2" customFormat="1" ht="19.5" x14ac:dyDescent="0.2">
      <c r="A134" s="33"/>
      <c r="B134" s="34"/>
      <c r="C134" s="33"/>
      <c r="D134" s="174" t="s">
        <v>243</v>
      </c>
      <c r="E134" s="33"/>
      <c r="F134" s="175" t="s">
        <v>2168</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97.5" x14ac:dyDescent="0.2">
      <c r="A135" s="33"/>
      <c r="B135" s="34"/>
      <c r="C135" s="33"/>
      <c r="D135" s="174" t="s">
        <v>245</v>
      </c>
      <c r="E135" s="33"/>
      <c r="F135" s="178" t="s">
        <v>785</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2169</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3" customFormat="1" x14ac:dyDescent="0.2">
      <c r="B137" s="179"/>
      <c r="D137" s="174" t="s">
        <v>247</v>
      </c>
      <c r="E137" s="180" t="s">
        <v>1</v>
      </c>
      <c r="F137" s="181" t="s">
        <v>787</v>
      </c>
      <c r="G137" s="242"/>
      <c r="H137" s="243" t="s">
        <v>1</v>
      </c>
      <c r="I137" s="242"/>
      <c r="J137" s="242"/>
      <c r="K137" s="242"/>
      <c r="L137" s="179"/>
      <c r="M137" s="182"/>
      <c r="N137" s="183"/>
      <c r="O137" s="183"/>
      <c r="P137" s="183"/>
      <c r="Q137" s="183"/>
      <c r="R137" s="183"/>
      <c r="S137" s="183"/>
      <c r="T137" s="184"/>
      <c r="AT137" s="180" t="s">
        <v>247</v>
      </c>
      <c r="AU137" s="180" t="s">
        <v>85</v>
      </c>
      <c r="AV137" s="13" t="s">
        <v>83</v>
      </c>
      <c r="AW137" s="13" t="s">
        <v>33</v>
      </c>
      <c r="AX137" s="13" t="s">
        <v>76</v>
      </c>
      <c r="AY137" s="180" t="s">
        <v>235</v>
      </c>
    </row>
    <row r="138" spans="1:65" s="14" customFormat="1" x14ac:dyDescent="0.2">
      <c r="B138" s="185"/>
      <c r="D138" s="174" t="s">
        <v>247</v>
      </c>
      <c r="E138" s="186" t="s">
        <v>1</v>
      </c>
      <c r="F138" s="187" t="s">
        <v>2170</v>
      </c>
      <c r="G138" s="244"/>
      <c r="H138" s="245">
        <v>3319</v>
      </c>
      <c r="I138" s="244"/>
      <c r="J138" s="244"/>
      <c r="K138" s="244"/>
      <c r="L138" s="185"/>
      <c r="M138" s="188"/>
      <c r="N138" s="189"/>
      <c r="O138" s="189"/>
      <c r="P138" s="189"/>
      <c r="Q138" s="189"/>
      <c r="R138" s="189"/>
      <c r="S138" s="189"/>
      <c r="T138" s="190"/>
      <c r="AT138" s="186" t="s">
        <v>247</v>
      </c>
      <c r="AU138" s="186" t="s">
        <v>85</v>
      </c>
      <c r="AV138" s="14" t="s">
        <v>85</v>
      </c>
      <c r="AW138" s="14" t="s">
        <v>33</v>
      </c>
      <c r="AX138" s="14" t="s">
        <v>76</v>
      </c>
      <c r="AY138" s="186" t="s">
        <v>235</v>
      </c>
    </row>
    <row r="139" spans="1:65" s="15" customFormat="1" x14ac:dyDescent="0.2">
      <c r="B139" s="191"/>
      <c r="D139" s="174" t="s">
        <v>247</v>
      </c>
      <c r="E139" s="192" t="s">
        <v>1</v>
      </c>
      <c r="F139" s="193" t="s">
        <v>252</v>
      </c>
      <c r="G139" s="246"/>
      <c r="H139" s="247">
        <v>3319</v>
      </c>
      <c r="I139" s="246"/>
      <c r="J139" s="246"/>
      <c r="K139" s="246"/>
      <c r="L139" s="191"/>
      <c r="M139" s="194"/>
      <c r="N139" s="195"/>
      <c r="O139" s="195"/>
      <c r="P139" s="195"/>
      <c r="Q139" s="195"/>
      <c r="R139" s="195"/>
      <c r="S139" s="195"/>
      <c r="T139" s="196"/>
      <c r="AT139" s="192" t="s">
        <v>247</v>
      </c>
      <c r="AU139" s="192" t="s">
        <v>85</v>
      </c>
      <c r="AV139" s="15" t="s">
        <v>98</v>
      </c>
      <c r="AW139" s="15" t="s">
        <v>33</v>
      </c>
      <c r="AX139" s="15" t="s">
        <v>83</v>
      </c>
      <c r="AY139" s="192" t="s">
        <v>235</v>
      </c>
    </row>
    <row r="140" spans="1:65" s="2" customFormat="1" ht="30" customHeight="1" x14ac:dyDescent="0.2">
      <c r="A140" s="33"/>
      <c r="B140" s="162"/>
      <c r="C140" s="163" t="s">
        <v>85</v>
      </c>
      <c r="D140" s="163" t="s">
        <v>237</v>
      </c>
      <c r="E140" s="164" t="s">
        <v>1980</v>
      </c>
      <c r="F140" s="165" t="s">
        <v>1981</v>
      </c>
      <c r="G140" s="240" t="s">
        <v>263</v>
      </c>
      <c r="H140" s="241">
        <v>8</v>
      </c>
      <c r="I140" s="167"/>
      <c r="J140" s="254">
        <f>ROUND(I140*H140,2)</f>
        <v>0</v>
      </c>
      <c r="K140" s="255" t="s">
        <v>241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98</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98</v>
      </c>
      <c r="BM140" s="172" t="s">
        <v>2171</v>
      </c>
    </row>
    <row r="141" spans="1:65" s="2" customFormat="1" ht="29.25" x14ac:dyDescent="0.2">
      <c r="A141" s="33"/>
      <c r="B141" s="34"/>
      <c r="C141" s="33"/>
      <c r="D141" s="174" t="s">
        <v>243</v>
      </c>
      <c r="E141" s="33"/>
      <c r="F141" s="175" t="s">
        <v>1983</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2" customFormat="1" ht="117" x14ac:dyDescent="0.2">
      <c r="A142" s="33"/>
      <c r="B142" s="34"/>
      <c r="C142" s="33"/>
      <c r="D142" s="174" t="s">
        <v>245</v>
      </c>
      <c r="E142" s="33"/>
      <c r="F142" s="178" t="s">
        <v>1984</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245</v>
      </c>
      <c r="AU142" s="18" t="s">
        <v>85</v>
      </c>
    </row>
    <row r="143" spans="1:65" s="13" customFormat="1" x14ac:dyDescent="0.2">
      <c r="B143" s="179"/>
      <c r="D143" s="174" t="s">
        <v>247</v>
      </c>
      <c r="E143" s="180" t="s">
        <v>1</v>
      </c>
      <c r="F143" s="181" t="s">
        <v>1141</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316</v>
      </c>
      <c r="G144" s="244"/>
      <c r="H144" s="245">
        <v>8</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8</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93</v>
      </c>
      <c r="D146" s="163" t="s">
        <v>237</v>
      </c>
      <c r="E146" s="164" t="s">
        <v>1136</v>
      </c>
      <c r="F146" s="165" t="s">
        <v>1137</v>
      </c>
      <c r="G146" s="240" t="s">
        <v>648</v>
      </c>
      <c r="H146" s="241">
        <v>7</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2172</v>
      </c>
    </row>
    <row r="147" spans="1:65" s="2" customFormat="1" ht="19.5" x14ac:dyDescent="0.2">
      <c r="A147" s="33"/>
      <c r="B147" s="34"/>
      <c r="C147" s="33"/>
      <c r="D147" s="174" t="s">
        <v>243</v>
      </c>
      <c r="E147" s="33"/>
      <c r="F147" s="175" t="s">
        <v>1139</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146.25" x14ac:dyDescent="0.2">
      <c r="A148" s="33"/>
      <c r="B148" s="34"/>
      <c r="C148" s="33"/>
      <c r="D148" s="174" t="s">
        <v>245</v>
      </c>
      <c r="E148" s="33"/>
      <c r="F148" s="178" t="s">
        <v>1140</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1141</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2173</v>
      </c>
      <c r="G150" s="244"/>
      <c r="H150" s="245">
        <v>7</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7</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98</v>
      </c>
      <c r="D152" s="163" t="s">
        <v>237</v>
      </c>
      <c r="E152" s="164" t="s">
        <v>1143</v>
      </c>
      <c r="F152" s="165" t="s">
        <v>1144</v>
      </c>
      <c r="G152" s="240" t="s">
        <v>648</v>
      </c>
      <c r="H152" s="241">
        <v>7</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2174</v>
      </c>
    </row>
    <row r="153" spans="1:65" s="2" customFormat="1" ht="19.5" x14ac:dyDescent="0.2">
      <c r="A153" s="33"/>
      <c r="B153" s="34"/>
      <c r="C153" s="33"/>
      <c r="D153" s="174" t="s">
        <v>243</v>
      </c>
      <c r="E153" s="33"/>
      <c r="F153" s="175" t="s">
        <v>1146</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117" x14ac:dyDescent="0.2">
      <c r="A154" s="33"/>
      <c r="B154" s="34"/>
      <c r="C154" s="33"/>
      <c r="D154" s="174" t="s">
        <v>245</v>
      </c>
      <c r="E154" s="33"/>
      <c r="F154" s="178" t="s">
        <v>1147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1141</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v>
      </c>
      <c r="G156" s="244"/>
      <c r="H156" s="245">
        <v>7</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7</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9.899999999999999" customHeight="1" x14ac:dyDescent="0.2">
      <c r="A158" s="33"/>
      <c r="B158" s="162"/>
      <c r="C158" s="163" t="s">
        <v>281</v>
      </c>
      <c r="D158" s="163" t="s">
        <v>237</v>
      </c>
      <c r="E158" s="164" t="s">
        <v>789</v>
      </c>
      <c r="F158" s="165" t="s">
        <v>790</v>
      </c>
      <c r="G158" s="240" t="s">
        <v>263</v>
      </c>
      <c r="H158" s="241">
        <v>2640</v>
      </c>
      <c r="I158" s="167"/>
      <c r="J158" s="254">
        <f>ROUND(I158*H158,2)</f>
        <v>0</v>
      </c>
      <c r="K158" s="255" t="s">
        <v>241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2175</v>
      </c>
    </row>
    <row r="159" spans="1:65" s="2" customFormat="1" ht="19.5" x14ac:dyDescent="0.2">
      <c r="A159" s="33"/>
      <c r="B159" s="34"/>
      <c r="C159" s="33"/>
      <c r="D159" s="174" t="s">
        <v>243</v>
      </c>
      <c r="E159" s="33"/>
      <c r="F159" s="175" t="s">
        <v>792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2" customFormat="1" ht="87.75" x14ac:dyDescent="0.2">
      <c r="A160" s="33"/>
      <c r="B160" s="34"/>
      <c r="C160" s="33"/>
      <c r="D160" s="174" t="s">
        <v>245</v>
      </c>
      <c r="E160" s="33"/>
      <c r="F160" s="178" t="s">
        <v>266</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245</v>
      </c>
      <c r="AU160" s="18" t="s">
        <v>85</v>
      </c>
    </row>
    <row r="161" spans="1:65" s="13" customFormat="1" x14ac:dyDescent="0.2">
      <c r="B161" s="179"/>
      <c r="D161" s="174" t="s">
        <v>247</v>
      </c>
      <c r="E161" s="180" t="s">
        <v>1</v>
      </c>
      <c r="F161" s="181" t="s">
        <v>2176</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267</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2177</v>
      </c>
      <c r="G163" s="244"/>
      <c r="H163" s="245">
        <v>2640</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2640</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30" customHeight="1" x14ac:dyDescent="0.2">
      <c r="A165" s="33"/>
      <c r="B165" s="162"/>
      <c r="C165" s="163" t="s">
        <v>288</v>
      </c>
      <c r="D165" s="163" t="s">
        <v>237</v>
      </c>
      <c r="E165" s="164" t="s">
        <v>282</v>
      </c>
      <c r="F165" s="165" t="s">
        <v>283</v>
      </c>
      <c r="G165" s="240" t="s">
        <v>271</v>
      </c>
      <c r="H165" s="241">
        <v>792</v>
      </c>
      <c r="I165" s="167"/>
      <c r="J165" s="254">
        <f>ROUND(I165*H165,2)</f>
        <v>0</v>
      </c>
      <c r="K165" s="255" t="s">
        <v>241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2178</v>
      </c>
    </row>
    <row r="166" spans="1:65" s="2" customFormat="1" ht="19.5" x14ac:dyDescent="0.2">
      <c r="A166" s="33"/>
      <c r="B166" s="34"/>
      <c r="C166" s="33"/>
      <c r="D166" s="174" t="s">
        <v>243</v>
      </c>
      <c r="E166" s="33"/>
      <c r="F166" s="175" t="s">
        <v>285</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2" customFormat="1" ht="39" x14ac:dyDescent="0.2">
      <c r="A167" s="33"/>
      <c r="B167" s="34"/>
      <c r="C167" s="33"/>
      <c r="D167" s="174" t="s">
        <v>245</v>
      </c>
      <c r="E167" s="33"/>
      <c r="F167" s="178" t="s">
        <v>274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245</v>
      </c>
      <c r="AU167" s="18" t="s">
        <v>85</v>
      </c>
    </row>
    <row r="168" spans="1:65" s="13" customFormat="1" x14ac:dyDescent="0.2">
      <c r="B168" s="179"/>
      <c r="D168" s="174" t="s">
        <v>247</v>
      </c>
      <c r="E168" s="180" t="s">
        <v>1</v>
      </c>
      <c r="F168" s="181" t="s">
        <v>2176</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3" customFormat="1" x14ac:dyDescent="0.2">
      <c r="B169" s="179"/>
      <c r="D169" s="174" t="s">
        <v>247</v>
      </c>
      <c r="E169" s="180" t="s">
        <v>1</v>
      </c>
      <c r="F169" s="181" t="s">
        <v>795</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2179</v>
      </c>
      <c r="G170" s="244"/>
      <c r="H170" s="245">
        <v>311.89999999999998</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3" customFormat="1" x14ac:dyDescent="0.2">
      <c r="B171" s="179"/>
      <c r="D171" s="174" t="s">
        <v>247</v>
      </c>
      <c r="E171" s="180" t="s">
        <v>1</v>
      </c>
      <c r="F171" s="181" t="s">
        <v>279</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2180</v>
      </c>
      <c r="G172" s="244"/>
      <c r="H172" s="245">
        <v>480.1</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5" customFormat="1" x14ac:dyDescent="0.2">
      <c r="B173" s="191"/>
      <c r="D173" s="174" t="s">
        <v>247</v>
      </c>
      <c r="E173" s="192" t="s">
        <v>1</v>
      </c>
      <c r="F173" s="193" t="s">
        <v>252</v>
      </c>
      <c r="G173" s="246"/>
      <c r="H173" s="247">
        <v>792</v>
      </c>
      <c r="I173" s="246"/>
      <c r="J173" s="246"/>
      <c r="K173" s="246"/>
      <c r="L173" s="191"/>
      <c r="M173" s="194"/>
      <c r="N173" s="195"/>
      <c r="O173" s="195"/>
      <c r="P173" s="195"/>
      <c r="Q173" s="195"/>
      <c r="R173" s="195"/>
      <c r="S173" s="195"/>
      <c r="T173" s="196"/>
      <c r="AT173" s="192" t="s">
        <v>247</v>
      </c>
      <c r="AU173" s="192" t="s">
        <v>85</v>
      </c>
      <c r="AV173" s="15" t="s">
        <v>98</v>
      </c>
      <c r="AW173" s="15" t="s">
        <v>33</v>
      </c>
      <c r="AX173" s="15" t="s">
        <v>83</v>
      </c>
      <c r="AY173" s="192" t="s">
        <v>235</v>
      </c>
    </row>
    <row r="174" spans="1:65" s="2" customFormat="1" ht="30" customHeight="1" x14ac:dyDescent="0.2">
      <c r="A174" s="33"/>
      <c r="B174" s="162"/>
      <c r="C174" s="163" t="s">
        <v>307</v>
      </c>
      <c r="D174" s="163" t="s">
        <v>237</v>
      </c>
      <c r="E174" s="164" t="s">
        <v>798</v>
      </c>
      <c r="F174" s="165" t="s">
        <v>799</v>
      </c>
      <c r="G174" s="240" t="s">
        <v>271</v>
      </c>
      <c r="H174" s="241">
        <v>4392</v>
      </c>
      <c r="I174" s="167"/>
      <c r="J174" s="254">
        <f>ROUND(I174*H174,2)</f>
        <v>0</v>
      </c>
      <c r="K174" s="255" t="s">
        <v>241</v>
      </c>
      <c r="L174" s="34"/>
      <c r="M174" s="168" t="s">
        <v>1</v>
      </c>
      <c r="N174" s="169" t="s">
        <v>41</v>
      </c>
      <c r="O174" s="59"/>
      <c r="P174" s="170">
        <f>O174*H174</f>
        <v>0</v>
      </c>
      <c r="Q174" s="170">
        <v>0</v>
      </c>
      <c r="R174" s="170">
        <f>Q174*H174</f>
        <v>0</v>
      </c>
      <c r="S174" s="170">
        <v>0</v>
      </c>
      <c r="T174" s="171">
        <f>S174*H174</f>
        <v>0</v>
      </c>
      <c r="U174" s="33"/>
      <c r="V174" s="33"/>
      <c r="W174" s="33"/>
      <c r="X174" s="33"/>
      <c r="Y174" s="33"/>
      <c r="Z174" s="33"/>
      <c r="AA174" s="33"/>
      <c r="AB174" s="33"/>
      <c r="AC174" s="33"/>
      <c r="AD174" s="33"/>
      <c r="AE174" s="33"/>
      <c r="AR174" s="172" t="s">
        <v>98</v>
      </c>
      <c r="AT174" s="172" t="s">
        <v>237</v>
      </c>
      <c r="AU174" s="172" t="s">
        <v>85</v>
      </c>
      <c r="AY174" s="18" t="s">
        <v>235</v>
      </c>
      <c r="BE174" s="173">
        <f>IF(N174="základní",J174,0)</f>
        <v>0</v>
      </c>
      <c r="BF174" s="173">
        <f>IF(N174="snížená",J174,0)</f>
        <v>0</v>
      </c>
      <c r="BG174" s="173">
        <f>IF(N174="zákl. přenesená",J174,0)</f>
        <v>0</v>
      </c>
      <c r="BH174" s="173">
        <f>IF(N174="sníž. přenesená",J174,0)</f>
        <v>0</v>
      </c>
      <c r="BI174" s="173">
        <f>IF(N174="nulová",J174,0)</f>
        <v>0</v>
      </c>
      <c r="BJ174" s="18" t="s">
        <v>83</v>
      </c>
      <c r="BK174" s="173">
        <f>ROUND(I174*H174,2)</f>
        <v>0</v>
      </c>
      <c r="BL174" s="18" t="s">
        <v>98</v>
      </c>
      <c r="BM174" s="172" t="s">
        <v>2181</v>
      </c>
    </row>
    <row r="175" spans="1:65" s="2" customFormat="1" ht="19.5" x14ac:dyDescent="0.2">
      <c r="A175" s="33"/>
      <c r="B175" s="34"/>
      <c r="C175" s="33"/>
      <c r="D175" s="174" t="s">
        <v>243</v>
      </c>
      <c r="E175" s="33"/>
      <c r="F175" s="175" t="s">
        <v>801</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243</v>
      </c>
      <c r="AU175" s="18" t="s">
        <v>85</v>
      </c>
    </row>
    <row r="176" spans="1:65" s="2" customFormat="1" ht="282.75" x14ac:dyDescent="0.2">
      <c r="A176" s="33"/>
      <c r="B176" s="34"/>
      <c r="C176" s="33"/>
      <c r="D176" s="174" t="s">
        <v>245</v>
      </c>
      <c r="E176" s="33"/>
      <c r="F176" s="178" t="s">
        <v>802</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245</v>
      </c>
      <c r="AU176" s="18" t="s">
        <v>85</v>
      </c>
    </row>
    <row r="177" spans="1:65" s="13" customFormat="1" x14ac:dyDescent="0.2">
      <c r="B177" s="179"/>
      <c r="D177" s="174" t="s">
        <v>247</v>
      </c>
      <c r="E177" s="180" t="s">
        <v>1</v>
      </c>
      <c r="F177" s="181" t="s">
        <v>2176</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803</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2182</v>
      </c>
      <c r="G179" s="244"/>
      <c r="H179" s="245">
        <v>4392</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4392</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30" customHeight="1" x14ac:dyDescent="0.2">
      <c r="A181" s="33"/>
      <c r="B181" s="162"/>
      <c r="C181" s="163" t="s">
        <v>316</v>
      </c>
      <c r="D181" s="163" t="s">
        <v>237</v>
      </c>
      <c r="E181" s="164" t="s">
        <v>2183</v>
      </c>
      <c r="F181" s="165" t="s">
        <v>2184</v>
      </c>
      <c r="G181" s="240" t="s">
        <v>271</v>
      </c>
      <c r="H181" s="241">
        <v>65.34</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2185</v>
      </c>
    </row>
    <row r="182" spans="1:65" s="2" customFormat="1" ht="29.25" x14ac:dyDescent="0.2">
      <c r="A182" s="33"/>
      <c r="B182" s="34"/>
      <c r="C182" s="33"/>
      <c r="D182" s="174" t="s">
        <v>243</v>
      </c>
      <c r="E182" s="33"/>
      <c r="F182" s="175" t="s">
        <v>2186</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58.5" x14ac:dyDescent="0.2">
      <c r="A183" s="33"/>
      <c r="B183" s="34"/>
      <c r="C183" s="33"/>
      <c r="D183" s="174" t="s">
        <v>245</v>
      </c>
      <c r="E183" s="33"/>
      <c r="F183" s="178" t="s">
        <v>293</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2176</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2187</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2188</v>
      </c>
      <c r="G186" s="244"/>
      <c r="H186" s="245">
        <v>65.34</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65.34</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30" customHeight="1" x14ac:dyDescent="0.2">
      <c r="A188" s="33"/>
      <c r="B188" s="162"/>
      <c r="C188" s="163" t="s">
        <v>322</v>
      </c>
      <c r="D188" s="163" t="s">
        <v>237</v>
      </c>
      <c r="E188" s="164" t="s">
        <v>308</v>
      </c>
      <c r="F188" s="165" t="s">
        <v>309</v>
      </c>
      <c r="G188" s="240" t="s">
        <v>271</v>
      </c>
      <c r="H188" s="241">
        <v>54.845999999999997</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2189</v>
      </c>
    </row>
    <row r="189" spans="1:65" s="2" customFormat="1" ht="29.25" x14ac:dyDescent="0.2">
      <c r="A189" s="33"/>
      <c r="B189" s="34"/>
      <c r="C189" s="33"/>
      <c r="D189" s="174" t="s">
        <v>243</v>
      </c>
      <c r="E189" s="33"/>
      <c r="F189" s="175" t="s">
        <v>311</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48.75" x14ac:dyDescent="0.2">
      <c r="A190" s="33"/>
      <c r="B190" s="34"/>
      <c r="C190" s="33"/>
      <c r="D190" s="174" t="s">
        <v>245</v>
      </c>
      <c r="E190" s="33"/>
      <c r="F190" s="178" t="s">
        <v>312</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2176</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3" customFormat="1" x14ac:dyDescent="0.2">
      <c r="B192" s="179"/>
      <c r="D192" s="174" t="s">
        <v>247</v>
      </c>
      <c r="E192" s="180" t="s">
        <v>1</v>
      </c>
      <c r="F192" s="181" t="s">
        <v>1573</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2190</v>
      </c>
      <c r="G193" s="244"/>
      <c r="H193" s="245">
        <v>54.845999999999997</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54.845999999999997</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9.899999999999999" customHeight="1" x14ac:dyDescent="0.2">
      <c r="A195" s="33"/>
      <c r="B195" s="162"/>
      <c r="C195" s="163" t="s">
        <v>330</v>
      </c>
      <c r="D195" s="163" t="s">
        <v>237</v>
      </c>
      <c r="E195" s="164" t="s">
        <v>1316</v>
      </c>
      <c r="F195" s="165" t="s">
        <v>1317</v>
      </c>
      <c r="G195" s="240" t="s">
        <v>648</v>
      </c>
      <c r="H195" s="241">
        <v>7</v>
      </c>
      <c r="I195" s="167"/>
      <c r="J195" s="254">
        <f>ROUND(I195*H195,2)</f>
        <v>0</v>
      </c>
      <c r="K195" s="255" t="s">
        <v>241</v>
      </c>
      <c r="L195" s="34"/>
      <c r="M195" s="168" t="s">
        <v>1</v>
      </c>
      <c r="N195" s="169" t="s">
        <v>41</v>
      </c>
      <c r="O195" s="59"/>
      <c r="P195" s="170">
        <f>O195*H195</f>
        <v>0</v>
      </c>
      <c r="Q195" s="170">
        <v>0</v>
      </c>
      <c r="R195" s="170">
        <f>Q195*H195</f>
        <v>0</v>
      </c>
      <c r="S195" s="170">
        <v>0</v>
      </c>
      <c r="T195" s="171">
        <f>S195*H195</f>
        <v>0</v>
      </c>
      <c r="U195" s="33"/>
      <c r="V195" s="33"/>
      <c r="W195" s="33"/>
      <c r="X195" s="33"/>
      <c r="Y195" s="33"/>
      <c r="Z195" s="33"/>
      <c r="AA195" s="33"/>
      <c r="AB195" s="33"/>
      <c r="AC195" s="33"/>
      <c r="AD195" s="33"/>
      <c r="AE195" s="33"/>
      <c r="AR195" s="172" t="s">
        <v>98</v>
      </c>
      <c r="AT195" s="172" t="s">
        <v>237</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2191</v>
      </c>
    </row>
    <row r="196" spans="1:65" s="2" customFormat="1" ht="29.25" x14ac:dyDescent="0.2">
      <c r="A196" s="33"/>
      <c r="B196" s="34"/>
      <c r="C196" s="33"/>
      <c r="D196" s="174" t="s">
        <v>243</v>
      </c>
      <c r="E196" s="33"/>
      <c r="F196" s="175" t="s">
        <v>1319</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2" customFormat="1" ht="29.25" x14ac:dyDescent="0.2">
      <c r="A197" s="33"/>
      <c r="B197" s="34"/>
      <c r="C197" s="33"/>
      <c r="D197" s="174" t="s">
        <v>245</v>
      </c>
      <c r="E197" s="33"/>
      <c r="F197" s="178" t="s">
        <v>1320</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245</v>
      </c>
      <c r="AU197" s="18" t="s">
        <v>85</v>
      </c>
    </row>
    <row r="198" spans="1:65" s="13" customFormat="1" x14ac:dyDescent="0.2">
      <c r="B198" s="179"/>
      <c r="D198" s="174" t="s">
        <v>247</v>
      </c>
      <c r="E198" s="180" t="s">
        <v>1</v>
      </c>
      <c r="F198" s="181" t="s">
        <v>1141</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307</v>
      </c>
      <c r="G199" s="244"/>
      <c r="H199" s="245">
        <v>7</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7</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337</v>
      </c>
      <c r="D201" s="163" t="s">
        <v>237</v>
      </c>
      <c r="E201" s="164" t="s">
        <v>1321</v>
      </c>
      <c r="F201" s="165" t="s">
        <v>1322</v>
      </c>
      <c r="G201" s="240" t="s">
        <v>648</v>
      </c>
      <c r="H201" s="241">
        <v>7</v>
      </c>
      <c r="I201" s="167"/>
      <c r="J201" s="254">
        <f>ROUND(I201*H201,2)</f>
        <v>0</v>
      </c>
      <c r="K201" s="255" t="s">
        <v>241</v>
      </c>
      <c r="L201" s="34"/>
      <c r="M201" s="168" t="s">
        <v>1</v>
      </c>
      <c r="N201" s="169" t="s">
        <v>41</v>
      </c>
      <c r="O201" s="59"/>
      <c r="P201" s="170">
        <f>O201*H201</f>
        <v>0</v>
      </c>
      <c r="Q201" s="170">
        <v>0</v>
      </c>
      <c r="R201" s="170">
        <f>Q201*H201</f>
        <v>0</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2192</v>
      </c>
    </row>
    <row r="202" spans="1:65" s="2" customFormat="1" ht="29.25" x14ac:dyDescent="0.2">
      <c r="A202" s="33"/>
      <c r="B202" s="34"/>
      <c r="C202" s="33"/>
      <c r="D202" s="174" t="s">
        <v>243</v>
      </c>
      <c r="E202" s="33"/>
      <c r="F202" s="175" t="s">
        <v>1324</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29.25" x14ac:dyDescent="0.2">
      <c r="A203" s="33"/>
      <c r="B203" s="34"/>
      <c r="C203" s="33"/>
      <c r="D203" s="174" t="s">
        <v>245</v>
      </c>
      <c r="E203" s="33"/>
      <c r="F203" s="178" t="s">
        <v>1320</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1141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307</v>
      </c>
      <c r="G205" s="244"/>
      <c r="H205" s="245">
        <v>7</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7</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346</v>
      </c>
      <c r="D207" s="163" t="s">
        <v>237</v>
      </c>
      <c r="E207" s="164" t="s">
        <v>1325</v>
      </c>
      <c r="F207" s="165" t="s">
        <v>1326</v>
      </c>
      <c r="G207" s="240" t="s">
        <v>648</v>
      </c>
      <c r="H207" s="241">
        <v>7</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2193</v>
      </c>
    </row>
    <row r="208" spans="1:65" s="2" customFormat="1" ht="29.25" x14ac:dyDescent="0.2">
      <c r="A208" s="33"/>
      <c r="B208" s="34"/>
      <c r="C208" s="33"/>
      <c r="D208" s="174" t="s">
        <v>243</v>
      </c>
      <c r="E208" s="33"/>
      <c r="F208" s="175" t="s">
        <v>1328</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29.25" x14ac:dyDescent="0.2">
      <c r="A209" s="33"/>
      <c r="B209" s="34"/>
      <c r="C209" s="33"/>
      <c r="D209" s="174" t="s">
        <v>245</v>
      </c>
      <c r="E209" s="33"/>
      <c r="F209" s="178" t="s">
        <v>1320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1141</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307</v>
      </c>
      <c r="G211" s="244"/>
      <c r="H211" s="245">
        <v>7</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5" customFormat="1" x14ac:dyDescent="0.2">
      <c r="B212" s="191"/>
      <c r="D212" s="174" t="s">
        <v>247</v>
      </c>
      <c r="E212" s="192" t="s">
        <v>1</v>
      </c>
      <c r="F212" s="193" t="s">
        <v>252</v>
      </c>
      <c r="G212" s="246"/>
      <c r="H212" s="247">
        <v>7</v>
      </c>
      <c r="I212" s="246"/>
      <c r="J212" s="246"/>
      <c r="K212" s="246"/>
      <c r="L212" s="191"/>
      <c r="M212" s="194"/>
      <c r="N212" s="195"/>
      <c r="O212" s="195"/>
      <c r="P212" s="195"/>
      <c r="Q212" s="195"/>
      <c r="R212" s="195"/>
      <c r="S212" s="195"/>
      <c r="T212" s="196"/>
      <c r="AT212" s="192" t="s">
        <v>247</v>
      </c>
      <c r="AU212" s="192" t="s">
        <v>85</v>
      </c>
      <c r="AV212" s="15" t="s">
        <v>98</v>
      </c>
      <c r="AW212" s="15" t="s">
        <v>33</v>
      </c>
      <c r="AX212" s="15" t="s">
        <v>83</v>
      </c>
      <c r="AY212" s="192" t="s">
        <v>235</v>
      </c>
    </row>
    <row r="213" spans="1:65" s="2" customFormat="1" ht="19.899999999999999" customHeight="1" x14ac:dyDescent="0.2">
      <c r="A213" s="33"/>
      <c r="B213" s="162"/>
      <c r="C213" s="163" t="s">
        <v>353</v>
      </c>
      <c r="D213" s="163" t="s">
        <v>237</v>
      </c>
      <c r="E213" s="164" t="s">
        <v>2024</v>
      </c>
      <c r="F213" s="165" t="s">
        <v>2025</v>
      </c>
      <c r="G213" s="240" t="s">
        <v>263</v>
      </c>
      <c r="H213" s="241">
        <v>8</v>
      </c>
      <c r="I213" s="167"/>
      <c r="J213" s="254">
        <f>ROUND(I213*H213,2)</f>
        <v>0</v>
      </c>
      <c r="K213" s="255" t="s">
        <v>241</v>
      </c>
      <c r="L213" s="34"/>
      <c r="M213" s="168" t="s">
        <v>1</v>
      </c>
      <c r="N213" s="169" t="s">
        <v>41</v>
      </c>
      <c r="O213" s="59"/>
      <c r="P213" s="170">
        <f>O213*H213</f>
        <v>0</v>
      </c>
      <c r="Q213" s="170">
        <v>0</v>
      </c>
      <c r="R213" s="170">
        <f>Q213*H213</f>
        <v>0</v>
      </c>
      <c r="S213" s="170">
        <v>0</v>
      </c>
      <c r="T213" s="171">
        <f>S213*H213</f>
        <v>0</v>
      </c>
      <c r="U213" s="33"/>
      <c r="V213" s="33"/>
      <c r="W213" s="33"/>
      <c r="X213" s="33"/>
      <c r="Y213" s="33"/>
      <c r="Z213" s="33"/>
      <c r="AA213" s="33"/>
      <c r="AB213" s="33"/>
      <c r="AC213" s="33"/>
      <c r="AD213" s="33"/>
      <c r="AE213" s="33"/>
      <c r="AR213" s="172" t="s">
        <v>98</v>
      </c>
      <c r="AT213" s="172" t="s">
        <v>237</v>
      </c>
      <c r="AU213" s="172" t="s">
        <v>85</v>
      </c>
      <c r="AY213" s="18" t="s">
        <v>235</v>
      </c>
      <c r="BE213" s="173">
        <f>IF(N213="základní",J213,0)</f>
        <v>0</v>
      </c>
      <c r="BF213" s="173">
        <f>IF(N213="snížená",J213,0)</f>
        <v>0</v>
      </c>
      <c r="BG213" s="173">
        <f>IF(N213="zákl. přenesená",J213,0)</f>
        <v>0</v>
      </c>
      <c r="BH213" s="173">
        <f>IF(N213="sníž. přenesená",J213,0)</f>
        <v>0</v>
      </c>
      <c r="BI213" s="173">
        <f>IF(N213="nulová",J213,0)</f>
        <v>0</v>
      </c>
      <c r="BJ213" s="18" t="s">
        <v>83</v>
      </c>
      <c r="BK213" s="173">
        <f>ROUND(I213*H213,2)</f>
        <v>0</v>
      </c>
      <c r="BL213" s="18" t="s">
        <v>98</v>
      </c>
      <c r="BM213" s="172" t="s">
        <v>2194</v>
      </c>
    </row>
    <row r="214" spans="1:65" s="2" customFormat="1" ht="19.5" x14ac:dyDescent="0.2">
      <c r="A214" s="33"/>
      <c r="B214" s="34"/>
      <c r="C214" s="33"/>
      <c r="D214" s="174" t="s">
        <v>243</v>
      </c>
      <c r="E214" s="33"/>
      <c r="F214" s="175" t="s">
        <v>2027</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243</v>
      </c>
      <c r="AU214" s="18" t="s">
        <v>85</v>
      </c>
    </row>
    <row r="215" spans="1:65" s="2" customFormat="1" ht="58.5" x14ac:dyDescent="0.2">
      <c r="A215" s="33"/>
      <c r="B215" s="34"/>
      <c r="C215" s="33"/>
      <c r="D215" s="174" t="s">
        <v>245</v>
      </c>
      <c r="E215" s="33"/>
      <c r="F215" s="178" t="s">
        <v>2028</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245</v>
      </c>
      <c r="AU215" s="18" t="s">
        <v>85</v>
      </c>
    </row>
    <row r="216" spans="1:65" s="13" customFormat="1" x14ac:dyDescent="0.2">
      <c r="B216" s="179"/>
      <c r="D216" s="174" t="s">
        <v>247</v>
      </c>
      <c r="E216" s="180" t="s">
        <v>1</v>
      </c>
      <c r="F216" s="181" t="s">
        <v>1141</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D217" s="174" t="s">
        <v>247</v>
      </c>
      <c r="E217" s="186" t="s">
        <v>1</v>
      </c>
      <c r="F217" s="187" t="s">
        <v>316</v>
      </c>
      <c r="G217" s="244"/>
      <c r="H217" s="245">
        <v>8</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D218" s="174" t="s">
        <v>247</v>
      </c>
      <c r="E218" s="192" t="s">
        <v>1</v>
      </c>
      <c r="F218" s="193" t="s">
        <v>252</v>
      </c>
      <c r="G218" s="246"/>
      <c r="H218" s="247">
        <v>8</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30" customHeight="1" x14ac:dyDescent="0.2">
      <c r="A219" s="33"/>
      <c r="B219" s="162"/>
      <c r="C219" s="163" t="s">
        <v>358</v>
      </c>
      <c r="D219" s="163" t="s">
        <v>237</v>
      </c>
      <c r="E219" s="164" t="s">
        <v>1329</v>
      </c>
      <c r="F219" s="165" t="s">
        <v>1330</v>
      </c>
      <c r="G219" s="240" t="s">
        <v>648</v>
      </c>
      <c r="H219" s="241">
        <v>133</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2195</v>
      </c>
    </row>
    <row r="220" spans="1:65" s="2" customFormat="1" ht="39" x14ac:dyDescent="0.2">
      <c r="A220" s="33"/>
      <c r="B220" s="34"/>
      <c r="C220" s="33"/>
      <c r="D220" s="174" t="s">
        <v>243</v>
      </c>
      <c r="E220" s="33"/>
      <c r="F220" s="175" t="s">
        <v>1332</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2" customFormat="1" ht="29.25" x14ac:dyDescent="0.2">
      <c r="A221" s="33"/>
      <c r="B221" s="34"/>
      <c r="C221" s="33"/>
      <c r="D221" s="174" t="s">
        <v>245</v>
      </c>
      <c r="E221" s="33"/>
      <c r="F221" s="178" t="s">
        <v>1320</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245</v>
      </c>
      <c r="AU221" s="18" t="s">
        <v>85</v>
      </c>
    </row>
    <row r="222" spans="1:65" s="13" customFormat="1" x14ac:dyDescent="0.2">
      <c r="B222" s="179"/>
      <c r="D222" s="174" t="s">
        <v>247</v>
      </c>
      <c r="E222" s="180" t="s">
        <v>1</v>
      </c>
      <c r="F222" s="181" t="s">
        <v>1141</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3" customFormat="1" x14ac:dyDescent="0.2">
      <c r="B223" s="179"/>
      <c r="D223" s="174" t="s">
        <v>247</v>
      </c>
      <c r="E223" s="180" t="s">
        <v>1</v>
      </c>
      <c r="F223" s="181" t="s">
        <v>1333</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4" customFormat="1" x14ac:dyDescent="0.2">
      <c r="B224" s="185"/>
      <c r="D224" s="174" t="s">
        <v>247</v>
      </c>
      <c r="E224" s="186" t="s">
        <v>1</v>
      </c>
      <c r="F224" s="187" t="s">
        <v>1334</v>
      </c>
      <c r="G224" s="244"/>
      <c r="H224" s="245">
        <v>133</v>
      </c>
      <c r="I224" s="244"/>
      <c r="J224" s="244"/>
      <c r="K224" s="244"/>
      <c r="L224" s="185"/>
      <c r="M224" s="188"/>
      <c r="N224" s="189"/>
      <c r="O224" s="189"/>
      <c r="P224" s="189"/>
      <c r="Q224" s="189"/>
      <c r="R224" s="189"/>
      <c r="S224" s="189"/>
      <c r="T224" s="190"/>
      <c r="AT224" s="186" t="s">
        <v>247</v>
      </c>
      <c r="AU224" s="186" t="s">
        <v>85</v>
      </c>
      <c r="AV224" s="14" t="s">
        <v>85</v>
      </c>
      <c r="AW224" s="14" t="s">
        <v>33</v>
      </c>
      <c r="AX224" s="14" t="s">
        <v>76</v>
      </c>
      <c r="AY224" s="186" t="s">
        <v>235</v>
      </c>
    </row>
    <row r="225" spans="1:65" s="15" customFormat="1" x14ac:dyDescent="0.2">
      <c r="B225" s="191"/>
      <c r="D225" s="174" t="s">
        <v>247</v>
      </c>
      <c r="E225" s="192" t="s">
        <v>1</v>
      </c>
      <c r="F225" s="193" t="s">
        <v>252</v>
      </c>
      <c r="G225" s="246"/>
      <c r="H225" s="247">
        <v>133</v>
      </c>
      <c r="I225" s="246"/>
      <c r="J225" s="246"/>
      <c r="K225" s="246"/>
      <c r="L225" s="191"/>
      <c r="M225" s="194"/>
      <c r="N225" s="195"/>
      <c r="O225" s="195"/>
      <c r="P225" s="195"/>
      <c r="Q225" s="195"/>
      <c r="R225" s="195"/>
      <c r="S225" s="195"/>
      <c r="T225" s="196"/>
      <c r="AT225" s="192" t="s">
        <v>247</v>
      </c>
      <c r="AU225" s="192" t="s">
        <v>85</v>
      </c>
      <c r="AV225" s="15" t="s">
        <v>98</v>
      </c>
      <c r="AW225" s="15" t="s">
        <v>33</v>
      </c>
      <c r="AX225" s="15" t="s">
        <v>83</v>
      </c>
      <c r="AY225" s="192" t="s">
        <v>235</v>
      </c>
    </row>
    <row r="226" spans="1:65" s="2" customFormat="1" ht="30" customHeight="1" x14ac:dyDescent="0.2">
      <c r="A226" s="33"/>
      <c r="B226" s="162"/>
      <c r="C226" s="163" t="s">
        <v>8</v>
      </c>
      <c r="D226" s="163" t="s">
        <v>237</v>
      </c>
      <c r="E226" s="164" t="s">
        <v>1335</v>
      </c>
      <c r="F226" s="165" t="s">
        <v>1336</v>
      </c>
      <c r="G226" s="240" t="s">
        <v>648</v>
      </c>
      <c r="H226" s="241">
        <v>133</v>
      </c>
      <c r="I226" s="167"/>
      <c r="J226" s="254">
        <f>ROUND(I226*H226,2)</f>
        <v>0</v>
      </c>
      <c r="K226" s="255" t="s">
        <v>241</v>
      </c>
      <c r="L226" s="34"/>
      <c r="M226" s="168" t="s">
        <v>1</v>
      </c>
      <c r="N226" s="169" t="s">
        <v>41</v>
      </c>
      <c r="O226" s="59"/>
      <c r="P226" s="170">
        <f>O226*H226</f>
        <v>0</v>
      </c>
      <c r="Q226" s="170">
        <v>0</v>
      </c>
      <c r="R226" s="170">
        <f>Q226*H226</f>
        <v>0</v>
      </c>
      <c r="S226" s="170">
        <v>0</v>
      </c>
      <c r="T226" s="171">
        <f>S226*H226</f>
        <v>0</v>
      </c>
      <c r="U226" s="33"/>
      <c r="V226" s="33"/>
      <c r="W226" s="33"/>
      <c r="X226" s="33"/>
      <c r="Y226" s="33"/>
      <c r="Z226" s="33"/>
      <c r="AA226" s="33"/>
      <c r="AB226" s="33"/>
      <c r="AC226" s="33"/>
      <c r="AD226" s="33"/>
      <c r="AE226" s="33"/>
      <c r="AR226" s="172" t="s">
        <v>98</v>
      </c>
      <c r="AT226" s="172" t="s">
        <v>237</v>
      </c>
      <c r="AU226" s="172" t="s">
        <v>85</v>
      </c>
      <c r="AY226" s="18" t="s">
        <v>235</v>
      </c>
      <c r="BE226" s="173">
        <f>IF(N226="základní",J226,0)</f>
        <v>0</v>
      </c>
      <c r="BF226" s="173">
        <f>IF(N226="snížená",J226,0)</f>
        <v>0</v>
      </c>
      <c r="BG226" s="173">
        <f>IF(N226="zákl. přenesená",J226,0)</f>
        <v>0</v>
      </c>
      <c r="BH226" s="173">
        <f>IF(N226="sníž. přenesená",J226,0)</f>
        <v>0</v>
      </c>
      <c r="BI226" s="173">
        <f>IF(N226="nulová",J226,0)</f>
        <v>0</v>
      </c>
      <c r="BJ226" s="18" t="s">
        <v>83</v>
      </c>
      <c r="BK226" s="173">
        <f>ROUND(I226*H226,2)</f>
        <v>0</v>
      </c>
      <c r="BL226" s="18" t="s">
        <v>98</v>
      </c>
      <c r="BM226" s="172" t="s">
        <v>2196</v>
      </c>
    </row>
    <row r="227" spans="1:65" s="2" customFormat="1" ht="39" x14ac:dyDescent="0.2">
      <c r="A227" s="33"/>
      <c r="B227" s="34"/>
      <c r="C227" s="33"/>
      <c r="D227" s="174" t="s">
        <v>243</v>
      </c>
      <c r="E227" s="33"/>
      <c r="F227" s="175" t="s">
        <v>1338</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243</v>
      </c>
      <c r="AU227" s="18" t="s">
        <v>85</v>
      </c>
    </row>
    <row r="228" spans="1:65" s="2" customFormat="1" ht="29.25" x14ac:dyDescent="0.2">
      <c r="A228" s="33"/>
      <c r="B228" s="34"/>
      <c r="C228" s="33"/>
      <c r="D228" s="174" t="s">
        <v>245</v>
      </c>
      <c r="E228" s="33"/>
      <c r="F228" s="178" t="s">
        <v>1320</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245</v>
      </c>
      <c r="AU228" s="18" t="s">
        <v>85</v>
      </c>
    </row>
    <row r="229" spans="1:65" s="13" customFormat="1" x14ac:dyDescent="0.2">
      <c r="B229" s="179"/>
      <c r="D229" s="174" t="s">
        <v>247</v>
      </c>
      <c r="E229" s="180" t="s">
        <v>1</v>
      </c>
      <c r="F229" s="181" t="s">
        <v>1141</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1333</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1334</v>
      </c>
      <c r="G231" s="244"/>
      <c r="H231" s="245">
        <v>133</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133</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379</v>
      </c>
      <c r="D233" s="163" t="s">
        <v>237</v>
      </c>
      <c r="E233" s="164" t="s">
        <v>1339</v>
      </c>
      <c r="F233" s="165" t="s">
        <v>1340</v>
      </c>
      <c r="G233" s="240" t="s">
        <v>648</v>
      </c>
      <c r="H233" s="241">
        <v>133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2197</v>
      </c>
    </row>
    <row r="234" spans="1:65" s="2" customFormat="1" ht="39" x14ac:dyDescent="0.2">
      <c r="A234" s="33"/>
      <c r="B234" s="34"/>
      <c r="C234" s="33"/>
      <c r="D234" s="174" t="s">
        <v>243</v>
      </c>
      <c r="E234" s="33"/>
      <c r="F234" s="175" t="s">
        <v>1342</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29.25" x14ac:dyDescent="0.2">
      <c r="A235" s="33"/>
      <c r="B235" s="34"/>
      <c r="C235" s="33"/>
      <c r="D235" s="174" t="s">
        <v>245</v>
      </c>
      <c r="E235" s="33"/>
      <c r="F235" s="178" t="s">
        <v>1320</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3" customFormat="1" x14ac:dyDescent="0.2">
      <c r="B237" s="179"/>
      <c r="D237" s="174" t="s">
        <v>247</v>
      </c>
      <c r="E237" s="180" t="s">
        <v>1</v>
      </c>
      <c r="F237" s="181" t="s">
        <v>1333</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4" customFormat="1" x14ac:dyDescent="0.2">
      <c r="B238" s="185"/>
      <c r="D238" s="174" t="s">
        <v>247</v>
      </c>
      <c r="E238" s="186" t="s">
        <v>1</v>
      </c>
      <c r="F238" s="187" t="s">
        <v>1334</v>
      </c>
      <c r="G238" s="244"/>
      <c r="H238" s="245">
        <v>133</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1:65" s="15" customFormat="1" x14ac:dyDescent="0.2">
      <c r="B239" s="191"/>
      <c r="D239" s="174" t="s">
        <v>247</v>
      </c>
      <c r="E239" s="192" t="s">
        <v>1</v>
      </c>
      <c r="F239" s="193" t="s">
        <v>252</v>
      </c>
      <c r="G239" s="246"/>
      <c r="H239" s="247">
        <v>133</v>
      </c>
      <c r="I239" s="246"/>
      <c r="J239" s="246"/>
      <c r="K239" s="246"/>
      <c r="L239" s="191"/>
      <c r="M239" s="194"/>
      <c r="N239" s="195"/>
      <c r="O239" s="195"/>
      <c r="P239" s="195"/>
      <c r="Q239" s="195"/>
      <c r="R239" s="195"/>
      <c r="S239" s="195"/>
      <c r="T239" s="196"/>
      <c r="AT239" s="192" t="s">
        <v>247</v>
      </c>
      <c r="AU239" s="192" t="s">
        <v>85</v>
      </c>
      <c r="AV239" s="15" t="s">
        <v>98</v>
      </c>
      <c r="AW239" s="15" t="s">
        <v>33</v>
      </c>
      <c r="AX239" s="15" t="s">
        <v>83</v>
      </c>
      <c r="AY239" s="192" t="s">
        <v>235</v>
      </c>
    </row>
    <row r="240" spans="1:65" s="2" customFormat="1" ht="19.899999999999999" customHeight="1" x14ac:dyDescent="0.2">
      <c r="A240" s="33"/>
      <c r="B240" s="162"/>
      <c r="C240" s="163" t="s">
        <v>386</v>
      </c>
      <c r="D240" s="163" t="s">
        <v>237</v>
      </c>
      <c r="E240" s="164" t="s">
        <v>2048</v>
      </c>
      <c r="F240" s="165" t="s">
        <v>2049</v>
      </c>
      <c r="G240" s="240" t="s">
        <v>263</v>
      </c>
      <c r="H240" s="241">
        <v>120</v>
      </c>
      <c r="I240" s="167"/>
      <c r="J240" s="254">
        <f>ROUND(I240*H240,2)</f>
        <v>0</v>
      </c>
      <c r="K240" s="255" t="s">
        <v>241</v>
      </c>
      <c r="L240" s="34"/>
      <c r="M240" s="168" t="s">
        <v>1</v>
      </c>
      <c r="N240" s="169" t="s">
        <v>41</v>
      </c>
      <c r="O240" s="59"/>
      <c r="P240" s="170">
        <f>O240*H240</f>
        <v>0</v>
      </c>
      <c r="Q240" s="170">
        <v>0</v>
      </c>
      <c r="R240" s="170">
        <f>Q240*H240</f>
        <v>0</v>
      </c>
      <c r="S240" s="170">
        <v>0</v>
      </c>
      <c r="T240" s="171">
        <f>S240*H240</f>
        <v>0</v>
      </c>
      <c r="U240" s="33"/>
      <c r="V240" s="33"/>
      <c r="W240" s="33"/>
      <c r="X240" s="33"/>
      <c r="Y240" s="33"/>
      <c r="Z240" s="33"/>
      <c r="AA240" s="33"/>
      <c r="AB240" s="33"/>
      <c r="AC240" s="33"/>
      <c r="AD240" s="33"/>
      <c r="AE240" s="33"/>
      <c r="AR240" s="172" t="s">
        <v>98</v>
      </c>
      <c r="AT240" s="172" t="s">
        <v>237</v>
      </c>
      <c r="AU240" s="172" t="s">
        <v>85</v>
      </c>
      <c r="AY240" s="18" t="s">
        <v>235</v>
      </c>
      <c r="BE240" s="173">
        <f>IF(N240="základní",J240,0)</f>
        <v>0</v>
      </c>
      <c r="BF240" s="173">
        <f>IF(N240="snížená",J240,0)</f>
        <v>0</v>
      </c>
      <c r="BG240" s="173">
        <f>IF(N240="zákl. přenesená",J240,0)</f>
        <v>0</v>
      </c>
      <c r="BH240" s="173">
        <f>IF(N240="sníž. přenesená",J240,0)</f>
        <v>0</v>
      </c>
      <c r="BI240" s="173">
        <f>IF(N240="nulová",J240,0)</f>
        <v>0</v>
      </c>
      <c r="BJ240" s="18" t="s">
        <v>83</v>
      </c>
      <c r="BK240" s="173">
        <f>ROUND(I240*H240,2)</f>
        <v>0</v>
      </c>
      <c r="BL240" s="18" t="s">
        <v>98</v>
      </c>
      <c r="BM240" s="172" t="s">
        <v>2198</v>
      </c>
    </row>
    <row r="241" spans="1:65" s="2" customFormat="1" ht="19.5" x14ac:dyDescent="0.2">
      <c r="A241" s="33"/>
      <c r="B241" s="34"/>
      <c r="C241" s="33"/>
      <c r="D241" s="174" t="s">
        <v>243</v>
      </c>
      <c r="E241" s="33"/>
      <c r="F241" s="175" t="s">
        <v>2051</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243</v>
      </c>
      <c r="AU241" s="18" t="s">
        <v>85</v>
      </c>
    </row>
    <row r="242" spans="1:65" s="2" customFormat="1" ht="58.5" x14ac:dyDescent="0.2">
      <c r="A242" s="33"/>
      <c r="B242" s="34"/>
      <c r="C242" s="33"/>
      <c r="D242" s="174" t="s">
        <v>245</v>
      </c>
      <c r="E242" s="33"/>
      <c r="F242" s="178" t="s">
        <v>2028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245</v>
      </c>
      <c r="AU242" s="18" t="s">
        <v>85</v>
      </c>
    </row>
    <row r="243" spans="1:65" s="13" customFormat="1" x14ac:dyDescent="0.2">
      <c r="B243" s="179"/>
      <c r="D243" s="174" t="s">
        <v>247</v>
      </c>
      <c r="E243" s="180" t="s">
        <v>1</v>
      </c>
      <c r="F243" s="181" t="s">
        <v>1141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1333</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400</v>
      </c>
      <c r="G245" s="244"/>
      <c r="H245" s="245">
        <v>120</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120</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163" t="s">
        <v>393</v>
      </c>
      <c r="D247" s="163" t="s">
        <v>237</v>
      </c>
      <c r="E247" s="164" t="s">
        <v>364</v>
      </c>
      <c r="F247" s="165" t="s">
        <v>365</v>
      </c>
      <c r="G247" s="240" t="s">
        <v>271</v>
      </c>
      <c r="H247" s="241">
        <v>1103.9000000000001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2199</v>
      </c>
    </row>
    <row r="248" spans="1:65" s="2" customFormat="1" ht="48.75" x14ac:dyDescent="0.2">
      <c r="A248" s="33"/>
      <c r="B248" s="34"/>
      <c r="C248" s="33"/>
      <c r="D248" s="174" t="s">
        <v>243</v>
      </c>
      <c r="E248" s="33"/>
      <c r="F248" s="175"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33"/>
      <c r="D249" s="174" t="s">
        <v>245</v>
      </c>
      <c r="E249" s="33"/>
      <c r="F249" s="178"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D250" s="174" t="s">
        <v>247</v>
      </c>
      <c r="E250" s="180" t="s">
        <v>1</v>
      </c>
      <c r="F250" s="181" t="s">
        <v>2176</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D251" s="174" t="s">
        <v>247</v>
      </c>
      <c r="E251" s="180" t="s">
        <v>1</v>
      </c>
      <c r="F251" s="181" t="s">
        <v>371</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2200</v>
      </c>
      <c r="G252" s="244"/>
      <c r="H252" s="245">
        <v>792</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D253" s="174" t="s">
        <v>247</v>
      </c>
      <c r="E253" s="180" t="s">
        <v>1</v>
      </c>
      <c r="F253" s="181" t="s">
        <v>809</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2179</v>
      </c>
      <c r="G254" s="244"/>
      <c r="H254" s="245">
        <v>311.89999999999998</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1103.9000000000001</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810</v>
      </c>
      <c r="F256" s="165" t="s">
        <v>811</v>
      </c>
      <c r="G256" s="240" t="s">
        <v>271</v>
      </c>
      <c r="H256" s="241">
        <v>480.1</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2201</v>
      </c>
    </row>
    <row r="257" spans="1:65" s="2" customFormat="1" ht="48.75" x14ac:dyDescent="0.2">
      <c r="A257" s="33"/>
      <c r="B257" s="34"/>
      <c r="C257" s="33"/>
      <c r="D257" s="174" t="s">
        <v>243</v>
      </c>
      <c r="E257" s="33"/>
      <c r="F257" s="175" t="s">
        <v>813</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2176</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814</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2180</v>
      </c>
      <c r="G261" s="244"/>
      <c r="H261" s="245">
        <v>480.1</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5" customFormat="1" x14ac:dyDescent="0.2">
      <c r="B262" s="191"/>
      <c r="D262" s="174" t="s">
        <v>247</v>
      </c>
      <c r="E262" s="192" t="s">
        <v>1</v>
      </c>
      <c r="F262" s="193" t="s">
        <v>252</v>
      </c>
      <c r="G262" s="246"/>
      <c r="H262" s="247">
        <v>480.1</v>
      </c>
      <c r="I262" s="246"/>
      <c r="J262" s="246"/>
      <c r="K262" s="246"/>
      <c r="L262" s="191"/>
      <c r="M262" s="194"/>
      <c r="N262" s="195"/>
      <c r="O262" s="195"/>
      <c r="P262" s="195"/>
      <c r="Q262" s="195"/>
      <c r="R262" s="195"/>
      <c r="S262" s="195"/>
      <c r="T262" s="196"/>
      <c r="AT262" s="192" t="s">
        <v>247</v>
      </c>
      <c r="AU262" s="192" t="s">
        <v>85</v>
      </c>
      <c r="AV262" s="15" t="s">
        <v>98</v>
      </c>
      <c r="AW262" s="15" t="s">
        <v>33</v>
      </c>
      <c r="AX262" s="15" t="s">
        <v>83</v>
      </c>
      <c r="AY262" s="192" t="s">
        <v>235</v>
      </c>
    </row>
    <row r="263" spans="1:65" s="2" customFormat="1" ht="30" customHeight="1" x14ac:dyDescent="0.2">
      <c r="A263" s="33"/>
      <c r="B263" s="162"/>
      <c r="C263" s="163" t="s">
        <v>412</v>
      </c>
      <c r="D263" s="163" t="s">
        <v>237</v>
      </c>
      <c r="E263" s="164" t="s">
        <v>380</v>
      </c>
      <c r="F263" s="165" t="s">
        <v>381</v>
      </c>
      <c r="G263" s="240" t="s">
        <v>271</v>
      </c>
      <c r="H263" s="241">
        <v>4512.1859999999997</v>
      </c>
      <c r="I263" s="167"/>
      <c r="J263" s="254">
        <f>ROUND(I263*H263,2)</f>
        <v>0</v>
      </c>
      <c r="K263" s="255" t="s">
        <v>241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98</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98</v>
      </c>
      <c r="BM263" s="172" t="s">
        <v>2202</v>
      </c>
    </row>
    <row r="264" spans="1:65" s="2" customFormat="1" ht="48.75" x14ac:dyDescent="0.2">
      <c r="A264" s="33"/>
      <c r="B264" s="34"/>
      <c r="C264" s="33"/>
      <c r="D264" s="174" t="s">
        <v>243</v>
      </c>
      <c r="E264" s="33"/>
      <c r="F264" s="175" t="s">
        <v>383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78" x14ac:dyDescent="0.2">
      <c r="A265" s="33"/>
      <c r="B265" s="34"/>
      <c r="C265" s="33"/>
      <c r="D265" s="174" t="s">
        <v>245</v>
      </c>
      <c r="E265" s="33"/>
      <c r="F265" s="178" t="s">
        <v>368</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245</v>
      </c>
      <c r="AU265" s="18" t="s">
        <v>85</v>
      </c>
    </row>
    <row r="266" spans="1:65" s="13" customFormat="1" x14ac:dyDescent="0.2">
      <c r="B266" s="179"/>
      <c r="D266" s="174" t="s">
        <v>247</v>
      </c>
      <c r="E266" s="180" t="s">
        <v>1</v>
      </c>
      <c r="F266" s="181" t="s">
        <v>2176</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3" customFormat="1" x14ac:dyDescent="0.2">
      <c r="B267" s="179"/>
      <c r="D267" s="174" t="s">
        <v>247</v>
      </c>
      <c r="E267" s="180" t="s">
        <v>1</v>
      </c>
      <c r="F267" s="181" t="s">
        <v>816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2203</v>
      </c>
      <c r="G268" s="244"/>
      <c r="H268" s="245">
        <v>4512.1859999999997</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4512.1859999999997</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7</v>
      </c>
      <c r="D270" s="163" t="s">
        <v>237</v>
      </c>
      <c r="E270" s="164" t="s">
        <v>387</v>
      </c>
      <c r="F270" s="165" t="s">
        <v>388</v>
      </c>
      <c r="G270" s="240" t="s">
        <v>271</v>
      </c>
      <c r="H270" s="241">
        <v>67682.789999999994</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2204</v>
      </c>
    </row>
    <row r="271" spans="1:65" s="2" customFormat="1" ht="48.75" x14ac:dyDescent="0.2">
      <c r="A271" s="33"/>
      <c r="B271" s="34"/>
      <c r="C271" s="33"/>
      <c r="D271" s="174" t="s">
        <v>243</v>
      </c>
      <c r="E271" s="33"/>
      <c r="F271" s="175" t="s">
        <v>390</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2176</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391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2205</v>
      </c>
      <c r="G275" s="244"/>
      <c r="H275" s="245">
        <v>67682.789999999994</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67682.789999999994</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425</v>
      </c>
      <c r="D277" s="163" t="s">
        <v>237</v>
      </c>
      <c r="E277" s="164" t="s">
        <v>433</v>
      </c>
      <c r="F277" s="165" t="s">
        <v>434</v>
      </c>
      <c r="G277" s="240" t="s">
        <v>271</v>
      </c>
      <c r="H277" s="241">
        <v>792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2206</v>
      </c>
    </row>
    <row r="278" spans="1:65" s="2" customFormat="1" ht="29.25" x14ac:dyDescent="0.2">
      <c r="A278" s="33"/>
      <c r="B278" s="34"/>
      <c r="C278" s="33"/>
      <c r="D278" s="174" t="s">
        <v>243</v>
      </c>
      <c r="E278" s="33"/>
      <c r="F278" s="175" t="s">
        <v>436</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136.5" x14ac:dyDescent="0.2">
      <c r="A279" s="33"/>
      <c r="B279" s="34"/>
      <c r="C279" s="33"/>
      <c r="D279" s="174" t="s">
        <v>245</v>
      </c>
      <c r="E279" s="33"/>
      <c r="F279" s="178" t="s">
        <v>437</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2176</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438</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2207</v>
      </c>
      <c r="G282" s="244"/>
      <c r="H282" s="245">
        <v>792</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792</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432</v>
      </c>
      <c r="D284" s="163" t="s">
        <v>237</v>
      </c>
      <c r="E284" s="164" t="s">
        <v>442</v>
      </c>
      <c r="F284" s="165" t="s">
        <v>443</v>
      </c>
      <c r="G284" s="240" t="s">
        <v>341</v>
      </c>
      <c r="H284" s="241">
        <v>8121.9350000000004</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2208</v>
      </c>
    </row>
    <row r="285" spans="1:65" s="2" customFormat="1" ht="29.25" x14ac:dyDescent="0.2">
      <c r="A285" s="33"/>
      <c r="B285" s="34"/>
      <c r="C285" s="33"/>
      <c r="D285" s="174" t="s">
        <v>243</v>
      </c>
      <c r="E285" s="33"/>
      <c r="F285" s="175" t="s">
        <v>445</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13" customFormat="1" x14ac:dyDescent="0.2">
      <c r="B286" s="179"/>
      <c r="D286" s="174" t="s">
        <v>247</v>
      </c>
      <c r="E286" s="180" t="s">
        <v>1</v>
      </c>
      <c r="F286" s="181" t="s">
        <v>2176</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ht="22.5" x14ac:dyDescent="0.2">
      <c r="B287" s="179"/>
      <c r="D287" s="174" t="s">
        <v>247</v>
      </c>
      <c r="E287" s="180" t="s">
        <v>1</v>
      </c>
      <c r="F287" s="181" t="s">
        <v>446</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2209</v>
      </c>
      <c r="G288" s="244"/>
      <c r="H288" s="245">
        <v>8121.9350000000004</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8121.9350000000004</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30" customHeight="1" x14ac:dyDescent="0.2">
      <c r="A290" s="33"/>
      <c r="B290" s="162"/>
      <c r="C290" s="163" t="s">
        <v>723</v>
      </c>
      <c r="D290" s="163" t="s">
        <v>237</v>
      </c>
      <c r="E290" s="164" t="s">
        <v>830</v>
      </c>
      <c r="F290" s="165" t="s">
        <v>831</v>
      </c>
      <c r="G290" s="240" t="s">
        <v>263</v>
      </c>
      <c r="H290" s="241">
        <v>4801</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2210</v>
      </c>
    </row>
    <row r="291" spans="1:65" s="2" customFormat="1" ht="29.25" x14ac:dyDescent="0.2">
      <c r="A291" s="33"/>
      <c r="B291" s="34"/>
      <c r="C291" s="33"/>
      <c r="D291" s="174" t="s">
        <v>243</v>
      </c>
      <c r="E291" s="33"/>
      <c r="F291" s="175" t="s">
        <v>833</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58.5" x14ac:dyDescent="0.2">
      <c r="A292" s="33"/>
      <c r="B292" s="34"/>
      <c r="C292" s="33"/>
      <c r="D292" s="174" t="s">
        <v>245</v>
      </c>
      <c r="E292" s="33"/>
      <c r="F292" s="178" t="s">
        <v>453</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2176</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461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2211</v>
      </c>
      <c r="G295" s="244"/>
      <c r="H295" s="245">
        <v>4801</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4801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730</v>
      </c>
      <c r="D297" s="163" t="s">
        <v>237</v>
      </c>
      <c r="E297" s="164" t="s">
        <v>835</v>
      </c>
      <c r="F297" s="165" t="s">
        <v>836</v>
      </c>
      <c r="G297" s="240" t="s">
        <v>263</v>
      </c>
      <c r="H297" s="241">
        <v>5248</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2212</v>
      </c>
    </row>
    <row r="298" spans="1:65" s="2" customFormat="1" ht="29.25" x14ac:dyDescent="0.2">
      <c r="A298" s="33"/>
      <c r="B298" s="34"/>
      <c r="C298" s="33"/>
      <c r="D298" s="174" t="s">
        <v>243</v>
      </c>
      <c r="E298" s="33"/>
      <c r="F298" s="175" t="s">
        <v>838</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136.5" x14ac:dyDescent="0.2">
      <c r="A299" s="33"/>
      <c r="B299" s="34"/>
      <c r="C299" s="33"/>
      <c r="D299" s="174" t="s">
        <v>245</v>
      </c>
      <c r="E299" s="33"/>
      <c r="F299" s="178" t="s">
        <v>468</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840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2213</v>
      </c>
      <c r="G302" s="244"/>
      <c r="H302" s="245">
        <v>5248</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5248</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738</v>
      </c>
      <c r="D304" s="197" t="s">
        <v>338</v>
      </c>
      <c r="E304" s="198" t="s">
        <v>842</v>
      </c>
      <c r="F304" s="199" t="s">
        <v>843</v>
      </c>
      <c r="G304" s="248" t="s">
        <v>479</v>
      </c>
      <c r="H304" s="249">
        <v>162.16300000000001</v>
      </c>
      <c r="I304" s="200"/>
      <c r="J304" s="256">
        <f>ROUND(I304*H304,2)</f>
        <v>0</v>
      </c>
      <c r="K304" s="257" t="s">
        <v>1</v>
      </c>
      <c r="L304" s="201"/>
      <c r="M304" s="202" t="s">
        <v>1</v>
      </c>
      <c r="N304" s="203" t="s">
        <v>41</v>
      </c>
      <c r="O304" s="59"/>
      <c r="P304" s="170">
        <f>O304*H304</f>
        <v>0</v>
      </c>
      <c r="Q304" s="170">
        <v>1E-3</v>
      </c>
      <c r="R304" s="170">
        <f>Q304*H304</f>
        <v>0.162163</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2214</v>
      </c>
    </row>
    <row r="305" spans="1:65" s="2" customFormat="1" x14ac:dyDescent="0.2">
      <c r="A305" s="33"/>
      <c r="B305" s="34"/>
      <c r="C305" s="33"/>
      <c r="D305" s="174" t="s">
        <v>243</v>
      </c>
      <c r="E305" s="33"/>
      <c r="F305" s="175" t="s">
        <v>478</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845</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2215</v>
      </c>
      <c r="G307" s="244"/>
      <c r="H307" s="245">
        <v>162.16300000000001</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162.16300000000001</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63" t="s">
        <v>448</v>
      </c>
      <c r="D309" s="163" t="s">
        <v>237</v>
      </c>
      <c r="E309" s="164" t="s">
        <v>847</v>
      </c>
      <c r="F309" s="165" t="s">
        <v>848</v>
      </c>
      <c r="G309" s="240" t="s">
        <v>263</v>
      </c>
      <c r="H309" s="241">
        <v>3119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2216</v>
      </c>
    </row>
    <row r="310" spans="1:65" s="2" customFormat="1" ht="29.25" x14ac:dyDescent="0.2">
      <c r="A310" s="33"/>
      <c r="B310" s="34"/>
      <c r="C310" s="33"/>
      <c r="D310" s="174" t="s">
        <v>243</v>
      </c>
      <c r="E310" s="33"/>
      <c r="F310" s="175" t="s">
        <v>850</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2" customFormat="1" ht="136.5" x14ac:dyDescent="0.2">
      <c r="A311" s="33"/>
      <c r="B311" s="34"/>
      <c r="C311" s="33"/>
      <c r="D311" s="174" t="s">
        <v>245</v>
      </c>
      <c r="E311" s="33"/>
      <c r="F311" s="178" t="s">
        <v>468</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245</v>
      </c>
      <c r="AU311" s="18" t="s">
        <v>85</v>
      </c>
    </row>
    <row r="312" spans="1:65" s="13" customFormat="1" x14ac:dyDescent="0.2">
      <c r="B312" s="179"/>
      <c r="D312" s="174" t="s">
        <v>247</v>
      </c>
      <c r="E312" s="180" t="s">
        <v>1</v>
      </c>
      <c r="F312" s="181" t="s">
        <v>2176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2217</v>
      </c>
      <c r="G313" s="244"/>
      <c r="H313" s="245">
        <v>3119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3119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4.45" customHeight="1" x14ac:dyDescent="0.2">
      <c r="A315" s="33"/>
      <c r="B315" s="162"/>
      <c r="C315" s="197" t="s">
        <v>456</v>
      </c>
      <c r="D315" s="197" t="s">
        <v>338</v>
      </c>
      <c r="E315" s="198" t="s">
        <v>477</v>
      </c>
      <c r="F315" s="199" t="s">
        <v>478</v>
      </c>
      <c r="G315" s="248" t="s">
        <v>479</v>
      </c>
      <c r="H315" s="249">
        <v>96.376999999999995</v>
      </c>
      <c r="I315" s="200"/>
      <c r="J315" s="256">
        <f>ROUND(I315*H315,2)</f>
        <v>0</v>
      </c>
      <c r="K315" s="257" t="s">
        <v>241</v>
      </c>
      <c r="L315" s="201"/>
      <c r="M315" s="202" t="s">
        <v>1</v>
      </c>
      <c r="N315" s="203" t="s">
        <v>41</v>
      </c>
      <c r="O315" s="59"/>
      <c r="P315" s="170">
        <f>O315*H315</f>
        <v>0</v>
      </c>
      <c r="Q315" s="170">
        <v>1E-3</v>
      </c>
      <c r="R315" s="170">
        <f>Q315*H315</f>
        <v>9.637699999999999E-2</v>
      </c>
      <c r="S315" s="170">
        <v>0</v>
      </c>
      <c r="T315" s="171">
        <f>S315*H315</f>
        <v>0</v>
      </c>
      <c r="U315" s="33"/>
      <c r="V315" s="33"/>
      <c r="W315" s="33"/>
      <c r="X315" s="33"/>
      <c r="Y315" s="33"/>
      <c r="Z315" s="33"/>
      <c r="AA315" s="33"/>
      <c r="AB315" s="33"/>
      <c r="AC315" s="33"/>
      <c r="AD315" s="33"/>
      <c r="AE315" s="33"/>
      <c r="AR315" s="172" t="s">
        <v>316</v>
      </c>
      <c r="AT315" s="172" t="s">
        <v>338</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2218</v>
      </c>
    </row>
    <row r="316" spans="1:65" s="2" customFormat="1" x14ac:dyDescent="0.2">
      <c r="A316" s="33"/>
      <c r="B316" s="34"/>
      <c r="C316" s="33"/>
      <c r="D316" s="174" t="s">
        <v>243</v>
      </c>
      <c r="E316" s="33"/>
      <c r="F316" s="175" t="s">
        <v>478</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13" customFormat="1" x14ac:dyDescent="0.2">
      <c r="B317" s="179"/>
      <c r="D317" s="174" t="s">
        <v>247</v>
      </c>
      <c r="E317" s="180" t="s">
        <v>1</v>
      </c>
      <c r="F317" s="181" t="s">
        <v>2219</v>
      </c>
      <c r="G317" s="242"/>
      <c r="H317" s="243" t="s">
        <v>1</v>
      </c>
      <c r="I317" s="242"/>
      <c r="J317" s="242"/>
      <c r="K317" s="242"/>
      <c r="L317" s="179"/>
      <c r="M317" s="182"/>
      <c r="N317" s="183"/>
      <c r="O317" s="183"/>
      <c r="P317" s="183"/>
      <c r="Q317" s="183"/>
      <c r="R317" s="183"/>
      <c r="S317" s="183"/>
      <c r="T317" s="184"/>
      <c r="AT317" s="180" t="s">
        <v>247</v>
      </c>
      <c r="AU317" s="180" t="s">
        <v>85</v>
      </c>
      <c r="AV317" s="13" t="s">
        <v>83</v>
      </c>
      <c r="AW317" s="13" t="s">
        <v>33</v>
      </c>
      <c r="AX317" s="13" t="s">
        <v>76</v>
      </c>
      <c r="AY317" s="180" t="s">
        <v>235</v>
      </c>
    </row>
    <row r="318" spans="1:65" s="14" customFormat="1" x14ac:dyDescent="0.2">
      <c r="B318" s="185"/>
      <c r="D318" s="174" t="s">
        <v>247</v>
      </c>
      <c r="E318" s="186" t="s">
        <v>1</v>
      </c>
      <c r="F318" s="187" t="s">
        <v>2220</v>
      </c>
      <c r="G318" s="244"/>
      <c r="H318" s="245">
        <v>96.376999999999995</v>
      </c>
      <c r="I318" s="244"/>
      <c r="J318" s="244"/>
      <c r="K318" s="244"/>
      <c r="L318" s="185"/>
      <c r="M318" s="188"/>
      <c r="N318" s="189"/>
      <c r="O318" s="189"/>
      <c r="P318" s="189"/>
      <c r="Q318" s="189"/>
      <c r="R318" s="189"/>
      <c r="S318" s="189"/>
      <c r="T318" s="190"/>
      <c r="AT318" s="186" t="s">
        <v>247</v>
      </c>
      <c r="AU318" s="186" t="s">
        <v>85</v>
      </c>
      <c r="AV318" s="14" t="s">
        <v>85</v>
      </c>
      <c r="AW318" s="14" t="s">
        <v>33</v>
      </c>
      <c r="AX318" s="14" t="s">
        <v>76</v>
      </c>
      <c r="AY318" s="186" t="s">
        <v>235</v>
      </c>
    </row>
    <row r="319" spans="1:65" s="15" customFormat="1" x14ac:dyDescent="0.2">
      <c r="B319" s="191"/>
      <c r="D319" s="174" t="s">
        <v>247</v>
      </c>
      <c r="E319" s="192" t="s">
        <v>1</v>
      </c>
      <c r="F319" s="193" t="s">
        <v>252</v>
      </c>
      <c r="G319" s="246"/>
      <c r="H319" s="247">
        <v>96.376999999999995</v>
      </c>
      <c r="I319" s="246"/>
      <c r="J319" s="246"/>
      <c r="K319" s="246"/>
      <c r="L319" s="191"/>
      <c r="M319" s="194"/>
      <c r="N319" s="195"/>
      <c r="O319" s="195"/>
      <c r="P319" s="195"/>
      <c r="Q319" s="195"/>
      <c r="R319" s="195"/>
      <c r="S319" s="195"/>
      <c r="T319" s="196"/>
      <c r="AT319" s="192" t="s">
        <v>247</v>
      </c>
      <c r="AU319" s="192" t="s">
        <v>85</v>
      </c>
      <c r="AV319" s="15" t="s">
        <v>98</v>
      </c>
      <c r="AW319" s="15" t="s">
        <v>33</v>
      </c>
      <c r="AX319" s="15" t="s">
        <v>83</v>
      </c>
      <c r="AY319" s="192" t="s">
        <v>235</v>
      </c>
    </row>
    <row r="320" spans="1:65" s="2" customFormat="1" ht="19.899999999999999" customHeight="1" x14ac:dyDescent="0.2">
      <c r="A320" s="33"/>
      <c r="B320" s="162"/>
      <c r="C320" s="163" t="s">
        <v>463</v>
      </c>
      <c r="D320" s="163" t="s">
        <v>237</v>
      </c>
      <c r="E320" s="164" t="s">
        <v>483</v>
      </c>
      <c r="F320" s="165" t="s">
        <v>484</v>
      </c>
      <c r="G320" s="240" t="s">
        <v>263</v>
      </c>
      <c r="H320" s="241">
        <v>30</v>
      </c>
      <c r="I320" s="167"/>
      <c r="J320" s="254">
        <f>ROUND(I320*H320,2)</f>
        <v>0</v>
      </c>
      <c r="K320" s="255" t="s">
        <v>241</v>
      </c>
      <c r="L320" s="34"/>
      <c r="M320" s="168" t="s">
        <v>1</v>
      </c>
      <c r="N320" s="169" t="s">
        <v>41</v>
      </c>
      <c r="O320" s="59"/>
      <c r="P320" s="170">
        <f>O320*H320</f>
        <v>0</v>
      </c>
      <c r="Q320" s="170">
        <v>0</v>
      </c>
      <c r="R320" s="170">
        <f>Q320*H320</f>
        <v>0</v>
      </c>
      <c r="S320" s="170">
        <v>0</v>
      </c>
      <c r="T320" s="171">
        <f>S320*H320</f>
        <v>0</v>
      </c>
      <c r="U320" s="33"/>
      <c r="V320" s="33"/>
      <c r="W320" s="33"/>
      <c r="X320" s="33"/>
      <c r="Y320" s="33"/>
      <c r="Z320" s="33"/>
      <c r="AA320" s="33"/>
      <c r="AB320" s="33"/>
      <c r="AC320" s="33"/>
      <c r="AD320" s="33"/>
      <c r="AE320" s="33"/>
      <c r="AR320" s="172" t="s">
        <v>98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98</v>
      </c>
      <c r="BM320" s="172" t="s">
        <v>2221</v>
      </c>
    </row>
    <row r="321" spans="1:65" s="2" customFormat="1" ht="19.5" x14ac:dyDescent="0.2">
      <c r="A321" s="33"/>
      <c r="B321" s="34"/>
      <c r="C321" s="33"/>
      <c r="D321" s="174" t="s">
        <v>243</v>
      </c>
      <c r="E321" s="33"/>
      <c r="F321" s="175" t="s">
        <v>486</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136.5" x14ac:dyDescent="0.2">
      <c r="A322" s="33"/>
      <c r="B322" s="34"/>
      <c r="C322" s="33"/>
      <c r="D322" s="174" t="s">
        <v>245</v>
      </c>
      <c r="E322" s="33"/>
      <c r="F322" s="178" t="s">
        <v>487</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2176</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3" customFormat="1" x14ac:dyDescent="0.2">
      <c r="B324" s="179"/>
      <c r="D324" s="174" t="s">
        <v>247</v>
      </c>
      <c r="E324" s="180" t="s">
        <v>1</v>
      </c>
      <c r="F324" s="181" t="s">
        <v>2222</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D325" s="174" t="s">
        <v>247</v>
      </c>
      <c r="E325" s="186" t="s">
        <v>1</v>
      </c>
      <c r="F325" s="187" t="s">
        <v>2223</v>
      </c>
      <c r="G325" s="244"/>
      <c r="H325" s="245">
        <v>30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D326" s="174" t="s">
        <v>247</v>
      </c>
      <c r="E326" s="192" t="s">
        <v>1</v>
      </c>
      <c r="F326" s="193" t="s">
        <v>252</v>
      </c>
      <c r="G326" s="246"/>
      <c r="H326" s="247">
        <v>30</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19.899999999999999" customHeight="1" x14ac:dyDescent="0.2">
      <c r="A327" s="33"/>
      <c r="B327" s="162"/>
      <c r="C327" s="163" t="s">
        <v>469</v>
      </c>
      <c r="D327" s="163" t="s">
        <v>237</v>
      </c>
      <c r="E327" s="164" t="s">
        <v>494</v>
      </c>
      <c r="F327" s="165" t="s">
        <v>495</v>
      </c>
      <c r="G327" s="240" t="s">
        <v>263</v>
      </c>
      <c r="H327" s="241">
        <v>3231.2</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2224</v>
      </c>
    </row>
    <row r="328" spans="1:65" s="2" customFormat="1" ht="29.25" x14ac:dyDescent="0.2">
      <c r="A328" s="33"/>
      <c r="B328" s="34"/>
      <c r="C328" s="33"/>
      <c r="D328" s="174" t="s">
        <v>243</v>
      </c>
      <c r="E328" s="33"/>
      <c r="F328" s="175" t="s">
        <v>497</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2" customFormat="1" ht="58.5" x14ac:dyDescent="0.2">
      <c r="A329" s="33"/>
      <c r="B329" s="34"/>
      <c r="C329" s="33"/>
      <c r="D329" s="174" t="s">
        <v>245</v>
      </c>
      <c r="E329" s="33"/>
      <c r="F329" s="178" t="s">
        <v>498</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245</v>
      </c>
      <c r="AU329" s="18" t="s">
        <v>85</v>
      </c>
    </row>
    <row r="330" spans="1:65" s="13" customFormat="1" x14ac:dyDescent="0.2">
      <c r="B330" s="179"/>
      <c r="D330" s="174" t="s">
        <v>247</v>
      </c>
      <c r="E330" s="180" t="s">
        <v>1</v>
      </c>
      <c r="F330" s="181" t="s">
        <v>2176</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3" customFormat="1" x14ac:dyDescent="0.2">
      <c r="B331" s="179"/>
      <c r="D331" s="174" t="s">
        <v>247</v>
      </c>
      <c r="E331" s="180" t="s">
        <v>1</v>
      </c>
      <c r="F331" s="181" t="s">
        <v>499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2217</v>
      </c>
      <c r="G332" s="244"/>
      <c r="H332" s="245">
        <v>3119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3" customFormat="1" x14ac:dyDescent="0.2">
      <c r="B333" s="179"/>
      <c r="D333" s="174" t="s">
        <v>247</v>
      </c>
      <c r="E333" s="180" t="s">
        <v>1</v>
      </c>
      <c r="F333" s="181" t="s">
        <v>2225</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2226</v>
      </c>
      <c r="G334" s="244"/>
      <c r="H334" s="245">
        <v>112.2</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3231.2</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864</v>
      </c>
      <c r="F336" s="165" t="s">
        <v>865</v>
      </c>
      <c r="G336" s="240" t="s">
        <v>263</v>
      </c>
      <c r="H336" s="241">
        <v>3119</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2227</v>
      </c>
    </row>
    <row r="337" spans="1:65" s="2" customFormat="1" ht="29.25" x14ac:dyDescent="0.2">
      <c r="A337" s="33"/>
      <c r="B337" s="34"/>
      <c r="C337" s="33"/>
      <c r="D337" s="174" t="s">
        <v>243</v>
      </c>
      <c r="E337" s="33"/>
      <c r="F337" s="175" t="s">
        <v>867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58.5" x14ac:dyDescent="0.2">
      <c r="A338" s="33"/>
      <c r="B338" s="34"/>
      <c r="C338" s="33"/>
      <c r="D338" s="174" t="s">
        <v>245</v>
      </c>
      <c r="E338" s="33"/>
      <c r="F338" s="178" t="s">
        <v>453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2176</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2217</v>
      </c>
      <c r="G340" s="244"/>
      <c r="H340" s="245">
        <v>3119</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3119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260</v>
      </c>
      <c r="D342" s="163" t="s">
        <v>237</v>
      </c>
      <c r="E342" s="164" t="s">
        <v>1063</v>
      </c>
      <c r="F342" s="165" t="s">
        <v>1064</v>
      </c>
      <c r="G342" s="240" t="s">
        <v>648</v>
      </c>
      <c r="H342" s="241">
        <v>33</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2228</v>
      </c>
    </row>
    <row r="343" spans="1:65" s="2" customFormat="1" ht="29.25" x14ac:dyDescent="0.2">
      <c r="A343" s="33"/>
      <c r="B343" s="34"/>
      <c r="C343" s="33"/>
      <c r="D343" s="174" t="s">
        <v>243</v>
      </c>
      <c r="E343" s="33"/>
      <c r="F343" s="175" t="s">
        <v>1065</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87.75" x14ac:dyDescent="0.2">
      <c r="A344" s="33"/>
      <c r="B344" s="34"/>
      <c r="C344" s="33"/>
      <c r="D344" s="174" t="s">
        <v>245</v>
      </c>
      <c r="E344" s="33"/>
      <c r="F344" s="178" t="s">
        <v>872</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2169</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874</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4" customFormat="1" x14ac:dyDescent="0.2">
      <c r="B347" s="185"/>
      <c r="D347" s="174" t="s">
        <v>247</v>
      </c>
      <c r="E347" s="186" t="s">
        <v>1</v>
      </c>
      <c r="F347" s="187" t="s">
        <v>509</v>
      </c>
      <c r="G347" s="244"/>
      <c r="H347" s="245">
        <v>33</v>
      </c>
      <c r="I347" s="244"/>
      <c r="J347" s="244"/>
      <c r="K347" s="244"/>
      <c r="L347" s="185"/>
      <c r="M347" s="188"/>
      <c r="N347" s="189"/>
      <c r="O347" s="189"/>
      <c r="P347" s="189"/>
      <c r="Q347" s="189"/>
      <c r="R347" s="189"/>
      <c r="S347" s="189"/>
      <c r="T347" s="190"/>
      <c r="AT347" s="186" t="s">
        <v>247</v>
      </c>
      <c r="AU347" s="186" t="s">
        <v>85</v>
      </c>
      <c r="AV347" s="14" t="s">
        <v>85</v>
      </c>
      <c r="AW347" s="14" t="s">
        <v>33</v>
      </c>
      <c r="AX347" s="14" t="s">
        <v>76</v>
      </c>
      <c r="AY347" s="186" t="s">
        <v>235</v>
      </c>
    </row>
    <row r="348" spans="1:65" s="15" customFormat="1" x14ac:dyDescent="0.2">
      <c r="B348" s="191"/>
      <c r="D348" s="174" t="s">
        <v>247</v>
      </c>
      <c r="E348" s="192" t="s">
        <v>1</v>
      </c>
      <c r="F348" s="193" t="s">
        <v>252</v>
      </c>
      <c r="G348" s="246"/>
      <c r="H348" s="247">
        <v>33</v>
      </c>
      <c r="I348" s="246"/>
      <c r="J348" s="246"/>
      <c r="K348" s="246"/>
      <c r="L348" s="191"/>
      <c r="M348" s="194"/>
      <c r="N348" s="195"/>
      <c r="O348" s="195"/>
      <c r="P348" s="195"/>
      <c r="Q348" s="195"/>
      <c r="R348" s="195"/>
      <c r="S348" s="195"/>
      <c r="T348" s="196"/>
      <c r="AT348" s="192" t="s">
        <v>247</v>
      </c>
      <c r="AU348" s="192" t="s">
        <v>85</v>
      </c>
      <c r="AV348" s="15" t="s">
        <v>98</v>
      </c>
      <c r="AW348" s="15" t="s">
        <v>33</v>
      </c>
      <c r="AX348" s="15" t="s">
        <v>83</v>
      </c>
      <c r="AY348" s="192" t="s">
        <v>235</v>
      </c>
    </row>
    <row r="349" spans="1:65" s="2" customFormat="1" ht="19.899999999999999" customHeight="1" x14ac:dyDescent="0.2">
      <c r="A349" s="33"/>
      <c r="B349" s="162"/>
      <c r="C349" s="163" t="s">
        <v>748</v>
      </c>
      <c r="D349" s="163" t="s">
        <v>237</v>
      </c>
      <c r="E349" s="164" t="s">
        <v>875</v>
      </c>
      <c r="F349" s="165" t="s">
        <v>876</v>
      </c>
      <c r="G349" s="240" t="s">
        <v>263</v>
      </c>
      <c r="H349" s="241">
        <v>5248</v>
      </c>
      <c r="I349" s="167"/>
      <c r="J349" s="254">
        <f>ROUND(I349*H349,2)</f>
        <v>0</v>
      </c>
      <c r="K349" s="255" t="s">
        <v>241</v>
      </c>
      <c r="L349" s="34"/>
      <c r="M349" s="168" t="s">
        <v>1</v>
      </c>
      <c r="N349" s="169" t="s">
        <v>41</v>
      </c>
      <c r="O349" s="59"/>
      <c r="P349" s="170">
        <f>O349*H349</f>
        <v>0</v>
      </c>
      <c r="Q349" s="170">
        <v>0</v>
      </c>
      <c r="R349" s="170">
        <f>Q349*H349</f>
        <v>0</v>
      </c>
      <c r="S349" s="170">
        <v>0</v>
      </c>
      <c r="T349" s="171">
        <f>S349*H349</f>
        <v>0</v>
      </c>
      <c r="U349" s="33"/>
      <c r="V349" s="33"/>
      <c r="W349" s="33"/>
      <c r="X349" s="33"/>
      <c r="Y349" s="33"/>
      <c r="Z349" s="33"/>
      <c r="AA349" s="33"/>
      <c r="AB349" s="33"/>
      <c r="AC349" s="33"/>
      <c r="AD349" s="33"/>
      <c r="AE349" s="33"/>
      <c r="AR349" s="172" t="s">
        <v>98</v>
      </c>
      <c r="AT349" s="172" t="s">
        <v>237</v>
      </c>
      <c r="AU349" s="172" t="s">
        <v>85</v>
      </c>
      <c r="AY349" s="18" t="s">
        <v>235</v>
      </c>
      <c r="BE349" s="173">
        <f>IF(N349="základní",J349,0)</f>
        <v>0</v>
      </c>
      <c r="BF349" s="173">
        <f>IF(N349="snížená",J349,0)</f>
        <v>0</v>
      </c>
      <c r="BG349" s="173">
        <f>IF(N349="zákl. přenesená",J349,0)</f>
        <v>0</v>
      </c>
      <c r="BH349" s="173">
        <f>IF(N349="sníž. přenesená",J349,0)</f>
        <v>0</v>
      </c>
      <c r="BI349" s="173">
        <f>IF(N349="nulová",J349,0)</f>
        <v>0</v>
      </c>
      <c r="BJ349" s="18" t="s">
        <v>83</v>
      </c>
      <c r="BK349" s="173">
        <f>ROUND(I349*H349,2)</f>
        <v>0</v>
      </c>
      <c r="BL349" s="18" t="s">
        <v>98</v>
      </c>
      <c r="BM349" s="172" t="s">
        <v>2229</v>
      </c>
    </row>
    <row r="350" spans="1:65" s="2" customFormat="1" ht="19.5" x14ac:dyDescent="0.2">
      <c r="A350" s="33"/>
      <c r="B350" s="34"/>
      <c r="C350" s="33"/>
      <c r="D350" s="174" t="s">
        <v>243</v>
      </c>
      <c r="E350" s="33"/>
      <c r="F350" s="175" t="s">
        <v>878</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243</v>
      </c>
      <c r="AU350" s="18" t="s">
        <v>85</v>
      </c>
    </row>
    <row r="351" spans="1:65" s="2" customFormat="1" ht="39" x14ac:dyDescent="0.2">
      <c r="A351" s="33"/>
      <c r="B351" s="34"/>
      <c r="C351" s="33"/>
      <c r="D351" s="174" t="s">
        <v>245</v>
      </c>
      <c r="E351" s="33"/>
      <c r="F351" s="178" t="s">
        <v>879</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245</v>
      </c>
      <c r="AU351" s="18" t="s">
        <v>85</v>
      </c>
    </row>
    <row r="352" spans="1:65" s="13" customFormat="1" x14ac:dyDescent="0.2">
      <c r="B352" s="179"/>
      <c r="D352" s="174" t="s">
        <v>247</v>
      </c>
      <c r="E352" s="180" t="s">
        <v>1</v>
      </c>
      <c r="F352" s="181" t="s">
        <v>839</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880</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2213</v>
      </c>
      <c r="G354" s="244"/>
      <c r="H354" s="245">
        <v>5248</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5248</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758</v>
      </c>
      <c r="D356" s="163" t="s">
        <v>237</v>
      </c>
      <c r="E356" s="164" t="s">
        <v>882</v>
      </c>
      <c r="F356" s="165" t="s">
        <v>883</v>
      </c>
      <c r="G356" s="240" t="s">
        <v>263</v>
      </c>
      <c r="H356" s="241">
        <v>10496</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2230</v>
      </c>
    </row>
    <row r="357" spans="1:65" s="2" customFormat="1" ht="19.5" x14ac:dyDescent="0.2">
      <c r="A357" s="33"/>
      <c r="B357" s="34"/>
      <c r="C357" s="33"/>
      <c r="D357" s="174" t="s">
        <v>243</v>
      </c>
      <c r="E357" s="33"/>
      <c r="F357" s="175" t="s">
        <v>885</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39" x14ac:dyDescent="0.2">
      <c r="A358" s="33"/>
      <c r="B358" s="34"/>
      <c r="C358" s="33"/>
      <c r="D358" s="174" t="s">
        <v>245</v>
      </c>
      <c r="E358" s="33"/>
      <c r="F358" s="178" t="s">
        <v>879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2231</v>
      </c>
      <c r="G361" s="244"/>
      <c r="H361" s="245">
        <v>10496</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10496</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766</v>
      </c>
      <c r="D363" s="163" t="s">
        <v>237</v>
      </c>
      <c r="E363" s="164" t="s">
        <v>887</v>
      </c>
      <c r="F363" s="165" t="s">
        <v>888</v>
      </c>
      <c r="G363" s="240" t="s">
        <v>263</v>
      </c>
      <c r="H363" s="241">
        <v>10496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2232</v>
      </c>
    </row>
    <row r="364" spans="1:65" s="2" customFormat="1" x14ac:dyDescent="0.2">
      <c r="A364" s="33"/>
      <c r="B364" s="34"/>
      <c r="C364" s="33"/>
      <c r="D364" s="174" t="s">
        <v>243</v>
      </c>
      <c r="E364" s="33"/>
      <c r="F364" s="175" t="s">
        <v>890</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39" x14ac:dyDescent="0.2">
      <c r="A365" s="33"/>
      <c r="B365" s="34"/>
      <c r="C365" s="33"/>
      <c r="D365" s="174" t="s">
        <v>245</v>
      </c>
      <c r="E365" s="33"/>
      <c r="F365" s="178" t="s">
        <v>879</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839</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880</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2231</v>
      </c>
      <c r="G368" s="244"/>
      <c r="H368" s="245">
        <v>10496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10496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774</v>
      </c>
      <c r="D370" s="163" t="s">
        <v>237</v>
      </c>
      <c r="E370" s="164" t="s">
        <v>891</v>
      </c>
      <c r="F370" s="165" t="s">
        <v>892</v>
      </c>
      <c r="G370" s="240" t="s">
        <v>263</v>
      </c>
      <c r="H370" s="241">
        <v>5248</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2233</v>
      </c>
    </row>
    <row r="371" spans="1:65" s="2" customFormat="1" x14ac:dyDescent="0.2">
      <c r="A371" s="33"/>
      <c r="B371" s="34"/>
      <c r="C371" s="33"/>
      <c r="D371" s="174" t="s">
        <v>243</v>
      </c>
      <c r="E371" s="33"/>
      <c r="F371" s="175" t="s">
        <v>894</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39" x14ac:dyDescent="0.2">
      <c r="A372" s="33"/>
      <c r="B372" s="34"/>
      <c r="C372" s="33"/>
      <c r="D372" s="174" t="s">
        <v>245</v>
      </c>
      <c r="E372" s="33"/>
      <c r="F372" s="178" t="s">
        <v>879</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839</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880</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2213</v>
      </c>
      <c r="G375" s="244"/>
      <c r="H375" s="245">
        <v>5248</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5248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9.899999999999999" customHeight="1" x14ac:dyDescent="0.2">
      <c r="A377" s="33"/>
      <c r="B377" s="162"/>
      <c r="C377" s="163" t="s">
        <v>1538</v>
      </c>
      <c r="D377" s="163" t="s">
        <v>237</v>
      </c>
      <c r="E377" s="164" t="s">
        <v>895</v>
      </c>
      <c r="F377" s="165" t="s">
        <v>896</v>
      </c>
      <c r="G377" s="240" t="s">
        <v>897</v>
      </c>
      <c r="H377" s="241">
        <v>0.52500000000000002</v>
      </c>
      <c r="I377" s="167"/>
      <c r="J377" s="254">
        <f>ROUND(I377*H377,2)</f>
        <v>0</v>
      </c>
      <c r="K377" s="255" t="s">
        <v>241</v>
      </c>
      <c r="L377" s="34"/>
      <c r="M377" s="168" t="s">
        <v>1</v>
      </c>
      <c r="N377" s="169" t="s">
        <v>41</v>
      </c>
      <c r="O377" s="59"/>
      <c r="P377" s="170">
        <f>O377*H377</f>
        <v>0</v>
      </c>
      <c r="Q377" s="170">
        <v>0</v>
      </c>
      <c r="R377" s="170">
        <f>Q377*H377</f>
        <v>0</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2234</v>
      </c>
    </row>
    <row r="378" spans="1:65" s="2" customFormat="1" ht="19.5" x14ac:dyDescent="0.2">
      <c r="A378" s="33"/>
      <c r="B378" s="34"/>
      <c r="C378" s="33"/>
      <c r="D378" s="174" t="s">
        <v>243</v>
      </c>
      <c r="E378" s="33"/>
      <c r="F378" s="175" t="s">
        <v>899</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13" customFormat="1" x14ac:dyDescent="0.2">
      <c r="B379" s="179"/>
      <c r="D379" s="174" t="s">
        <v>247</v>
      </c>
      <c r="E379" s="180" t="s">
        <v>1</v>
      </c>
      <c r="F379" s="181" t="s">
        <v>839</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D380" s="174" t="s">
        <v>247</v>
      </c>
      <c r="E380" s="180" t="s">
        <v>1</v>
      </c>
      <c r="F380" s="181" t="s">
        <v>880</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2235</v>
      </c>
      <c r="G381" s="244"/>
      <c r="H381" s="245">
        <v>0.52500000000000002</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0.52500000000000002</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4.45" customHeight="1" x14ac:dyDescent="0.2">
      <c r="A383" s="33"/>
      <c r="B383" s="162"/>
      <c r="C383" s="163" t="s">
        <v>632</v>
      </c>
      <c r="D383" s="163" t="s">
        <v>237</v>
      </c>
      <c r="E383" s="164" t="s">
        <v>901</v>
      </c>
      <c r="F383" s="165" t="s">
        <v>902</v>
      </c>
      <c r="G383" s="240" t="s">
        <v>263</v>
      </c>
      <c r="H383" s="241">
        <v>5248</v>
      </c>
      <c r="I383" s="167"/>
      <c r="J383" s="254">
        <f>ROUND(I383*H383,2)</f>
        <v>0</v>
      </c>
      <c r="K383" s="255" t="s">
        <v>1</v>
      </c>
      <c r="L383" s="34"/>
      <c r="M383" s="168" t="s">
        <v>1</v>
      </c>
      <c r="N383" s="169" t="s">
        <v>41</v>
      </c>
      <c r="O383" s="59"/>
      <c r="P383" s="170">
        <f>O383*H383</f>
        <v>0</v>
      </c>
      <c r="Q383" s="170">
        <v>0</v>
      </c>
      <c r="R383" s="170">
        <f>Q383*H383</f>
        <v>0</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2236</v>
      </c>
    </row>
    <row r="384" spans="1:65" s="2" customFormat="1" x14ac:dyDescent="0.2">
      <c r="A384" s="33"/>
      <c r="B384" s="34"/>
      <c r="C384" s="33"/>
      <c r="D384" s="174" t="s">
        <v>243</v>
      </c>
      <c r="E384" s="33"/>
      <c r="F384" s="175" t="s">
        <v>902</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9.5" x14ac:dyDescent="0.2">
      <c r="A385" s="33"/>
      <c r="B385" s="34"/>
      <c r="C385" s="33"/>
      <c r="D385" s="174" t="s">
        <v>408</v>
      </c>
      <c r="E385" s="33"/>
      <c r="F385" s="178" t="s">
        <v>904</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408</v>
      </c>
      <c r="AU385" s="18" t="s">
        <v>85</v>
      </c>
    </row>
    <row r="386" spans="1:65" s="13" customFormat="1" x14ac:dyDescent="0.2">
      <c r="B386" s="179"/>
      <c r="D386" s="174" t="s">
        <v>247</v>
      </c>
      <c r="E386" s="180" t="s">
        <v>1</v>
      </c>
      <c r="F386" s="181" t="s">
        <v>839</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3" customFormat="1" x14ac:dyDescent="0.2">
      <c r="B387" s="179"/>
      <c r="D387" s="174" t="s">
        <v>247</v>
      </c>
      <c r="E387" s="180" t="s">
        <v>1</v>
      </c>
      <c r="F387" s="181" t="s">
        <v>880</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2213</v>
      </c>
      <c r="G388" s="244"/>
      <c r="H388" s="245">
        <v>5248</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5248</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9.899999999999999" customHeight="1" x14ac:dyDescent="0.2">
      <c r="A390" s="33"/>
      <c r="B390" s="162"/>
      <c r="C390" s="163" t="s">
        <v>1555</v>
      </c>
      <c r="D390" s="163" t="s">
        <v>237</v>
      </c>
      <c r="E390" s="164" t="s">
        <v>905</v>
      </c>
      <c r="F390" s="165" t="s">
        <v>906</v>
      </c>
      <c r="G390" s="240" t="s">
        <v>897</v>
      </c>
      <c r="H390" s="241">
        <v>0.52500000000000002</v>
      </c>
      <c r="I390" s="167"/>
      <c r="J390" s="254">
        <f>ROUND(I390*H390,2)</f>
        <v>0</v>
      </c>
      <c r="K390" s="255" t="s">
        <v>241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2237</v>
      </c>
    </row>
    <row r="391" spans="1:65" s="2" customFormat="1" ht="29.25" x14ac:dyDescent="0.2">
      <c r="A391" s="33"/>
      <c r="B391" s="34"/>
      <c r="C391" s="33"/>
      <c r="D391" s="174" t="s">
        <v>243</v>
      </c>
      <c r="E391" s="33"/>
      <c r="F391" s="175" t="s">
        <v>908</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2" customFormat="1" ht="58.5" x14ac:dyDescent="0.2">
      <c r="A392" s="33"/>
      <c r="B392" s="34"/>
      <c r="C392" s="33"/>
      <c r="D392" s="174" t="s">
        <v>245</v>
      </c>
      <c r="E392" s="33"/>
      <c r="F392" s="178" t="s">
        <v>909</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245</v>
      </c>
      <c r="AU392" s="18" t="s">
        <v>85</v>
      </c>
    </row>
    <row r="393" spans="1:65" s="13" customFormat="1" x14ac:dyDescent="0.2">
      <c r="B393" s="179"/>
      <c r="D393" s="174" t="s">
        <v>247</v>
      </c>
      <c r="E393" s="180" t="s">
        <v>1</v>
      </c>
      <c r="F393" s="181" t="s">
        <v>839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880</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2235</v>
      </c>
      <c r="G395" s="244"/>
      <c r="H395" s="245">
        <v>0.52500000000000002</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5" customFormat="1" x14ac:dyDescent="0.2">
      <c r="B396" s="191"/>
      <c r="D396" s="174" t="s">
        <v>247</v>
      </c>
      <c r="E396" s="192" t="s">
        <v>1</v>
      </c>
      <c r="F396" s="193" t="s">
        <v>252</v>
      </c>
      <c r="G396" s="246"/>
      <c r="H396" s="247">
        <v>0.52500000000000002</v>
      </c>
      <c r="I396" s="246"/>
      <c r="J396" s="246"/>
      <c r="K396" s="246"/>
      <c r="L396" s="191"/>
      <c r="M396" s="194"/>
      <c r="N396" s="195"/>
      <c r="O396" s="195"/>
      <c r="P396" s="195"/>
      <c r="Q396" s="195"/>
      <c r="R396" s="195"/>
      <c r="S396" s="195"/>
      <c r="T396" s="196"/>
      <c r="AT396" s="192" t="s">
        <v>247</v>
      </c>
      <c r="AU396" s="192" t="s">
        <v>85</v>
      </c>
      <c r="AV396" s="15" t="s">
        <v>98</v>
      </c>
      <c r="AW396" s="15" t="s">
        <v>33</v>
      </c>
      <c r="AX396" s="15" t="s">
        <v>83</v>
      </c>
      <c r="AY396" s="192" t="s">
        <v>235</v>
      </c>
    </row>
    <row r="397" spans="1:65" s="2" customFormat="1" ht="14.45" customHeight="1" x14ac:dyDescent="0.2">
      <c r="A397" s="33"/>
      <c r="B397" s="162"/>
      <c r="C397" s="197" t="s">
        <v>1563</v>
      </c>
      <c r="D397" s="197" t="s">
        <v>338</v>
      </c>
      <c r="E397" s="198" t="s">
        <v>910</v>
      </c>
      <c r="F397" s="199" t="s">
        <v>911</v>
      </c>
      <c r="G397" s="248" t="s">
        <v>479</v>
      </c>
      <c r="H397" s="249">
        <v>262.5</v>
      </c>
      <c r="I397" s="200"/>
      <c r="J397" s="256">
        <f>ROUND(I397*H397,2)</f>
        <v>0</v>
      </c>
      <c r="K397" s="257" t="s">
        <v>241</v>
      </c>
      <c r="L397" s="201"/>
      <c r="M397" s="202" t="s">
        <v>1</v>
      </c>
      <c r="N397" s="203" t="s">
        <v>41</v>
      </c>
      <c r="O397" s="59"/>
      <c r="P397" s="170">
        <f>O397*H397</f>
        <v>0</v>
      </c>
      <c r="Q397" s="170">
        <v>1E-3</v>
      </c>
      <c r="R397" s="170">
        <f>Q397*H397</f>
        <v>0.26250000000000001</v>
      </c>
      <c r="S397" s="170">
        <v>0</v>
      </c>
      <c r="T397" s="171">
        <f>S397*H397</f>
        <v>0</v>
      </c>
      <c r="U397" s="33"/>
      <c r="V397" s="33"/>
      <c r="W397" s="33"/>
      <c r="X397" s="33"/>
      <c r="Y397" s="33"/>
      <c r="Z397" s="33"/>
      <c r="AA397" s="33"/>
      <c r="AB397" s="33"/>
      <c r="AC397" s="33"/>
      <c r="AD397" s="33"/>
      <c r="AE397" s="33"/>
      <c r="AR397" s="172" t="s">
        <v>316</v>
      </c>
      <c r="AT397" s="172" t="s">
        <v>338</v>
      </c>
      <c r="AU397" s="172" t="s">
        <v>85</v>
      </c>
      <c r="AY397" s="18" t="s">
        <v>235</v>
      </c>
      <c r="BE397" s="173">
        <f>IF(N397="základní",J397,0)</f>
        <v>0</v>
      </c>
      <c r="BF397" s="173">
        <f>IF(N397="snížená",J397,0)</f>
        <v>0</v>
      </c>
      <c r="BG397" s="173">
        <f>IF(N397="zákl. přenesená",J397,0)</f>
        <v>0</v>
      </c>
      <c r="BH397" s="173">
        <f>IF(N397="sníž. přenesená",J397,0)</f>
        <v>0</v>
      </c>
      <c r="BI397" s="173">
        <f>IF(N397="nulová",J397,0)</f>
        <v>0</v>
      </c>
      <c r="BJ397" s="18" t="s">
        <v>83</v>
      </c>
      <c r="BK397" s="173">
        <f>ROUND(I397*H397,2)</f>
        <v>0</v>
      </c>
      <c r="BL397" s="18" t="s">
        <v>98</v>
      </c>
      <c r="BM397" s="172" t="s">
        <v>2238</v>
      </c>
    </row>
    <row r="398" spans="1:65" s="2" customFormat="1" x14ac:dyDescent="0.2">
      <c r="A398" s="33"/>
      <c r="B398" s="34"/>
      <c r="C398" s="33"/>
      <c r="D398" s="174" t="s">
        <v>243</v>
      </c>
      <c r="E398" s="33"/>
      <c r="F398" s="175" t="s">
        <v>911</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243</v>
      </c>
      <c r="AU398" s="18" t="s">
        <v>85</v>
      </c>
    </row>
    <row r="399" spans="1:65" s="13" customFormat="1" x14ac:dyDescent="0.2">
      <c r="B399" s="179"/>
      <c r="D399" s="174" t="s">
        <v>247</v>
      </c>
      <c r="E399" s="180" t="s">
        <v>1</v>
      </c>
      <c r="F399" s="181" t="s">
        <v>913</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914</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2239</v>
      </c>
      <c r="G401" s="244"/>
      <c r="H401" s="245">
        <v>262.5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5" customFormat="1" x14ac:dyDescent="0.2">
      <c r="B402" s="191"/>
      <c r="D402" s="174" t="s">
        <v>247</v>
      </c>
      <c r="E402" s="192" t="s">
        <v>1</v>
      </c>
      <c r="F402" s="193" t="s">
        <v>252</v>
      </c>
      <c r="G402" s="246"/>
      <c r="H402" s="247">
        <v>262.5</v>
      </c>
      <c r="I402" s="246"/>
      <c r="J402" s="246"/>
      <c r="K402" s="246"/>
      <c r="L402" s="191"/>
      <c r="M402" s="194"/>
      <c r="N402" s="195"/>
      <c r="O402" s="195"/>
      <c r="P402" s="195"/>
      <c r="Q402" s="195"/>
      <c r="R402" s="195"/>
      <c r="S402" s="195"/>
      <c r="T402" s="196"/>
      <c r="AT402" s="192" t="s">
        <v>247</v>
      </c>
      <c r="AU402" s="192" t="s">
        <v>85</v>
      </c>
      <c r="AV402" s="15" t="s">
        <v>98</v>
      </c>
      <c r="AW402" s="15" t="s">
        <v>33</v>
      </c>
      <c r="AX402" s="15" t="s">
        <v>83</v>
      </c>
      <c r="AY402" s="192" t="s">
        <v>235</v>
      </c>
    </row>
    <row r="403" spans="1:65" s="2" customFormat="1" ht="19.899999999999999" customHeight="1" x14ac:dyDescent="0.2">
      <c r="A403" s="33"/>
      <c r="B403" s="162"/>
      <c r="C403" s="163" t="s">
        <v>1576</v>
      </c>
      <c r="D403" s="163" t="s">
        <v>237</v>
      </c>
      <c r="E403" s="164" t="s">
        <v>916</v>
      </c>
      <c r="F403" s="165" t="s">
        <v>917</v>
      </c>
      <c r="G403" s="240" t="s">
        <v>897</v>
      </c>
      <c r="H403" s="241">
        <v>0.52500000000000002</v>
      </c>
      <c r="I403" s="167"/>
      <c r="J403" s="254">
        <f>ROUND(I403*H403,2)</f>
        <v>0</v>
      </c>
      <c r="K403" s="255" t="s">
        <v>241</v>
      </c>
      <c r="L403" s="34"/>
      <c r="M403" s="168" t="s">
        <v>1</v>
      </c>
      <c r="N403" s="169" t="s">
        <v>41</v>
      </c>
      <c r="O403" s="59"/>
      <c r="P403" s="170">
        <f>O403*H403</f>
        <v>0</v>
      </c>
      <c r="Q403" s="170">
        <v>0</v>
      </c>
      <c r="R403" s="170">
        <f>Q403*H403</f>
        <v>0</v>
      </c>
      <c r="S403" s="170">
        <v>0</v>
      </c>
      <c r="T403" s="171">
        <f>S403*H403</f>
        <v>0</v>
      </c>
      <c r="U403" s="33"/>
      <c r="V403" s="33"/>
      <c r="W403" s="33"/>
      <c r="X403" s="33"/>
      <c r="Y403" s="33"/>
      <c r="Z403" s="33"/>
      <c r="AA403" s="33"/>
      <c r="AB403" s="33"/>
      <c r="AC403" s="33"/>
      <c r="AD403" s="33"/>
      <c r="AE403" s="33"/>
      <c r="AR403" s="172" t="s">
        <v>98</v>
      </c>
      <c r="AT403" s="172" t="s">
        <v>237</v>
      </c>
      <c r="AU403" s="172" t="s">
        <v>85</v>
      </c>
      <c r="AY403" s="18" t="s">
        <v>235</v>
      </c>
      <c r="BE403" s="173">
        <f>IF(N403="základní",J403,0)</f>
        <v>0</v>
      </c>
      <c r="BF403" s="173">
        <f>IF(N403="snížená",J403,0)</f>
        <v>0</v>
      </c>
      <c r="BG403" s="173">
        <f>IF(N403="zákl. přenesená",J403,0)</f>
        <v>0</v>
      </c>
      <c r="BH403" s="173">
        <f>IF(N403="sníž. přenesená",J403,0)</f>
        <v>0</v>
      </c>
      <c r="BI403" s="173">
        <f>IF(N403="nulová",J403,0)</f>
        <v>0</v>
      </c>
      <c r="BJ403" s="18" t="s">
        <v>83</v>
      </c>
      <c r="BK403" s="173">
        <f>ROUND(I403*H403,2)</f>
        <v>0</v>
      </c>
      <c r="BL403" s="18" t="s">
        <v>98</v>
      </c>
      <c r="BM403" s="172" t="s">
        <v>2240</v>
      </c>
    </row>
    <row r="404" spans="1:65" s="2" customFormat="1" ht="29.25" x14ac:dyDescent="0.2">
      <c r="A404" s="33"/>
      <c r="B404" s="34"/>
      <c r="C404" s="33"/>
      <c r="D404" s="174" t="s">
        <v>243</v>
      </c>
      <c r="E404" s="33"/>
      <c r="F404" s="175" t="s">
        <v>919</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243</v>
      </c>
      <c r="AU404" s="18" t="s">
        <v>85</v>
      </c>
    </row>
    <row r="405" spans="1:65" s="2" customFormat="1" ht="58.5" x14ac:dyDescent="0.2">
      <c r="A405" s="33"/>
      <c r="B405" s="34"/>
      <c r="C405" s="33"/>
      <c r="D405" s="174" t="s">
        <v>245</v>
      </c>
      <c r="E405" s="33"/>
      <c r="F405" s="178" t="s">
        <v>909</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245</v>
      </c>
      <c r="AU405" s="18" t="s">
        <v>85</v>
      </c>
    </row>
    <row r="406" spans="1:65" s="13" customFormat="1" x14ac:dyDescent="0.2">
      <c r="B406" s="179"/>
      <c r="D406" s="174" t="s">
        <v>247</v>
      </c>
      <c r="E406" s="180" t="s">
        <v>1</v>
      </c>
      <c r="F406" s="181" t="s">
        <v>839</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880</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2235</v>
      </c>
      <c r="G408" s="244"/>
      <c r="H408" s="245">
        <v>0.52500000000000002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0.52500000000000002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4.45" customHeight="1" x14ac:dyDescent="0.2">
      <c r="A410" s="33"/>
      <c r="B410" s="162"/>
      <c r="C410" s="197" t="s">
        <v>1583</v>
      </c>
      <c r="D410" s="197" t="s">
        <v>338</v>
      </c>
      <c r="E410" s="198" t="s">
        <v>920</v>
      </c>
      <c r="F410" s="199" t="s">
        <v>921</v>
      </c>
      <c r="G410" s="248" t="s">
        <v>479</v>
      </c>
      <c r="H410" s="249">
        <v>1575</v>
      </c>
      <c r="I410" s="200"/>
      <c r="J410" s="256">
        <f>ROUND(I410*H410,2)</f>
        <v>0</v>
      </c>
      <c r="K410" s="257" t="s">
        <v>241</v>
      </c>
      <c r="L410" s="201"/>
      <c r="M410" s="202" t="s">
        <v>1</v>
      </c>
      <c r="N410" s="203" t="s">
        <v>41</v>
      </c>
      <c r="O410" s="59"/>
      <c r="P410" s="170">
        <f>O410*H410</f>
        <v>0</v>
      </c>
      <c r="Q410" s="170">
        <v>1E-3</v>
      </c>
      <c r="R410" s="170">
        <f>Q410*H410</f>
        <v>1.575</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2241</v>
      </c>
    </row>
    <row r="411" spans="1:65" s="2" customFormat="1" x14ac:dyDescent="0.2">
      <c r="A411" s="33"/>
      <c r="B411" s="34"/>
      <c r="C411" s="33"/>
      <c r="D411" s="174" t="s">
        <v>243</v>
      </c>
      <c r="E411" s="33"/>
      <c r="F411" s="175" t="s">
        <v>921</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923</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924</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2242</v>
      </c>
      <c r="G414" s="244"/>
      <c r="H414" s="245">
        <v>1575</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1575</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9.899999999999999" customHeight="1" x14ac:dyDescent="0.2">
      <c r="A416" s="33"/>
      <c r="B416" s="162"/>
      <c r="C416" s="163" t="s">
        <v>1590</v>
      </c>
      <c r="D416" s="163" t="s">
        <v>237</v>
      </c>
      <c r="E416" s="164" t="s">
        <v>926</v>
      </c>
      <c r="F416" s="165" t="s">
        <v>927</v>
      </c>
      <c r="G416" s="240" t="s">
        <v>897</v>
      </c>
      <c r="H416" s="241">
        <v>0.52500000000000002</v>
      </c>
      <c r="I416" s="167"/>
      <c r="J416" s="254">
        <f>ROUND(I416*H416,2)</f>
        <v>0</v>
      </c>
      <c r="K416" s="255" t="s">
        <v>241</v>
      </c>
      <c r="L416" s="34"/>
      <c r="M416" s="168" t="s">
        <v>1</v>
      </c>
      <c r="N416" s="169" t="s">
        <v>41</v>
      </c>
      <c r="O416" s="59"/>
      <c r="P416" s="170">
        <f>O416*H416</f>
        <v>0</v>
      </c>
      <c r="Q416" s="170">
        <v>0</v>
      </c>
      <c r="R416" s="170">
        <f>Q416*H416</f>
        <v>0</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2243</v>
      </c>
    </row>
    <row r="417" spans="1:65" s="2" customFormat="1" ht="29.25" x14ac:dyDescent="0.2">
      <c r="A417" s="33"/>
      <c r="B417" s="34"/>
      <c r="C417" s="33"/>
      <c r="D417" s="174" t="s">
        <v>243</v>
      </c>
      <c r="E417" s="33"/>
      <c r="F417" s="175" t="s">
        <v>929</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13" customFormat="1" x14ac:dyDescent="0.2">
      <c r="B418" s="179"/>
      <c r="D418" s="174" t="s">
        <v>247</v>
      </c>
      <c r="E418" s="180" t="s">
        <v>1</v>
      </c>
      <c r="F418" s="181" t="s">
        <v>839</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880</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2235</v>
      </c>
      <c r="G420" s="244"/>
      <c r="H420" s="245">
        <v>0.52500000000000002</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0.52500000000000002</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2" customFormat="1" ht="19.899999999999999" customHeight="1" x14ac:dyDescent="0.2">
      <c r="A422" s="33"/>
      <c r="B422" s="162"/>
      <c r="C422" s="163" t="s">
        <v>493</v>
      </c>
      <c r="D422" s="163" t="s">
        <v>237</v>
      </c>
      <c r="E422" s="164" t="s">
        <v>930</v>
      </c>
      <c r="F422" s="165" t="s">
        <v>931</v>
      </c>
      <c r="G422" s="240" t="s">
        <v>648</v>
      </c>
      <c r="H422" s="241">
        <v>33</v>
      </c>
      <c r="I422" s="167"/>
      <c r="J422" s="254">
        <f>ROUND(I422*H422,2)</f>
        <v>0</v>
      </c>
      <c r="K422" s="255" t="s">
        <v>1</v>
      </c>
      <c r="L422" s="34"/>
      <c r="M422" s="168" t="s">
        <v>1</v>
      </c>
      <c r="N422" s="169" t="s">
        <v>41</v>
      </c>
      <c r="O422" s="59"/>
      <c r="P422" s="170">
        <f>O422*H422</f>
        <v>0</v>
      </c>
      <c r="Q422" s="170">
        <v>0</v>
      </c>
      <c r="R422" s="170">
        <f>Q422*H422</f>
        <v>0</v>
      </c>
      <c r="S422" s="170">
        <v>0</v>
      </c>
      <c r="T422" s="171">
        <f>S422*H422</f>
        <v>0</v>
      </c>
      <c r="U422" s="33"/>
      <c r="V422" s="33"/>
      <c r="W422" s="33"/>
      <c r="X422" s="33"/>
      <c r="Y422" s="33"/>
      <c r="Z422" s="33"/>
      <c r="AA422" s="33"/>
      <c r="AB422" s="33"/>
      <c r="AC422" s="33"/>
      <c r="AD422" s="33"/>
      <c r="AE422" s="33"/>
      <c r="AR422" s="172" t="s">
        <v>98</v>
      </c>
      <c r="AT422" s="172" t="s">
        <v>237</v>
      </c>
      <c r="AU422" s="172" t="s">
        <v>85</v>
      </c>
      <c r="AY422" s="18" t="s">
        <v>235</v>
      </c>
      <c r="BE422" s="173">
        <f>IF(N422="základní",J422,0)</f>
        <v>0</v>
      </c>
      <c r="BF422" s="173">
        <f>IF(N422="snížená",J422,0)</f>
        <v>0</v>
      </c>
      <c r="BG422" s="173">
        <f>IF(N422="zákl. přenesená",J422,0)</f>
        <v>0</v>
      </c>
      <c r="BH422" s="173">
        <f>IF(N422="sníž. přenesená",J422,0)</f>
        <v>0</v>
      </c>
      <c r="BI422" s="173">
        <f>IF(N422="nulová",J422,0)</f>
        <v>0</v>
      </c>
      <c r="BJ422" s="18" t="s">
        <v>83</v>
      </c>
      <c r="BK422" s="173">
        <f>ROUND(I422*H422,2)</f>
        <v>0</v>
      </c>
      <c r="BL422" s="18" t="s">
        <v>98</v>
      </c>
      <c r="BM422" s="172" t="s">
        <v>2244</v>
      </c>
    </row>
    <row r="423" spans="1:65" s="2" customFormat="1" ht="29.25" x14ac:dyDescent="0.2">
      <c r="A423" s="33"/>
      <c r="B423" s="34"/>
      <c r="C423" s="33"/>
      <c r="D423" s="174" t="s">
        <v>243</v>
      </c>
      <c r="E423" s="33"/>
      <c r="F423" s="175" t="s">
        <v>933</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243</v>
      </c>
      <c r="AU423" s="18" t="s">
        <v>85</v>
      </c>
    </row>
    <row r="424" spans="1:65" s="2" customFormat="1" ht="78" x14ac:dyDescent="0.2">
      <c r="A424" s="33"/>
      <c r="B424" s="34"/>
      <c r="C424" s="33"/>
      <c r="D424" s="174" t="s">
        <v>245</v>
      </c>
      <c r="E424" s="33"/>
      <c r="F424" s="178" t="s">
        <v>934</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245</v>
      </c>
      <c r="AU424" s="18" t="s">
        <v>85</v>
      </c>
    </row>
    <row r="425" spans="1:65" s="13" customFormat="1" x14ac:dyDescent="0.2">
      <c r="B425" s="179"/>
      <c r="D425" s="174" t="s">
        <v>247</v>
      </c>
      <c r="E425" s="180" t="s">
        <v>1</v>
      </c>
      <c r="F425" s="181" t="s">
        <v>2169</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509</v>
      </c>
      <c r="G426" s="244"/>
      <c r="H426" s="245">
        <v>33</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33</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502</v>
      </c>
      <c r="D428" s="197" t="s">
        <v>338</v>
      </c>
      <c r="E428" s="198" t="s">
        <v>935</v>
      </c>
      <c r="F428" s="199" t="s">
        <v>936</v>
      </c>
      <c r="G428" s="248" t="s">
        <v>648</v>
      </c>
      <c r="H428" s="249">
        <v>10</v>
      </c>
      <c r="I428" s="200"/>
      <c r="J428" s="256">
        <f>ROUND(I428*H428,2)</f>
        <v>0</v>
      </c>
      <c r="K428" s="257" t="s">
        <v>1</v>
      </c>
      <c r="L428" s="201"/>
      <c r="M428" s="202" t="s">
        <v>1</v>
      </c>
      <c r="N428" s="203" t="s">
        <v>41</v>
      </c>
      <c r="O428" s="59"/>
      <c r="P428" s="170">
        <f>O428*H428</f>
        <v>0</v>
      </c>
      <c r="Q428" s="170">
        <v>0.01</v>
      </c>
      <c r="R428" s="170">
        <f>Q428*H428</f>
        <v>0.1</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2245</v>
      </c>
    </row>
    <row r="429" spans="1:65" s="2" customFormat="1" x14ac:dyDescent="0.2">
      <c r="A429" s="33"/>
      <c r="B429" s="34"/>
      <c r="C429" s="33"/>
      <c r="D429" s="174" t="s">
        <v>243</v>
      </c>
      <c r="E429" s="33"/>
      <c r="F429" s="175" t="s">
        <v>936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938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330</v>
      </c>
      <c r="G431" s="244"/>
      <c r="H431" s="245">
        <v>10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5" customFormat="1" x14ac:dyDescent="0.2">
      <c r="B432" s="191"/>
      <c r="D432" s="174" t="s">
        <v>247</v>
      </c>
      <c r="E432" s="192" t="s">
        <v>1</v>
      </c>
      <c r="F432" s="193" t="s">
        <v>252</v>
      </c>
      <c r="G432" s="246"/>
      <c r="H432" s="247">
        <v>10</v>
      </c>
      <c r="I432" s="246"/>
      <c r="J432" s="246"/>
      <c r="K432" s="246"/>
      <c r="L432" s="191"/>
      <c r="M432" s="194"/>
      <c r="N432" s="195"/>
      <c r="O432" s="195"/>
      <c r="P432" s="195"/>
      <c r="Q432" s="195"/>
      <c r="R432" s="195"/>
      <c r="S432" s="195"/>
      <c r="T432" s="196"/>
      <c r="AT432" s="192" t="s">
        <v>247</v>
      </c>
      <c r="AU432" s="192" t="s">
        <v>85</v>
      </c>
      <c r="AV432" s="15" t="s">
        <v>98</v>
      </c>
      <c r="AW432" s="15" t="s">
        <v>33</v>
      </c>
      <c r="AX432" s="15" t="s">
        <v>83</v>
      </c>
      <c r="AY432" s="192" t="s">
        <v>235</v>
      </c>
    </row>
    <row r="433" spans="1:65" s="2" customFormat="1" ht="14.45" customHeight="1" x14ac:dyDescent="0.2">
      <c r="A433" s="33"/>
      <c r="B433" s="162"/>
      <c r="C433" s="197" t="s">
        <v>509</v>
      </c>
      <c r="D433" s="197" t="s">
        <v>338</v>
      </c>
      <c r="E433" s="198" t="s">
        <v>939</v>
      </c>
      <c r="F433" s="199" t="s">
        <v>940</v>
      </c>
      <c r="G433" s="248" t="s">
        <v>648</v>
      </c>
      <c r="H433" s="249">
        <v>10</v>
      </c>
      <c r="I433" s="200"/>
      <c r="J433" s="256">
        <f>ROUND(I433*H433,2)</f>
        <v>0</v>
      </c>
      <c r="K433" s="257" t="s">
        <v>1</v>
      </c>
      <c r="L433" s="201"/>
      <c r="M433" s="202" t="s">
        <v>1</v>
      </c>
      <c r="N433" s="203" t="s">
        <v>41</v>
      </c>
      <c r="O433" s="59"/>
      <c r="P433" s="170">
        <f>O433*H433</f>
        <v>0</v>
      </c>
      <c r="Q433" s="170">
        <v>0.01</v>
      </c>
      <c r="R433" s="170">
        <f>Q433*H433</f>
        <v>0.1</v>
      </c>
      <c r="S433" s="170">
        <v>0</v>
      </c>
      <c r="T433" s="171">
        <f>S433*H433</f>
        <v>0</v>
      </c>
      <c r="U433" s="33"/>
      <c r="V433" s="33"/>
      <c r="W433" s="33"/>
      <c r="X433" s="33"/>
      <c r="Y433" s="33"/>
      <c r="Z433" s="33"/>
      <c r="AA433" s="33"/>
      <c r="AB433" s="33"/>
      <c r="AC433" s="33"/>
      <c r="AD433" s="33"/>
      <c r="AE433" s="33"/>
      <c r="AR433" s="172" t="s">
        <v>316</v>
      </c>
      <c r="AT433" s="172" t="s">
        <v>338</v>
      </c>
      <c r="AU433" s="172" t="s">
        <v>85</v>
      </c>
      <c r="AY433" s="18" t="s">
        <v>235</v>
      </c>
      <c r="BE433" s="173">
        <f>IF(N433="základní",J433,0)</f>
        <v>0</v>
      </c>
      <c r="BF433" s="173">
        <f>IF(N433="snížená",J433,0)</f>
        <v>0</v>
      </c>
      <c r="BG433" s="173">
        <f>IF(N433="zákl. přenesená",J433,0)</f>
        <v>0</v>
      </c>
      <c r="BH433" s="173">
        <f>IF(N433="sníž. přenesená",J433,0)</f>
        <v>0</v>
      </c>
      <c r="BI433" s="173">
        <f>IF(N433="nulová",J433,0)</f>
        <v>0</v>
      </c>
      <c r="BJ433" s="18" t="s">
        <v>83</v>
      </c>
      <c r="BK433" s="173">
        <f>ROUND(I433*H433,2)</f>
        <v>0</v>
      </c>
      <c r="BL433" s="18" t="s">
        <v>98</v>
      </c>
      <c r="BM433" s="172" t="s">
        <v>2246</v>
      </c>
    </row>
    <row r="434" spans="1:65" s="2" customFormat="1" x14ac:dyDescent="0.2">
      <c r="A434" s="33"/>
      <c r="B434" s="34"/>
      <c r="C434" s="33"/>
      <c r="D434" s="174" t="s">
        <v>243</v>
      </c>
      <c r="E434" s="33"/>
      <c r="F434" s="175" t="s">
        <v>940</v>
      </c>
      <c r="G434" s="238"/>
      <c r="H434" s="238"/>
      <c r="I434" s="238"/>
      <c r="J434" s="238"/>
      <c r="K434" s="238"/>
      <c r="L434" s="34"/>
      <c r="M434" s="176"/>
      <c r="N434" s="177"/>
      <c r="O434" s="59"/>
      <c r="P434" s="59"/>
      <c r="Q434" s="59"/>
      <c r="R434" s="59"/>
      <c r="S434" s="59"/>
      <c r="T434" s="60"/>
      <c r="U434" s="33"/>
      <c r="V434" s="33"/>
      <c r="W434" s="33"/>
      <c r="X434" s="33"/>
      <c r="Y434" s="33"/>
      <c r="Z434" s="33"/>
      <c r="AA434" s="33"/>
      <c r="AB434" s="33"/>
      <c r="AC434" s="33"/>
      <c r="AD434" s="33"/>
      <c r="AE434" s="33"/>
      <c r="AT434" s="18" t="s">
        <v>243</v>
      </c>
      <c r="AU434" s="18" t="s">
        <v>85</v>
      </c>
    </row>
    <row r="435" spans="1:65" s="13" customFormat="1" x14ac:dyDescent="0.2">
      <c r="B435" s="179"/>
      <c r="D435" s="174" t="s">
        <v>247</v>
      </c>
      <c r="E435" s="180" t="s">
        <v>1</v>
      </c>
      <c r="F435" s="181" t="s">
        <v>938</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330</v>
      </c>
      <c r="G436" s="244"/>
      <c r="H436" s="245">
        <v>10</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10</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9.899999999999999" customHeight="1" x14ac:dyDescent="0.2">
      <c r="A438" s="33"/>
      <c r="B438" s="162"/>
      <c r="C438" s="197" t="s">
        <v>515</v>
      </c>
      <c r="D438" s="197" t="s">
        <v>338</v>
      </c>
      <c r="E438" s="198" t="s">
        <v>942</v>
      </c>
      <c r="F438" s="199" t="s">
        <v>943</v>
      </c>
      <c r="G438" s="248" t="s">
        <v>648</v>
      </c>
      <c r="H438" s="249">
        <v>3</v>
      </c>
      <c r="I438" s="200"/>
      <c r="J438" s="256">
        <f>ROUND(I438*H438,2)</f>
        <v>0</v>
      </c>
      <c r="K438" s="257" t="s">
        <v>1</v>
      </c>
      <c r="L438" s="201"/>
      <c r="M438" s="202" t="s">
        <v>1</v>
      </c>
      <c r="N438" s="203" t="s">
        <v>41</v>
      </c>
      <c r="O438" s="59"/>
      <c r="P438" s="170">
        <f>O438*H438</f>
        <v>0</v>
      </c>
      <c r="Q438" s="170">
        <v>0.01</v>
      </c>
      <c r="R438" s="170">
        <f>Q438*H438</f>
        <v>0.03</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2247</v>
      </c>
    </row>
    <row r="439" spans="1:65" s="2" customFormat="1" x14ac:dyDescent="0.2">
      <c r="A439" s="33"/>
      <c r="B439" s="34"/>
      <c r="C439" s="33"/>
      <c r="D439" s="174" t="s">
        <v>243</v>
      </c>
      <c r="E439" s="33"/>
      <c r="F439" s="175" t="s">
        <v>943</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938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93</v>
      </c>
      <c r="G441" s="244"/>
      <c r="H441" s="245">
        <v>3</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3</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97" t="s">
        <v>523</v>
      </c>
      <c r="D443" s="197" t="s">
        <v>338</v>
      </c>
      <c r="E443" s="198" t="s">
        <v>945</v>
      </c>
      <c r="F443" s="199" t="s">
        <v>946</v>
      </c>
      <c r="G443" s="248" t="s">
        <v>648</v>
      </c>
      <c r="H443" s="249">
        <v>3</v>
      </c>
      <c r="I443" s="200"/>
      <c r="J443" s="256">
        <f>ROUND(I443*H443,2)</f>
        <v>0</v>
      </c>
      <c r="K443" s="257" t="s">
        <v>1</v>
      </c>
      <c r="L443" s="201"/>
      <c r="M443" s="202" t="s">
        <v>1</v>
      </c>
      <c r="N443" s="203" t="s">
        <v>41</v>
      </c>
      <c r="O443" s="59"/>
      <c r="P443" s="170">
        <f>O443*H443</f>
        <v>0</v>
      </c>
      <c r="Q443" s="170">
        <v>0.01</v>
      </c>
      <c r="R443" s="170">
        <f>Q443*H443</f>
        <v>0.03</v>
      </c>
      <c r="S443" s="170">
        <v>0</v>
      </c>
      <c r="T443" s="171">
        <f>S443*H443</f>
        <v>0</v>
      </c>
      <c r="U443" s="33"/>
      <c r="V443" s="33"/>
      <c r="W443" s="33"/>
      <c r="X443" s="33"/>
      <c r="Y443" s="33"/>
      <c r="Z443" s="33"/>
      <c r="AA443" s="33"/>
      <c r="AB443" s="33"/>
      <c r="AC443" s="33"/>
      <c r="AD443" s="33"/>
      <c r="AE443" s="33"/>
      <c r="AR443" s="172" t="s">
        <v>316</v>
      </c>
      <c r="AT443" s="172" t="s">
        <v>338</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2248</v>
      </c>
    </row>
    <row r="444" spans="1:65" s="2" customFormat="1" x14ac:dyDescent="0.2">
      <c r="A444" s="33"/>
      <c r="B444" s="34"/>
      <c r="C444" s="33"/>
      <c r="D444" s="174" t="s">
        <v>243</v>
      </c>
      <c r="E444" s="33"/>
      <c r="F444" s="175" t="s">
        <v>948</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938</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93</v>
      </c>
      <c r="G446" s="244"/>
      <c r="H446" s="245">
        <v>3</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3</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9.899999999999999" customHeight="1" x14ac:dyDescent="0.2">
      <c r="A448" s="33"/>
      <c r="B448" s="162"/>
      <c r="C448" s="197" t="s">
        <v>534</v>
      </c>
      <c r="D448" s="197" t="s">
        <v>338</v>
      </c>
      <c r="E448" s="198" t="s">
        <v>949</v>
      </c>
      <c r="F448" s="199" t="s">
        <v>950</v>
      </c>
      <c r="G448" s="248" t="s">
        <v>951</v>
      </c>
      <c r="H448" s="249">
        <v>2</v>
      </c>
      <c r="I448" s="200"/>
      <c r="J448" s="256">
        <f>ROUND(I448*H448,2)</f>
        <v>0</v>
      </c>
      <c r="K448" s="257" t="s">
        <v>1</v>
      </c>
      <c r="L448" s="201"/>
      <c r="M448" s="202" t="s">
        <v>1</v>
      </c>
      <c r="N448" s="203"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316</v>
      </c>
      <c r="AT448" s="172" t="s">
        <v>338</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2249</v>
      </c>
    </row>
    <row r="449" spans="1:65" s="2" customFormat="1" x14ac:dyDescent="0.2">
      <c r="A449" s="33"/>
      <c r="B449" s="34"/>
      <c r="C449" s="33"/>
      <c r="D449" s="174" t="s">
        <v>243</v>
      </c>
      <c r="E449" s="33"/>
      <c r="F449" s="175" t="s">
        <v>950</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13" customFormat="1" x14ac:dyDescent="0.2">
      <c r="B450" s="179"/>
      <c r="D450" s="174" t="s">
        <v>247</v>
      </c>
      <c r="E450" s="180" t="s">
        <v>1</v>
      </c>
      <c r="F450" s="181" t="s">
        <v>938</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85</v>
      </c>
      <c r="G451" s="244"/>
      <c r="H451" s="245">
        <v>2</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2</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97" t="s">
        <v>539</v>
      </c>
      <c r="D453" s="197" t="s">
        <v>338</v>
      </c>
      <c r="E453" s="198" t="s">
        <v>953</v>
      </c>
      <c r="F453" s="199" t="s">
        <v>954</v>
      </c>
      <c r="G453" s="248" t="s">
        <v>648</v>
      </c>
      <c r="H453" s="249">
        <v>3</v>
      </c>
      <c r="I453" s="200"/>
      <c r="J453" s="256">
        <f>ROUND(I453*H453,2)</f>
        <v>0</v>
      </c>
      <c r="K453" s="257" t="s">
        <v>1</v>
      </c>
      <c r="L453" s="201"/>
      <c r="M453" s="202" t="s">
        <v>1</v>
      </c>
      <c r="N453" s="203" t="s">
        <v>41</v>
      </c>
      <c r="O453" s="59"/>
      <c r="P453" s="170">
        <f>O453*H453</f>
        <v>0</v>
      </c>
      <c r="Q453" s="170">
        <v>0.01</v>
      </c>
      <c r="R453" s="170">
        <f>Q453*H453</f>
        <v>0.03</v>
      </c>
      <c r="S453" s="170">
        <v>0</v>
      </c>
      <c r="T453" s="171">
        <f>S453*H453</f>
        <v>0</v>
      </c>
      <c r="U453" s="33"/>
      <c r="V453" s="33"/>
      <c r="W453" s="33"/>
      <c r="X453" s="33"/>
      <c r="Y453" s="33"/>
      <c r="Z453" s="33"/>
      <c r="AA453" s="33"/>
      <c r="AB453" s="33"/>
      <c r="AC453" s="33"/>
      <c r="AD453" s="33"/>
      <c r="AE453" s="33"/>
      <c r="AR453" s="172" t="s">
        <v>316</v>
      </c>
      <c r="AT453" s="172" t="s">
        <v>338</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2250</v>
      </c>
    </row>
    <row r="454" spans="1:65" s="2" customFormat="1" x14ac:dyDescent="0.2">
      <c r="A454" s="33"/>
      <c r="B454" s="34"/>
      <c r="C454" s="33"/>
      <c r="D454" s="174" t="s">
        <v>243</v>
      </c>
      <c r="E454" s="33"/>
      <c r="F454" s="175" t="s">
        <v>956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13" customFormat="1" x14ac:dyDescent="0.2">
      <c r="B455" s="179"/>
      <c r="D455" s="174" t="s">
        <v>247</v>
      </c>
      <c r="E455" s="180" t="s">
        <v>1</v>
      </c>
      <c r="F455" s="181" t="s">
        <v>938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93</v>
      </c>
      <c r="G456" s="244"/>
      <c r="H456" s="245">
        <v>3</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3</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543</v>
      </c>
      <c r="D458" s="197" t="s">
        <v>338</v>
      </c>
      <c r="E458" s="198" t="s">
        <v>957</v>
      </c>
      <c r="F458" s="199" t="s">
        <v>958</v>
      </c>
      <c r="G458" s="248" t="s">
        <v>648</v>
      </c>
      <c r="H458" s="249">
        <v>2</v>
      </c>
      <c r="I458" s="200"/>
      <c r="J458" s="256">
        <f>ROUND(I458*H458,2)</f>
        <v>0</v>
      </c>
      <c r="K458" s="257" t="s">
        <v>1</v>
      </c>
      <c r="L458" s="201"/>
      <c r="M458" s="202" t="s">
        <v>1</v>
      </c>
      <c r="N458" s="203" t="s">
        <v>41</v>
      </c>
      <c r="O458" s="59"/>
      <c r="P458" s="170">
        <f>O458*H458</f>
        <v>0</v>
      </c>
      <c r="Q458" s="170">
        <v>0.01</v>
      </c>
      <c r="R458" s="170">
        <f>Q458*H458</f>
        <v>0.02</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2251</v>
      </c>
    </row>
    <row r="459" spans="1:65" s="2" customFormat="1" x14ac:dyDescent="0.2">
      <c r="A459" s="33"/>
      <c r="B459" s="34"/>
      <c r="C459" s="33"/>
      <c r="D459" s="174" t="s">
        <v>243</v>
      </c>
      <c r="E459" s="33"/>
      <c r="F459" s="175" t="s">
        <v>960</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938</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4" customFormat="1" x14ac:dyDescent="0.2">
      <c r="B461" s="185"/>
      <c r="D461" s="174" t="s">
        <v>247</v>
      </c>
      <c r="E461" s="186" t="s">
        <v>1</v>
      </c>
      <c r="F461" s="187" t="s">
        <v>85</v>
      </c>
      <c r="G461" s="244"/>
      <c r="H461" s="245">
        <v>2</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2</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551</v>
      </c>
      <c r="D463" s="163" t="s">
        <v>237</v>
      </c>
      <c r="E463" s="164" t="s">
        <v>961</v>
      </c>
      <c r="F463" s="165" t="s">
        <v>962</v>
      </c>
      <c r="G463" s="240" t="s">
        <v>648</v>
      </c>
      <c r="H463" s="241">
        <v>33</v>
      </c>
      <c r="I463" s="167"/>
      <c r="J463" s="254">
        <f>ROUND(I463*H463,2)</f>
        <v>0</v>
      </c>
      <c r="K463" s="255" t="s">
        <v>241</v>
      </c>
      <c r="L463" s="34"/>
      <c r="M463" s="168" t="s">
        <v>1</v>
      </c>
      <c r="N463" s="169" t="s">
        <v>41</v>
      </c>
      <c r="O463" s="59"/>
      <c r="P463" s="170">
        <f>O463*H463</f>
        <v>0</v>
      </c>
      <c r="Q463" s="170">
        <v>6.0000000000000002E-5</v>
      </c>
      <c r="R463" s="170">
        <f>Q463*H463</f>
        <v>1.98E-3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2252</v>
      </c>
    </row>
    <row r="464" spans="1:65" s="2" customFormat="1" x14ac:dyDescent="0.2">
      <c r="A464" s="33"/>
      <c r="B464" s="34"/>
      <c r="C464" s="33"/>
      <c r="D464" s="174" t="s">
        <v>243</v>
      </c>
      <c r="E464" s="33"/>
      <c r="F464" s="175" t="s">
        <v>964</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58.5" x14ac:dyDescent="0.2">
      <c r="A465" s="33"/>
      <c r="B465" s="34"/>
      <c r="C465" s="33"/>
      <c r="D465" s="174" t="s">
        <v>245</v>
      </c>
      <c r="E465" s="33"/>
      <c r="F465" s="178" t="s">
        <v>965</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2169</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2253</v>
      </c>
      <c r="G467" s="244"/>
      <c r="H467" s="245">
        <v>33</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33</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9.899999999999999" customHeight="1" x14ac:dyDescent="0.2">
      <c r="A469" s="33"/>
      <c r="B469" s="162"/>
      <c r="C469" s="197" t="s">
        <v>559</v>
      </c>
      <c r="D469" s="197" t="s">
        <v>338</v>
      </c>
      <c r="E469" s="198" t="s">
        <v>967</v>
      </c>
      <c r="F469" s="199" t="s">
        <v>968</v>
      </c>
      <c r="G469" s="248" t="s">
        <v>648</v>
      </c>
      <c r="H469" s="249">
        <v>33</v>
      </c>
      <c r="I469" s="200"/>
      <c r="J469" s="256">
        <f>ROUND(I469*H469,2)</f>
        <v>0</v>
      </c>
      <c r="K469" s="257" t="s">
        <v>1</v>
      </c>
      <c r="L469" s="201"/>
      <c r="M469" s="202" t="s">
        <v>1</v>
      </c>
      <c r="N469" s="203" t="s">
        <v>41</v>
      </c>
      <c r="O469" s="59"/>
      <c r="P469" s="170">
        <f>O469*H469</f>
        <v>0</v>
      </c>
      <c r="Q469" s="170">
        <v>5.8999999999999999E-3</v>
      </c>
      <c r="R469" s="170">
        <f>Q469*H469</f>
        <v>0.19469999999999998</v>
      </c>
      <c r="S469" s="170">
        <v>0</v>
      </c>
      <c r="T469" s="171">
        <f>S469*H469</f>
        <v>0</v>
      </c>
      <c r="U469" s="33"/>
      <c r="V469" s="33"/>
      <c r="W469" s="33"/>
      <c r="X469" s="33"/>
      <c r="Y469" s="33"/>
      <c r="Z469" s="33"/>
      <c r="AA469" s="33"/>
      <c r="AB469" s="33"/>
      <c r="AC469" s="33"/>
      <c r="AD469" s="33"/>
      <c r="AE469" s="33"/>
      <c r="AR469" s="172" t="s">
        <v>316</v>
      </c>
      <c r="AT469" s="172" t="s">
        <v>338</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2254</v>
      </c>
    </row>
    <row r="470" spans="1:65" s="2" customFormat="1" x14ac:dyDescent="0.2">
      <c r="A470" s="33"/>
      <c r="B470" s="34"/>
      <c r="C470" s="33"/>
      <c r="D470" s="174" t="s">
        <v>243</v>
      </c>
      <c r="E470" s="33"/>
      <c r="F470" s="175" t="s">
        <v>968</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13" customFormat="1" x14ac:dyDescent="0.2">
      <c r="B471" s="179"/>
      <c r="D471" s="174" t="s">
        <v>247</v>
      </c>
      <c r="E471" s="180" t="s">
        <v>1</v>
      </c>
      <c r="F471" s="181" t="s">
        <v>970</v>
      </c>
      <c r="G471" s="242"/>
      <c r="H471" s="243" t="s">
        <v>1</v>
      </c>
      <c r="I471" s="242"/>
      <c r="J471" s="242"/>
      <c r="K471" s="242"/>
      <c r="L471" s="179"/>
      <c r="M471" s="182"/>
      <c r="N471" s="183"/>
      <c r="O471" s="183"/>
      <c r="P471" s="183"/>
      <c r="Q471" s="183"/>
      <c r="R471" s="183"/>
      <c r="S471" s="183"/>
      <c r="T471" s="184"/>
      <c r="AT471" s="180" t="s">
        <v>247</v>
      </c>
      <c r="AU471" s="180" t="s">
        <v>85</v>
      </c>
      <c r="AV471" s="13" t="s">
        <v>83</v>
      </c>
      <c r="AW471" s="13" t="s">
        <v>33</v>
      </c>
      <c r="AX471" s="13" t="s">
        <v>76</v>
      </c>
      <c r="AY471" s="180" t="s">
        <v>235</v>
      </c>
    </row>
    <row r="472" spans="1:65" s="14" customFormat="1" x14ac:dyDescent="0.2">
      <c r="B472" s="185"/>
      <c r="D472" s="174" t="s">
        <v>247</v>
      </c>
      <c r="E472" s="186" t="s">
        <v>1</v>
      </c>
      <c r="F472" s="187" t="s">
        <v>509</v>
      </c>
      <c r="G472" s="244"/>
      <c r="H472" s="245">
        <v>33</v>
      </c>
      <c r="I472" s="244"/>
      <c r="J472" s="244"/>
      <c r="K472" s="244"/>
      <c r="L472" s="185"/>
      <c r="M472" s="188"/>
      <c r="N472" s="189"/>
      <c r="O472" s="189"/>
      <c r="P472" s="189"/>
      <c r="Q472" s="189"/>
      <c r="R472" s="189"/>
      <c r="S472" s="189"/>
      <c r="T472" s="190"/>
      <c r="AT472" s="186" t="s">
        <v>247</v>
      </c>
      <c r="AU472" s="186" t="s">
        <v>85</v>
      </c>
      <c r="AV472" s="14" t="s">
        <v>85</v>
      </c>
      <c r="AW472" s="14" t="s">
        <v>33</v>
      </c>
      <c r="AX472" s="14" t="s">
        <v>76</v>
      </c>
      <c r="AY472" s="186" t="s">
        <v>235</v>
      </c>
    </row>
    <row r="473" spans="1:65" s="15" customFormat="1" x14ac:dyDescent="0.2">
      <c r="B473" s="191"/>
      <c r="D473" s="174" t="s">
        <v>247</v>
      </c>
      <c r="E473" s="192" t="s">
        <v>1</v>
      </c>
      <c r="F473" s="193" t="s">
        <v>252</v>
      </c>
      <c r="G473" s="246"/>
      <c r="H473" s="247">
        <v>33</v>
      </c>
      <c r="I473" s="246"/>
      <c r="J473" s="246"/>
      <c r="K473" s="246"/>
      <c r="L473" s="191"/>
      <c r="M473" s="194"/>
      <c r="N473" s="195"/>
      <c r="O473" s="195"/>
      <c r="P473" s="195"/>
      <c r="Q473" s="195"/>
      <c r="R473" s="195"/>
      <c r="S473" s="195"/>
      <c r="T473" s="196"/>
      <c r="AT473" s="192" t="s">
        <v>247</v>
      </c>
      <c r="AU473" s="192" t="s">
        <v>85</v>
      </c>
      <c r="AV473" s="15" t="s">
        <v>98</v>
      </c>
      <c r="AW473" s="15" t="s">
        <v>33</v>
      </c>
      <c r="AX473" s="15" t="s">
        <v>83</v>
      </c>
      <c r="AY473" s="192" t="s">
        <v>235</v>
      </c>
    </row>
    <row r="474" spans="1:65" s="2" customFormat="1" ht="14.45" customHeight="1" x14ac:dyDescent="0.2">
      <c r="A474" s="33"/>
      <c r="B474" s="162"/>
      <c r="C474" s="197" t="s">
        <v>566</v>
      </c>
      <c r="D474" s="197" t="s">
        <v>338</v>
      </c>
      <c r="E474" s="198" t="s">
        <v>971</v>
      </c>
      <c r="F474" s="199" t="s">
        <v>972</v>
      </c>
      <c r="G474" s="248" t="s">
        <v>627</v>
      </c>
      <c r="H474" s="249">
        <v>66</v>
      </c>
      <c r="I474" s="200"/>
      <c r="J474" s="256">
        <f>ROUND(I474*H474,2)</f>
        <v>0</v>
      </c>
      <c r="K474" s="257" t="s">
        <v>1</v>
      </c>
      <c r="L474" s="201"/>
      <c r="M474" s="202" t="s">
        <v>1</v>
      </c>
      <c r="N474" s="203" t="s">
        <v>41</v>
      </c>
      <c r="O474" s="59"/>
      <c r="P474" s="170">
        <f>O474*H474</f>
        <v>0</v>
      </c>
      <c r="Q474" s="170">
        <v>1E-3</v>
      </c>
      <c r="R474" s="170">
        <f>Q474*H474</f>
        <v>6.6000000000000003E-2</v>
      </c>
      <c r="S474" s="170">
        <v>0</v>
      </c>
      <c r="T474" s="171">
        <f>S474*H474</f>
        <v>0</v>
      </c>
      <c r="U474" s="33"/>
      <c r="V474" s="33"/>
      <c r="W474" s="33"/>
      <c r="X474" s="33"/>
      <c r="Y474" s="33"/>
      <c r="Z474" s="33"/>
      <c r="AA474" s="33"/>
      <c r="AB474" s="33"/>
      <c r="AC474" s="33"/>
      <c r="AD474" s="33"/>
      <c r="AE474" s="33"/>
      <c r="AR474" s="172" t="s">
        <v>316</v>
      </c>
      <c r="AT474" s="172" t="s">
        <v>338</v>
      </c>
      <c r="AU474" s="172" t="s">
        <v>85</v>
      </c>
      <c r="AY474" s="18" t="s">
        <v>235</v>
      </c>
      <c r="BE474" s="173">
        <f>IF(N474="základní",J474,0)</f>
        <v>0</v>
      </c>
      <c r="BF474" s="173">
        <f>IF(N474="snížená",J474,0)</f>
        <v>0</v>
      </c>
      <c r="BG474" s="173">
        <f>IF(N474="zákl. přenesená",J474,0)</f>
        <v>0</v>
      </c>
      <c r="BH474" s="173">
        <f>IF(N474="sníž. přenesená",J474,0)</f>
        <v>0</v>
      </c>
      <c r="BI474" s="173">
        <f>IF(N474="nulová",J474,0)</f>
        <v>0</v>
      </c>
      <c r="BJ474" s="18" t="s">
        <v>83</v>
      </c>
      <c r="BK474" s="173">
        <f>ROUND(I474*H474,2)</f>
        <v>0</v>
      </c>
      <c r="BL474" s="18" t="s">
        <v>98</v>
      </c>
      <c r="BM474" s="172" t="s">
        <v>2255</v>
      </c>
    </row>
    <row r="475" spans="1:65" s="2" customFormat="1" x14ac:dyDescent="0.2">
      <c r="A475" s="33"/>
      <c r="B475" s="34"/>
      <c r="C475" s="33"/>
      <c r="D475" s="174" t="s">
        <v>243</v>
      </c>
      <c r="E475" s="33"/>
      <c r="F475" s="175" t="s">
        <v>974</v>
      </c>
      <c r="G475" s="238"/>
      <c r="H475" s="238"/>
      <c r="I475" s="238"/>
      <c r="J475" s="238"/>
      <c r="K475" s="238"/>
      <c r="L475" s="34"/>
      <c r="M475" s="176"/>
      <c r="N475" s="177"/>
      <c r="O475" s="59"/>
      <c r="P475" s="59"/>
      <c r="Q475" s="59"/>
      <c r="R475" s="59"/>
      <c r="S475" s="59"/>
      <c r="T475" s="60"/>
      <c r="U475" s="33"/>
      <c r="V475" s="33"/>
      <c r="W475" s="33"/>
      <c r="X475" s="33"/>
      <c r="Y475" s="33"/>
      <c r="Z475" s="33"/>
      <c r="AA475" s="33"/>
      <c r="AB475" s="33"/>
      <c r="AC475" s="33"/>
      <c r="AD475" s="33"/>
      <c r="AE475" s="33"/>
      <c r="AT475" s="18" t="s">
        <v>243</v>
      </c>
      <c r="AU475" s="18" t="s">
        <v>85</v>
      </c>
    </row>
    <row r="476" spans="1:65" s="13" customFormat="1" x14ac:dyDescent="0.2">
      <c r="B476" s="179"/>
      <c r="D476" s="174" t="s">
        <v>247</v>
      </c>
      <c r="E476" s="180" t="s">
        <v>1</v>
      </c>
      <c r="F476" s="181" t="s">
        <v>975</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2256</v>
      </c>
      <c r="G477" s="244"/>
      <c r="H477" s="245">
        <v>66</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66</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9.899999999999999" customHeight="1" x14ac:dyDescent="0.2">
      <c r="A479" s="33"/>
      <c r="B479" s="162"/>
      <c r="C479" s="163" t="s">
        <v>573</v>
      </c>
      <c r="D479" s="163" t="s">
        <v>237</v>
      </c>
      <c r="E479" s="164" t="s">
        <v>977</v>
      </c>
      <c r="F479" s="165" t="s">
        <v>978</v>
      </c>
      <c r="G479" s="240" t="s">
        <v>648</v>
      </c>
      <c r="H479" s="241">
        <v>33</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2257</v>
      </c>
    </row>
    <row r="480" spans="1:65" s="2" customFormat="1" ht="19.5" x14ac:dyDescent="0.2">
      <c r="A480" s="33"/>
      <c r="B480" s="34"/>
      <c r="C480" s="33"/>
      <c r="D480" s="174" t="s">
        <v>243</v>
      </c>
      <c r="E480" s="33"/>
      <c r="F480" s="175" t="s">
        <v>980</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97.5" x14ac:dyDescent="0.2">
      <c r="A481" s="33"/>
      <c r="B481" s="34"/>
      <c r="C481" s="33"/>
      <c r="D481" s="174" t="s">
        <v>245</v>
      </c>
      <c r="E481" s="33"/>
      <c r="F481" s="178" t="s">
        <v>981</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2169</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982</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509</v>
      </c>
      <c r="G484" s="244"/>
      <c r="H484" s="245">
        <v>33</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33</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30" customHeight="1" x14ac:dyDescent="0.2">
      <c r="A486" s="33"/>
      <c r="B486" s="162"/>
      <c r="C486" s="163" t="s">
        <v>582</v>
      </c>
      <c r="D486" s="163" t="s">
        <v>237</v>
      </c>
      <c r="E486" s="164" t="s">
        <v>983</v>
      </c>
      <c r="F486" s="165" t="s">
        <v>984</v>
      </c>
      <c r="G486" s="240" t="s">
        <v>263</v>
      </c>
      <c r="H486" s="241">
        <v>33</v>
      </c>
      <c r="I486" s="167"/>
      <c r="J486" s="254">
        <f>ROUND(I486*H486,2)</f>
        <v>0</v>
      </c>
      <c r="K486" s="255" t="s">
        <v>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2258</v>
      </c>
    </row>
    <row r="487" spans="1:65" s="2" customFormat="1" ht="29.25" x14ac:dyDescent="0.2">
      <c r="A487" s="33"/>
      <c r="B487" s="34"/>
      <c r="C487" s="33"/>
      <c r="D487" s="174" t="s">
        <v>243</v>
      </c>
      <c r="E487" s="33"/>
      <c r="F487" s="175" t="s">
        <v>986</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175.5" x14ac:dyDescent="0.2">
      <c r="A488" s="33"/>
      <c r="B488" s="34"/>
      <c r="C488" s="33"/>
      <c r="D488" s="174" t="s">
        <v>245</v>
      </c>
      <c r="E488" s="33"/>
      <c r="F488" s="178" t="s">
        <v>987</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2169</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988</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509</v>
      </c>
      <c r="G491" s="244"/>
      <c r="H491" s="245">
        <v>33</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5" customFormat="1" x14ac:dyDescent="0.2">
      <c r="B492" s="191"/>
      <c r="D492" s="174" t="s">
        <v>247</v>
      </c>
      <c r="E492" s="192" t="s">
        <v>1</v>
      </c>
      <c r="F492" s="193" t="s">
        <v>252</v>
      </c>
      <c r="G492" s="246"/>
      <c r="H492" s="247">
        <v>33</v>
      </c>
      <c r="I492" s="246"/>
      <c r="J492" s="246"/>
      <c r="K492" s="246"/>
      <c r="L492" s="191"/>
      <c r="M492" s="194"/>
      <c r="N492" s="195"/>
      <c r="O492" s="195"/>
      <c r="P492" s="195"/>
      <c r="Q492" s="195"/>
      <c r="R492" s="195"/>
      <c r="S492" s="195"/>
      <c r="T492" s="196"/>
      <c r="AT492" s="192" t="s">
        <v>247</v>
      </c>
      <c r="AU492" s="192" t="s">
        <v>85</v>
      </c>
      <c r="AV492" s="15" t="s">
        <v>98</v>
      </c>
      <c r="AW492" s="15" t="s">
        <v>33</v>
      </c>
      <c r="AX492" s="15" t="s">
        <v>83</v>
      </c>
      <c r="AY492" s="192" t="s">
        <v>235</v>
      </c>
    </row>
    <row r="493" spans="1:65" s="2" customFormat="1" ht="19.899999999999999" customHeight="1" x14ac:dyDescent="0.2">
      <c r="A493" s="33"/>
      <c r="B493" s="162"/>
      <c r="C493" s="163" t="s">
        <v>592</v>
      </c>
      <c r="D493" s="163" t="s">
        <v>237</v>
      </c>
      <c r="E493" s="164" t="s">
        <v>989</v>
      </c>
      <c r="F493" s="165" t="s">
        <v>990</v>
      </c>
      <c r="G493" s="240" t="s">
        <v>648</v>
      </c>
      <c r="H493" s="241">
        <v>33</v>
      </c>
      <c r="I493" s="167"/>
      <c r="J493" s="254">
        <f>ROUND(I493*H493,2)</f>
        <v>0</v>
      </c>
      <c r="K493" s="255" t="s">
        <v>1</v>
      </c>
      <c r="L493" s="34"/>
      <c r="M493" s="168" t="s">
        <v>1</v>
      </c>
      <c r="N493" s="169" t="s">
        <v>41</v>
      </c>
      <c r="O493" s="59"/>
      <c r="P493" s="170">
        <f>O493*H493</f>
        <v>0</v>
      </c>
      <c r="Q493" s="170">
        <v>2.0799999999999998E-3</v>
      </c>
      <c r="R493" s="170">
        <f>Q493*H493</f>
        <v>6.8639999999999993E-2</v>
      </c>
      <c r="S493" s="170">
        <v>0</v>
      </c>
      <c r="T493" s="171">
        <f>S493*H493</f>
        <v>0</v>
      </c>
      <c r="U493" s="33"/>
      <c r="V493" s="33"/>
      <c r="W493" s="33"/>
      <c r="X493" s="33"/>
      <c r="Y493" s="33"/>
      <c r="Z493" s="33"/>
      <c r="AA493" s="33"/>
      <c r="AB493" s="33"/>
      <c r="AC493" s="33"/>
      <c r="AD493" s="33"/>
      <c r="AE493" s="33"/>
      <c r="AR493" s="172" t="s">
        <v>98</v>
      </c>
      <c r="AT493" s="172" t="s">
        <v>237</v>
      </c>
      <c r="AU493" s="172" t="s">
        <v>85</v>
      </c>
      <c r="AY493" s="18" t="s">
        <v>235</v>
      </c>
      <c r="BE493" s="173">
        <f>IF(N493="základní",J493,0)</f>
        <v>0</v>
      </c>
      <c r="BF493" s="173">
        <f>IF(N493="snížená",J493,0)</f>
        <v>0</v>
      </c>
      <c r="BG493" s="173">
        <f>IF(N493="zákl. přenesená",J493,0)</f>
        <v>0</v>
      </c>
      <c r="BH493" s="173">
        <f>IF(N493="sníž. přenesená",J493,0)</f>
        <v>0</v>
      </c>
      <c r="BI493" s="173">
        <f>IF(N493="nulová",J493,0)</f>
        <v>0</v>
      </c>
      <c r="BJ493" s="18" t="s">
        <v>83</v>
      </c>
      <c r="BK493" s="173">
        <f>ROUND(I493*H493,2)</f>
        <v>0</v>
      </c>
      <c r="BL493" s="18" t="s">
        <v>98</v>
      </c>
      <c r="BM493" s="172" t="s">
        <v>2259</v>
      </c>
    </row>
    <row r="494" spans="1:65" s="2" customFormat="1" ht="19.5" x14ac:dyDescent="0.2">
      <c r="A494" s="33"/>
      <c r="B494" s="34"/>
      <c r="C494" s="33"/>
      <c r="D494" s="174" t="s">
        <v>243</v>
      </c>
      <c r="E494" s="33"/>
      <c r="F494" s="175" t="s">
        <v>992</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243</v>
      </c>
      <c r="AU494" s="18" t="s">
        <v>85</v>
      </c>
    </row>
    <row r="495" spans="1:65" s="2" customFormat="1" ht="29.25" x14ac:dyDescent="0.2">
      <c r="A495" s="33"/>
      <c r="B495" s="34"/>
      <c r="C495" s="33"/>
      <c r="D495" s="174" t="s">
        <v>408</v>
      </c>
      <c r="E495" s="33"/>
      <c r="F495" s="178" t="s">
        <v>993</v>
      </c>
      <c r="G495" s="238"/>
      <c r="H495" s="238"/>
      <c r="I495" s="238"/>
      <c r="J495" s="238"/>
      <c r="K495" s="238"/>
      <c r="L495" s="34"/>
      <c r="M495" s="176"/>
      <c r="N495" s="177"/>
      <c r="O495" s="59"/>
      <c r="P495" s="59"/>
      <c r="Q495" s="59"/>
      <c r="R495" s="59"/>
      <c r="S495" s="59"/>
      <c r="T495" s="60"/>
      <c r="U495" s="33"/>
      <c r="V495" s="33"/>
      <c r="W495" s="33"/>
      <c r="X495" s="33"/>
      <c r="Y495" s="33"/>
      <c r="Z495" s="33"/>
      <c r="AA495" s="33"/>
      <c r="AB495" s="33"/>
      <c r="AC495" s="33"/>
      <c r="AD495" s="33"/>
      <c r="AE495" s="33"/>
      <c r="AT495" s="18" t="s">
        <v>408</v>
      </c>
      <c r="AU495" s="18" t="s">
        <v>85</v>
      </c>
    </row>
    <row r="496" spans="1:65" s="13" customFormat="1" x14ac:dyDescent="0.2">
      <c r="B496" s="179"/>
      <c r="D496" s="174" t="s">
        <v>247</v>
      </c>
      <c r="E496" s="180" t="s">
        <v>1</v>
      </c>
      <c r="F496" s="181" t="s">
        <v>2169</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D497" s="174" t="s">
        <v>247</v>
      </c>
      <c r="E497" s="186" t="s">
        <v>1</v>
      </c>
      <c r="F497" s="187" t="s">
        <v>509</v>
      </c>
      <c r="G497" s="244"/>
      <c r="H497" s="245">
        <v>33</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D498" s="174" t="s">
        <v>247</v>
      </c>
      <c r="E498" s="192" t="s">
        <v>1</v>
      </c>
      <c r="F498" s="193" t="s">
        <v>252</v>
      </c>
      <c r="G498" s="246"/>
      <c r="H498" s="247">
        <v>33</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2" customFormat="1" ht="19.899999999999999" customHeight="1" x14ac:dyDescent="0.2">
      <c r="A499" s="33"/>
      <c r="B499" s="162"/>
      <c r="C499" s="163" t="s">
        <v>600</v>
      </c>
      <c r="D499" s="163" t="s">
        <v>237</v>
      </c>
      <c r="E499" s="164" t="s">
        <v>994</v>
      </c>
      <c r="F499" s="165" t="s">
        <v>995</v>
      </c>
      <c r="G499" s="240" t="s">
        <v>263</v>
      </c>
      <c r="H499" s="241">
        <v>16.5</v>
      </c>
      <c r="I499" s="167"/>
      <c r="J499" s="254">
        <f>ROUND(I499*H499,2)</f>
        <v>0</v>
      </c>
      <c r="K499" s="255" t="s">
        <v>1</v>
      </c>
      <c r="L499" s="34"/>
      <c r="M499" s="168" t="s">
        <v>1</v>
      </c>
      <c r="N499" s="169" t="s">
        <v>41</v>
      </c>
      <c r="O499" s="59"/>
      <c r="P499" s="170">
        <f>O499*H499</f>
        <v>0</v>
      </c>
      <c r="Q499" s="170">
        <v>0</v>
      </c>
      <c r="R499" s="170">
        <f>Q499*H499</f>
        <v>0</v>
      </c>
      <c r="S499" s="170">
        <v>0</v>
      </c>
      <c r="T499" s="171">
        <f>S499*H499</f>
        <v>0</v>
      </c>
      <c r="U499" s="33"/>
      <c r="V499" s="33"/>
      <c r="W499" s="33"/>
      <c r="X499" s="33"/>
      <c r="Y499" s="33"/>
      <c r="Z499" s="33"/>
      <c r="AA499" s="33"/>
      <c r="AB499" s="33"/>
      <c r="AC499" s="33"/>
      <c r="AD499" s="33"/>
      <c r="AE499" s="33"/>
      <c r="AR499" s="172" t="s">
        <v>98</v>
      </c>
      <c r="AT499" s="172" t="s">
        <v>237</v>
      </c>
      <c r="AU499" s="172" t="s">
        <v>85</v>
      </c>
      <c r="AY499" s="18" t="s">
        <v>235</v>
      </c>
      <c r="BE499" s="173">
        <f>IF(N499="základní",J499,0)</f>
        <v>0</v>
      </c>
      <c r="BF499" s="173">
        <f>IF(N499="snížená",J499,0)</f>
        <v>0</v>
      </c>
      <c r="BG499" s="173">
        <f>IF(N499="zákl. přenesená",J499,0)</f>
        <v>0</v>
      </c>
      <c r="BH499" s="173">
        <f>IF(N499="sníž. přenesená",J499,0)</f>
        <v>0</v>
      </c>
      <c r="BI499" s="173">
        <f>IF(N499="nulová",J499,0)</f>
        <v>0</v>
      </c>
      <c r="BJ499" s="18" t="s">
        <v>83</v>
      </c>
      <c r="BK499" s="173">
        <f>ROUND(I499*H499,2)</f>
        <v>0</v>
      </c>
      <c r="BL499" s="18" t="s">
        <v>98</v>
      </c>
      <c r="BM499" s="172" t="s">
        <v>2260</v>
      </c>
    </row>
    <row r="500" spans="1:65" s="2" customFormat="1" ht="19.5" x14ac:dyDescent="0.2">
      <c r="A500" s="33"/>
      <c r="B500" s="34"/>
      <c r="C500" s="33"/>
      <c r="D500" s="174" t="s">
        <v>243</v>
      </c>
      <c r="E500" s="33"/>
      <c r="F500" s="175" t="s">
        <v>997</v>
      </c>
      <c r="G500" s="238"/>
      <c r="H500" s="238"/>
      <c r="I500" s="238"/>
      <c r="J500" s="238"/>
      <c r="K500" s="238"/>
      <c r="L500" s="34"/>
      <c r="M500" s="176"/>
      <c r="N500" s="177"/>
      <c r="O500" s="59"/>
      <c r="P500" s="59"/>
      <c r="Q500" s="59"/>
      <c r="R500" s="59"/>
      <c r="S500" s="59"/>
      <c r="T500" s="60"/>
      <c r="U500" s="33"/>
      <c r="V500" s="33"/>
      <c r="W500" s="33"/>
      <c r="X500" s="33"/>
      <c r="Y500" s="33"/>
      <c r="Z500" s="33"/>
      <c r="AA500" s="33"/>
      <c r="AB500" s="33"/>
      <c r="AC500" s="33"/>
      <c r="AD500" s="33"/>
      <c r="AE500" s="33"/>
      <c r="AT500" s="18" t="s">
        <v>243</v>
      </c>
      <c r="AU500" s="18" t="s">
        <v>85</v>
      </c>
    </row>
    <row r="501" spans="1:65" s="2" customFormat="1" ht="78" x14ac:dyDescent="0.2">
      <c r="A501" s="33"/>
      <c r="B501" s="34"/>
      <c r="C501" s="33"/>
      <c r="D501" s="174" t="s">
        <v>245</v>
      </c>
      <c r="E501" s="33"/>
      <c r="F501" s="178" t="s">
        <v>998</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245</v>
      </c>
      <c r="AU501" s="18" t="s">
        <v>85</v>
      </c>
    </row>
    <row r="502" spans="1:65" s="13" customFormat="1" x14ac:dyDescent="0.2">
      <c r="B502" s="179"/>
      <c r="D502" s="174" t="s">
        <v>247</v>
      </c>
      <c r="E502" s="180" t="s">
        <v>1</v>
      </c>
      <c r="F502" s="181" t="s">
        <v>2169</v>
      </c>
      <c r="G502" s="242"/>
      <c r="H502" s="243" t="s">
        <v>1</v>
      </c>
      <c r="I502" s="242"/>
      <c r="J502" s="242"/>
      <c r="K502" s="242"/>
      <c r="L502" s="179"/>
      <c r="M502" s="182"/>
      <c r="N502" s="183"/>
      <c r="O502" s="183"/>
      <c r="P502" s="183"/>
      <c r="Q502" s="183"/>
      <c r="R502" s="183"/>
      <c r="S502" s="183"/>
      <c r="T502" s="184"/>
      <c r="AT502" s="180" t="s">
        <v>247</v>
      </c>
      <c r="AU502" s="180" t="s">
        <v>85</v>
      </c>
      <c r="AV502" s="13" t="s">
        <v>83</v>
      </c>
      <c r="AW502" s="13" t="s">
        <v>33</v>
      </c>
      <c r="AX502" s="13" t="s">
        <v>76</v>
      </c>
      <c r="AY502" s="180" t="s">
        <v>235</v>
      </c>
    </row>
    <row r="503" spans="1:65" s="13" customFormat="1" x14ac:dyDescent="0.2">
      <c r="B503" s="179"/>
      <c r="D503" s="174" t="s">
        <v>247</v>
      </c>
      <c r="E503" s="180" t="s">
        <v>1</v>
      </c>
      <c r="F503" s="181" t="s">
        <v>1000</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2261</v>
      </c>
      <c r="G504" s="244"/>
      <c r="H504" s="245">
        <v>16.5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5" customFormat="1" x14ac:dyDescent="0.2">
      <c r="B505" s="191"/>
      <c r="D505" s="174" t="s">
        <v>247</v>
      </c>
      <c r="E505" s="192" t="s">
        <v>1</v>
      </c>
      <c r="F505" s="193" t="s">
        <v>252</v>
      </c>
      <c r="G505" s="246"/>
      <c r="H505" s="247">
        <v>16.5</v>
      </c>
      <c r="I505" s="246"/>
      <c r="J505" s="246"/>
      <c r="K505" s="246"/>
      <c r="L505" s="191"/>
      <c r="M505" s="194"/>
      <c r="N505" s="195"/>
      <c r="O505" s="195"/>
      <c r="P505" s="195"/>
      <c r="Q505" s="195"/>
      <c r="R505" s="195"/>
      <c r="S505" s="195"/>
      <c r="T505" s="196"/>
      <c r="AT505" s="192" t="s">
        <v>247</v>
      </c>
      <c r="AU505" s="192" t="s">
        <v>85</v>
      </c>
      <c r="AV505" s="15" t="s">
        <v>98</v>
      </c>
      <c r="AW505" s="15" t="s">
        <v>33</v>
      </c>
      <c r="AX505" s="15" t="s">
        <v>83</v>
      </c>
      <c r="AY505" s="192" t="s">
        <v>235</v>
      </c>
    </row>
    <row r="506" spans="1:65" s="2" customFormat="1" ht="14.45" customHeight="1" x14ac:dyDescent="0.2">
      <c r="A506" s="33"/>
      <c r="B506" s="162"/>
      <c r="C506" s="197" t="s">
        <v>608</v>
      </c>
      <c r="D506" s="197" t="s">
        <v>338</v>
      </c>
      <c r="E506" s="198" t="s">
        <v>1002</v>
      </c>
      <c r="F506" s="199" t="s">
        <v>1003</v>
      </c>
      <c r="G506" s="248" t="s">
        <v>271</v>
      </c>
      <c r="H506" s="249">
        <v>1.65</v>
      </c>
      <c r="I506" s="200"/>
      <c r="J506" s="256">
        <f>ROUND(I506*H506,2)</f>
        <v>0</v>
      </c>
      <c r="K506" s="257" t="s">
        <v>1</v>
      </c>
      <c r="L506" s="201"/>
      <c r="M506" s="202" t="s">
        <v>1</v>
      </c>
      <c r="N506" s="203" t="s">
        <v>41</v>
      </c>
      <c r="O506" s="59"/>
      <c r="P506" s="170">
        <f>O506*H506</f>
        <v>0</v>
      </c>
      <c r="Q506" s="170">
        <v>0.2</v>
      </c>
      <c r="R506" s="170">
        <f>Q506*H506</f>
        <v>0.33</v>
      </c>
      <c r="S506" s="170">
        <v>0</v>
      </c>
      <c r="T506" s="171">
        <f>S506*H506</f>
        <v>0</v>
      </c>
      <c r="U506" s="33"/>
      <c r="V506" s="33"/>
      <c r="W506" s="33"/>
      <c r="X506" s="33"/>
      <c r="Y506" s="33"/>
      <c r="Z506" s="33"/>
      <c r="AA506" s="33"/>
      <c r="AB506" s="33"/>
      <c r="AC506" s="33"/>
      <c r="AD506" s="33"/>
      <c r="AE506" s="33"/>
      <c r="AR506" s="172" t="s">
        <v>316</v>
      </c>
      <c r="AT506" s="172" t="s">
        <v>338</v>
      </c>
      <c r="AU506" s="172" t="s">
        <v>85</v>
      </c>
      <c r="AY506" s="18" t="s">
        <v>235</v>
      </c>
      <c r="BE506" s="173">
        <f>IF(N506="základní",J506,0)</f>
        <v>0</v>
      </c>
      <c r="BF506" s="173">
        <f>IF(N506="snížená",J506,0)</f>
        <v>0</v>
      </c>
      <c r="BG506" s="173">
        <f>IF(N506="zákl. přenesená",J506,0)</f>
        <v>0</v>
      </c>
      <c r="BH506" s="173">
        <f>IF(N506="sníž. přenesená",J506,0)</f>
        <v>0</v>
      </c>
      <c r="BI506" s="173">
        <f>IF(N506="nulová",J506,0)</f>
        <v>0</v>
      </c>
      <c r="BJ506" s="18" t="s">
        <v>83</v>
      </c>
      <c r="BK506" s="173">
        <f>ROUND(I506*H506,2)</f>
        <v>0</v>
      </c>
      <c r="BL506" s="18" t="s">
        <v>98</v>
      </c>
      <c r="BM506" s="172" t="s">
        <v>2262</v>
      </c>
    </row>
    <row r="507" spans="1:65" s="2" customFormat="1" x14ac:dyDescent="0.2">
      <c r="A507" s="33"/>
      <c r="B507" s="34"/>
      <c r="C507" s="33"/>
      <c r="D507" s="174" t="s">
        <v>243</v>
      </c>
      <c r="E507" s="33"/>
      <c r="F507" s="175" t="s">
        <v>1003</v>
      </c>
      <c r="G507" s="238"/>
      <c r="H507" s="238"/>
      <c r="I507" s="238"/>
      <c r="J507" s="238"/>
      <c r="K507" s="238"/>
      <c r="L507" s="34"/>
      <c r="M507" s="176"/>
      <c r="N507" s="177"/>
      <c r="O507" s="59"/>
      <c r="P507" s="59"/>
      <c r="Q507" s="59"/>
      <c r="R507" s="59"/>
      <c r="S507" s="59"/>
      <c r="T507" s="60"/>
      <c r="U507" s="33"/>
      <c r="V507" s="33"/>
      <c r="W507" s="33"/>
      <c r="X507" s="33"/>
      <c r="Y507" s="33"/>
      <c r="Z507" s="33"/>
      <c r="AA507" s="33"/>
      <c r="AB507" s="33"/>
      <c r="AC507" s="33"/>
      <c r="AD507" s="33"/>
      <c r="AE507" s="33"/>
      <c r="AT507" s="18" t="s">
        <v>243</v>
      </c>
      <c r="AU507" s="18" t="s">
        <v>85</v>
      </c>
    </row>
    <row r="508" spans="1:65" s="13" customFormat="1" x14ac:dyDescent="0.2">
      <c r="B508" s="179"/>
      <c r="D508" s="174" t="s">
        <v>247</v>
      </c>
      <c r="E508" s="180" t="s">
        <v>1</v>
      </c>
      <c r="F508" s="181" t="s">
        <v>1005</v>
      </c>
      <c r="G508" s="242"/>
      <c r="H508" s="243" t="s">
        <v>1</v>
      </c>
      <c r="I508" s="242"/>
      <c r="J508" s="242"/>
      <c r="K508" s="242"/>
      <c r="L508" s="179"/>
      <c r="M508" s="182"/>
      <c r="N508" s="183"/>
      <c r="O508" s="183"/>
      <c r="P508" s="183"/>
      <c r="Q508" s="183"/>
      <c r="R508" s="183"/>
      <c r="S508" s="183"/>
      <c r="T508" s="184"/>
      <c r="AT508" s="180" t="s">
        <v>247</v>
      </c>
      <c r="AU508" s="180" t="s">
        <v>85</v>
      </c>
      <c r="AV508" s="13" t="s">
        <v>83</v>
      </c>
      <c r="AW508" s="13" t="s">
        <v>33</v>
      </c>
      <c r="AX508" s="13" t="s">
        <v>76</v>
      </c>
      <c r="AY508" s="180" t="s">
        <v>235</v>
      </c>
    </row>
    <row r="509" spans="1:65" s="14" customFormat="1" x14ac:dyDescent="0.2">
      <c r="B509" s="185"/>
      <c r="D509" s="174" t="s">
        <v>247</v>
      </c>
      <c r="E509" s="186" t="s">
        <v>1</v>
      </c>
      <c r="F509" s="187" t="s">
        <v>2263</v>
      </c>
      <c r="G509" s="244"/>
      <c r="H509" s="245">
        <v>1.65</v>
      </c>
      <c r="I509" s="244"/>
      <c r="J509" s="244"/>
      <c r="K509" s="244"/>
      <c r="L509" s="185"/>
      <c r="M509" s="188"/>
      <c r="N509" s="189"/>
      <c r="O509" s="189"/>
      <c r="P509" s="189"/>
      <c r="Q509" s="189"/>
      <c r="R509" s="189"/>
      <c r="S509" s="189"/>
      <c r="T509" s="190"/>
      <c r="AT509" s="186" t="s">
        <v>247</v>
      </c>
      <c r="AU509" s="186" t="s">
        <v>85</v>
      </c>
      <c r="AV509" s="14" t="s">
        <v>85</v>
      </c>
      <c r="AW509" s="14" t="s">
        <v>33</v>
      </c>
      <c r="AX509" s="14" t="s">
        <v>76</v>
      </c>
      <c r="AY509" s="186" t="s">
        <v>235</v>
      </c>
    </row>
    <row r="510" spans="1:65" s="15" customFormat="1" x14ac:dyDescent="0.2">
      <c r="B510" s="191"/>
      <c r="D510" s="174" t="s">
        <v>247</v>
      </c>
      <c r="E510" s="192" t="s">
        <v>1</v>
      </c>
      <c r="F510" s="193" t="s">
        <v>252</v>
      </c>
      <c r="G510" s="246"/>
      <c r="H510" s="247">
        <v>1.65</v>
      </c>
      <c r="I510" s="246"/>
      <c r="J510" s="246"/>
      <c r="K510" s="246"/>
      <c r="L510" s="191"/>
      <c r="M510" s="194"/>
      <c r="N510" s="195"/>
      <c r="O510" s="195"/>
      <c r="P510" s="195"/>
      <c r="Q510" s="195"/>
      <c r="R510" s="195"/>
      <c r="S510" s="195"/>
      <c r="T510" s="196"/>
      <c r="AT510" s="192" t="s">
        <v>247</v>
      </c>
      <c r="AU510" s="192" t="s">
        <v>85</v>
      </c>
      <c r="AV510" s="15" t="s">
        <v>98</v>
      </c>
      <c r="AW510" s="15" t="s">
        <v>33</v>
      </c>
      <c r="AX510" s="15" t="s">
        <v>83</v>
      </c>
      <c r="AY510" s="192" t="s">
        <v>235</v>
      </c>
    </row>
    <row r="511" spans="1:65" s="2" customFormat="1" ht="14.45" customHeight="1" x14ac:dyDescent="0.2">
      <c r="A511" s="33"/>
      <c r="B511" s="162"/>
      <c r="C511" s="163" t="s">
        <v>616</v>
      </c>
      <c r="D511" s="163" t="s">
        <v>237</v>
      </c>
      <c r="E511" s="164" t="s">
        <v>1007</v>
      </c>
      <c r="F511" s="165" t="s">
        <v>1008</v>
      </c>
      <c r="G511" s="240" t="s">
        <v>648</v>
      </c>
      <c r="H511" s="241">
        <v>165</v>
      </c>
      <c r="I511" s="167"/>
      <c r="J511" s="254">
        <f>ROUND(I511*H511,2)</f>
        <v>0</v>
      </c>
      <c r="K511" s="255" t="s">
        <v>1</v>
      </c>
      <c r="L511" s="34"/>
      <c r="M511" s="168" t="s">
        <v>1</v>
      </c>
      <c r="N511" s="169" t="s">
        <v>41</v>
      </c>
      <c r="O511" s="59"/>
      <c r="P511" s="170">
        <f>O511*H511</f>
        <v>0</v>
      </c>
      <c r="Q511" s="170">
        <v>0</v>
      </c>
      <c r="R511" s="170">
        <f>Q511*H511</f>
        <v>0</v>
      </c>
      <c r="S511" s="170">
        <v>0</v>
      </c>
      <c r="T511" s="171">
        <f>S511*H511</f>
        <v>0</v>
      </c>
      <c r="U511" s="33"/>
      <c r="V511" s="33"/>
      <c r="W511" s="33"/>
      <c r="X511" s="33"/>
      <c r="Y511" s="33"/>
      <c r="Z511" s="33"/>
      <c r="AA511" s="33"/>
      <c r="AB511" s="33"/>
      <c r="AC511" s="33"/>
      <c r="AD511" s="33"/>
      <c r="AE511" s="33"/>
      <c r="AR511" s="172" t="s">
        <v>98</v>
      </c>
      <c r="AT511" s="172" t="s">
        <v>237</v>
      </c>
      <c r="AU511" s="172" t="s">
        <v>85</v>
      </c>
      <c r="AY511" s="18" t="s">
        <v>235</v>
      </c>
      <c r="BE511" s="173">
        <f>IF(N511="základní",J511,0)</f>
        <v>0</v>
      </c>
      <c r="BF511" s="173">
        <f>IF(N511="snížená",J511,0)</f>
        <v>0</v>
      </c>
      <c r="BG511" s="173">
        <f>IF(N511="zákl. přenesená",J511,0)</f>
        <v>0</v>
      </c>
      <c r="BH511" s="173">
        <f>IF(N511="sníž. přenesená",J511,0)</f>
        <v>0</v>
      </c>
      <c r="BI511" s="173">
        <f>IF(N511="nulová",J511,0)</f>
        <v>0</v>
      </c>
      <c r="BJ511" s="18" t="s">
        <v>83</v>
      </c>
      <c r="BK511" s="173">
        <f>ROUND(I511*H511,2)</f>
        <v>0</v>
      </c>
      <c r="BL511" s="18" t="s">
        <v>98</v>
      </c>
      <c r="BM511" s="172" t="s">
        <v>2264</v>
      </c>
    </row>
    <row r="512" spans="1:65" s="2" customFormat="1" x14ac:dyDescent="0.2">
      <c r="A512" s="33"/>
      <c r="B512" s="34"/>
      <c r="C512" s="33"/>
      <c r="D512" s="174" t="s">
        <v>243</v>
      </c>
      <c r="E512" s="33"/>
      <c r="F512" s="175" t="s">
        <v>1010</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243</v>
      </c>
      <c r="AU512" s="18" t="s">
        <v>85</v>
      </c>
    </row>
    <row r="513" spans="1:65" s="13" customFormat="1" x14ac:dyDescent="0.2">
      <c r="B513" s="179"/>
      <c r="D513" s="174" t="s">
        <v>247</v>
      </c>
      <c r="E513" s="180" t="s">
        <v>1</v>
      </c>
      <c r="F513" s="181" t="s">
        <v>2169</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988</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2265</v>
      </c>
      <c r="G515" s="244"/>
      <c r="H515" s="245">
        <v>165</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5" customFormat="1" x14ac:dyDescent="0.2">
      <c r="B516" s="191"/>
      <c r="D516" s="174" t="s">
        <v>247</v>
      </c>
      <c r="E516" s="192" t="s">
        <v>1</v>
      </c>
      <c r="F516" s="193" t="s">
        <v>252</v>
      </c>
      <c r="G516" s="246"/>
      <c r="H516" s="247">
        <v>165</v>
      </c>
      <c r="I516" s="246"/>
      <c r="J516" s="246"/>
      <c r="K516" s="246"/>
      <c r="L516" s="191"/>
      <c r="M516" s="194"/>
      <c r="N516" s="195"/>
      <c r="O516" s="195"/>
      <c r="P516" s="195"/>
      <c r="Q516" s="195"/>
      <c r="R516" s="195"/>
      <c r="S516" s="195"/>
      <c r="T516" s="196"/>
      <c r="AT516" s="192" t="s">
        <v>247</v>
      </c>
      <c r="AU516" s="192" t="s">
        <v>85</v>
      </c>
      <c r="AV516" s="15" t="s">
        <v>98</v>
      </c>
      <c r="AW516" s="15" t="s">
        <v>33</v>
      </c>
      <c r="AX516" s="15" t="s">
        <v>83</v>
      </c>
      <c r="AY516" s="192" t="s">
        <v>235</v>
      </c>
    </row>
    <row r="517" spans="1:65" s="2" customFormat="1" ht="14.45" customHeight="1" x14ac:dyDescent="0.2">
      <c r="A517" s="33"/>
      <c r="B517" s="162"/>
      <c r="C517" s="197" t="s">
        <v>624</v>
      </c>
      <c r="D517" s="197" t="s">
        <v>338</v>
      </c>
      <c r="E517" s="198" t="s">
        <v>1012</v>
      </c>
      <c r="F517" s="199" t="s">
        <v>1013</v>
      </c>
      <c r="G517" s="248" t="s">
        <v>648</v>
      </c>
      <c r="H517" s="249">
        <v>165</v>
      </c>
      <c r="I517" s="200"/>
      <c r="J517" s="256">
        <f>ROUND(I517*H517,2)</f>
        <v>0</v>
      </c>
      <c r="K517" s="257" t="s">
        <v>1</v>
      </c>
      <c r="L517" s="201"/>
      <c r="M517" s="202" t="s">
        <v>1</v>
      </c>
      <c r="N517" s="203" t="s">
        <v>41</v>
      </c>
      <c r="O517" s="59"/>
      <c r="P517" s="170">
        <f>O517*H517</f>
        <v>0</v>
      </c>
      <c r="Q517" s="170">
        <v>1E-3</v>
      </c>
      <c r="R517" s="170">
        <f>Q517*H517</f>
        <v>0.16500000000000001</v>
      </c>
      <c r="S517" s="170">
        <v>0</v>
      </c>
      <c r="T517" s="171">
        <f>S517*H517</f>
        <v>0</v>
      </c>
      <c r="U517" s="33"/>
      <c r="V517" s="33"/>
      <c r="W517" s="33"/>
      <c r="X517" s="33"/>
      <c r="Y517" s="33"/>
      <c r="Z517" s="33"/>
      <c r="AA517" s="33"/>
      <c r="AB517" s="33"/>
      <c r="AC517" s="33"/>
      <c r="AD517" s="33"/>
      <c r="AE517" s="33"/>
      <c r="AR517" s="172" t="s">
        <v>316</v>
      </c>
      <c r="AT517" s="172" t="s">
        <v>338</v>
      </c>
      <c r="AU517" s="172" t="s">
        <v>85</v>
      </c>
      <c r="AY517" s="18" t="s">
        <v>235</v>
      </c>
      <c r="BE517" s="173">
        <f>IF(N517="základní",J517,0)</f>
        <v>0</v>
      </c>
      <c r="BF517" s="173">
        <f>IF(N517="snížená",J517,0)</f>
        <v>0</v>
      </c>
      <c r="BG517" s="173">
        <f>IF(N517="zákl. přenesená",J517,0)</f>
        <v>0</v>
      </c>
      <c r="BH517" s="173">
        <f>IF(N517="sníž. přenesená",J517,0)</f>
        <v>0</v>
      </c>
      <c r="BI517" s="173">
        <f>IF(N517="nulová",J517,0)</f>
        <v>0</v>
      </c>
      <c r="BJ517" s="18" t="s">
        <v>83</v>
      </c>
      <c r="BK517" s="173">
        <f>ROUND(I517*H517,2)</f>
        <v>0</v>
      </c>
      <c r="BL517" s="18" t="s">
        <v>98</v>
      </c>
      <c r="BM517" s="172" t="s">
        <v>2266</v>
      </c>
    </row>
    <row r="518" spans="1:65" s="2" customFormat="1" x14ac:dyDescent="0.2">
      <c r="A518" s="33"/>
      <c r="B518" s="34"/>
      <c r="C518" s="33"/>
      <c r="D518" s="174" t="s">
        <v>243</v>
      </c>
      <c r="E518" s="33"/>
      <c r="F518" s="175" t="s">
        <v>1015</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243</v>
      </c>
      <c r="AU518" s="18" t="s">
        <v>85</v>
      </c>
    </row>
    <row r="519" spans="1:65" s="13" customFormat="1" x14ac:dyDescent="0.2">
      <c r="B519" s="179"/>
      <c r="D519" s="174" t="s">
        <v>247</v>
      </c>
      <c r="E519" s="180" t="s">
        <v>1</v>
      </c>
      <c r="F519" s="181" t="s">
        <v>1016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1017</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2267</v>
      </c>
      <c r="G521" s="244"/>
      <c r="H521" s="245">
        <v>165</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165</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4.45" customHeight="1" x14ac:dyDescent="0.2">
      <c r="A523" s="33"/>
      <c r="B523" s="162"/>
      <c r="C523" s="163" t="s">
        <v>633</v>
      </c>
      <c r="D523" s="163" t="s">
        <v>237</v>
      </c>
      <c r="E523" s="164" t="s">
        <v>1019</v>
      </c>
      <c r="F523" s="165" t="s">
        <v>1020</v>
      </c>
      <c r="G523" s="240" t="s">
        <v>271</v>
      </c>
      <c r="H523" s="241">
        <v>0.99</v>
      </c>
      <c r="I523" s="167"/>
      <c r="J523" s="254">
        <f>ROUND(I523*H523,2)</f>
        <v>0</v>
      </c>
      <c r="K523" s="255" t="s">
        <v>1</v>
      </c>
      <c r="L523" s="34"/>
      <c r="M523" s="168" t="s">
        <v>1</v>
      </c>
      <c r="N523" s="169" t="s">
        <v>41</v>
      </c>
      <c r="O523" s="59"/>
      <c r="P523" s="170">
        <f>O523*H523</f>
        <v>0</v>
      </c>
      <c r="Q523" s="170">
        <v>0</v>
      </c>
      <c r="R523" s="170">
        <f>Q523*H523</f>
        <v>0</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2268</v>
      </c>
    </row>
    <row r="524" spans="1:65" s="2" customFormat="1" x14ac:dyDescent="0.2">
      <c r="A524" s="33"/>
      <c r="B524" s="34"/>
      <c r="C524" s="33"/>
      <c r="D524" s="174" t="s">
        <v>243</v>
      </c>
      <c r="E524" s="33"/>
      <c r="F524" s="175" t="s">
        <v>1022</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13" customFormat="1" x14ac:dyDescent="0.2">
      <c r="B525" s="179"/>
      <c r="D525" s="174" t="s">
        <v>247</v>
      </c>
      <c r="E525" s="180" t="s">
        <v>1</v>
      </c>
      <c r="F525" s="181" t="s">
        <v>2169</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3" customFormat="1" x14ac:dyDescent="0.2">
      <c r="B526" s="179"/>
      <c r="D526" s="174" t="s">
        <v>247</v>
      </c>
      <c r="E526" s="180" t="s">
        <v>1</v>
      </c>
      <c r="F526" s="181" t="s">
        <v>1023</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3" customFormat="1" x14ac:dyDescent="0.2">
      <c r="B527" s="179"/>
      <c r="D527" s="174" t="s">
        <v>247</v>
      </c>
      <c r="E527" s="180" t="s">
        <v>1</v>
      </c>
      <c r="F527" s="181" t="s">
        <v>1024</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2269</v>
      </c>
      <c r="G528" s="244"/>
      <c r="H528" s="245">
        <v>0.99</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5" customFormat="1" x14ac:dyDescent="0.2">
      <c r="B529" s="191"/>
      <c r="D529" s="174" t="s">
        <v>247</v>
      </c>
      <c r="E529" s="192" t="s">
        <v>1</v>
      </c>
      <c r="F529" s="193" t="s">
        <v>252</v>
      </c>
      <c r="G529" s="246"/>
      <c r="H529" s="247">
        <v>0.99</v>
      </c>
      <c r="I529" s="246"/>
      <c r="J529" s="246"/>
      <c r="K529" s="246"/>
      <c r="L529" s="191"/>
      <c r="M529" s="194"/>
      <c r="N529" s="195"/>
      <c r="O529" s="195"/>
      <c r="P529" s="195"/>
      <c r="Q529" s="195"/>
      <c r="R529" s="195"/>
      <c r="S529" s="195"/>
      <c r="T529" s="196"/>
      <c r="AT529" s="192" t="s">
        <v>247</v>
      </c>
      <c r="AU529" s="192" t="s">
        <v>85</v>
      </c>
      <c r="AV529" s="15" t="s">
        <v>98</v>
      </c>
      <c r="AW529" s="15" t="s">
        <v>33</v>
      </c>
      <c r="AX529" s="15" t="s">
        <v>83</v>
      </c>
      <c r="AY529" s="192" t="s">
        <v>235</v>
      </c>
    </row>
    <row r="530" spans="1:65" s="2" customFormat="1" ht="19.899999999999999" customHeight="1" x14ac:dyDescent="0.2">
      <c r="A530" s="33"/>
      <c r="B530" s="162"/>
      <c r="C530" s="163" t="s">
        <v>638</v>
      </c>
      <c r="D530" s="163" t="s">
        <v>237</v>
      </c>
      <c r="E530" s="164" t="s">
        <v>1026</v>
      </c>
      <c r="F530" s="165" t="s">
        <v>1027</v>
      </c>
      <c r="G530" s="240" t="s">
        <v>271</v>
      </c>
      <c r="H530" s="241">
        <v>0.99</v>
      </c>
      <c r="I530" s="167"/>
      <c r="J530" s="254">
        <f>ROUND(I530*H530,2)</f>
        <v>0</v>
      </c>
      <c r="K530" s="255" t="s">
        <v>1</v>
      </c>
      <c r="L530" s="34"/>
      <c r="M530" s="168" t="s">
        <v>1</v>
      </c>
      <c r="N530" s="169" t="s">
        <v>41</v>
      </c>
      <c r="O530" s="59"/>
      <c r="P530" s="170">
        <f>O530*H530</f>
        <v>0</v>
      </c>
      <c r="Q530" s="170">
        <v>0</v>
      </c>
      <c r="R530" s="170">
        <f>Q530*H530</f>
        <v>0</v>
      </c>
      <c r="S530" s="170">
        <v>0</v>
      </c>
      <c r="T530" s="171">
        <f>S530*H530</f>
        <v>0</v>
      </c>
      <c r="U530" s="33"/>
      <c r="V530" s="33"/>
      <c r="W530" s="33"/>
      <c r="X530" s="33"/>
      <c r="Y530" s="33"/>
      <c r="Z530" s="33"/>
      <c r="AA530" s="33"/>
      <c r="AB530" s="33"/>
      <c r="AC530" s="33"/>
      <c r="AD530" s="33"/>
      <c r="AE530" s="33"/>
      <c r="AR530" s="172" t="s">
        <v>98</v>
      </c>
      <c r="AT530" s="172" t="s">
        <v>237</v>
      </c>
      <c r="AU530" s="172" t="s">
        <v>85</v>
      </c>
      <c r="AY530" s="18" t="s">
        <v>235</v>
      </c>
      <c r="BE530" s="173">
        <f>IF(N530="základní",J530,0)</f>
        <v>0</v>
      </c>
      <c r="BF530" s="173">
        <f>IF(N530="snížená",J530,0)</f>
        <v>0</v>
      </c>
      <c r="BG530" s="173">
        <f>IF(N530="zákl. přenesená",J530,0)</f>
        <v>0</v>
      </c>
      <c r="BH530" s="173">
        <f>IF(N530="sníž. přenesená",J530,0)</f>
        <v>0</v>
      </c>
      <c r="BI530" s="173">
        <f>IF(N530="nulová",J530,0)</f>
        <v>0</v>
      </c>
      <c r="BJ530" s="18" t="s">
        <v>83</v>
      </c>
      <c r="BK530" s="173">
        <f>ROUND(I530*H530,2)</f>
        <v>0</v>
      </c>
      <c r="BL530" s="18" t="s">
        <v>98</v>
      </c>
      <c r="BM530" s="172" t="s">
        <v>2270</v>
      </c>
    </row>
    <row r="531" spans="1:65" s="2" customFormat="1" x14ac:dyDescent="0.2">
      <c r="A531" s="33"/>
      <c r="B531" s="34"/>
      <c r="C531" s="33"/>
      <c r="D531" s="174" t="s">
        <v>243</v>
      </c>
      <c r="E531" s="33"/>
      <c r="F531" s="175" t="s">
        <v>1029</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243</v>
      </c>
      <c r="AU531" s="18" t="s">
        <v>85</v>
      </c>
    </row>
    <row r="532" spans="1:65" s="2" customFormat="1" ht="58.5" x14ac:dyDescent="0.2">
      <c r="A532" s="33"/>
      <c r="B532" s="34"/>
      <c r="C532" s="33"/>
      <c r="D532" s="174" t="s">
        <v>245</v>
      </c>
      <c r="E532" s="33"/>
      <c r="F532" s="178" t="s">
        <v>1030</v>
      </c>
      <c r="G532" s="238"/>
      <c r="H532" s="238"/>
      <c r="I532" s="238"/>
      <c r="J532" s="238"/>
      <c r="K532" s="238"/>
      <c r="L532" s="34"/>
      <c r="M532" s="176"/>
      <c r="N532" s="177"/>
      <c r="O532" s="59"/>
      <c r="P532" s="59"/>
      <c r="Q532" s="59"/>
      <c r="R532" s="59"/>
      <c r="S532" s="59"/>
      <c r="T532" s="60"/>
      <c r="U532" s="33"/>
      <c r="V532" s="33"/>
      <c r="W532" s="33"/>
      <c r="X532" s="33"/>
      <c r="Y532" s="33"/>
      <c r="Z532" s="33"/>
      <c r="AA532" s="33"/>
      <c r="AB532" s="33"/>
      <c r="AC532" s="33"/>
      <c r="AD532" s="33"/>
      <c r="AE532" s="33"/>
      <c r="AT532" s="18" t="s">
        <v>245</v>
      </c>
      <c r="AU532" s="18" t="s">
        <v>85</v>
      </c>
    </row>
    <row r="533" spans="1:65" s="13" customFormat="1" x14ac:dyDescent="0.2">
      <c r="B533" s="179"/>
      <c r="D533" s="174" t="s">
        <v>247</v>
      </c>
      <c r="E533" s="180" t="s">
        <v>1</v>
      </c>
      <c r="F533" s="181" t="s">
        <v>2271</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2272</v>
      </c>
      <c r="G534" s="244"/>
      <c r="H534" s="245">
        <v>0.99</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0.99</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4.45" customHeight="1" x14ac:dyDescent="0.2">
      <c r="A536" s="33"/>
      <c r="B536" s="162"/>
      <c r="C536" s="197" t="s">
        <v>645</v>
      </c>
      <c r="D536" s="197" t="s">
        <v>338</v>
      </c>
      <c r="E536" s="198" t="s">
        <v>1033</v>
      </c>
      <c r="F536" s="199" t="s">
        <v>1034</v>
      </c>
      <c r="G536" s="248" t="s">
        <v>271</v>
      </c>
      <c r="H536" s="249">
        <v>0.99</v>
      </c>
      <c r="I536" s="200"/>
      <c r="J536" s="256">
        <f>ROUND(I536*H536,2)</f>
        <v>0</v>
      </c>
      <c r="K536" s="257" t="s">
        <v>241</v>
      </c>
      <c r="L536" s="201"/>
      <c r="M536" s="202" t="s">
        <v>1</v>
      </c>
      <c r="N536" s="203" t="s">
        <v>41</v>
      </c>
      <c r="O536" s="59"/>
      <c r="P536" s="170">
        <f>O536*H536</f>
        <v>0</v>
      </c>
      <c r="Q536" s="170">
        <v>0</v>
      </c>
      <c r="R536" s="170">
        <f>Q536*H536</f>
        <v>0</v>
      </c>
      <c r="S536" s="170">
        <v>0</v>
      </c>
      <c r="T536" s="171">
        <f>S536*H536</f>
        <v>0</v>
      </c>
      <c r="U536" s="33"/>
      <c r="V536" s="33"/>
      <c r="W536" s="33"/>
      <c r="X536" s="33"/>
      <c r="Y536" s="33"/>
      <c r="Z536" s="33"/>
      <c r="AA536" s="33"/>
      <c r="AB536" s="33"/>
      <c r="AC536" s="33"/>
      <c r="AD536" s="33"/>
      <c r="AE536" s="33"/>
      <c r="AR536" s="172" t="s">
        <v>316</v>
      </c>
      <c r="AT536" s="172" t="s">
        <v>338</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2273</v>
      </c>
    </row>
    <row r="537" spans="1:65" s="2" customFormat="1" x14ac:dyDescent="0.2">
      <c r="A537" s="33"/>
      <c r="B537" s="34"/>
      <c r="C537" s="33"/>
      <c r="D537" s="174" t="s">
        <v>243</v>
      </c>
      <c r="E537" s="33"/>
      <c r="F537" s="175" t="s">
        <v>1034</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13" customFormat="1" x14ac:dyDescent="0.2">
      <c r="B538" s="179"/>
      <c r="D538" s="174" t="s">
        <v>247</v>
      </c>
      <c r="E538" s="180" t="s">
        <v>1</v>
      </c>
      <c r="F538" s="181" t="s">
        <v>1036</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2272</v>
      </c>
      <c r="G539" s="244"/>
      <c r="H539" s="245">
        <v>0.99</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0.99</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93</v>
      </c>
      <c r="F541" s="161" t="s">
        <v>522</v>
      </c>
      <c r="G541" s="239"/>
      <c r="H541" s="239"/>
      <c r="I541" s="239"/>
      <c r="J541" s="253">
        <f>BK541</f>
        <v>0</v>
      </c>
      <c r="K541" s="239"/>
      <c r="L541" s="152"/>
      <c r="M541" s="155"/>
      <c r="N541" s="156"/>
      <c r="O541" s="156"/>
      <c r="P541" s="157">
        <f>SUM(P542:P552)</f>
        <v>0</v>
      </c>
      <c r="Q541" s="156"/>
      <c r="R541" s="157">
        <f>SUM(R542:R552)</f>
        <v>0.16184999999999999</v>
      </c>
      <c r="S541" s="156"/>
      <c r="T541" s="158">
        <f>SUM(T542:T552)</f>
        <v>0</v>
      </c>
      <c r="AR541" s="153" t="s">
        <v>83</v>
      </c>
      <c r="AT541" s="159" t="s">
        <v>75</v>
      </c>
      <c r="AU541" s="159" t="s">
        <v>83</v>
      </c>
      <c r="AY541" s="153" t="s">
        <v>235</v>
      </c>
      <c r="BK541" s="160">
        <f>SUM(BK542:BK552)</f>
        <v>0</v>
      </c>
    </row>
    <row r="542" spans="1:65" s="2" customFormat="1" ht="30" customHeight="1" x14ac:dyDescent="0.2">
      <c r="A542" s="33"/>
      <c r="B542" s="162"/>
      <c r="C542" s="163" t="s">
        <v>654</v>
      </c>
      <c r="D542" s="163" t="s">
        <v>237</v>
      </c>
      <c r="E542" s="164" t="s">
        <v>1037</v>
      </c>
      <c r="F542" s="165" t="s">
        <v>1038</v>
      </c>
      <c r="G542" s="240" t="s">
        <v>648</v>
      </c>
      <c r="H542" s="241">
        <v>33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2274</v>
      </c>
    </row>
    <row r="543" spans="1:65" s="2" customFormat="1" ht="29.25" x14ac:dyDescent="0.2">
      <c r="A543" s="33"/>
      <c r="B543" s="34"/>
      <c r="C543" s="33"/>
      <c r="D543" s="174" t="s">
        <v>243</v>
      </c>
      <c r="E543" s="33"/>
      <c r="F543" s="175" t="s">
        <v>1040</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321.75" x14ac:dyDescent="0.2">
      <c r="A544" s="33"/>
      <c r="B544" s="34"/>
      <c r="C544" s="33"/>
      <c r="D544" s="174" t="s">
        <v>245</v>
      </c>
      <c r="E544" s="33"/>
      <c r="F544" s="178" t="s">
        <v>1041</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2169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4" customFormat="1" x14ac:dyDescent="0.2">
      <c r="B546" s="185"/>
      <c r="D546" s="174" t="s">
        <v>247</v>
      </c>
      <c r="E546" s="186" t="s">
        <v>1</v>
      </c>
      <c r="F546" s="187" t="s">
        <v>509</v>
      </c>
      <c r="G546" s="244"/>
      <c r="H546" s="245">
        <v>33</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65" s="15" customFormat="1" x14ac:dyDescent="0.2">
      <c r="B547" s="191"/>
      <c r="D547" s="174" t="s">
        <v>247</v>
      </c>
      <c r="E547" s="192" t="s">
        <v>1</v>
      </c>
      <c r="F547" s="193" t="s">
        <v>252</v>
      </c>
      <c r="G547" s="246"/>
      <c r="H547" s="247">
        <v>33</v>
      </c>
      <c r="I547" s="246"/>
      <c r="J547" s="246"/>
      <c r="K547" s="246"/>
      <c r="L547" s="191"/>
      <c r="M547" s="194"/>
      <c r="N547" s="195"/>
      <c r="O547" s="195"/>
      <c r="P547" s="195"/>
      <c r="Q547" s="195"/>
      <c r="R547" s="195"/>
      <c r="S547" s="195"/>
      <c r="T547" s="196"/>
      <c r="AT547" s="192" t="s">
        <v>247</v>
      </c>
      <c r="AU547" s="192" t="s">
        <v>85</v>
      </c>
      <c r="AV547" s="15" t="s">
        <v>98</v>
      </c>
      <c r="AW547" s="15" t="s">
        <v>33</v>
      </c>
      <c r="AX547" s="15" t="s">
        <v>83</v>
      </c>
      <c r="AY547" s="192" t="s">
        <v>235</v>
      </c>
    </row>
    <row r="548" spans="1:65" s="2" customFormat="1" ht="14.45" customHeight="1" x14ac:dyDescent="0.2">
      <c r="A548" s="33"/>
      <c r="B548" s="162"/>
      <c r="C548" s="197" t="s">
        <v>662</v>
      </c>
      <c r="D548" s="197" t="s">
        <v>338</v>
      </c>
      <c r="E548" s="198" t="s">
        <v>1042</v>
      </c>
      <c r="F548" s="199" t="s">
        <v>1043</v>
      </c>
      <c r="G548" s="248" t="s">
        <v>271</v>
      </c>
      <c r="H548" s="249">
        <v>0.249</v>
      </c>
      <c r="I548" s="200"/>
      <c r="J548" s="256">
        <f>ROUND(I548*H548,2)</f>
        <v>0</v>
      </c>
      <c r="K548" s="257" t="s">
        <v>241</v>
      </c>
      <c r="L548" s="201"/>
      <c r="M548" s="202" t="s">
        <v>1</v>
      </c>
      <c r="N548" s="203" t="s">
        <v>41</v>
      </c>
      <c r="O548" s="59"/>
      <c r="P548" s="170">
        <f>O548*H548</f>
        <v>0</v>
      </c>
      <c r="Q548" s="170">
        <v>0.65</v>
      </c>
      <c r="R548" s="170">
        <f>Q548*H548</f>
        <v>0.16184999999999999</v>
      </c>
      <c r="S548" s="170">
        <v>0</v>
      </c>
      <c r="T548" s="171">
        <f>S548*H548</f>
        <v>0</v>
      </c>
      <c r="U548" s="33"/>
      <c r="V548" s="33"/>
      <c r="W548" s="33"/>
      <c r="X548" s="33"/>
      <c r="Y548" s="33"/>
      <c r="Z548" s="33"/>
      <c r="AA548" s="33"/>
      <c r="AB548" s="33"/>
      <c r="AC548" s="33"/>
      <c r="AD548" s="33"/>
      <c r="AE548" s="33"/>
      <c r="AR548" s="172" t="s">
        <v>316</v>
      </c>
      <c r="AT548" s="172" t="s">
        <v>338</v>
      </c>
      <c r="AU548" s="172" t="s">
        <v>85</v>
      </c>
      <c r="AY548" s="18" t="s">
        <v>235</v>
      </c>
      <c r="BE548" s="173">
        <f>IF(N548="základní",J548,0)</f>
        <v>0</v>
      </c>
      <c r="BF548" s="173">
        <f>IF(N548="snížená",J548,0)</f>
        <v>0</v>
      </c>
      <c r="BG548" s="173">
        <f>IF(N548="zákl. přenesená",J548,0)</f>
        <v>0</v>
      </c>
      <c r="BH548" s="173">
        <f>IF(N548="sníž. přenesená",J548,0)</f>
        <v>0</v>
      </c>
      <c r="BI548" s="173">
        <f>IF(N548="nulová",J548,0)</f>
        <v>0</v>
      </c>
      <c r="BJ548" s="18" t="s">
        <v>83</v>
      </c>
      <c r="BK548" s="173">
        <f>ROUND(I548*H548,2)</f>
        <v>0</v>
      </c>
      <c r="BL548" s="18" t="s">
        <v>98</v>
      </c>
      <c r="BM548" s="172" t="s">
        <v>2275</v>
      </c>
    </row>
    <row r="549" spans="1:65" s="2" customFormat="1" x14ac:dyDescent="0.2">
      <c r="A549" s="33"/>
      <c r="B549" s="34"/>
      <c r="C549" s="33"/>
      <c r="D549" s="174" t="s">
        <v>243</v>
      </c>
      <c r="E549" s="33"/>
      <c r="F549" s="175" t="s">
        <v>1043</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243</v>
      </c>
      <c r="AU549" s="18" t="s">
        <v>85</v>
      </c>
    </row>
    <row r="550" spans="1:65" s="13" customFormat="1" x14ac:dyDescent="0.2">
      <c r="B550" s="179"/>
      <c r="D550" s="174" t="s">
        <v>247</v>
      </c>
      <c r="E550" s="180" t="s">
        <v>1</v>
      </c>
      <c r="F550" s="181" t="s">
        <v>1045</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2276</v>
      </c>
      <c r="G551" s="244"/>
      <c r="H551" s="245">
        <v>0.249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5" customFormat="1" x14ac:dyDescent="0.2">
      <c r="B552" s="191"/>
      <c r="D552" s="174" t="s">
        <v>247</v>
      </c>
      <c r="E552" s="192" t="s">
        <v>1</v>
      </c>
      <c r="F552" s="193" t="s">
        <v>252</v>
      </c>
      <c r="G552" s="246"/>
      <c r="H552" s="247">
        <v>0.249</v>
      </c>
      <c r="I552" s="246"/>
      <c r="J552" s="246"/>
      <c r="K552" s="246"/>
      <c r="L552" s="191"/>
      <c r="M552" s="194"/>
      <c r="N552" s="195"/>
      <c r="O552" s="195"/>
      <c r="P552" s="195"/>
      <c r="Q552" s="195"/>
      <c r="R552" s="195"/>
      <c r="S552" s="195"/>
      <c r="T552" s="196"/>
      <c r="AT552" s="192" t="s">
        <v>247</v>
      </c>
      <c r="AU552" s="192" t="s">
        <v>85</v>
      </c>
      <c r="AV552" s="15" t="s">
        <v>98</v>
      </c>
      <c r="AW552" s="15" t="s">
        <v>33</v>
      </c>
      <c r="AX552" s="15" t="s">
        <v>83</v>
      </c>
      <c r="AY552" s="192" t="s">
        <v>235</v>
      </c>
    </row>
    <row r="553" spans="1:65" s="12" customFormat="1" ht="22.9" customHeight="1" x14ac:dyDescent="0.2">
      <c r="B553" s="152"/>
      <c r="D553" s="153" t="s">
        <v>75</v>
      </c>
      <c r="E553" s="161" t="s">
        <v>98</v>
      </c>
      <c r="F553" s="161" t="s">
        <v>581</v>
      </c>
      <c r="G553" s="239"/>
      <c r="H553" s="239"/>
      <c r="I553" s="239"/>
      <c r="J553" s="253">
        <f>BK553</f>
        <v>0</v>
      </c>
      <c r="K553" s="239"/>
      <c r="L553" s="152"/>
      <c r="M553" s="155"/>
      <c r="N553" s="156"/>
      <c r="O553" s="156"/>
      <c r="P553" s="157">
        <f>SUM(P554:P595)</f>
        <v>0</v>
      </c>
      <c r="Q553" s="156"/>
      <c r="R553" s="157">
        <f>SUM(R554:R595)</f>
        <v>306.62135334999999</v>
      </c>
      <c r="S553" s="156"/>
      <c r="T553" s="158">
        <f>SUM(T554:T595)</f>
        <v>0</v>
      </c>
      <c r="AR553" s="153" t="s">
        <v>83</v>
      </c>
      <c r="AT553" s="159" t="s">
        <v>75</v>
      </c>
      <c r="AU553" s="159" t="s">
        <v>83</v>
      </c>
      <c r="AY553" s="153" t="s">
        <v>235</v>
      </c>
      <c r="BK553" s="160">
        <f>SUM(BK554:BK595)</f>
        <v>0</v>
      </c>
    </row>
    <row r="554" spans="1:65" s="2" customFormat="1" ht="30" customHeight="1" x14ac:dyDescent="0.2">
      <c r="A554" s="33"/>
      <c r="B554" s="162"/>
      <c r="C554" s="163" t="s">
        <v>667</v>
      </c>
      <c r="D554" s="163" t="s">
        <v>237</v>
      </c>
      <c r="E554" s="164" t="s">
        <v>2277</v>
      </c>
      <c r="F554" s="165" t="s">
        <v>2278</v>
      </c>
      <c r="G554" s="240" t="s">
        <v>263</v>
      </c>
      <c r="H554" s="241">
        <v>54.845999999999997</v>
      </c>
      <c r="I554" s="167"/>
      <c r="J554" s="254">
        <f>ROUND(I554*H554,2)</f>
        <v>0</v>
      </c>
      <c r="K554" s="255" t="s">
        <v>241</v>
      </c>
      <c r="L554" s="34"/>
      <c r="M554" s="168" t="s">
        <v>1</v>
      </c>
      <c r="N554" s="169" t="s">
        <v>41</v>
      </c>
      <c r="O554" s="59"/>
      <c r="P554" s="170">
        <f>O554*H554</f>
        <v>0</v>
      </c>
      <c r="Q554" s="170">
        <v>0</v>
      </c>
      <c r="R554" s="170">
        <f>Q554*H554</f>
        <v>0</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2279</v>
      </c>
    </row>
    <row r="555" spans="1:65" s="2" customFormat="1" ht="19.5" x14ac:dyDescent="0.2">
      <c r="A555" s="33"/>
      <c r="B555" s="34"/>
      <c r="C555" s="33"/>
      <c r="D555" s="174" t="s">
        <v>243</v>
      </c>
      <c r="E555" s="33"/>
      <c r="F555" s="175" t="s">
        <v>2280</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68.25" x14ac:dyDescent="0.2">
      <c r="A556" s="33"/>
      <c r="B556" s="34"/>
      <c r="C556" s="33"/>
      <c r="D556" s="174" t="s">
        <v>245</v>
      </c>
      <c r="E556" s="33"/>
      <c r="F556" s="178" t="s">
        <v>587</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D557" s="174" t="s">
        <v>247</v>
      </c>
      <c r="E557" s="180" t="s">
        <v>1</v>
      </c>
      <c r="F557" s="181" t="s">
        <v>2176</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3" customFormat="1" x14ac:dyDescent="0.2">
      <c r="B558" s="179"/>
      <c r="D558" s="174" t="s">
        <v>247</v>
      </c>
      <c r="E558" s="180" t="s">
        <v>1</v>
      </c>
      <c r="F558" s="181" t="s">
        <v>2281</v>
      </c>
      <c r="G558" s="242"/>
      <c r="H558" s="243" t="s">
        <v>1</v>
      </c>
      <c r="I558" s="242"/>
      <c r="J558" s="242"/>
      <c r="K558" s="242"/>
      <c r="L558" s="179"/>
      <c r="M558" s="182"/>
      <c r="N558" s="183"/>
      <c r="O558" s="183"/>
      <c r="P558" s="183"/>
      <c r="Q558" s="183"/>
      <c r="R558" s="183"/>
      <c r="S558" s="183"/>
      <c r="T558" s="184"/>
      <c r="AT558" s="180" t="s">
        <v>247</v>
      </c>
      <c r="AU558" s="180" t="s">
        <v>85</v>
      </c>
      <c r="AV558" s="13" t="s">
        <v>83</v>
      </c>
      <c r="AW558" s="13" t="s">
        <v>33</v>
      </c>
      <c r="AX558" s="13" t="s">
        <v>76</v>
      </c>
      <c r="AY558" s="180" t="s">
        <v>235</v>
      </c>
    </row>
    <row r="559" spans="1:65" s="14" customFormat="1" x14ac:dyDescent="0.2">
      <c r="B559" s="185"/>
      <c r="D559" s="174" t="s">
        <v>247</v>
      </c>
      <c r="E559" s="186" t="s">
        <v>1</v>
      </c>
      <c r="F559" s="187" t="s">
        <v>2282</v>
      </c>
      <c r="G559" s="244"/>
      <c r="H559" s="245">
        <v>54.845999999999997</v>
      </c>
      <c r="I559" s="244"/>
      <c r="J559" s="244"/>
      <c r="K559" s="244"/>
      <c r="L559" s="185"/>
      <c r="M559" s="188"/>
      <c r="N559" s="189"/>
      <c r="O559" s="189"/>
      <c r="P559" s="189"/>
      <c r="Q559" s="189"/>
      <c r="R559" s="189"/>
      <c r="S559" s="189"/>
      <c r="T559" s="190"/>
      <c r="AT559" s="186" t="s">
        <v>247</v>
      </c>
      <c r="AU559" s="186" t="s">
        <v>85</v>
      </c>
      <c r="AV559" s="14" t="s">
        <v>85</v>
      </c>
      <c r="AW559" s="14" t="s">
        <v>33</v>
      </c>
      <c r="AX559" s="14" t="s">
        <v>76</v>
      </c>
      <c r="AY559" s="186" t="s">
        <v>235</v>
      </c>
    </row>
    <row r="560" spans="1:65" s="15" customFormat="1" x14ac:dyDescent="0.2">
      <c r="B560" s="191"/>
      <c r="D560" s="174" t="s">
        <v>247</v>
      </c>
      <c r="E560" s="192" t="s">
        <v>1</v>
      </c>
      <c r="F560" s="193" t="s">
        <v>252</v>
      </c>
      <c r="G560" s="246"/>
      <c r="H560" s="247">
        <v>54.845999999999997</v>
      </c>
      <c r="I560" s="246"/>
      <c r="J560" s="246"/>
      <c r="K560" s="246"/>
      <c r="L560" s="191"/>
      <c r="M560" s="194"/>
      <c r="N560" s="195"/>
      <c r="O560" s="195"/>
      <c r="P560" s="195"/>
      <c r="Q560" s="195"/>
      <c r="R560" s="195"/>
      <c r="S560" s="195"/>
      <c r="T560" s="196"/>
      <c r="AT560" s="192" t="s">
        <v>247</v>
      </c>
      <c r="AU560" s="192" t="s">
        <v>85</v>
      </c>
      <c r="AV560" s="15" t="s">
        <v>98</v>
      </c>
      <c r="AW560" s="15" t="s">
        <v>33</v>
      </c>
      <c r="AX560" s="15" t="s">
        <v>83</v>
      </c>
      <c r="AY560" s="192" t="s">
        <v>235</v>
      </c>
    </row>
    <row r="561" spans="1:65" s="2" customFormat="1" ht="19.899999999999999" customHeight="1" x14ac:dyDescent="0.2">
      <c r="A561" s="33"/>
      <c r="B561" s="162"/>
      <c r="C561" s="163" t="s">
        <v>676</v>
      </c>
      <c r="D561" s="163" t="s">
        <v>237</v>
      </c>
      <c r="E561" s="164" t="s">
        <v>593</v>
      </c>
      <c r="F561" s="165" t="s">
        <v>594</v>
      </c>
      <c r="G561" s="240" t="s">
        <v>271</v>
      </c>
      <c r="H561" s="241">
        <v>49.360999999999997</v>
      </c>
      <c r="I561" s="167"/>
      <c r="J561" s="254">
        <f>ROUND(I561*H561,2)</f>
        <v>0</v>
      </c>
      <c r="K561" s="255" t="s">
        <v>241</v>
      </c>
      <c r="L561" s="34"/>
      <c r="M561" s="168" t="s">
        <v>1</v>
      </c>
      <c r="N561" s="169" t="s">
        <v>41</v>
      </c>
      <c r="O561" s="59"/>
      <c r="P561" s="170">
        <f>O561*H561</f>
        <v>0</v>
      </c>
      <c r="Q561" s="170">
        <v>2.83331</v>
      </c>
      <c r="R561" s="170">
        <f>Q561*H561</f>
        <v>139.85501490999999</v>
      </c>
      <c r="S561" s="170">
        <v>0</v>
      </c>
      <c r="T561" s="171">
        <f>S561*H561</f>
        <v>0</v>
      </c>
      <c r="U561" s="33"/>
      <c r="V561" s="33"/>
      <c r="W561" s="33"/>
      <c r="X561" s="33"/>
      <c r="Y561" s="33"/>
      <c r="Z561" s="33"/>
      <c r="AA561" s="33"/>
      <c r="AB561" s="33"/>
      <c r="AC561" s="33"/>
      <c r="AD561" s="33"/>
      <c r="AE561" s="33"/>
      <c r="AR561" s="172" t="s">
        <v>98</v>
      </c>
      <c r="AT561" s="172" t="s">
        <v>237</v>
      </c>
      <c r="AU561" s="172" t="s">
        <v>85</v>
      </c>
      <c r="AY561" s="18" t="s">
        <v>235</v>
      </c>
      <c r="BE561" s="173">
        <f>IF(N561="základní",J561,0)</f>
        <v>0</v>
      </c>
      <c r="BF561" s="173">
        <f>IF(N561="snížená",J561,0)</f>
        <v>0</v>
      </c>
      <c r="BG561" s="173">
        <f>IF(N561="zákl. přenesená",J561,0)</f>
        <v>0</v>
      </c>
      <c r="BH561" s="173">
        <f>IF(N561="sníž. přenesená",J561,0)</f>
        <v>0</v>
      </c>
      <c r="BI561" s="173">
        <f>IF(N561="nulová",J561,0)</f>
        <v>0</v>
      </c>
      <c r="BJ561" s="18" t="s">
        <v>83</v>
      </c>
      <c r="BK561" s="173">
        <f>ROUND(I561*H561,2)</f>
        <v>0</v>
      </c>
      <c r="BL561" s="18" t="s">
        <v>98</v>
      </c>
      <c r="BM561" s="172" t="s">
        <v>2283</v>
      </c>
    </row>
    <row r="562" spans="1:65" s="2" customFormat="1" ht="39" x14ac:dyDescent="0.2">
      <c r="A562" s="33"/>
      <c r="B562" s="34"/>
      <c r="C562" s="33"/>
      <c r="D562" s="174" t="s">
        <v>243</v>
      </c>
      <c r="E562" s="33"/>
      <c r="F562" s="175" t="s">
        <v>596</v>
      </c>
      <c r="G562" s="238"/>
      <c r="H562" s="238"/>
      <c r="I562" s="238"/>
      <c r="J562" s="238"/>
      <c r="K562" s="238"/>
      <c r="L562" s="34"/>
      <c r="M562" s="176"/>
      <c r="N562" s="177"/>
      <c r="O562" s="59"/>
      <c r="P562" s="59"/>
      <c r="Q562" s="59"/>
      <c r="R562" s="59"/>
      <c r="S562" s="59"/>
      <c r="T562" s="60"/>
      <c r="U562" s="33"/>
      <c r="V562" s="33"/>
      <c r="W562" s="33"/>
      <c r="X562" s="33"/>
      <c r="Y562" s="33"/>
      <c r="Z562" s="33"/>
      <c r="AA562" s="33"/>
      <c r="AB562" s="33"/>
      <c r="AC562" s="33"/>
      <c r="AD562" s="33"/>
      <c r="AE562" s="33"/>
      <c r="AT562" s="18" t="s">
        <v>243</v>
      </c>
      <c r="AU562" s="18" t="s">
        <v>85</v>
      </c>
    </row>
    <row r="563" spans="1:65" s="2" customFormat="1" ht="29.25" x14ac:dyDescent="0.2">
      <c r="A563" s="33"/>
      <c r="B563" s="34"/>
      <c r="C563" s="33"/>
      <c r="D563" s="174" t="s">
        <v>245</v>
      </c>
      <c r="E563" s="33"/>
      <c r="F563" s="178" t="s">
        <v>597</v>
      </c>
      <c r="G563" s="238"/>
      <c r="H563" s="238"/>
      <c r="I563" s="238"/>
      <c r="J563" s="238"/>
      <c r="K563" s="238"/>
      <c r="L563" s="34"/>
      <c r="M563" s="176"/>
      <c r="N563" s="177"/>
      <c r="O563" s="59"/>
      <c r="P563" s="59"/>
      <c r="Q563" s="59"/>
      <c r="R563" s="59"/>
      <c r="S563" s="59"/>
      <c r="T563" s="60"/>
      <c r="U563" s="33"/>
      <c r="V563" s="33"/>
      <c r="W563" s="33"/>
      <c r="X563" s="33"/>
      <c r="Y563" s="33"/>
      <c r="Z563" s="33"/>
      <c r="AA563" s="33"/>
      <c r="AB563" s="33"/>
      <c r="AC563" s="33"/>
      <c r="AD563" s="33"/>
      <c r="AE563" s="33"/>
      <c r="AT563" s="18" t="s">
        <v>245</v>
      </c>
      <c r="AU563" s="18" t="s">
        <v>85</v>
      </c>
    </row>
    <row r="564" spans="1:65" s="13" customFormat="1" x14ac:dyDescent="0.2">
      <c r="B564" s="179"/>
      <c r="D564" s="174" t="s">
        <v>247</v>
      </c>
      <c r="E564" s="180" t="s">
        <v>1</v>
      </c>
      <c r="F564" s="181" t="s">
        <v>2176</v>
      </c>
      <c r="G564" s="242"/>
      <c r="H564" s="243" t="s">
        <v>1</v>
      </c>
      <c r="I564" s="242"/>
      <c r="J564" s="242"/>
      <c r="K564" s="242"/>
      <c r="L564" s="179"/>
      <c r="M564" s="182"/>
      <c r="N564" s="183"/>
      <c r="O564" s="183"/>
      <c r="P564" s="183"/>
      <c r="Q564" s="183"/>
      <c r="R564" s="183"/>
      <c r="S564" s="183"/>
      <c r="T564" s="184"/>
      <c r="AT564" s="180" t="s">
        <v>247</v>
      </c>
      <c r="AU564" s="180" t="s">
        <v>85</v>
      </c>
      <c r="AV564" s="13" t="s">
        <v>83</v>
      </c>
      <c r="AW564" s="13" t="s">
        <v>33</v>
      </c>
      <c r="AX564" s="13" t="s">
        <v>76</v>
      </c>
      <c r="AY564" s="180" t="s">
        <v>235</v>
      </c>
    </row>
    <row r="565" spans="1:65" s="13" customFormat="1" x14ac:dyDescent="0.2">
      <c r="B565" s="179"/>
      <c r="D565" s="174" t="s">
        <v>247</v>
      </c>
      <c r="E565" s="180" t="s">
        <v>1</v>
      </c>
      <c r="F565" s="181" t="s">
        <v>598</v>
      </c>
      <c r="G565" s="242"/>
      <c r="H565" s="243" t="s">
        <v>1</v>
      </c>
      <c r="I565" s="242"/>
      <c r="J565" s="242"/>
      <c r="K565" s="242"/>
      <c r="L565" s="179"/>
      <c r="M565" s="182"/>
      <c r="N565" s="183"/>
      <c r="O565" s="183"/>
      <c r="P565" s="183"/>
      <c r="Q565" s="183"/>
      <c r="R565" s="183"/>
      <c r="S565" s="183"/>
      <c r="T565" s="184"/>
      <c r="AT565" s="180" t="s">
        <v>247</v>
      </c>
      <c r="AU565" s="180" t="s">
        <v>85</v>
      </c>
      <c r="AV565" s="13" t="s">
        <v>83</v>
      </c>
      <c r="AW565" s="13" t="s">
        <v>33</v>
      </c>
      <c r="AX565" s="13" t="s">
        <v>76</v>
      </c>
      <c r="AY565" s="180" t="s">
        <v>235</v>
      </c>
    </row>
    <row r="566" spans="1:65" s="14" customFormat="1" x14ac:dyDescent="0.2">
      <c r="B566" s="185"/>
      <c r="D566" s="174" t="s">
        <v>247</v>
      </c>
      <c r="E566" s="186" t="s">
        <v>1</v>
      </c>
      <c r="F566" s="187" t="s">
        <v>2284</v>
      </c>
      <c r="G566" s="244"/>
      <c r="H566" s="245">
        <v>49.360999999999997</v>
      </c>
      <c r="I566" s="244"/>
      <c r="J566" s="244"/>
      <c r="K566" s="244"/>
      <c r="L566" s="185"/>
      <c r="M566" s="188"/>
      <c r="N566" s="189"/>
      <c r="O566" s="189"/>
      <c r="P566" s="189"/>
      <c r="Q566" s="189"/>
      <c r="R566" s="189"/>
      <c r="S566" s="189"/>
      <c r="T566" s="190"/>
      <c r="AT566" s="186" t="s">
        <v>247</v>
      </c>
      <c r="AU566" s="186" t="s">
        <v>85</v>
      </c>
      <c r="AV566" s="14" t="s">
        <v>85</v>
      </c>
      <c r="AW566" s="14" t="s">
        <v>33</v>
      </c>
      <c r="AX566" s="14" t="s">
        <v>76</v>
      </c>
      <c r="AY566" s="186" t="s">
        <v>235</v>
      </c>
    </row>
    <row r="567" spans="1:65" s="15" customFormat="1" x14ac:dyDescent="0.2">
      <c r="B567" s="191"/>
      <c r="D567" s="174" t="s">
        <v>247</v>
      </c>
      <c r="E567" s="192" t="s">
        <v>1</v>
      </c>
      <c r="F567" s="193" t="s">
        <v>252</v>
      </c>
      <c r="G567" s="246"/>
      <c r="H567" s="247">
        <v>49.360999999999997</v>
      </c>
      <c r="I567" s="246"/>
      <c r="J567" s="246"/>
      <c r="K567" s="246"/>
      <c r="L567" s="191"/>
      <c r="M567" s="194"/>
      <c r="N567" s="195"/>
      <c r="O567" s="195"/>
      <c r="P567" s="195"/>
      <c r="Q567" s="195"/>
      <c r="R567" s="195"/>
      <c r="S567" s="195"/>
      <c r="T567" s="196"/>
      <c r="AT567" s="192" t="s">
        <v>247</v>
      </c>
      <c r="AU567" s="192" t="s">
        <v>85</v>
      </c>
      <c r="AV567" s="15" t="s">
        <v>98</v>
      </c>
      <c r="AW567" s="15" t="s">
        <v>33</v>
      </c>
      <c r="AX567" s="15" t="s">
        <v>83</v>
      </c>
      <c r="AY567" s="192" t="s">
        <v>235</v>
      </c>
    </row>
    <row r="568" spans="1:65" s="2" customFormat="1" ht="19.899999999999999" customHeight="1" x14ac:dyDescent="0.2">
      <c r="A568" s="33"/>
      <c r="B568" s="162"/>
      <c r="C568" s="163" t="s">
        <v>684</v>
      </c>
      <c r="D568" s="163" t="s">
        <v>237</v>
      </c>
      <c r="E568" s="164" t="s">
        <v>601</v>
      </c>
      <c r="F568" s="165" t="s">
        <v>602</v>
      </c>
      <c r="G568" s="240" t="s">
        <v>271</v>
      </c>
      <c r="H568" s="241">
        <v>13.5</v>
      </c>
      <c r="I568" s="167"/>
      <c r="J568" s="254">
        <f>ROUND(I568*H568,2)</f>
        <v>0</v>
      </c>
      <c r="K568" s="255" t="s">
        <v>241</v>
      </c>
      <c r="L568" s="34"/>
      <c r="M568" s="168" t="s">
        <v>1</v>
      </c>
      <c r="N568" s="169" t="s">
        <v>41</v>
      </c>
      <c r="O568" s="59"/>
      <c r="P568" s="170">
        <f>O568*H568</f>
        <v>0</v>
      </c>
      <c r="Q568" s="170">
        <v>2.4340799999999998</v>
      </c>
      <c r="R568" s="170">
        <f>Q568*H568</f>
        <v>32.860079999999996</v>
      </c>
      <c r="S568" s="170">
        <v>0</v>
      </c>
      <c r="T568" s="171">
        <f>S568*H568</f>
        <v>0</v>
      </c>
      <c r="U568" s="33"/>
      <c r="V568" s="33"/>
      <c r="W568" s="33"/>
      <c r="X568" s="33"/>
      <c r="Y568" s="33"/>
      <c r="Z568" s="33"/>
      <c r="AA568" s="33"/>
      <c r="AB568" s="33"/>
      <c r="AC568" s="33"/>
      <c r="AD568" s="33"/>
      <c r="AE568" s="33"/>
      <c r="AR568" s="172" t="s">
        <v>98</v>
      </c>
      <c r="AT568" s="172" t="s">
        <v>237</v>
      </c>
      <c r="AU568" s="172" t="s">
        <v>85</v>
      </c>
      <c r="AY568" s="18" t="s">
        <v>235</v>
      </c>
      <c r="BE568" s="173">
        <f>IF(N568="základní",J568,0)</f>
        <v>0</v>
      </c>
      <c r="BF568" s="173">
        <f>IF(N568="snížená",J568,0)</f>
        <v>0</v>
      </c>
      <c r="BG568" s="173">
        <f>IF(N568="zákl. přenesená",J568,0)</f>
        <v>0</v>
      </c>
      <c r="BH568" s="173">
        <f>IF(N568="sníž. přenesená",J568,0)</f>
        <v>0</v>
      </c>
      <c r="BI568" s="173">
        <f>IF(N568="nulová",J568,0)</f>
        <v>0</v>
      </c>
      <c r="BJ568" s="18" t="s">
        <v>83</v>
      </c>
      <c r="BK568" s="173">
        <f>ROUND(I568*H568,2)</f>
        <v>0</v>
      </c>
      <c r="BL568" s="18" t="s">
        <v>98</v>
      </c>
      <c r="BM568" s="172" t="s">
        <v>2285</v>
      </c>
    </row>
    <row r="569" spans="1:65" s="2" customFormat="1" ht="29.25" x14ac:dyDescent="0.2">
      <c r="A569" s="33"/>
      <c r="B569" s="34"/>
      <c r="C569" s="33"/>
      <c r="D569" s="174" t="s">
        <v>243</v>
      </c>
      <c r="E569" s="33"/>
      <c r="F569" s="175" t="s">
        <v>604</v>
      </c>
      <c r="G569" s="238"/>
      <c r="H569" s="238"/>
      <c r="I569" s="238"/>
      <c r="J569" s="238"/>
      <c r="K569" s="238"/>
      <c r="L569" s="34"/>
      <c r="M569" s="176"/>
      <c r="N569" s="177"/>
      <c r="O569" s="59"/>
      <c r="P569" s="59"/>
      <c r="Q569" s="59"/>
      <c r="R569" s="59"/>
      <c r="S569" s="59"/>
      <c r="T569" s="60"/>
      <c r="U569" s="33"/>
      <c r="V569" s="33"/>
      <c r="W569" s="33"/>
      <c r="X569" s="33"/>
      <c r="Y569" s="33"/>
      <c r="Z569" s="33"/>
      <c r="AA569" s="33"/>
      <c r="AB569" s="33"/>
      <c r="AC569" s="33"/>
      <c r="AD569" s="33"/>
      <c r="AE569" s="33"/>
      <c r="AT569" s="18" t="s">
        <v>243</v>
      </c>
      <c r="AU569" s="18" t="s">
        <v>85</v>
      </c>
    </row>
    <row r="570" spans="1:65" s="2" customFormat="1" ht="97.5" x14ac:dyDescent="0.2">
      <c r="A570" s="33"/>
      <c r="B570" s="34"/>
      <c r="C570" s="33"/>
      <c r="D570" s="174" t="s">
        <v>245</v>
      </c>
      <c r="E570" s="33"/>
      <c r="F570" s="178" t="s">
        <v>605</v>
      </c>
      <c r="G570" s="238"/>
      <c r="H570" s="238"/>
      <c r="I570" s="238"/>
      <c r="J570" s="238"/>
      <c r="K570" s="238"/>
      <c r="L570" s="34"/>
      <c r="M570" s="176"/>
      <c r="N570" s="177"/>
      <c r="O570" s="59"/>
      <c r="P570" s="59"/>
      <c r="Q570" s="59"/>
      <c r="R570" s="59"/>
      <c r="S570" s="59"/>
      <c r="T570" s="60"/>
      <c r="U570" s="33"/>
      <c r="V570" s="33"/>
      <c r="W570" s="33"/>
      <c r="X570" s="33"/>
      <c r="Y570" s="33"/>
      <c r="Z570" s="33"/>
      <c r="AA570" s="33"/>
      <c r="AB570" s="33"/>
      <c r="AC570" s="33"/>
      <c r="AD570" s="33"/>
      <c r="AE570" s="33"/>
      <c r="AT570" s="18" t="s">
        <v>245</v>
      </c>
      <c r="AU570" s="18" t="s">
        <v>85</v>
      </c>
    </row>
    <row r="571" spans="1:65" s="13" customFormat="1" x14ac:dyDescent="0.2">
      <c r="B571" s="179"/>
      <c r="D571" s="174" t="s">
        <v>247</v>
      </c>
      <c r="E571" s="180" t="s">
        <v>1</v>
      </c>
      <c r="F571" s="181" t="s">
        <v>2176</v>
      </c>
      <c r="G571" s="242"/>
      <c r="H571" s="243" t="s">
        <v>1</v>
      </c>
      <c r="I571" s="242"/>
      <c r="J571" s="242"/>
      <c r="K571" s="242"/>
      <c r="L571" s="179"/>
      <c r="M571" s="182"/>
      <c r="N571" s="183"/>
      <c r="O571" s="183"/>
      <c r="P571" s="183"/>
      <c r="Q571" s="183"/>
      <c r="R571" s="183"/>
      <c r="S571" s="183"/>
      <c r="T571" s="184"/>
      <c r="AT571" s="180" t="s">
        <v>247</v>
      </c>
      <c r="AU571" s="180" t="s">
        <v>85</v>
      </c>
      <c r="AV571" s="13" t="s">
        <v>83</v>
      </c>
      <c r="AW571" s="13" t="s">
        <v>33</v>
      </c>
      <c r="AX571" s="13" t="s">
        <v>76</v>
      </c>
      <c r="AY571" s="180" t="s">
        <v>235</v>
      </c>
    </row>
    <row r="572" spans="1:65" s="13" customFormat="1" x14ac:dyDescent="0.2">
      <c r="B572" s="179"/>
      <c r="D572" s="174" t="s">
        <v>247</v>
      </c>
      <c r="E572" s="180" t="s">
        <v>1</v>
      </c>
      <c r="F572" s="181" t="s">
        <v>2286</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2287</v>
      </c>
      <c r="G573" s="244"/>
      <c r="H573" s="245">
        <v>13.5</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5" customFormat="1" x14ac:dyDescent="0.2">
      <c r="B574" s="191"/>
      <c r="D574" s="174" t="s">
        <v>247</v>
      </c>
      <c r="E574" s="192" t="s">
        <v>1</v>
      </c>
      <c r="F574" s="193" t="s">
        <v>252</v>
      </c>
      <c r="G574" s="246"/>
      <c r="H574" s="247">
        <v>13.5</v>
      </c>
      <c r="I574" s="246"/>
      <c r="J574" s="246"/>
      <c r="K574" s="246"/>
      <c r="L574" s="191"/>
      <c r="M574" s="194"/>
      <c r="N574" s="195"/>
      <c r="O574" s="195"/>
      <c r="P574" s="195"/>
      <c r="Q574" s="195"/>
      <c r="R574" s="195"/>
      <c r="S574" s="195"/>
      <c r="T574" s="196"/>
      <c r="AT574" s="192" t="s">
        <v>247</v>
      </c>
      <c r="AU574" s="192" t="s">
        <v>85</v>
      </c>
      <c r="AV574" s="15" t="s">
        <v>98</v>
      </c>
      <c r="AW574" s="15" t="s">
        <v>33</v>
      </c>
      <c r="AX574" s="15" t="s">
        <v>83</v>
      </c>
      <c r="AY574" s="192" t="s">
        <v>235</v>
      </c>
    </row>
    <row r="575" spans="1:65" s="2" customFormat="1" ht="19.899999999999999" customHeight="1" x14ac:dyDescent="0.2">
      <c r="A575" s="33"/>
      <c r="B575" s="162"/>
      <c r="C575" s="163" t="s">
        <v>691</v>
      </c>
      <c r="D575" s="163" t="s">
        <v>237</v>
      </c>
      <c r="E575" s="164" t="s">
        <v>1632</v>
      </c>
      <c r="F575" s="165" t="s">
        <v>1633</v>
      </c>
      <c r="G575" s="240" t="s">
        <v>271</v>
      </c>
      <c r="H575" s="241">
        <v>50.49</v>
      </c>
      <c r="I575" s="167"/>
      <c r="J575" s="254">
        <f>ROUND(I575*H575,2)</f>
        <v>0</v>
      </c>
      <c r="K575" s="255" t="s">
        <v>241</v>
      </c>
      <c r="L575" s="34"/>
      <c r="M575" s="168" t="s">
        <v>1</v>
      </c>
      <c r="N575" s="169" t="s">
        <v>41</v>
      </c>
      <c r="O575" s="59"/>
      <c r="P575" s="170">
        <f>O575*H575</f>
        <v>0</v>
      </c>
      <c r="Q575" s="170">
        <v>2.4142999999999999</v>
      </c>
      <c r="R575" s="170">
        <f>Q575*H575</f>
        <v>121.89800699999999</v>
      </c>
      <c r="S575" s="170">
        <v>0</v>
      </c>
      <c r="T575" s="171">
        <f>S575*H575</f>
        <v>0</v>
      </c>
      <c r="U575" s="33"/>
      <c r="V575" s="33"/>
      <c r="W575" s="33"/>
      <c r="X575" s="33"/>
      <c r="Y575" s="33"/>
      <c r="Z575" s="33"/>
      <c r="AA575" s="33"/>
      <c r="AB575" s="33"/>
      <c r="AC575" s="33"/>
      <c r="AD575" s="33"/>
      <c r="AE575" s="33"/>
      <c r="AR575" s="172" t="s">
        <v>98</v>
      </c>
      <c r="AT575" s="172" t="s">
        <v>237</v>
      </c>
      <c r="AU575" s="172" t="s">
        <v>85</v>
      </c>
      <c r="AY575" s="18" t="s">
        <v>235</v>
      </c>
      <c r="BE575" s="173">
        <f>IF(N575="základní",J575,0)</f>
        <v>0</v>
      </c>
      <c r="BF575" s="173">
        <f>IF(N575="snížená",J575,0)</f>
        <v>0</v>
      </c>
      <c r="BG575" s="173">
        <f>IF(N575="zákl. přenesená",J575,0)</f>
        <v>0</v>
      </c>
      <c r="BH575" s="173">
        <f>IF(N575="sníž. přenesená",J575,0)</f>
        <v>0</v>
      </c>
      <c r="BI575" s="173">
        <f>IF(N575="nulová",J575,0)</f>
        <v>0</v>
      </c>
      <c r="BJ575" s="18" t="s">
        <v>83</v>
      </c>
      <c r="BK575" s="173">
        <f>ROUND(I575*H575,2)</f>
        <v>0</v>
      </c>
      <c r="BL575" s="18" t="s">
        <v>98</v>
      </c>
      <c r="BM575" s="172" t="s">
        <v>2288</v>
      </c>
    </row>
    <row r="576" spans="1:65" s="2" customFormat="1" ht="29.25" x14ac:dyDescent="0.2">
      <c r="A576" s="33"/>
      <c r="B576" s="34"/>
      <c r="C576" s="33"/>
      <c r="D576" s="174" t="s">
        <v>243</v>
      </c>
      <c r="E576" s="33"/>
      <c r="F576" s="175" t="s">
        <v>1635</v>
      </c>
      <c r="G576" s="238"/>
      <c r="H576" s="238"/>
      <c r="I576" s="238"/>
      <c r="J576" s="238"/>
      <c r="K576" s="238"/>
      <c r="L576" s="34"/>
      <c r="M576" s="176"/>
      <c r="N576" s="177"/>
      <c r="O576" s="59"/>
      <c r="P576" s="59"/>
      <c r="Q576" s="59"/>
      <c r="R576" s="59"/>
      <c r="S576" s="59"/>
      <c r="T576" s="60"/>
      <c r="U576" s="33"/>
      <c r="V576" s="33"/>
      <c r="W576" s="33"/>
      <c r="X576" s="33"/>
      <c r="Y576" s="33"/>
      <c r="Z576" s="33"/>
      <c r="AA576" s="33"/>
      <c r="AB576" s="33"/>
      <c r="AC576" s="33"/>
      <c r="AD576" s="33"/>
      <c r="AE576" s="33"/>
      <c r="AT576" s="18" t="s">
        <v>243</v>
      </c>
      <c r="AU576" s="18" t="s">
        <v>85</v>
      </c>
    </row>
    <row r="577" spans="1:65" s="2" customFormat="1" ht="117" x14ac:dyDescent="0.2">
      <c r="A577" s="33"/>
      <c r="B577" s="34"/>
      <c r="C577" s="33"/>
      <c r="D577" s="174" t="s">
        <v>245</v>
      </c>
      <c r="E577" s="33"/>
      <c r="F577" s="178" t="s">
        <v>1636</v>
      </c>
      <c r="G577" s="238"/>
      <c r="H577" s="238"/>
      <c r="I577" s="238"/>
      <c r="J577" s="238"/>
      <c r="K577" s="238"/>
      <c r="L577" s="34"/>
      <c r="M577" s="176"/>
      <c r="N577" s="177"/>
      <c r="O577" s="59"/>
      <c r="P577" s="59"/>
      <c r="Q577" s="59"/>
      <c r="R577" s="59"/>
      <c r="S577" s="59"/>
      <c r="T577" s="60"/>
      <c r="U577" s="33"/>
      <c r="V577" s="33"/>
      <c r="W577" s="33"/>
      <c r="X577" s="33"/>
      <c r="Y577" s="33"/>
      <c r="Z577" s="33"/>
      <c r="AA577" s="33"/>
      <c r="AB577" s="33"/>
      <c r="AC577" s="33"/>
      <c r="AD577" s="33"/>
      <c r="AE577" s="33"/>
      <c r="AT577" s="18" t="s">
        <v>245</v>
      </c>
      <c r="AU577" s="18" t="s">
        <v>85</v>
      </c>
    </row>
    <row r="578" spans="1:65" s="13" customFormat="1" x14ac:dyDescent="0.2">
      <c r="B578" s="179"/>
      <c r="D578" s="174" t="s">
        <v>247</v>
      </c>
      <c r="E578" s="180" t="s">
        <v>1</v>
      </c>
      <c r="F578" s="181" t="s">
        <v>2176</v>
      </c>
      <c r="G578" s="242"/>
      <c r="H578" s="243" t="s">
        <v>1</v>
      </c>
      <c r="I578" s="242"/>
      <c r="J578" s="242"/>
      <c r="K578" s="242"/>
      <c r="L578" s="179"/>
      <c r="M578" s="182"/>
      <c r="N578" s="183"/>
      <c r="O578" s="183"/>
      <c r="P578" s="183"/>
      <c r="Q578" s="183"/>
      <c r="R578" s="183"/>
      <c r="S578" s="183"/>
      <c r="T578" s="184"/>
      <c r="AT578" s="180" t="s">
        <v>247</v>
      </c>
      <c r="AU578" s="180" t="s">
        <v>85</v>
      </c>
      <c r="AV578" s="13" t="s">
        <v>83</v>
      </c>
      <c r="AW578" s="13" t="s">
        <v>33</v>
      </c>
      <c r="AX578" s="13" t="s">
        <v>76</v>
      </c>
      <c r="AY578" s="180" t="s">
        <v>235</v>
      </c>
    </row>
    <row r="579" spans="1:65" s="13" customFormat="1" x14ac:dyDescent="0.2">
      <c r="B579" s="179"/>
      <c r="D579" s="174" t="s">
        <v>247</v>
      </c>
      <c r="E579" s="180" t="s">
        <v>1</v>
      </c>
      <c r="F579" s="181" t="s">
        <v>2289</v>
      </c>
      <c r="G579" s="242"/>
      <c r="H579" s="243" t="s">
        <v>1</v>
      </c>
      <c r="I579" s="242"/>
      <c r="J579" s="242"/>
      <c r="K579" s="242"/>
      <c r="L579" s="179"/>
      <c r="M579" s="182"/>
      <c r="N579" s="183"/>
      <c r="O579" s="183"/>
      <c r="P579" s="183"/>
      <c r="Q579" s="183"/>
      <c r="R579" s="183"/>
      <c r="S579" s="183"/>
      <c r="T579" s="184"/>
      <c r="AT579" s="180" t="s">
        <v>247</v>
      </c>
      <c r="AU579" s="180" t="s">
        <v>85</v>
      </c>
      <c r="AV579" s="13" t="s">
        <v>83</v>
      </c>
      <c r="AW579" s="13" t="s">
        <v>33</v>
      </c>
      <c r="AX579" s="13" t="s">
        <v>76</v>
      </c>
      <c r="AY579" s="180" t="s">
        <v>235</v>
      </c>
    </row>
    <row r="580" spans="1:65" s="14" customFormat="1" x14ac:dyDescent="0.2">
      <c r="B580" s="185"/>
      <c r="D580" s="174" t="s">
        <v>247</v>
      </c>
      <c r="E580" s="186" t="s">
        <v>1</v>
      </c>
      <c r="F580" s="187" t="s">
        <v>2290</v>
      </c>
      <c r="G580" s="244"/>
      <c r="H580" s="245">
        <v>50.49</v>
      </c>
      <c r="I580" s="244"/>
      <c r="J580" s="244"/>
      <c r="K580" s="244"/>
      <c r="L580" s="185"/>
      <c r="M580" s="188"/>
      <c r="N580" s="189"/>
      <c r="O580" s="189"/>
      <c r="P580" s="189"/>
      <c r="Q580" s="189"/>
      <c r="R580" s="189"/>
      <c r="S580" s="189"/>
      <c r="T580" s="190"/>
      <c r="AT580" s="186" t="s">
        <v>247</v>
      </c>
      <c r="AU580" s="186" t="s">
        <v>85</v>
      </c>
      <c r="AV580" s="14" t="s">
        <v>85</v>
      </c>
      <c r="AW580" s="14" t="s">
        <v>33</v>
      </c>
      <c r="AX580" s="14" t="s">
        <v>76</v>
      </c>
      <c r="AY580" s="186" t="s">
        <v>235</v>
      </c>
    </row>
    <row r="581" spans="1:65" s="15" customFormat="1" x14ac:dyDescent="0.2">
      <c r="B581" s="191"/>
      <c r="D581" s="174" t="s">
        <v>247</v>
      </c>
      <c r="E581" s="192" t="s">
        <v>1</v>
      </c>
      <c r="F581" s="193" t="s">
        <v>252</v>
      </c>
      <c r="G581" s="246"/>
      <c r="H581" s="247">
        <v>50.49</v>
      </c>
      <c r="I581" s="246"/>
      <c r="J581" s="246"/>
      <c r="K581" s="246"/>
      <c r="L581" s="191"/>
      <c r="M581" s="194"/>
      <c r="N581" s="195"/>
      <c r="O581" s="195"/>
      <c r="P581" s="195"/>
      <c r="Q581" s="195"/>
      <c r="R581" s="195"/>
      <c r="S581" s="195"/>
      <c r="T581" s="196"/>
      <c r="AT581" s="192" t="s">
        <v>247</v>
      </c>
      <c r="AU581" s="192" t="s">
        <v>85</v>
      </c>
      <c r="AV581" s="15" t="s">
        <v>98</v>
      </c>
      <c r="AW581" s="15" t="s">
        <v>33</v>
      </c>
      <c r="AX581" s="15" t="s">
        <v>83</v>
      </c>
      <c r="AY581" s="192" t="s">
        <v>235</v>
      </c>
    </row>
    <row r="582" spans="1:65" s="2" customFormat="1" ht="14.45" customHeight="1" x14ac:dyDescent="0.2">
      <c r="A582" s="33"/>
      <c r="B582" s="162"/>
      <c r="C582" s="163" t="s">
        <v>697</v>
      </c>
      <c r="D582" s="163" t="s">
        <v>237</v>
      </c>
      <c r="E582" s="164" t="s">
        <v>2291</v>
      </c>
      <c r="F582" s="165" t="s">
        <v>2292</v>
      </c>
      <c r="G582" s="240" t="s">
        <v>263</v>
      </c>
      <c r="H582" s="241">
        <v>112.2</v>
      </c>
      <c r="I582" s="167"/>
      <c r="J582" s="254">
        <f>ROUND(I582*H582,2)</f>
        <v>0</v>
      </c>
      <c r="K582" s="255" t="s">
        <v>241</v>
      </c>
      <c r="L582" s="34"/>
      <c r="M582" s="168" t="s">
        <v>1</v>
      </c>
      <c r="N582" s="169" t="s">
        <v>41</v>
      </c>
      <c r="O582" s="59"/>
      <c r="P582" s="170">
        <f>O582*H582</f>
        <v>0</v>
      </c>
      <c r="Q582" s="170">
        <v>0</v>
      </c>
      <c r="R582" s="170">
        <f>Q582*H582</f>
        <v>0</v>
      </c>
      <c r="S582" s="170">
        <v>0</v>
      </c>
      <c r="T582" s="171">
        <f>S582*H582</f>
        <v>0</v>
      </c>
      <c r="U582" s="33"/>
      <c r="V582" s="33"/>
      <c r="W582" s="33"/>
      <c r="X582" s="33"/>
      <c r="Y582" s="33"/>
      <c r="Z582" s="33"/>
      <c r="AA582" s="33"/>
      <c r="AB582" s="33"/>
      <c r="AC582" s="33"/>
      <c r="AD582" s="33"/>
      <c r="AE582" s="33"/>
      <c r="AR582" s="172" t="s">
        <v>98</v>
      </c>
      <c r="AT582" s="172" t="s">
        <v>237</v>
      </c>
      <c r="AU582" s="172" t="s">
        <v>85</v>
      </c>
      <c r="AY582" s="18" t="s">
        <v>235</v>
      </c>
      <c r="BE582" s="173">
        <f>IF(N582="základní",J582,0)</f>
        <v>0</v>
      </c>
      <c r="BF582" s="173">
        <f>IF(N582="snížená",J582,0)</f>
        <v>0</v>
      </c>
      <c r="BG582" s="173">
        <f>IF(N582="zákl. přenesená",J582,0)</f>
        <v>0</v>
      </c>
      <c r="BH582" s="173">
        <f>IF(N582="sníž. přenesená",J582,0)</f>
        <v>0</v>
      </c>
      <c r="BI582" s="173">
        <f>IF(N582="nulová",J582,0)</f>
        <v>0</v>
      </c>
      <c r="BJ582" s="18" t="s">
        <v>83</v>
      </c>
      <c r="BK582" s="173">
        <f>ROUND(I582*H582,2)</f>
        <v>0</v>
      </c>
      <c r="BL582" s="18" t="s">
        <v>98</v>
      </c>
      <c r="BM582" s="172" t="s">
        <v>2293</v>
      </c>
    </row>
    <row r="583" spans="1:65" s="2" customFormat="1" ht="19.5" x14ac:dyDescent="0.2">
      <c r="A583" s="33"/>
      <c r="B583" s="34"/>
      <c r="C583" s="33"/>
      <c r="D583" s="174" t="s">
        <v>243</v>
      </c>
      <c r="E583" s="33"/>
      <c r="F583" s="175" t="s">
        <v>2294</v>
      </c>
      <c r="G583" s="238"/>
      <c r="H583" s="238"/>
      <c r="I583" s="238"/>
      <c r="J583" s="238"/>
      <c r="K583" s="238"/>
      <c r="L583" s="34"/>
      <c r="M583" s="176"/>
      <c r="N583" s="177"/>
      <c r="O583" s="59"/>
      <c r="P583" s="59"/>
      <c r="Q583" s="59"/>
      <c r="R583" s="59"/>
      <c r="S583" s="59"/>
      <c r="T583" s="60"/>
      <c r="U583" s="33"/>
      <c r="V583" s="33"/>
      <c r="W583" s="33"/>
      <c r="X583" s="33"/>
      <c r="Y583" s="33"/>
      <c r="Z583" s="33"/>
      <c r="AA583" s="33"/>
      <c r="AB583" s="33"/>
      <c r="AC583" s="33"/>
      <c r="AD583" s="33"/>
      <c r="AE583" s="33"/>
      <c r="AT583" s="18" t="s">
        <v>243</v>
      </c>
      <c r="AU583" s="18" t="s">
        <v>85</v>
      </c>
    </row>
    <row r="584" spans="1:65" s="2" customFormat="1" ht="117" x14ac:dyDescent="0.2">
      <c r="A584" s="33"/>
      <c r="B584" s="34"/>
      <c r="C584" s="33"/>
      <c r="D584" s="174" t="s">
        <v>245</v>
      </c>
      <c r="E584" s="33"/>
      <c r="F584" s="178" t="s">
        <v>1636</v>
      </c>
      <c r="G584" s="238"/>
      <c r="H584" s="238"/>
      <c r="I584" s="238"/>
      <c r="J584" s="238"/>
      <c r="K584" s="238"/>
      <c r="L584" s="34"/>
      <c r="M584" s="176"/>
      <c r="N584" s="177"/>
      <c r="O584" s="59"/>
      <c r="P584" s="59"/>
      <c r="Q584" s="59"/>
      <c r="R584" s="59"/>
      <c r="S584" s="59"/>
      <c r="T584" s="60"/>
      <c r="U584" s="33"/>
      <c r="V584" s="33"/>
      <c r="W584" s="33"/>
      <c r="X584" s="33"/>
      <c r="Y584" s="33"/>
      <c r="Z584" s="33"/>
      <c r="AA584" s="33"/>
      <c r="AB584" s="33"/>
      <c r="AC584" s="33"/>
      <c r="AD584" s="33"/>
      <c r="AE584" s="33"/>
      <c r="AT584" s="18" t="s">
        <v>245</v>
      </c>
      <c r="AU584" s="18" t="s">
        <v>85</v>
      </c>
    </row>
    <row r="585" spans="1:65" s="13" customFormat="1" x14ac:dyDescent="0.2">
      <c r="B585" s="179"/>
      <c r="D585" s="174" t="s">
        <v>247</v>
      </c>
      <c r="E585" s="180" t="s">
        <v>1</v>
      </c>
      <c r="F585" s="181" t="s">
        <v>2176</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3" customFormat="1" x14ac:dyDescent="0.2">
      <c r="B586" s="179"/>
      <c r="D586" s="174" t="s">
        <v>247</v>
      </c>
      <c r="E586" s="180" t="s">
        <v>1</v>
      </c>
      <c r="F586" s="181" t="s">
        <v>2289</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2226</v>
      </c>
      <c r="G587" s="244"/>
      <c r="H587" s="245">
        <v>112.2</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112.2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609</v>
      </c>
      <c r="F589" s="165" t="s">
        <v>610</v>
      </c>
      <c r="G589" s="240" t="s">
        <v>271</v>
      </c>
      <c r="H589" s="241">
        <v>4.9359999999999999</v>
      </c>
      <c r="I589" s="167"/>
      <c r="J589" s="254">
        <f>ROUND(I589*H589,2)</f>
        <v>0</v>
      </c>
      <c r="K589" s="255" t="s">
        <v>241</v>
      </c>
      <c r="L589" s="34"/>
      <c r="M589" s="168" t="s">
        <v>1</v>
      </c>
      <c r="N589" s="169" t="s">
        <v>41</v>
      </c>
      <c r="O589" s="59"/>
      <c r="P589" s="170">
        <f>O589*H589</f>
        <v>0</v>
      </c>
      <c r="Q589" s="170">
        <v>2.4327899999999998</v>
      </c>
      <c r="R589" s="170">
        <f>Q589*H589</f>
        <v>12.008251439999999</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2295</v>
      </c>
    </row>
    <row r="590" spans="1:65" s="2" customFormat="1" ht="19.5" x14ac:dyDescent="0.2">
      <c r="A590" s="33"/>
      <c r="B590" s="34"/>
      <c r="C590" s="33"/>
      <c r="D590" s="174" t="s">
        <v>243</v>
      </c>
      <c r="E590" s="33"/>
      <c r="F590" s="175" t="s">
        <v>612</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87.75" x14ac:dyDescent="0.2">
      <c r="A591" s="33"/>
      <c r="B591" s="34"/>
      <c r="C591" s="33"/>
      <c r="D591" s="174" t="s">
        <v>245</v>
      </c>
      <c r="E591" s="33"/>
      <c r="F591" s="178" t="s">
        <v>613</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2176</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614</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2296</v>
      </c>
      <c r="G594" s="244"/>
      <c r="H594" s="245">
        <v>4.9359999999999999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D595" s="174" t="s">
        <v>247</v>
      </c>
      <c r="E595" s="192" t="s">
        <v>1</v>
      </c>
      <c r="F595" s="193" t="s">
        <v>252</v>
      </c>
      <c r="G595" s="246"/>
      <c r="H595" s="247">
        <v>4.9359999999999999</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12" customFormat="1" ht="22.9" customHeight="1" x14ac:dyDescent="0.2">
      <c r="B596" s="152"/>
      <c r="D596" s="153" t="s">
        <v>75</v>
      </c>
      <c r="E596" s="161" t="s">
        <v>736</v>
      </c>
      <c r="F596" s="161" t="s">
        <v>737</v>
      </c>
      <c r="G596" s="239"/>
      <c r="H596" s="239"/>
      <c r="I596" s="239"/>
      <c r="J596" s="253">
        <f>BK596</f>
        <v>0</v>
      </c>
      <c r="K596" s="239"/>
      <c r="L596" s="152"/>
      <c r="M596" s="155"/>
      <c r="N596" s="156"/>
      <c r="O596" s="156"/>
      <c r="P596" s="157">
        <f>SUM(P597:P608)</f>
        <v>0</v>
      </c>
      <c r="Q596" s="156"/>
      <c r="R596" s="157">
        <f>SUM(R597:R608)</f>
        <v>0</v>
      </c>
      <c r="S596" s="156"/>
      <c r="T596" s="158">
        <f>SUM(T597:T608)</f>
        <v>0</v>
      </c>
      <c r="AR596" s="153" t="s">
        <v>83</v>
      </c>
      <c r="AT596" s="159" t="s">
        <v>75</v>
      </c>
      <c r="AU596" s="159" t="s">
        <v>83</v>
      </c>
      <c r="AY596" s="153" t="s">
        <v>235</v>
      </c>
      <c r="BK596" s="160">
        <f>SUM(BK597:BK608)</f>
        <v>0</v>
      </c>
    </row>
    <row r="597" spans="1:65" s="2" customFormat="1" ht="19.899999999999999" customHeight="1" x14ac:dyDescent="0.2">
      <c r="A597" s="33"/>
      <c r="B597" s="162"/>
      <c r="C597" s="163" t="s">
        <v>709</v>
      </c>
      <c r="D597" s="163" t="s">
        <v>237</v>
      </c>
      <c r="E597" s="164" t="s">
        <v>1778</v>
      </c>
      <c r="F597" s="165" t="s">
        <v>1779</v>
      </c>
      <c r="G597" s="240" t="s">
        <v>341</v>
      </c>
      <c r="H597" s="241">
        <v>9.8010000000000002</v>
      </c>
      <c r="I597" s="167"/>
      <c r="J597" s="254">
        <f>ROUND(I597*H597,2)</f>
        <v>0</v>
      </c>
      <c r="K597" s="255" t="s">
        <v>1</v>
      </c>
      <c r="L597" s="34"/>
      <c r="M597" s="168" t="s">
        <v>1</v>
      </c>
      <c r="N597" s="169" t="s">
        <v>41</v>
      </c>
      <c r="O597" s="59"/>
      <c r="P597" s="170">
        <f>O597*H597</f>
        <v>0</v>
      </c>
      <c r="Q597" s="170">
        <v>0</v>
      </c>
      <c r="R597" s="170">
        <f>Q597*H597</f>
        <v>0</v>
      </c>
      <c r="S597" s="170">
        <v>0</v>
      </c>
      <c r="T597" s="171">
        <f>S597*H597</f>
        <v>0</v>
      </c>
      <c r="U597" s="33"/>
      <c r="V597" s="33"/>
      <c r="W597" s="33"/>
      <c r="X597" s="33"/>
      <c r="Y597" s="33"/>
      <c r="Z597" s="33"/>
      <c r="AA597" s="33"/>
      <c r="AB597" s="33"/>
      <c r="AC597" s="33"/>
      <c r="AD597" s="33"/>
      <c r="AE597" s="33"/>
      <c r="AR597" s="172" t="s">
        <v>98</v>
      </c>
      <c r="AT597" s="172" t="s">
        <v>237</v>
      </c>
      <c r="AU597" s="172" t="s">
        <v>85</v>
      </c>
      <c r="AY597" s="18" t="s">
        <v>235</v>
      </c>
      <c r="BE597" s="173">
        <f>IF(N597="základní",J597,0)</f>
        <v>0</v>
      </c>
      <c r="BF597" s="173">
        <f>IF(N597="snížená",J597,0)</f>
        <v>0</v>
      </c>
      <c r="BG597" s="173">
        <f>IF(N597="zákl. přenesená",J597,0)</f>
        <v>0</v>
      </c>
      <c r="BH597" s="173">
        <f>IF(N597="sníž. přenesená",J597,0)</f>
        <v>0</v>
      </c>
      <c r="BI597" s="173">
        <f>IF(N597="nulová",J597,0)</f>
        <v>0</v>
      </c>
      <c r="BJ597" s="18" t="s">
        <v>83</v>
      </c>
      <c r="BK597" s="173">
        <f>ROUND(I597*H597,2)</f>
        <v>0</v>
      </c>
      <c r="BL597" s="18" t="s">
        <v>98</v>
      </c>
      <c r="BM597" s="172" t="s">
        <v>2297</v>
      </c>
    </row>
    <row r="598" spans="1:65" s="2" customFormat="1" ht="19.5" x14ac:dyDescent="0.2">
      <c r="A598" s="33"/>
      <c r="B598" s="34"/>
      <c r="C598" s="33"/>
      <c r="D598" s="174" t="s">
        <v>243</v>
      </c>
      <c r="E598" s="33"/>
      <c r="F598" s="175" t="s">
        <v>1779</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243</v>
      </c>
      <c r="AU598" s="18" t="s">
        <v>85</v>
      </c>
    </row>
    <row r="599" spans="1:65" s="13" customFormat="1" x14ac:dyDescent="0.2">
      <c r="B599" s="179"/>
      <c r="D599" s="174" t="s">
        <v>247</v>
      </c>
      <c r="E599" s="180" t="s">
        <v>1</v>
      </c>
      <c r="F599" s="181" t="s">
        <v>1141</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3" customFormat="1" x14ac:dyDescent="0.2">
      <c r="B600" s="179"/>
      <c r="D600" s="174" t="s">
        <v>247</v>
      </c>
      <c r="E600" s="180" t="s">
        <v>1</v>
      </c>
      <c r="F600" s="181" t="s">
        <v>1781</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2298</v>
      </c>
      <c r="G601" s="244"/>
      <c r="H601" s="245">
        <v>2.4009999999999998</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3" customFormat="1" x14ac:dyDescent="0.2">
      <c r="B602" s="179"/>
      <c r="D602" s="174" t="s">
        <v>247</v>
      </c>
      <c r="E602" s="180" t="s">
        <v>1</v>
      </c>
      <c r="F602" s="181" t="s">
        <v>1783</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1784</v>
      </c>
      <c r="G603" s="244"/>
      <c r="H603" s="245">
        <v>3.5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3" customFormat="1" x14ac:dyDescent="0.2">
      <c r="B604" s="179"/>
      <c r="D604" s="174" t="s">
        <v>247</v>
      </c>
      <c r="E604" s="180" t="s">
        <v>1</v>
      </c>
      <c r="F604" s="181" t="s">
        <v>1785</v>
      </c>
      <c r="G604" s="242"/>
      <c r="H604" s="243" t="s">
        <v>1</v>
      </c>
      <c r="I604" s="242"/>
      <c r="J604" s="242"/>
      <c r="K604" s="242"/>
      <c r="L604" s="179"/>
      <c r="M604" s="182"/>
      <c r="N604" s="183"/>
      <c r="O604" s="183"/>
      <c r="P604" s="183"/>
      <c r="Q604" s="183"/>
      <c r="R604" s="183"/>
      <c r="S604" s="183"/>
      <c r="T604" s="184"/>
      <c r="AT604" s="180" t="s">
        <v>247</v>
      </c>
      <c r="AU604" s="180" t="s">
        <v>85</v>
      </c>
      <c r="AV604" s="13" t="s">
        <v>83</v>
      </c>
      <c r="AW604" s="13" t="s">
        <v>33</v>
      </c>
      <c r="AX604" s="13" t="s">
        <v>76</v>
      </c>
      <c r="AY604" s="180" t="s">
        <v>235</v>
      </c>
    </row>
    <row r="605" spans="1:65" s="14" customFormat="1" x14ac:dyDescent="0.2">
      <c r="B605" s="185"/>
      <c r="D605" s="174" t="s">
        <v>247</v>
      </c>
      <c r="E605" s="186" t="s">
        <v>1</v>
      </c>
      <c r="F605" s="187" t="s">
        <v>1784</v>
      </c>
      <c r="G605" s="244"/>
      <c r="H605" s="245">
        <v>3.5</v>
      </c>
      <c r="I605" s="244"/>
      <c r="J605" s="244"/>
      <c r="K605" s="244"/>
      <c r="L605" s="185"/>
      <c r="M605" s="188"/>
      <c r="N605" s="189"/>
      <c r="O605" s="189"/>
      <c r="P605" s="189"/>
      <c r="Q605" s="189"/>
      <c r="R605" s="189"/>
      <c r="S605" s="189"/>
      <c r="T605" s="190"/>
      <c r="AT605" s="186" t="s">
        <v>247</v>
      </c>
      <c r="AU605" s="186" t="s">
        <v>85</v>
      </c>
      <c r="AV605" s="14" t="s">
        <v>85</v>
      </c>
      <c r="AW605" s="14" t="s">
        <v>33</v>
      </c>
      <c r="AX605" s="14" t="s">
        <v>76</v>
      </c>
      <c r="AY605" s="186" t="s">
        <v>235</v>
      </c>
    </row>
    <row r="606" spans="1:65" s="13" customFormat="1" x14ac:dyDescent="0.2">
      <c r="B606" s="179"/>
      <c r="D606" s="174" t="s">
        <v>247</v>
      </c>
      <c r="E606" s="180" t="s">
        <v>1</v>
      </c>
      <c r="F606" s="181" t="s">
        <v>2111</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4" customFormat="1" x14ac:dyDescent="0.2">
      <c r="B607" s="185"/>
      <c r="D607" s="174" t="s">
        <v>247</v>
      </c>
      <c r="E607" s="186" t="s">
        <v>1</v>
      </c>
      <c r="F607" s="187" t="s">
        <v>2299</v>
      </c>
      <c r="G607" s="244"/>
      <c r="H607" s="245">
        <v>0.4</v>
      </c>
      <c r="I607" s="244"/>
      <c r="J607" s="244"/>
      <c r="K607" s="244"/>
      <c r="L607" s="185"/>
      <c r="M607" s="188"/>
      <c r="N607" s="189"/>
      <c r="O607" s="189"/>
      <c r="P607" s="189"/>
      <c r="Q607" s="189"/>
      <c r="R607" s="189"/>
      <c r="S607" s="189"/>
      <c r="T607" s="190"/>
      <c r="AT607" s="186" t="s">
        <v>247</v>
      </c>
      <c r="AU607" s="186" t="s">
        <v>85</v>
      </c>
      <c r="AV607" s="14" t="s">
        <v>85</v>
      </c>
      <c r="AW607" s="14" t="s">
        <v>33</v>
      </c>
      <c r="AX607" s="14" t="s">
        <v>76</v>
      </c>
      <c r="AY607" s="186" t="s">
        <v>235</v>
      </c>
    </row>
    <row r="608" spans="1:65" s="15" customFormat="1" x14ac:dyDescent="0.2">
      <c r="B608" s="191"/>
      <c r="D608" s="174" t="s">
        <v>247</v>
      </c>
      <c r="E608" s="192" t="s">
        <v>1</v>
      </c>
      <c r="F608" s="193" t="s">
        <v>252</v>
      </c>
      <c r="G608" s="246"/>
      <c r="H608" s="247">
        <v>9.8010000000000002</v>
      </c>
      <c r="I608" s="246"/>
      <c r="J608" s="246"/>
      <c r="K608" s="246"/>
      <c r="L608" s="191"/>
      <c r="M608" s="194"/>
      <c r="N608" s="195"/>
      <c r="O608" s="195"/>
      <c r="P608" s="195"/>
      <c r="Q608" s="195"/>
      <c r="R608" s="195"/>
      <c r="S608" s="195"/>
      <c r="T608" s="196"/>
      <c r="AT608" s="192" t="s">
        <v>247</v>
      </c>
      <c r="AU608" s="192" t="s">
        <v>85</v>
      </c>
      <c r="AV608" s="15" t="s">
        <v>98</v>
      </c>
      <c r="AW608" s="15" t="s">
        <v>33</v>
      </c>
      <c r="AX608" s="15" t="s">
        <v>83</v>
      </c>
      <c r="AY608" s="192" t="s">
        <v>235</v>
      </c>
    </row>
    <row r="609" spans="1:65" s="12" customFormat="1" ht="22.9" customHeight="1" x14ac:dyDescent="0.2">
      <c r="B609" s="152"/>
      <c r="D609" s="153" t="s">
        <v>75</v>
      </c>
      <c r="E609" s="161" t="s">
        <v>746</v>
      </c>
      <c r="F609" s="161" t="s">
        <v>747</v>
      </c>
      <c r="G609" s="239"/>
      <c r="H609" s="239"/>
      <c r="I609" s="239"/>
      <c r="J609" s="253">
        <f>BK609</f>
        <v>0</v>
      </c>
      <c r="K609" s="239"/>
      <c r="L609" s="152"/>
      <c r="M609" s="155"/>
      <c r="N609" s="156"/>
      <c r="O609" s="156"/>
      <c r="P609" s="157">
        <f>SUM(P610:P612)</f>
        <v>0</v>
      </c>
      <c r="Q609" s="156"/>
      <c r="R609" s="157">
        <f>SUM(R610:R612)</f>
        <v>0</v>
      </c>
      <c r="S609" s="156"/>
      <c r="T609" s="158">
        <f>SUM(T610:T612)</f>
        <v>0</v>
      </c>
      <c r="AR609" s="153" t="s">
        <v>83</v>
      </c>
      <c r="AT609" s="159" t="s">
        <v>75</v>
      </c>
      <c r="AU609" s="159" t="s">
        <v>83</v>
      </c>
      <c r="AY609" s="153" t="s">
        <v>235</v>
      </c>
      <c r="BK609" s="160">
        <f>SUM(BK610:BK612)</f>
        <v>0</v>
      </c>
    </row>
    <row r="610" spans="1:65" s="2" customFormat="1" ht="14.45" customHeight="1" x14ac:dyDescent="0.2">
      <c r="A610" s="33"/>
      <c r="B610" s="162"/>
      <c r="C610" s="163" t="s">
        <v>717</v>
      </c>
      <c r="D610" s="163" t="s">
        <v>237</v>
      </c>
      <c r="E610" s="164" t="s">
        <v>749</v>
      </c>
      <c r="F610" s="165" t="s">
        <v>750</v>
      </c>
      <c r="G610" s="240" t="s">
        <v>341</v>
      </c>
      <c r="H610" s="241">
        <v>310.01600000000002</v>
      </c>
      <c r="I610" s="167"/>
      <c r="J610" s="254">
        <f>ROUND(I610*H610,2)</f>
        <v>0</v>
      </c>
      <c r="K610" s="255" t="s">
        <v>241</v>
      </c>
      <c r="L610" s="34"/>
      <c r="M610" s="168" t="s">
        <v>1</v>
      </c>
      <c r="N610" s="169" t="s">
        <v>41</v>
      </c>
      <c r="O610" s="59"/>
      <c r="P610" s="170">
        <f>O610*H610</f>
        <v>0</v>
      </c>
      <c r="Q610" s="170">
        <v>0</v>
      </c>
      <c r="R610" s="170">
        <f>Q610*H610</f>
        <v>0</v>
      </c>
      <c r="S610" s="170">
        <v>0</v>
      </c>
      <c r="T610" s="171">
        <f>S610*H610</f>
        <v>0</v>
      </c>
      <c r="U610" s="33"/>
      <c r="V610" s="33"/>
      <c r="W610" s="33"/>
      <c r="X610" s="33"/>
      <c r="Y610" s="33"/>
      <c r="Z610" s="33"/>
      <c r="AA610" s="33"/>
      <c r="AB610" s="33"/>
      <c r="AC610" s="33"/>
      <c r="AD610" s="33"/>
      <c r="AE610" s="33"/>
      <c r="AR610" s="172" t="s">
        <v>98</v>
      </c>
      <c r="AT610" s="172" t="s">
        <v>237</v>
      </c>
      <c r="AU610" s="172" t="s">
        <v>85</v>
      </c>
      <c r="AY610" s="18" t="s">
        <v>235</v>
      </c>
      <c r="BE610" s="173">
        <f>IF(N610="základní",J610,0)</f>
        <v>0</v>
      </c>
      <c r="BF610" s="173">
        <f>IF(N610="snížená",J610,0)</f>
        <v>0</v>
      </c>
      <c r="BG610" s="173">
        <f>IF(N610="zákl. přenesená",J610,0)</f>
        <v>0</v>
      </c>
      <c r="BH610" s="173">
        <f>IF(N610="sníž. přenesená",J610,0)</f>
        <v>0</v>
      </c>
      <c r="BI610" s="173">
        <f>IF(N610="nulová",J610,0)</f>
        <v>0</v>
      </c>
      <c r="BJ610" s="18" t="s">
        <v>83</v>
      </c>
      <c r="BK610" s="173">
        <f>ROUND(I610*H610,2)</f>
        <v>0</v>
      </c>
      <c r="BL610" s="18" t="s">
        <v>98</v>
      </c>
      <c r="BM610" s="172" t="s">
        <v>2300</v>
      </c>
    </row>
    <row r="611" spans="1:65" s="2" customFormat="1" ht="19.5" x14ac:dyDescent="0.2">
      <c r="A611" s="33"/>
      <c r="B611" s="34"/>
      <c r="C611" s="33"/>
      <c r="D611" s="174" t="s">
        <v>243</v>
      </c>
      <c r="E611" s="33"/>
      <c r="F611" s="175" t="s">
        <v>752</v>
      </c>
      <c r="G611" s="238"/>
      <c r="H611" s="238"/>
      <c r="I611" s="238"/>
      <c r="J611" s="238"/>
      <c r="K611" s="238"/>
      <c r="L611" s="34"/>
      <c r="M611" s="176"/>
      <c r="N611" s="177"/>
      <c r="O611" s="59"/>
      <c r="P611" s="59"/>
      <c r="Q611" s="59"/>
      <c r="R611" s="59"/>
      <c r="S611" s="59"/>
      <c r="T611" s="60"/>
      <c r="U611" s="33"/>
      <c r="V611" s="33"/>
      <c r="W611" s="33"/>
      <c r="X611" s="33"/>
      <c r="Y611" s="33"/>
      <c r="Z611" s="33"/>
      <c r="AA611" s="33"/>
      <c r="AB611" s="33"/>
      <c r="AC611" s="33"/>
      <c r="AD611" s="33"/>
      <c r="AE611" s="33"/>
      <c r="AT611" s="18" t="s">
        <v>243</v>
      </c>
      <c r="AU611" s="18" t="s">
        <v>85</v>
      </c>
    </row>
    <row r="612" spans="1:65" s="2" customFormat="1" ht="29.25" x14ac:dyDescent="0.2">
      <c r="A612" s="33"/>
      <c r="B612" s="34"/>
      <c r="C612" s="33"/>
      <c r="D612" s="174" t="s">
        <v>245</v>
      </c>
      <c r="E612" s="33"/>
      <c r="F612" s="178" t="s">
        <v>753</v>
      </c>
      <c r="G612" s="238"/>
      <c r="H612" s="238"/>
      <c r="I612" s="238"/>
      <c r="J612" s="238"/>
      <c r="K612" s="238"/>
      <c r="L612" s="34"/>
      <c r="M612" s="207"/>
      <c r="N612" s="208"/>
      <c r="O612" s="209"/>
      <c r="P612" s="209"/>
      <c r="Q612" s="209"/>
      <c r="R612" s="209"/>
      <c r="S612" s="209"/>
      <c r="T612" s="210"/>
      <c r="U612" s="33"/>
      <c r="V612" s="33"/>
      <c r="W612" s="33"/>
      <c r="X612" s="33"/>
      <c r="Y612" s="33"/>
      <c r="Z612" s="33"/>
      <c r="AA612" s="33"/>
      <c r="AB612" s="33"/>
      <c r="AC612" s="33"/>
      <c r="AD612" s="33"/>
      <c r="AE612" s="33"/>
      <c r="AT612" s="18" t="s">
        <v>245</v>
      </c>
      <c r="AU612" s="18" t="s">
        <v>85</v>
      </c>
    </row>
    <row r="613" spans="1:65" s="2" customFormat="1" ht="6.95" customHeight="1" x14ac:dyDescent="0.2">
      <c r="A613" s="33"/>
      <c r="B613" s="48"/>
      <c r="C613" s="49"/>
      <c r="D613" s="49"/>
      <c r="E613" s="49"/>
      <c r="F613" s="49"/>
      <c r="G613" s="250"/>
      <c r="H613" s="250"/>
      <c r="I613" s="250"/>
      <c r="J613" s="250"/>
      <c r="K613" s="250"/>
      <c r="L613" s="34"/>
      <c r="M613" s="33"/>
      <c r="O613" s="33"/>
      <c r="P613" s="33"/>
      <c r="Q613" s="33"/>
      <c r="R613" s="33"/>
      <c r="S613" s="33"/>
      <c r="T613" s="33"/>
      <c r="U613" s="33"/>
      <c r="V613" s="33"/>
      <c r="W613" s="33"/>
      <c r="X613" s="33"/>
      <c r="Y613" s="33"/>
      <c r="Z613" s="33"/>
      <c r="AA613" s="33"/>
      <c r="AB613" s="33"/>
      <c r="AC613" s="33"/>
      <c r="AD613" s="33"/>
      <c r="AE613" s="33"/>
    </row>
  </sheetData>
  <sheetProtection password="F3DC" sheet="1" objects="1" scenarios="1"/>
  <autoFilter ref="C129:K612"/>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148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266" t="s">
        <v>2301</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266" t="str">
        <f>E13</f>
        <v>SO 02.1.2.a - Rekultivace dotčených pozemků pod ochranou ZPF - 2.rok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7" t="str">
        <f>E7</f>
        <v>Morava km 137,021 - revitalizace VH uzlu Nedakonice</v>
      </c>
      <c r="F112" s="308"/>
      <c r="G112" s="308"/>
      <c r="H112" s="308"/>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7" t="s">
        <v>2153</v>
      </c>
      <c r="F114" s="281"/>
      <c r="G114" s="281"/>
      <c r="H114" s="281"/>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9" t="s">
        <v>2154</v>
      </c>
      <c r="F116" s="310"/>
      <c r="G116" s="310"/>
      <c r="H116" s="310"/>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266" t="str">
        <f>E13</f>
        <v>SO 02.1.2.a - Rekultivace dotčených pozemků pod ochranou ZPF - 2.rok</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0.26250000000000001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0.26250000000000001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0.26250000000000001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5248</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2302</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2213</v>
      </c>
      <c r="G134" s="244"/>
      <c r="H134" s="245">
        <v>5248</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5248</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10496</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2303</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2231</v>
      </c>
      <c r="G141" s="244"/>
      <c r="H141" s="245">
        <v>10496</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10496</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10496</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2304</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2231</v>
      </c>
      <c r="G148" s="244"/>
      <c r="H148" s="245">
        <v>10496</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10496</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5248</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2305</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2213</v>
      </c>
      <c r="G155" s="244"/>
      <c r="H155" s="245">
        <v>5248</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5248</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0.52500000000000002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2306</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2235</v>
      </c>
      <c r="G161" s="244"/>
      <c r="H161" s="245">
        <v>0.52500000000000002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0.52500000000000002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0.52500000000000002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2307</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2235</v>
      </c>
      <c r="G168" s="244"/>
      <c r="H168" s="245">
        <v>0.52500000000000002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0.52500000000000002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262.5</v>
      </c>
      <c r="I170" s="200"/>
      <c r="J170" s="256">
        <f>ROUND(I170*H170,2)</f>
        <v>0</v>
      </c>
      <c r="K170" s="257" t="s">
        <v>241</v>
      </c>
      <c r="L170" s="201"/>
      <c r="M170" s="202" t="s">
        <v>1</v>
      </c>
      <c r="N170" s="203" t="s">
        <v>41</v>
      </c>
      <c r="O170" s="59"/>
      <c r="P170" s="170">
        <f>O170*H170</f>
        <v>0</v>
      </c>
      <c r="Q170" s="170">
        <v>1E-3</v>
      </c>
      <c r="R170" s="170">
        <f>Q170*H170</f>
        <v>0.26250000000000001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2308</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2239</v>
      </c>
      <c r="G174" s="244"/>
      <c r="H174" s="245">
        <v>262.5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262.5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0.52500000000000002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2309</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2235</v>
      </c>
      <c r="G180" s="244"/>
      <c r="H180" s="245">
        <v>0.52500000000000002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0.52500000000000002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77" zoomScaleNormal="10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150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2310</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02.1.2.1 - Následná péče - 1.rok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2153</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2154</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02.1.2.1 - Následná péče - 1.rok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6.8639999999999994E-3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6.8639999999999994E-3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2165</v>
      </c>
      <c r="F131" s="165" t="s">
        <v>2166</v>
      </c>
      <c r="G131" s="240" t="s">
        <v>263</v>
      </c>
      <c r="H131" s="241">
        <v>6238</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2311</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2169</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2312</v>
      </c>
      <c r="G135" s="244"/>
      <c r="H135" s="245">
        <v>6238</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6238</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33</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2313</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2169</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2314</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3.3</v>
      </c>
      <c r="I145" s="167"/>
      <c r="J145" s="254">
        <f>ROUND(I145*H145,2)</f>
        <v>0</v>
      </c>
      <c r="K145" s="255" t="s">
        <v>1</v>
      </c>
      <c r="L145" s="34"/>
      <c r="M145" s="168" t="s">
        <v>1</v>
      </c>
      <c r="N145" s="169" t="s">
        <v>41</v>
      </c>
      <c r="O145" s="59"/>
      <c r="P145" s="170">
        <f>O145*H145</f>
        <v>0</v>
      </c>
      <c r="Q145" s="170">
        <v>2.0799999999999998E-3</v>
      </c>
      <c r="R145" s="170">
        <f>Q145*H145</f>
        <v>6.8639999999999994E-3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2315</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2169</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2316</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3.3000000000000002E-2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2317</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2169</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2318</v>
      </c>
      <c r="G156" s="244"/>
      <c r="H156" s="245">
        <v>3.3000000000000002E-2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3.3000000000000002E-2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7.92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2319</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2169</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2320</v>
      </c>
      <c r="G162" s="244"/>
      <c r="H162" s="245">
        <v>7.92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7.92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7.92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2321</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2271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2322</v>
      </c>
      <c r="G168" s="244"/>
      <c r="H168" s="245">
        <v>7.92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7.92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7.92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2323</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2322</v>
      </c>
      <c r="G173" s="244"/>
      <c r="H173" s="245">
        <v>7.92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7.92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4.1000000000000002E-2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2324</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62"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152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2325</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02.1.2.2 - Následná péče - 2.rok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2153</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2154</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02.1.2.2 - Následná péče - 2.rok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2165</v>
      </c>
      <c r="F131" s="165" t="s">
        <v>2166</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2326</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2169</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2217</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2327</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2169</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2328</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2329</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2169</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2330</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2169</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2331</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2332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2169</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2318</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2169</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2334</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2335</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2271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2336</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2337</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2336</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2338</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3"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154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2339</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02.1.2.3 - Následná péče - 3.rok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2153</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2154</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02.1.2.3 - Následná péče - 3.rok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2165</v>
      </c>
      <c r="F131" s="165" t="s">
        <v>2166</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2340</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2169</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2217</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2341</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2169</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2342</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2343</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2169</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2344</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2169</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2331</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2345</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2169</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2318</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2346</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2169</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2334</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2347</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2271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2336</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2348</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2336</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2349</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59"/>
  <sheetViews>
    <sheetView showGridLines="0" zoomScaleNormal="100" workbookViewId="0">
      <selection activeCell="I658" sqref="I658"/>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157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2350</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ROUND((SUM(BE136:BE758)),  2)</f>
        <v>0</v>
      </c>
      <c r="G37" s="33"/>
      <c r="H37" s="33"/>
      <c r="I37" s="113">
        <v>0.21</v>
      </c>
      <c r="J37" s="112">
        <f>ROUND(((SUM(BE136:BE758))*I37),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ROUND((SUM(BF136:BF758)),  2)</f>
        <v>0</v>
      </c>
      <c r="G38" s="33"/>
      <c r="H38" s="33"/>
      <c r="I38" s="113">
        <v>0.15</v>
      </c>
      <c r="J38" s="112">
        <f>ROUND(((SUM(BF136:BF758))*I38),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ROUND((SUM(BG136:BG758)),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ROUND((SUM(BH136:BH758)),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ROUND((SUM(BI136:BI758)),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02.1.3 - Most se stavidlem</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J386</f>
        <v>0</v>
      </c>
      <c r="L103" s="137"/>
    </row>
    <row r="104" spans="1:47" s="10" customFormat="1" ht="19.899999999999999" customHeight="1" x14ac:dyDescent="0.2">
      <c r="B104" s="137"/>
      <c r="D104" s="138" t="s">
        <v>211</v>
      </c>
      <c r="E104" s="139"/>
      <c r="F104" s="139"/>
      <c r="G104" s="139"/>
      <c r="H104" s="139"/>
      <c r="I104" s="140"/>
      <c r="J104" s="141">
        <f>J401</f>
        <v>0</v>
      </c>
      <c r="L104" s="137"/>
    </row>
    <row r="105" spans="1:47" s="10" customFormat="1" ht="19.899999999999999" customHeight="1" x14ac:dyDescent="0.2">
      <c r="B105" s="137"/>
      <c r="D105" s="138" t="s">
        <v>212</v>
      </c>
      <c r="E105" s="139"/>
      <c r="F105" s="139"/>
      <c r="G105" s="139"/>
      <c r="H105" s="139"/>
      <c r="I105" s="140"/>
      <c r="J105" s="141">
        <f>J541</f>
        <v>0</v>
      </c>
      <c r="L105" s="137"/>
    </row>
    <row r="106" spans="1:47" s="10" customFormat="1" ht="19.899999999999999" customHeight="1" x14ac:dyDescent="0.2">
      <c r="B106" s="137"/>
      <c r="D106" s="138" t="s">
        <v>213</v>
      </c>
      <c r="E106" s="139"/>
      <c r="F106" s="139"/>
      <c r="G106" s="139"/>
      <c r="H106" s="139"/>
      <c r="I106" s="140"/>
      <c r="J106" s="141">
        <f>J605</f>
        <v>0</v>
      </c>
      <c r="L106" s="137"/>
    </row>
    <row r="107" spans="1:47" s="10" customFormat="1" ht="19.899999999999999" customHeight="1" x14ac:dyDescent="0.2">
      <c r="B107" s="137"/>
      <c r="D107" s="138" t="s">
        <v>214</v>
      </c>
      <c r="E107" s="139"/>
      <c r="F107" s="139"/>
      <c r="G107" s="139"/>
      <c r="H107" s="139"/>
      <c r="I107" s="140"/>
      <c r="J107" s="141">
        <f>J644</f>
        <v>0</v>
      </c>
      <c r="L107" s="137"/>
    </row>
    <row r="108" spans="1:47" s="10" customFormat="1" ht="19.899999999999999" customHeight="1" x14ac:dyDescent="0.2">
      <c r="B108" s="137"/>
      <c r="D108" s="138" t="s">
        <v>215</v>
      </c>
      <c r="E108" s="139"/>
      <c r="F108" s="139"/>
      <c r="G108" s="139"/>
      <c r="H108" s="139"/>
      <c r="I108" s="140"/>
      <c r="J108" s="141">
        <f>J708</f>
        <v>0</v>
      </c>
      <c r="L108" s="137"/>
    </row>
    <row r="109" spans="1:47" s="10" customFormat="1" ht="19.899999999999999" customHeight="1" x14ac:dyDescent="0.2">
      <c r="B109" s="137"/>
      <c r="D109" s="138" t="s">
        <v>216</v>
      </c>
      <c r="E109" s="139"/>
      <c r="F109" s="139"/>
      <c r="G109" s="139"/>
      <c r="H109" s="139"/>
      <c r="I109" s="140"/>
      <c r="J109" s="141">
        <f>J718</f>
        <v>0</v>
      </c>
      <c r="L109" s="137"/>
    </row>
    <row r="110" spans="1:47" s="9" customFormat="1" ht="24.95" customHeight="1" x14ac:dyDescent="0.2">
      <c r="B110" s="132"/>
      <c r="D110" s="133" t="s">
        <v>217</v>
      </c>
      <c r="E110" s="134"/>
      <c r="F110" s="134"/>
      <c r="G110" s="134"/>
      <c r="H110" s="134"/>
      <c r="I110" s="135"/>
      <c r="J110" s="136">
        <f>J722</f>
        <v>0</v>
      </c>
      <c r="L110" s="132"/>
    </row>
    <row r="111" spans="1:47" s="10" customFormat="1" ht="19.899999999999999" customHeight="1" x14ac:dyDescent="0.2">
      <c r="B111" s="137"/>
      <c r="D111" s="138" t="s">
        <v>218</v>
      </c>
      <c r="E111" s="139"/>
      <c r="F111" s="139"/>
      <c r="G111" s="139"/>
      <c r="H111" s="139"/>
      <c r="I111" s="140"/>
      <c r="J111" s="141">
        <f>J723</f>
        <v>0</v>
      </c>
      <c r="L111" s="137"/>
    </row>
    <row r="112" spans="1:47" s="10" customFormat="1" ht="19.899999999999999" customHeight="1" x14ac:dyDescent="0.2">
      <c r="B112" s="137"/>
      <c r="D112" s="138" t="s">
        <v>219</v>
      </c>
      <c r="E112" s="139"/>
      <c r="F112" s="139"/>
      <c r="G112" s="139"/>
      <c r="H112" s="139"/>
      <c r="I112" s="140"/>
      <c r="J112" s="141">
        <f>J751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7" t="str">
        <f>E7</f>
        <v>Morava km 137,021 - revitalizace VH uzlu Nedakonice</v>
      </c>
      <c r="F122" s="308"/>
      <c r="G122" s="308"/>
      <c r="H122" s="308"/>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307" t="s">
        <v>2153</v>
      </c>
      <c r="F124" s="281"/>
      <c r="G124" s="281"/>
      <c r="H124" s="281"/>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309" t="s">
        <v>2154</v>
      </c>
      <c r="F126" s="310"/>
      <c r="G126" s="310"/>
      <c r="H126" s="310"/>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266" t="str">
        <f>E13</f>
        <v>SO 02.1.3 - Most se stavidlem</v>
      </c>
      <c r="F128" s="310"/>
      <c r="G128" s="310"/>
      <c r="H128" s="310"/>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P137+P722</f>
        <v>0</v>
      </c>
      <c r="Q136" s="67"/>
      <c r="R136" s="149">
        <f>R137+R722</f>
        <v>464.40771734999998</v>
      </c>
      <c r="S136" s="67"/>
      <c r="T136" s="150">
        <f>T137+T722</f>
        <v>4.5823999999999998</v>
      </c>
      <c r="U136" s="33"/>
      <c r="V136" s="33"/>
      <c r="W136" s="33"/>
      <c r="X136" s="33"/>
      <c r="Y136" s="33"/>
      <c r="Z136" s="33"/>
      <c r="AA136" s="33"/>
      <c r="AB136" s="33"/>
      <c r="AC136" s="33"/>
      <c r="AD136" s="33"/>
      <c r="AE136" s="33"/>
      <c r="AT136" s="18" t="s">
        <v>75</v>
      </c>
      <c r="AU136" s="18" t="s">
        <v>207</v>
      </c>
      <c r="BK136" s="151">
        <f>BK137+BK722</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P138+P386+P401+P541+P605+P644+P708+P718</f>
        <v>0</v>
      </c>
      <c r="Q137" s="156"/>
      <c r="R137" s="157">
        <f>R138+R386+R401+R541+R605+R644+R708+R718</f>
        <v>463.90041424999998</v>
      </c>
      <c r="S137" s="156"/>
      <c r="T137" s="158">
        <f>T138+T386+T401+T541+T605+T644+T708+T718</f>
        <v>3.0144000000000002</v>
      </c>
      <c r="AR137" s="153" t="s">
        <v>83</v>
      </c>
      <c r="AT137" s="159" t="s">
        <v>75</v>
      </c>
      <c r="AU137" s="159" t="s">
        <v>76</v>
      </c>
      <c r="AY137" s="153" t="s">
        <v>235</v>
      </c>
      <c r="BK137" s="160">
        <f>BK138+BK386+BK401+BK541+BK605+BK644+BK708+BK718</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SUM(P139:P385)</f>
        <v>0</v>
      </c>
      <c r="Q138" s="156"/>
      <c r="R138" s="157">
        <f>SUM(R139:R385)</f>
        <v>51.307512149999994</v>
      </c>
      <c r="S138" s="156"/>
      <c r="T138" s="158">
        <f>SUM(T139:T385)</f>
        <v>0</v>
      </c>
      <c r="AR138" s="153" t="s">
        <v>83</v>
      </c>
      <c r="AT138" s="159" t="s">
        <v>75</v>
      </c>
      <c r="AU138" s="159" t="s">
        <v>83</v>
      </c>
      <c r="AY138" s="153" t="s">
        <v>235</v>
      </c>
      <c r="BK138" s="160">
        <f>SUM(BK139:BK385)</f>
        <v>0</v>
      </c>
    </row>
    <row r="139" spans="1:65" s="2" customFormat="1" ht="19.899999999999999" customHeight="1" x14ac:dyDescent="0.2">
      <c r="A139" s="33"/>
      <c r="B139" s="162"/>
      <c r="C139" s="163" t="s">
        <v>83</v>
      </c>
      <c r="D139" s="163" t="s">
        <v>237</v>
      </c>
      <c r="E139" s="164" t="s">
        <v>238</v>
      </c>
      <c r="F139" s="165" t="s">
        <v>239</v>
      </c>
      <c r="G139" s="240" t="s">
        <v>240</v>
      </c>
      <c r="H139" s="241">
        <v>1440</v>
      </c>
      <c r="I139" s="167"/>
      <c r="J139" s="254">
        <f>ROUND(I139*H139,2)</f>
        <v>0</v>
      </c>
      <c r="K139" s="255" t="s">
        <v>241</v>
      </c>
      <c r="L139" s="34"/>
      <c r="M139" s="168" t="s">
        <v>1</v>
      </c>
      <c r="N139" s="169" t="s">
        <v>41</v>
      </c>
      <c r="O139" s="59"/>
      <c r="P139" s="170">
        <f>O139*H139</f>
        <v>0</v>
      </c>
      <c r="Q139" s="170">
        <v>3.0000000000000001E-5</v>
      </c>
      <c r="R139" s="170">
        <f>Q139*H139</f>
        <v>4.3200000000000002E-2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2351</v>
      </c>
    </row>
    <row r="140" spans="1:65" s="2" customFormat="1" ht="19.5" x14ac:dyDescent="0.2">
      <c r="A140" s="33"/>
      <c r="B140" s="34"/>
      <c r="C140" s="33"/>
      <c r="D140" s="174" t="s">
        <v>243</v>
      </c>
      <c r="E140" s="33"/>
      <c r="F140" s="175"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33"/>
      <c r="D141" s="174" t="s">
        <v>245</v>
      </c>
      <c r="E141" s="33"/>
      <c r="F141" s="178"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2352</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D144" s="174" t="s">
        <v>247</v>
      </c>
      <c r="E144" s="180" t="s">
        <v>1</v>
      </c>
      <c r="F144" s="181"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2353</v>
      </c>
      <c r="G145" s="244"/>
      <c r="H145" s="245">
        <v>1440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1440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163" t="s">
        <v>85</v>
      </c>
      <c r="D147" s="163" t="s">
        <v>237</v>
      </c>
      <c r="E147" s="164" t="s">
        <v>253</v>
      </c>
      <c r="F147" s="165" t="s">
        <v>254</v>
      </c>
      <c r="G147" s="240" t="s">
        <v>255</v>
      </c>
      <c r="H147" s="241">
        <v>60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2354</v>
      </c>
    </row>
    <row r="148" spans="1:65" s="2" customFormat="1" ht="19.5" x14ac:dyDescent="0.2">
      <c r="A148" s="33"/>
      <c r="B148" s="34"/>
      <c r="C148" s="33"/>
      <c r="D148" s="174" t="s">
        <v>243</v>
      </c>
      <c r="E148" s="33"/>
      <c r="F148" s="175"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33"/>
      <c r="D149" s="174" t="s">
        <v>245</v>
      </c>
      <c r="E149" s="33"/>
      <c r="F149" s="178"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2352</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D151" s="174" t="s">
        <v>247</v>
      </c>
      <c r="E151" s="180" t="s">
        <v>1</v>
      </c>
      <c r="F151" s="181"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2355</v>
      </c>
      <c r="G152" s="244"/>
      <c r="H152" s="245">
        <v>60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60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93</v>
      </c>
      <c r="D154" s="163" t="s">
        <v>237</v>
      </c>
      <c r="E154" s="164" t="s">
        <v>789</v>
      </c>
      <c r="F154" s="165" t="s">
        <v>790</v>
      </c>
      <c r="G154" s="240" t="s">
        <v>263</v>
      </c>
      <c r="H154" s="241">
        <v>824</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2356</v>
      </c>
    </row>
    <row r="155" spans="1:65" s="2" customFormat="1" ht="19.5" x14ac:dyDescent="0.2">
      <c r="A155" s="33"/>
      <c r="B155" s="34"/>
      <c r="C155" s="33"/>
      <c r="D155" s="174" t="s">
        <v>243</v>
      </c>
      <c r="E155" s="33"/>
      <c r="F155" s="175" t="s">
        <v>792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33"/>
      <c r="D156" s="174" t="s">
        <v>245</v>
      </c>
      <c r="E156" s="33"/>
      <c r="F156" s="178"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2352</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2357</v>
      </c>
      <c r="G158" s="244"/>
      <c r="H158" s="245">
        <v>824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824</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98</v>
      </c>
      <c r="D160" s="163" t="s">
        <v>237</v>
      </c>
      <c r="E160" s="164" t="s">
        <v>282</v>
      </c>
      <c r="F160" s="165" t="s">
        <v>283</v>
      </c>
      <c r="G160" s="240" t="s">
        <v>271</v>
      </c>
      <c r="H160" s="241">
        <v>247.2</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2358</v>
      </c>
    </row>
    <row r="161" spans="1:65" s="2" customFormat="1" ht="19.5" x14ac:dyDescent="0.2">
      <c r="A161" s="33"/>
      <c r="B161" s="34"/>
      <c r="C161" s="33"/>
      <c r="D161" s="174" t="s">
        <v>243</v>
      </c>
      <c r="E161" s="33"/>
      <c r="F161" s="175" t="s">
        <v>285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2352</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277</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2359</v>
      </c>
      <c r="G165" s="244"/>
      <c r="H165" s="245">
        <v>48.9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2360</v>
      </c>
      <c r="G167" s="244"/>
      <c r="H167" s="245">
        <v>198.3</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247.2</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1178</v>
      </c>
      <c r="F169" s="165" t="s">
        <v>1179</v>
      </c>
      <c r="G169" s="240" t="s">
        <v>271</v>
      </c>
      <c r="H169" s="241">
        <v>1605.0450000000001</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2361</v>
      </c>
    </row>
    <row r="170" spans="1:65" s="2" customFormat="1" ht="29.25" x14ac:dyDescent="0.2">
      <c r="A170" s="33"/>
      <c r="B170" s="34"/>
      <c r="C170" s="33"/>
      <c r="D170" s="174" t="s">
        <v>243</v>
      </c>
      <c r="E170" s="33"/>
      <c r="F170" s="175" t="s">
        <v>1181</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2352</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1182</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1183</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2362</v>
      </c>
      <c r="G175" s="244"/>
      <c r="H175" s="245">
        <v>1194.5999999999999</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3" customFormat="1" x14ac:dyDescent="0.2">
      <c r="B176" s="179"/>
      <c r="D176" s="174" t="s">
        <v>247</v>
      </c>
      <c r="E176" s="180" t="s">
        <v>1</v>
      </c>
      <c r="F176" s="181" t="s">
        <v>2363</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2364</v>
      </c>
      <c r="G177" s="244"/>
      <c r="H177" s="245">
        <v>190.8</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3" customFormat="1" x14ac:dyDescent="0.2">
      <c r="B178" s="179"/>
      <c r="D178" s="174" t="s">
        <v>247</v>
      </c>
      <c r="E178" s="180" t="s">
        <v>1</v>
      </c>
      <c r="F178" s="181" t="s">
        <v>2365</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2366</v>
      </c>
      <c r="G179" s="244"/>
      <c r="H179" s="245">
        <v>132.52500000000001</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3" customFormat="1" x14ac:dyDescent="0.2">
      <c r="B180" s="179"/>
      <c r="D180" s="174" t="s">
        <v>247</v>
      </c>
      <c r="E180" s="180" t="s">
        <v>1</v>
      </c>
      <c r="F180" s="181" t="s">
        <v>1573</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2367</v>
      </c>
      <c r="G181" s="244"/>
      <c r="H181" s="245">
        <v>87.12</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1605.0450000000001</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30" customHeight="1" x14ac:dyDescent="0.2">
      <c r="A183" s="33"/>
      <c r="B183" s="162"/>
      <c r="C183" s="163" t="s">
        <v>288</v>
      </c>
      <c r="D183" s="163" t="s">
        <v>237</v>
      </c>
      <c r="E183" s="164" t="s">
        <v>1192</v>
      </c>
      <c r="F183" s="165" t="s">
        <v>1193</v>
      </c>
      <c r="G183" s="240" t="s">
        <v>271</v>
      </c>
      <c r="H183" s="241">
        <v>447.7</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2368</v>
      </c>
    </row>
    <row r="184" spans="1:65" s="2" customFormat="1" ht="29.25" x14ac:dyDescent="0.2">
      <c r="A184" s="33"/>
      <c r="B184" s="34"/>
      <c r="C184" s="33"/>
      <c r="D184" s="174" t="s">
        <v>243</v>
      </c>
      <c r="E184" s="33"/>
      <c r="F184" s="175" t="s">
        <v>1195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1196</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2352</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2369</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2370</v>
      </c>
      <c r="G188" s="244"/>
      <c r="H188" s="245">
        <v>447.7</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447.7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307</v>
      </c>
      <c r="D190" s="163" t="s">
        <v>237</v>
      </c>
      <c r="E190" s="164" t="s">
        <v>1217</v>
      </c>
      <c r="F190" s="165" t="s">
        <v>1218</v>
      </c>
      <c r="G190" s="240" t="s">
        <v>271</v>
      </c>
      <c r="H190" s="241">
        <v>2</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2371</v>
      </c>
    </row>
    <row r="191" spans="1:65" s="2" customFormat="1" ht="19.5" x14ac:dyDescent="0.2">
      <c r="A191" s="33"/>
      <c r="B191" s="34"/>
      <c r="C191" s="33"/>
      <c r="D191" s="174" t="s">
        <v>243</v>
      </c>
      <c r="E191" s="33"/>
      <c r="F191" s="175" t="s">
        <v>1220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68.25" x14ac:dyDescent="0.2">
      <c r="A192" s="33"/>
      <c r="B192" s="34"/>
      <c r="C192" s="33"/>
      <c r="D192" s="174" t="s">
        <v>245</v>
      </c>
      <c r="E192" s="33"/>
      <c r="F192" s="178" t="s">
        <v>1221</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2352</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1222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2372</v>
      </c>
      <c r="G195" s="244"/>
      <c r="H195" s="245">
        <v>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2</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316</v>
      </c>
      <c r="D197" s="163" t="s">
        <v>237</v>
      </c>
      <c r="E197" s="164" t="s">
        <v>1224</v>
      </c>
      <c r="F197" s="165" t="s">
        <v>1225</v>
      </c>
      <c r="G197" s="240" t="s">
        <v>648</v>
      </c>
      <c r="H197" s="241">
        <v>172.5</v>
      </c>
      <c r="I197" s="167"/>
      <c r="J197" s="254">
        <f>ROUND(I197*H197,2)</f>
        <v>0</v>
      </c>
      <c r="K197" s="255" t="s">
        <v>241</v>
      </c>
      <c r="L197" s="34"/>
      <c r="M197" s="168" t="s">
        <v>1</v>
      </c>
      <c r="N197" s="169" t="s">
        <v>41</v>
      </c>
      <c r="O197" s="59"/>
      <c r="P197" s="170">
        <f>O197*H197</f>
        <v>0</v>
      </c>
      <c r="Q197" s="170">
        <v>2.0000000000000001E-4</v>
      </c>
      <c r="R197" s="170">
        <f>Q197*H197</f>
        <v>3.4500000000000003E-2</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2373</v>
      </c>
    </row>
    <row r="198" spans="1:65" s="2" customFormat="1" ht="19.5" x14ac:dyDescent="0.2">
      <c r="A198" s="33"/>
      <c r="B198" s="34"/>
      <c r="C198" s="33"/>
      <c r="D198" s="174" t="s">
        <v>243</v>
      </c>
      <c r="E198" s="33"/>
      <c r="F198" s="175" t="s">
        <v>1227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107.25" x14ac:dyDescent="0.2">
      <c r="A199" s="33"/>
      <c r="B199" s="34"/>
      <c r="C199" s="33"/>
      <c r="D199" s="174" t="s">
        <v>245</v>
      </c>
      <c r="E199" s="33"/>
      <c r="F199" s="178" t="s">
        <v>1228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2352</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2374</v>
      </c>
      <c r="G201" s="244"/>
      <c r="H201" s="245">
        <v>172.5</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5" customFormat="1" x14ac:dyDescent="0.2">
      <c r="B202" s="191"/>
      <c r="D202" s="174" t="s">
        <v>247</v>
      </c>
      <c r="E202" s="192" t="s">
        <v>1</v>
      </c>
      <c r="F202" s="193" t="s">
        <v>252</v>
      </c>
      <c r="G202" s="246"/>
      <c r="H202" s="247">
        <v>172.5</v>
      </c>
      <c r="I202" s="246"/>
      <c r="J202" s="246"/>
      <c r="K202" s="246"/>
      <c r="L202" s="191"/>
      <c r="M202" s="194"/>
      <c r="N202" s="195"/>
      <c r="O202" s="195"/>
      <c r="P202" s="195"/>
      <c r="Q202" s="195"/>
      <c r="R202" s="195"/>
      <c r="S202" s="195"/>
      <c r="T202" s="196"/>
      <c r="AT202" s="192" t="s">
        <v>247</v>
      </c>
      <c r="AU202" s="192" t="s">
        <v>85</v>
      </c>
      <c r="AV202" s="15" t="s">
        <v>98</v>
      </c>
      <c r="AW202" s="15" t="s">
        <v>33</v>
      </c>
      <c r="AX202" s="15" t="s">
        <v>83</v>
      </c>
      <c r="AY202" s="192" t="s">
        <v>235</v>
      </c>
    </row>
    <row r="203" spans="1:65" s="2" customFormat="1" ht="19.899999999999999" customHeight="1" x14ac:dyDescent="0.2">
      <c r="A203" s="33"/>
      <c r="B203" s="162"/>
      <c r="C203" s="163" t="s">
        <v>322</v>
      </c>
      <c r="D203" s="163" t="s">
        <v>237</v>
      </c>
      <c r="E203" s="164" t="s">
        <v>1232</v>
      </c>
      <c r="F203" s="165" t="s">
        <v>1233</v>
      </c>
      <c r="G203" s="240" t="s">
        <v>263</v>
      </c>
      <c r="H203" s="241">
        <v>621</v>
      </c>
      <c r="I203" s="167"/>
      <c r="J203" s="254">
        <f>ROUND(I203*H203,2)</f>
        <v>0</v>
      </c>
      <c r="K203" s="255" t="s">
        <v>241</v>
      </c>
      <c r="L203" s="34"/>
      <c r="M203" s="168" t="s">
        <v>1</v>
      </c>
      <c r="N203" s="169" t="s">
        <v>41</v>
      </c>
      <c r="O203" s="59"/>
      <c r="P203" s="170">
        <f>O203*H203</f>
        <v>0</v>
      </c>
      <c r="Q203" s="170">
        <v>1.4999999999999999E-4</v>
      </c>
      <c r="R203" s="170">
        <f>Q203*H203</f>
        <v>9.3149999999999997E-2</v>
      </c>
      <c r="S203" s="170">
        <v>0</v>
      </c>
      <c r="T203" s="171">
        <f>S203*H203</f>
        <v>0</v>
      </c>
      <c r="U203" s="33"/>
      <c r="V203" s="33"/>
      <c r="W203" s="33"/>
      <c r="X203" s="33"/>
      <c r="Y203" s="33"/>
      <c r="Z203" s="33"/>
      <c r="AA203" s="33"/>
      <c r="AB203" s="33"/>
      <c r="AC203" s="33"/>
      <c r="AD203" s="33"/>
      <c r="AE203" s="33"/>
      <c r="AR203" s="172" t="s">
        <v>98</v>
      </c>
      <c r="AT203" s="172" t="s">
        <v>237</v>
      </c>
      <c r="AU203" s="172" t="s">
        <v>85</v>
      </c>
      <c r="AY203" s="18" t="s">
        <v>235</v>
      </c>
      <c r="BE203" s="173">
        <f>IF(N203="základní",J203,0)</f>
        <v>0</v>
      </c>
      <c r="BF203" s="173">
        <f>IF(N203="snížená",J203,0)</f>
        <v>0</v>
      </c>
      <c r="BG203" s="173">
        <f>IF(N203="zákl. přenesená",J203,0)</f>
        <v>0</v>
      </c>
      <c r="BH203" s="173">
        <f>IF(N203="sníž. přenesená",J203,0)</f>
        <v>0</v>
      </c>
      <c r="BI203" s="173">
        <f>IF(N203="nulová",J203,0)</f>
        <v>0</v>
      </c>
      <c r="BJ203" s="18" t="s">
        <v>83</v>
      </c>
      <c r="BK203" s="173">
        <f>ROUND(I203*H203,2)</f>
        <v>0</v>
      </c>
      <c r="BL203" s="18" t="s">
        <v>98</v>
      </c>
      <c r="BM203" s="172" t="s">
        <v>2375</v>
      </c>
    </row>
    <row r="204" spans="1:65" s="2" customFormat="1" ht="29.25" x14ac:dyDescent="0.2">
      <c r="A204" s="33"/>
      <c r="B204" s="34"/>
      <c r="C204" s="33"/>
      <c r="D204" s="174" t="s">
        <v>243</v>
      </c>
      <c r="E204" s="33"/>
      <c r="F204" s="175" t="s">
        <v>1235</v>
      </c>
      <c r="G204" s="238"/>
      <c r="H204" s="238"/>
      <c r="I204" s="238"/>
      <c r="J204" s="238"/>
      <c r="K204" s="238"/>
      <c r="L204" s="34"/>
      <c r="M204" s="176"/>
      <c r="N204" s="177"/>
      <c r="O204" s="59"/>
      <c r="P204" s="59"/>
      <c r="Q204" s="59"/>
      <c r="R204" s="59"/>
      <c r="S204" s="59"/>
      <c r="T204" s="60"/>
      <c r="U204" s="33"/>
      <c r="V204" s="33"/>
      <c r="W204" s="33"/>
      <c r="X204" s="33"/>
      <c r="Y204" s="33"/>
      <c r="Z204" s="33"/>
      <c r="AA204" s="33"/>
      <c r="AB204" s="33"/>
      <c r="AC204" s="33"/>
      <c r="AD204" s="33"/>
      <c r="AE204" s="33"/>
      <c r="AT204" s="18" t="s">
        <v>243</v>
      </c>
      <c r="AU204" s="18" t="s">
        <v>85</v>
      </c>
    </row>
    <row r="205" spans="1:65" s="2" customFormat="1" ht="97.5" x14ac:dyDescent="0.2">
      <c r="A205" s="33"/>
      <c r="B205" s="34"/>
      <c r="C205" s="33"/>
      <c r="D205" s="174" t="s">
        <v>245</v>
      </c>
      <c r="E205" s="33"/>
      <c r="F205" s="178" t="s">
        <v>1236</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245</v>
      </c>
      <c r="AU205" s="18" t="s">
        <v>85</v>
      </c>
    </row>
    <row r="206" spans="1:65" s="13" customFormat="1" x14ac:dyDescent="0.2">
      <c r="B206" s="179"/>
      <c r="D206" s="174" t="s">
        <v>247</v>
      </c>
      <c r="E206" s="180" t="s">
        <v>1</v>
      </c>
      <c r="F206" s="181" t="s">
        <v>2352</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2376</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2377</v>
      </c>
      <c r="G208" s="244"/>
      <c r="H208" s="245">
        <v>621</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621</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330</v>
      </c>
      <c r="D210" s="163" t="s">
        <v>237</v>
      </c>
      <c r="E210" s="164" t="s">
        <v>1252</v>
      </c>
      <c r="F210" s="165" t="s">
        <v>1253</v>
      </c>
      <c r="G210" s="240" t="s">
        <v>263</v>
      </c>
      <c r="H210" s="241">
        <v>586.5</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2378</v>
      </c>
    </row>
    <row r="211" spans="1:65" s="2" customFormat="1" ht="29.25" x14ac:dyDescent="0.2">
      <c r="A211" s="33"/>
      <c r="B211" s="34"/>
      <c r="C211" s="33"/>
      <c r="D211" s="174" t="s">
        <v>243</v>
      </c>
      <c r="E211" s="33"/>
      <c r="F211" s="175" t="s">
        <v>1255</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97.5" x14ac:dyDescent="0.2">
      <c r="A212" s="33"/>
      <c r="B212" s="34"/>
      <c r="C212" s="33"/>
      <c r="D212" s="174" t="s">
        <v>245</v>
      </c>
      <c r="E212" s="33"/>
      <c r="F212" s="178" t="s">
        <v>1236</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2352</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2376</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2379</v>
      </c>
      <c r="G215" s="244"/>
      <c r="H215" s="245">
        <v>586.5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586.5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4.45" customHeight="1" x14ac:dyDescent="0.2">
      <c r="A217" s="33"/>
      <c r="B217" s="162"/>
      <c r="C217" s="197" t="s">
        <v>337</v>
      </c>
      <c r="D217" s="197" t="s">
        <v>338</v>
      </c>
      <c r="E217" s="198" t="s">
        <v>1258</v>
      </c>
      <c r="F217" s="199" t="s">
        <v>1259</v>
      </c>
      <c r="G217" s="248" t="s">
        <v>341</v>
      </c>
      <c r="H217" s="249">
        <v>48.128</v>
      </c>
      <c r="I217" s="200"/>
      <c r="J217" s="256">
        <f>ROUND(I217*H217,2)</f>
        <v>0</v>
      </c>
      <c r="K217" s="257" t="s">
        <v>1</v>
      </c>
      <c r="L217" s="201"/>
      <c r="M217" s="202" t="s">
        <v>1</v>
      </c>
      <c r="N217" s="203" t="s">
        <v>41</v>
      </c>
      <c r="O217" s="59"/>
      <c r="P217" s="170">
        <f>O217*H217</f>
        <v>0</v>
      </c>
      <c r="Q217" s="170">
        <v>1</v>
      </c>
      <c r="R217" s="170">
        <f>Q217*H217</f>
        <v>48.128</v>
      </c>
      <c r="S217" s="170">
        <v>0</v>
      </c>
      <c r="T217" s="171">
        <f>S217*H217</f>
        <v>0</v>
      </c>
      <c r="U217" s="33"/>
      <c r="V217" s="33"/>
      <c r="W217" s="33"/>
      <c r="X217" s="33"/>
      <c r="Y217" s="33"/>
      <c r="Z217" s="33"/>
      <c r="AA217" s="33"/>
      <c r="AB217" s="33"/>
      <c r="AC217" s="33"/>
      <c r="AD217" s="33"/>
      <c r="AE217" s="33"/>
      <c r="AR217" s="172" t="s">
        <v>316</v>
      </c>
      <c r="AT217" s="172" t="s">
        <v>338</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2380</v>
      </c>
    </row>
    <row r="218" spans="1:65" s="2" customFormat="1" x14ac:dyDescent="0.2">
      <c r="A218" s="33"/>
      <c r="B218" s="34"/>
      <c r="C218" s="33"/>
      <c r="D218" s="174" t="s">
        <v>243</v>
      </c>
      <c r="E218" s="33"/>
      <c r="F218" s="175" t="s">
        <v>1261</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13" customFormat="1" x14ac:dyDescent="0.2">
      <c r="B219" s="179"/>
      <c r="D219" s="174" t="s">
        <v>247</v>
      </c>
      <c r="E219" s="180" t="s">
        <v>1</v>
      </c>
      <c r="F219" s="181" t="s">
        <v>1262</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3" customFormat="1" x14ac:dyDescent="0.2">
      <c r="B220" s="179"/>
      <c r="D220" s="174" t="s">
        <v>247</v>
      </c>
      <c r="E220" s="180" t="s">
        <v>1</v>
      </c>
      <c r="F220" s="181" t="s">
        <v>1263</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1264</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2381</v>
      </c>
      <c r="G222" s="244"/>
      <c r="H222" s="245">
        <v>48.128</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48.128</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30" customHeight="1" x14ac:dyDescent="0.2">
      <c r="A224" s="33"/>
      <c r="B224" s="162"/>
      <c r="C224" s="163" t="s">
        <v>346</v>
      </c>
      <c r="D224" s="163" t="s">
        <v>237</v>
      </c>
      <c r="E224" s="164" t="s">
        <v>1283</v>
      </c>
      <c r="F224" s="165" t="s">
        <v>1284</v>
      </c>
      <c r="G224" s="240" t="s">
        <v>263</v>
      </c>
      <c r="H224" s="241">
        <v>586.5</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98</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2382</v>
      </c>
    </row>
    <row r="225" spans="1:65" s="2" customFormat="1" ht="29.25" x14ac:dyDescent="0.2">
      <c r="A225" s="33"/>
      <c r="B225" s="34"/>
      <c r="C225" s="33"/>
      <c r="D225" s="174" t="s">
        <v>243</v>
      </c>
      <c r="E225" s="33"/>
      <c r="F225" s="175" t="s">
        <v>1286</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58.5" x14ac:dyDescent="0.2">
      <c r="A226" s="33"/>
      <c r="B226" s="34"/>
      <c r="C226" s="33"/>
      <c r="D226" s="174" t="s">
        <v>245</v>
      </c>
      <c r="E226" s="33"/>
      <c r="F226" s="178" t="s">
        <v>1281</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2352</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1287</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4" customFormat="1" x14ac:dyDescent="0.2">
      <c r="B229" s="185"/>
      <c r="D229" s="174" t="s">
        <v>247</v>
      </c>
      <c r="E229" s="186" t="s">
        <v>1</v>
      </c>
      <c r="F229" s="187" t="s">
        <v>2383</v>
      </c>
      <c r="G229" s="244"/>
      <c r="H229" s="245">
        <v>586.5</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1:65" s="15" customFormat="1" x14ac:dyDescent="0.2">
      <c r="B230" s="191"/>
      <c r="D230" s="174" t="s">
        <v>247</v>
      </c>
      <c r="E230" s="192" t="s">
        <v>1</v>
      </c>
      <c r="F230" s="193" t="s">
        <v>252</v>
      </c>
      <c r="G230" s="246"/>
      <c r="H230" s="247">
        <v>586.5</v>
      </c>
      <c r="I230" s="246"/>
      <c r="J230" s="246"/>
      <c r="K230" s="246"/>
      <c r="L230" s="191"/>
      <c r="M230" s="194"/>
      <c r="N230" s="195"/>
      <c r="O230" s="195"/>
      <c r="P230" s="195"/>
      <c r="Q230" s="195"/>
      <c r="R230" s="195"/>
      <c r="S230" s="195"/>
      <c r="T230" s="196"/>
      <c r="AT230" s="192" t="s">
        <v>247</v>
      </c>
      <c r="AU230" s="192" t="s">
        <v>85</v>
      </c>
      <c r="AV230" s="15" t="s">
        <v>98</v>
      </c>
      <c r="AW230" s="15" t="s">
        <v>33</v>
      </c>
      <c r="AX230" s="15" t="s">
        <v>83</v>
      </c>
      <c r="AY230" s="192" t="s">
        <v>235</v>
      </c>
    </row>
    <row r="231" spans="1:65" s="2" customFormat="1" ht="19.899999999999999" customHeight="1" x14ac:dyDescent="0.2">
      <c r="A231" s="33"/>
      <c r="B231" s="162"/>
      <c r="C231" s="163" t="s">
        <v>353</v>
      </c>
      <c r="D231" s="163" t="s">
        <v>237</v>
      </c>
      <c r="E231" s="164" t="s">
        <v>1292</v>
      </c>
      <c r="F231" s="165" t="s">
        <v>1293</v>
      </c>
      <c r="G231" s="240" t="s">
        <v>341</v>
      </c>
      <c r="H231" s="241">
        <v>5.8849999999999998</v>
      </c>
      <c r="I231" s="167"/>
      <c r="J231" s="254">
        <f>ROUND(I231*H231,2)</f>
        <v>0</v>
      </c>
      <c r="K231" s="255" t="s">
        <v>241</v>
      </c>
      <c r="L231" s="34"/>
      <c r="M231" s="168" t="s">
        <v>1</v>
      </c>
      <c r="N231" s="169" t="s">
        <v>41</v>
      </c>
      <c r="O231" s="59"/>
      <c r="P231" s="170">
        <f>O231*H231</f>
        <v>0</v>
      </c>
      <c r="Q231" s="170">
        <v>2.0999999999999999E-3</v>
      </c>
      <c r="R231" s="170">
        <f>Q231*H231</f>
        <v>1.2358499999999998E-2</v>
      </c>
      <c r="S231" s="170">
        <v>0</v>
      </c>
      <c r="T231" s="171">
        <f>S231*H231</f>
        <v>0</v>
      </c>
      <c r="U231" s="33"/>
      <c r="V231" s="33"/>
      <c r="W231" s="33"/>
      <c r="X231" s="33"/>
      <c r="Y231" s="33"/>
      <c r="Z231" s="33"/>
      <c r="AA231" s="33"/>
      <c r="AB231" s="33"/>
      <c r="AC231" s="33"/>
      <c r="AD231" s="33"/>
      <c r="AE231" s="33"/>
      <c r="AR231" s="172" t="s">
        <v>98</v>
      </c>
      <c r="AT231" s="172" t="s">
        <v>237</v>
      </c>
      <c r="AU231" s="172" t="s">
        <v>85</v>
      </c>
      <c r="AY231" s="18" t="s">
        <v>235</v>
      </c>
      <c r="BE231" s="173">
        <f>IF(N231="základní",J231,0)</f>
        <v>0</v>
      </c>
      <c r="BF231" s="173">
        <f>IF(N231="snížená",J231,0)</f>
        <v>0</v>
      </c>
      <c r="BG231" s="173">
        <f>IF(N231="zákl. přenesená",J231,0)</f>
        <v>0</v>
      </c>
      <c r="BH231" s="173">
        <f>IF(N231="sníž. přenesená",J231,0)</f>
        <v>0</v>
      </c>
      <c r="BI231" s="173">
        <f>IF(N231="nulová",J231,0)</f>
        <v>0</v>
      </c>
      <c r="BJ231" s="18" t="s">
        <v>83</v>
      </c>
      <c r="BK231" s="173">
        <f>ROUND(I231*H231,2)</f>
        <v>0</v>
      </c>
      <c r="BL231" s="18" t="s">
        <v>98</v>
      </c>
      <c r="BM231" s="172" t="s">
        <v>2384</v>
      </c>
    </row>
    <row r="232" spans="1:65" s="2" customFormat="1" ht="29.25" x14ac:dyDescent="0.2">
      <c r="A232" s="33"/>
      <c r="B232" s="34"/>
      <c r="C232" s="33"/>
      <c r="D232" s="174" t="s">
        <v>243</v>
      </c>
      <c r="E232" s="33"/>
      <c r="F232" s="175" t="s">
        <v>1295</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243</v>
      </c>
      <c r="AU232" s="18" t="s">
        <v>85</v>
      </c>
    </row>
    <row r="233" spans="1:65" s="2" customFormat="1" ht="78" x14ac:dyDescent="0.2">
      <c r="A233" s="33"/>
      <c r="B233" s="34"/>
      <c r="C233" s="33"/>
      <c r="D233" s="174" t="s">
        <v>245</v>
      </c>
      <c r="E233" s="33"/>
      <c r="F233" s="178" t="s">
        <v>1296</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245</v>
      </c>
      <c r="AU233" s="18" t="s">
        <v>85</v>
      </c>
    </row>
    <row r="234" spans="1:65" s="13" customFormat="1" x14ac:dyDescent="0.2">
      <c r="B234" s="179"/>
      <c r="D234" s="174" t="s">
        <v>247</v>
      </c>
      <c r="E234" s="180" t="s">
        <v>1</v>
      </c>
      <c r="F234" s="181" t="s">
        <v>1297</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2385</v>
      </c>
      <c r="G235" s="244"/>
      <c r="H235" s="245">
        <v>5.8849999999999998</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5.8849999999999998</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9.899999999999999" customHeight="1" x14ac:dyDescent="0.2">
      <c r="A237" s="33"/>
      <c r="B237" s="162"/>
      <c r="C237" s="163" t="s">
        <v>358</v>
      </c>
      <c r="D237" s="163" t="s">
        <v>237</v>
      </c>
      <c r="E237" s="164" t="s">
        <v>1299</v>
      </c>
      <c r="F237" s="165" t="s">
        <v>1300</v>
      </c>
      <c r="G237" s="240" t="s">
        <v>341</v>
      </c>
      <c r="H237" s="241">
        <v>5.8849999999999998</v>
      </c>
      <c r="I237" s="167"/>
      <c r="J237" s="254">
        <f>ROUND(I237*H237,2)</f>
        <v>0</v>
      </c>
      <c r="K237" s="255" t="s">
        <v>241</v>
      </c>
      <c r="L237" s="34"/>
      <c r="M237" s="168" t="s">
        <v>1</v>
      </c>
      <c r="N237" s="169" t="s">
        <v>41</v>
      </c>
      <c r="O237" s="59"/>
      <c r="P237" s="170">
        <f>O237*H237</f>
        <v>0</v>
      </c>
      <c r="Q237" s="170">
        <v>5.77E-3</v>
      </c>
      <c r="R237" s="170">
        <f>Q237*H237</f>
        <v>3.3956449999999999E-2</v>
      </c>
      <c r="S237" s="170">
        <v>0</v>
      </c>
      <c r="T237" s="171">
        <f>S237*H237</f>
        <v>0</v>
      </c>
      <c r="U237" s="33"/>
      <c r="V237" s="33"/>
      <c r="W237" s="33"/>
      <c r="X237" s="33"/>
      <c r="Y237" s="33"/>
      <c r="Z237" s="33"/>
      <c r="AA237" s="33"/>
      <c r="AB237" s="33"/>
      <c r="AC237" s="33"/>
      <c r="AD237" s="33"/>
      <c r="AE237" s="33"/>
      <c r="AR237" s="172" t="s">
        <v>98</v>
      </c>
      <c r="AT237" s="172" t="s">
        <v>237</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2386</v>
      </c>
    </row>
    <row r="238" spans="1:65" s="2" customFormat="1" ht="29.25" x14ac:dyDescent="0.2">
      <c r="A238" s="33"/>
      <c r="B238" s="34"/>
      <c r="C238" s="33"/>
      <c r="D238" s="174" t="s">
        <v>243</v>
      </c>
      <c r="E238" s="33"/>
      <c r="F238" s="175" t="s">
        <v>1302</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2" customFormat="1" ht="78" x14ac:dyDescent="0.2">
      <c r="A239" s="33"/>
      <c r="B239" s="34"/>
      <c r="C239" s="33"/>
      <c r="D239" s="174" t="s">
        <v>245</v>
      </c>
      <c r="E239" s="33"/>
      <c r="F239" s="178" t="s">
        <v>1296</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245</v>
      </c>
      <c r="AU239" s="18" t="s">
        <v>85</v>
      </c>
    </row>
    <row r="240" spans="1:65" s="13" customFormat="1" x14ac:dyDescent="0.2">
      <c r="B240" s="179"/>
      <c r="D240" s="174" t="s">
        <v>247</v>
      </c>
      <c r="E240" s="180" t="s">
        <v>1</v>
      </c>
      <c r="F240" s="181" t="s">
        <v>2352</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3" customFormat="1" x14ac:dyDescent="0.2">
      <c r="B241" s="179"/>
      <c r="D241" s="174" t="s">
        <v>247</v>
      </c>
      <c r="E241" s="180" t="s">
        <v>1</v>
      </c>
      <c r="F241" s="181" t="s">
        <v>1303</v>
      </c>
      <c r="G241" s="242"/>
      <c r="H241" s="243" t="s">
        <v>1</v>
      </c>
      <c r="I241" s="242"/>
      <c r="J241" s="242"/>
      <c r="K241" s="242"/>
      <c r="L241" s="179"/>
      <c r="M241" s="182"/>
      <c r="N241" s="183"/>
      <c r="O241" s="183"/>
      <c r="P241" s="183"/>
      <c r="Q241" s="183"/>
      <c r="R241" s="183"/>
      <c r="S241" s="183"/>
      <c r="T241" s="184"/>
      <c r="AT241" s="180" t="s">
        <v>247</v>
      </c>
      <c r="AU241" s="180" t="s">
        <v>85</v>
      </c>
      <c r="AV241" s="13" t="s">
        <v>83</v>
      </c>
      <c r="AW241" s="13" t="s">
        <v>33</v>
      </c>
      <c r="AX241" s="13" t="s">
        <v>76</v>
      </c>
      <c r="AY241" s="180" t="s">
        <v>235</v>
      </c>
    </row>
    <row r="242" spans="1:65" s="13" customFormat="1" x14ac:dyDescent="0.2">
      <c r="B242" s="179"/>
      <c r="D242" s="174" t="s">
        <v>247</v>
      </c>
      <c r="E242" s="180" t="s">
        <v>1</v>
      </c>
      <c r="F242" s="181" t="s">
        <v>1304</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4" customFormat="1" x14ac:dyDescent="0.2">
      <c r="B243" s="185"/>
      <c r="D243" s="174" t="s">
        <v>247</v>
      </c>
      <c r="E243" s="186" t="s">
        <v>1</v>
      </c>
      <c r="F243" s="187" t="s">
        <v>2387</v>
      </c>
      <c r="G243" s="244"/>
      <c r="H243" s="245">
        <v>5.8849999999999998</v>
      </c>
      <c r="I243" s="244"/>
      <c r="J243" s="244"/>
      <c r="K243" s="244"/>
      <c r="L243" s="185"/>
      <c r="M243" s="188"/>
      <c r="N243" s="189"/>
      <c r="O243" s="189"/>
      <c r="P243" s="189"/>
      <c r="Q243" s="189"/>
      <c r="R243" s="189"/>
      <c r="S243" s="189"/>
      <c r="T243" s="190"/>
      <c r="AT243" s="186" t="s">
        <v>247</v>
      </c>
      <c r="AU243" s="186" t="s">
        <v>85</v>
      </c>
      <c r="AV243" s="14" t="s">
        <v>85</v>
      </c>
      <c r="AW243" s="14" t="s">
        <v>33</v>
      </c>
      <c r="AX243" s="14" t="s">
        <v>76</v>
      </c>
      <c r="AY243" s="186" t="s">
        <v>235</v>
      </c>
    </row>
    <row r="244" spans="1:65" s="15" customFormat="1" x14ac:dyDescent="0.2">
      <c r="B244" s="191"/>
      <c r="D244" s="174" t="s">
        <v>247</v>
      </c>
      <c r="E244" s="192" t="s">
        <v>1</v>
      </c>
      <c r="F244" s="193" t="s">
        <v>252</v>
      </c>
      <c r="G244" s="246"/>
      <c r="H244" s="247">
        <v>5.8849999999999998</v>
      </c>
      <c r="I244" s="246"/>
      <c r="J244" s="246"/>
      <c r="K244" s="246"/>
      <c r="L244" s="191"/>
      <c r="M244" s="194"/>
      <c r="N244" s="195"/>
      <c r="O244" s="195"/>
      <c r="P244" s="195"/>
      <c r="Q244" s="195"/>
      <c r="R244" s="195"/>
      <c r="S244" s="195"/>
      <c r="T244" s="196"/>
      <c r="AT244" s="192" t="s">
        <v>247</v>
      </c>
      <c r="AU244" s="192" t="s">
        <v>85</v>
      </c>
      <c r="AV244" s="15" t="s">
        <v>98</v>
      </c>
      <c r="AW244" s="15" t="s">
        <v>33</v>
      </c>
      <c r="AX244" s="15" t="s">
        <v>83</v>
      </c>
      <c r="AY244" s="192" t="s">
        <v>235</v>
      </c>
    </row>
    <row r="245" spans="1:65" s="2" customFormat="1" ht="14.45" customHeight="1" x14ac:dyDescent="0.2">
      <c r="A245" s="33"/>
      <c r="B245" s="162"/>
      <c r="C245" s="197" t="s">
        <v>8</v>
      </c>
      <c r="D245" s="197" t="s">
        <v>338</v>
      </c>
      <c r="E245" s="198" t="s">
        <v>1306</v>
      </c>
      <c r="F245" s="199" t="s">
        <v>1307</v>
      </c>
      <c r="G245" s="248" t="s">
        <v>341</v>
      </c>
      <c r="H245" s="249">
        <v>2.9430000000000001</v>
      </c>
      <c r="I245" s="200"/>
      <c r="J245" s="256">
        <f>ROUND(I245*H245,2)</f>
        <v>0</v>
      </c>
      <c r="K245" s="257" t="s">
        <v>241</v>
      </c>
      <c r="L245" s="201"/>
      <c r="M245" s="202" t="s">
        <v>1</v>
      </c>
      <c r="N245" s="203" t="s">
        <v>41</v>
      </c>
      <c r="O245" s="59"/>
      <c r="P245" s="170">
        <f>O245*H245</f>
        <v>0</v>
      </c>
      <c r="Q245" s="170">
        <v>1</v>
      </c>
      <c r="R245" s="170">
        <f>Q245*H245</f>
        <v>2.9430000000000001</v>
      </c>
      <c r="S245" s="170">
        <v>0</v>
      </c>
      <c r="T245" s="171">
        <f>S245*H245</f>
        <v>0</v>
      </c>
      <c r="U245" s="33"/>
      <c r="V245" s="33"/>
      <c r="W245" s="33"/>
      <c r="X245" s="33"/>
      <c r="Y245" s="33"/>
      <c r="Z245" s="33"/>
      <c r="AA245" s="33"/>
      <c r="AB245" s="33"/>
      <c r="AC245" s="33"/>
      <c r="AD245" s="33"/>
      <c r="AE245" s="33"/>
      <c r="AR245" s="172" t="s">
        <v>316</v>
      </c>
      <c r="AT245" s="172" t="s">
        <v>338</v>
      </c>
      <c r="AU245" s="172" t="s">
        <v>85</v>
      </c>
      <c r="AY245" s="18" t="s">
        <v>235</v>
      </c>
      <c r="BE245" s="173">
        <f>IF(N245="základní",J245,0)</f>
        <v>0</v>
      </c>
      <c r="BF245" s="173">
        <f>IF(N245="snížená",J245,0)</f>
        <v>0</v>
      </c>
      <c r="BG245" s="173">
        <f>IF(N245="zákl. přenesená",J245,0)</f>
        <v>0</v>
      </c>
      <c r="BH245" s="173">
        <f>IF(N245="sníž. přenesená",J245,0)</f>
        <v>0</v>
      </c>
      <c r="BI245" s="173">
        <f>IF(N245="nulová",J245,0)</f>
        <v>0</v>
      </c>
      <c r="BJ245" s="18" t="s">
        <v>83</v>
      </c>
      <c r="BK245" s="173">
        <f>ROUND(I245*H245,2)</f>
        <v>0</v>
      </c>
      <c r="BL245" s="18" t="s">
        <v>98</v>
      </c>
      <c r="BM245" s="172" t="s">
        <v>2388</v>
      </c>
    </row>
    <row r="246" spans="1:65" s="2" customFormat="1" x14ac:dyDescent="0.2">
      <c r="A246" s="33"/>
      <c r="B246" s="34"/>
      <c r="C246" s="33"/>
      <c r="D246" s="174" t="s">
        <v>243</v>
      </c>
      <c r="E246" s="33"/>
      <c r="F246" s="175" t="s">
        <v>1307</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243</v>
      </c>
      <c r="AU246" s="18" t="s">
        <v>85</v>
      </c>
    </row>
    <row r="247" spans="1:65" s="13" customFormat="1" x14ac:dyDescent="0.2">
      <c r="B247" s="179"/>
      <c r="D247" s="174" t="s">
        <v>247</v>
      </c>
      <c r="E247" s="180" t="s">
        <v>1</v>
      </c>
      <c r="F247" s="181" t="s">
        <v>1309</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3" customFormat="1" x14ac:dyDescent="0.2">
      <c r="B248" s="179"/>
      <c r="D248" s="174" t="s">
        <v>247</v>
      </c>
      <c r="E248" s="180" t="s">
        <v>1</v>
      </c>
      <c r="F248" s="181" t="s">
        <v>1310</v>
      </c>
      <c r="G248" s="242"/>
      <c r="H248" s="243" t="s">
        <v>1</v>
      </c>
      <c r="I248" s="242"/>
      <c r="J248" s="242"/>
      <c r="K248" s="242"/>
      <c r="L248" s="179"/>
      <c r="M248" s="182"/>
      <c r="N248" s="183"/>
      <c r="O248" s="183"/>
      <c r="P248" s="183"/>
      <c r="Q248" s="183"/>
      <c r="R248" s="183"/>
      <c r="S248" s="183"/>
      <c r="T248" s="184"/>
      <c r="AT248" s="180" t="s">
        <v>247</v>
      </c>
      <c r="AU248" s="180" t="s">
        <v>85</v>
      </c>
      <c r="AV248" s="13" t="s">
        <v>83</v>
      </c>
      <c r="AW248" s="13" t="s">
        <v>33</v>
      </c>
      <c r="AX248" s="13" t="s">
        <v>76</v>
      </c>
      <c r="AY248" s="180" t="s">
        <v>235</v>
      </c>
    </row>
    <row r="249" spans="1:65" s="14" customFormat="1" x14ac:dyDescent="0.2">
      <c r="B249" s="185"/>
      <c r="D249" s="174" t="s">
        <v>247</v>
      </c>
      <c r="E249" s="186" t="s">
        <v>1</v>
      </c>
      <c r="F249" s="187" t="s">
        <v>2389</v>
      </c>
      <c r="G249" s="244"/>
      <c r="H249" s="245">
        <v>2.9430000000000001</v>
      </c>
      <c r="I249" s="244"/>
      <c r="J249" s="244"/>
      <c r="K249" s="244"/>
      <c r="L249" s="185"/>
      <c r="M249" s="188"/>
      <c r="N249" s="189"/>
      <c r="O249" s="189"/>
      <c r="P249" s="189"/>
      <c r="Q249" s="189"/>
      <c r="R249" s="189"/>
      <c r="S249" s="189"/>
      <c r="T249" s="190"/>
      <c r="AT249" s="186" t="s">
        <v>247</v>
      </c>
      <c r="AU249" s="186" t="s">
        <v>85</v>
      </c>
      <c r="AV249" s="14" t="s">
        <v>85</v>
      </c>
      <c r="AW249" s="14" t="s">
        <v>33</v>
      </c>
      <c r="AX249" s="14" t="s">
        <v>76</v>
      </c>
      <c r="AY249" s="186" t="s">
        <v>235</v>
      </c>
    </row>
    <row r="250" spans="1:65" s="15" customFormat="1" x14ac:dyDescent="0.2">
      <c r="B250" s="191"/>
      <c r="D250" s="174" t="s">
        <v>247</v>
      </c>
      <c r="E250" s="192" t="s">
        <v>1</v>
      </c>
      <c r="F250" s="193" t="s">
        <v>252</v>
      </c>
      <c r="G250" s="246"/>
      <c r="H250" s="247">
        <v>2.9430000000000001</v>
      </c>
      <c r="I250" s="246"/>
      <c r="J250" s="246"/>
      <c r="K250" s="246"/>
      <c r="L250" s="191"/>
      <c r="M250" s="194"/>
      <c r="N250" s="195"/>
      <c r="O250" s="195"/>
      <c r="P250" s="195"/>
      <c r="Q250" s="195"/>
      <c r="R250" s="195"/>
      <c r="S250" s="195"/>
      <c r="T250" s="196"/>
      <c r="AT250" s="192" t="s">
        <v>247</v>
      </c>
      <c r="AU250" s="192" t="s">
        <v>85</v>
      </c>
      <c r="AV250" s="15" t="s">
        <v>98</v>
      </c>
      <c r="AW250" s="15" t="s">
        <v>33</v>
      </c>
      <c r="AX250" s="15" t="s">
        <v>83</v>
      </c>
      <c r="AY250" s="192" t="s">
        <v>235</v>
      </c>
    </row>
    <row r="251" spans="1:65" s="2" customFormat="1" ht="19.899999999999999" customHeight="1" x14ac:dyDescent="0.2">
      <c r="A251" s="33"/>
      <c r="B251" s="162"/>
      <c r="C251" s="163" t="s">
        <v>379</v>
      </c>
      <c r="D251" s="163" t="s">
        <v>237</v>
      </c>
      <c r="E251" s="164" t="s">
        <v>1312</v>
      </c>
      <c r="F251" s="165" t="s">
        <v>1313</v>
      </c>
      <c r="G251" s="240" t="s">
        <v>341</v>
      </c>
      <c r="H251" s="241">
        <v>5.8849999999999998</v>
      </c>
      <c r="I251" s="167"/>
      <c r="J251" s="254">
        <f>ROUND(I251*H251,2)</f>
        <v>0</v>
      </c>
      <c r="K251" s="255" t="s">
        <v>241</v>
      </c>
      <c r="L251" s="34"/>
      <c r="M251" s="168" t="s">
        <v>1</v>
      </c>
      <c r="N251" s="169" t="s">
        <v>41</v>
      </c>
      <c r="O251" s="59"/>
      <c r="P251" s="170">
        <f>O251*H251</f>
        <v>0</v>
      </c>
      <c r="Q251" s="170">
        <v>7.2000000000000005E-4</v>
      </c>
      <c r="R251" s="170">
        <f>Q251*H251</f>
        <v>4.2372E-3</v>
      </c>
      <c r="S251" s="170">
        <v>0</v>
      </c>
      <c r="T251" s="171">
        <f>S251*H251</f>
        <v>0</v>
      </c>
      <c r="U251" s="33"/>
      <c r="V251" s="33"/>
      <c r="W251" s="33"/>
      <c r="X251" s="33"/>
      <c r="Y251" s="33"/>
      <c r="Z251" s="33"/>
      <c r="AA251" s="33"/>
      <c r="AB251" s="33"/>
      <c r="AC251" s="33"/>
      <c r="AD251" s="33"/>
      <c r="AE251" s="33"/>
      <c r="AR251" s="172" t="s">
        <v>98</v>
      </c>
      <c r="AT251" s="172" t="s">
        <v>237</v>
      </c>
      <c r="AU251" s="172" t="s">
        <v>85</v>
      </c>
      <c r="AY251" s="18" t="s">
        <v>235</v>
      </c>
      <c r="BE251" s="173">
        <f>IF(N251="základní",J251,0)</f>
        <v>0</v>
      </c>
      <c r="BF251" s="173">
        <f>IF(N251="snížená",J251,0)</f>
        <v>0</v>
      </c>
      <c r="BG251" s="173">
        <f>IF(N251="zákl. přenesená",J251,0)</f>
        <v>0</v>
      </c>
      <c r="BH251" s="173">
        <f>IF(N251="sníž. přenesená",J251,0)</f>
        <v>0</v>
      </c>
      <c r="BI251" s="173">
        <f>IF(N251="nulová",J251,0)</f>
        <v>0</v>
      </c>
      <c r="BJ251" s="18" t="s">
        <v>83</v>
      </c>
      <c r="BK251" s="173">
        <f>ROUND(I251*H251,2)</f>
        <v>0</v>
      </c>
      <c r="BL251" s="18" t="s">
        <v>98</v>
      </c>
      <c r="BM251" s="172" t="s">
        <v>2390</v>
      </c>
    </row>
    <row r="252" spans="1:65" s="2" customFormat="1" ht="29.25" x14ac:dyDescent="0.2">
      <c r="A252" s="33"/>
      <c r="B252" s="34"/>
      <c r="C252" s="33"/>
      <c r="D252" s="174" t="s">
        <v>243</v>
      </c>
      <c r="E252" s="33"/>
      <c r="F252" s="175" t="s">
        <v>1315</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243</v>
      </c>
      <c r="AU252" s="18" t="s">
        <v>85</v>
      </c>
    </row>
    <row r="253" spans="1:65" s="2" customFormat="1" ht="78" x14ac:dyDescent="0.2">
      <c r="A253" s="33"/>
      <c r="B253" s="34"/>
      <c r="C253" s="33"/>
      <c r="D253" s="174" t="s">
        <v>245</v>
      </c>
      <c r="E253" s="33"/>
      <c r="F253" s="178" t="s">
        <v>1296</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245</v>
      </c>
      <c r="AU253" s="18" t="s">
        <v>85</v>
      </c>
    </row>
    <row r="254" spans="1:65" s="13" customFormat="1" x14ac:dyDescent="0.2">
      <c r="B254" s="179"/>
      <c r="D254" s="174" t="s">
        <v>247</v>
      </c>
      <c r="E254" s="180" t="s">
        <v>1</v>
      </c>
      <c r="F254" s="181" t="s">
        <v>1297</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2385</v>
      </c>
      <c r="G255" s="244"/>
      <c r="H255" s="245">
        <v>5.8849999999999998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5.8849999999999998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30" customHeight="1" x14ac:dyDescent="0.2">
      <c r="A257" s="33"/>
      <c r="B257" s="162"/>
      <c r="C257" s="163" t="s">
        <v>386</v>
      </c>
      <c r="D257" s="163" t="s">
        <v>237</v>
      </c>
      <c r="E257" s="164" t="s">
        <v>364</v>
      </c>
      <c r="F257" s="165" t="s">
        <v>365</v>
      </c>
      <c r="G257" s="240" t="s">
        <v>271</v>
      </c>
      <c r="H257" s="241">
        <v>3614.61</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2391</v>
      </c>
    </row>
    <row r="258" spans="1:65" s="2" customFormat="1" ht="48.75" x14ac:dyDescent="0.2">
      <c r="A258" s="33"/>
      <c r="B258" s="34"/>
      <c r="C258" s="33"/>
      <c r="D258" s="174" t="s">
        <v>243</v>
      </c>
      <c r="E258" s="33"/>
      <c r="F258" s="175" t="s">
        <v>367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78" x14ac:dyDescent="0.2">
      <c r="A259" s="33"/>
      <c r="B259" s="34"/>
      <c r="C259" s="33"/>
      <c r="D259" s="174" t="s">
        <v>245</v>
      </c>
      <c r="E259" s="33"/>
      <c r="F259" s="178" t="s">
        <v>368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2352</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369</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2392</v>
      </c>
      <c r="G262" s="244"/>
      <c r="H262" s="245">
        <v>2054.7449999999999</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3" customFormat="1" x14ac:dyDescent="0.2">
      <c r="B263" s="179"/>
      <c r="D263" s="174" t="s">
        <v>247</v>
      </c>
      <c r="E263" s="180" t="s">
        <v>1</v>
      </c>
      <c r="F263" s="181" t="s">
        <v>1345</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4" customFormat="1" x14ac:dyDescent="0.2">
      <c r="B264" s="185"/>
      <c r="D264" s="174" t="s">
        <v>247</v>
      </c>
      <c r="E264" s="186" t="s">
        <v>1</v>
      </c>
      <c r="F264" s="187" t="s">
        <v>2393</v>
      </c>
      <c r="G264" s="244"/>
      <c r="H264" s="245">
        <v>1263.7650000000001</v>
      </c>
      <c r="I264" s="244"/>
      <c r="J264" s="244"/>
      <c r="K264" s="244"/>
      <c r="L264" s="185"/>
      <c r="M264" s="188"/>
      <c r="N264" s="189"/>
      <c r="O264" s="189"/>
      <c r="P264" s="189"/>
      <c r="Q264" s="189"/>
      <c r="R264" s="189"/>
      <c r="S264" s="189"/>
      <c r="T264" s="190"/>
      <c r="AT264" s="186" t="s">
        <v>247</v>
      </c>
      <c r="AU264" s="186" t="s">
        <v>85</v>
      </c>
      <c r="AV264" s="14" t="s">
        <v>85</v>
      </c>
      <c r="AW264" s="14" t="s">
        <v>33</v>
      </c>
      <c r="AX264" s="14" t="s">
        <v>76</v>
      </c>
      <c r="AY264" s="186" t="s">
        <v>235</v>
      </c>
    </row>
    <row r="265" spans="1:65" s="13" customFormat="1" x14ac:dyDescent="0.2">
      <c r="B265" s="179"/>
      <c r="D265" s="174" t="s">
        <v>247</v>
      </c>
      <c r="E265" s="180" t="s">
        <v>1</v>
      </c>
      <c r="F265" s="181" t="s">
        <v>1348</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2394</v>
      </c>
      <c r="G266" s="244"/>
      <c r="H266" s="245">
        <v>247.2</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3" customFormat="1" x14ac:dyDescent="0.2">
      <c r="B267" s="179"/>
      <c r="D267" s="174" t="s">
        <v>247</v>
      </c>
      <c r="E267" s="180" t="s">
        <v>1</v>
      </c>
      <c r="F267" s="181" t="s">
        <v>1350</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2395</v>
      </c>
      <c r="G268" s="244"/>
      <c r="H268" s="245">
        <v>48.9</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3614.61</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393</v>
      </c>
      <c r="D270" s="163" t="s">
        <v>237</v>
      </c>
      <c r="E270" s="164" t="s">
        <v>1353</v>
      </c>
      <c r="F270" s="165" t="s">
        <v>1354</v>
      </c>
      <c r="G270" s="240" t="s">
        <v>271</v>
      </c>
      <c r="H270" s="241">
        <v>198.3</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2396</v>
      </c>
    </row>
    <row r="271" spans="1:65" s="2" customFormat="1" ht="48.75" x14ac:dyDescent="0.2">
      <c r="A271" s="33"/>
      <c r="B271" s="34"/>
      <c r="C271" s="33"/>
      <c r="D271" s="174" t="s">
        <v>243</v>
      </c>
      <c r="E271" s="33"/>
      <c r="F271" s="175" t="s">
        <v>1356</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2352</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814</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2360</v>
      </c>
      <c r="G275" s="244"/>
      <c r="H275" s="245">
        <v>198.3</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198.3</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403</v>
      </c>
      <c r="D277" s="163" t="s">
        <v>237</v>
      </c>
      <c r="E277" s="164" t="s">
        <v>380</v>
      </c>
      <c r="F277" s="165" t="s">
        <v>381</v>
      </c>
      <c r="G277" s="240" t="s">
        <v>271</v>
      </c>
      <c r="H277" s="241">
        <v>790.98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2397</v>
      </c>
    </row>
    <row r="278" spans="1:65" s="2" customFormat="1" ht="48.75" x14ac:dyDescent="0.2">
      <c r="A278" s="33"/>
      <c r="B278" s="34"/>
      <c r="C278" s="33"/>
      <c r="D278" s="174" t="s">
        <v>243</v>
      </c>
      <c r="E278" s="33"/>
      <c r="F278" s="175" t="s">
        <v>383</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78" x14ac:dyDescent="0.2">
      <c r="A279" s="33"/>
      <c r="B279" s="34"/>
      <c r="C279" s="33"/>
      <c r="D279" s="174" t="s">
        <v>245</v>
      </c>
      <c r="E279" s="33"/>
      <c r="F279" s="178" t="s">
        <v>368</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2352</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384</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2398</v>
      </c>
      <c r="G282" s="244"/>
      <c r="H282" s="245">
        <v>790.98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790.98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412</v>
      </c>
      <c r="D284" s="163" t="s">
        <v>237</v>
      </c>
      <c r="E284" s="164" t="s">
        <v>387</v>
      </c>
      <c r="F284" s="165" t="s">
        <v>388</v>
      </c>
      <c r="G284" s="240" t="s">
        <v>271</v>
      </c>
      <c r="H284" s="241">
        <v>11864.7</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2399</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2352</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2400</v>
      </c>
      <c r="G289" s="244"/>
      <c r="H289" s="245">
        <v>11864.7</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11864.7</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7</v>
      </c>
      <c r="D291" s="163" t="s">
        <v>237</v>
      </c>
      <c r="E291" s="164" t="s">
        <v>394</v>
      </c>
      <c r="F291" s="165" t="s">
        <v>395</v>
      </c>
      <c r="G291" s="240" t="s">
        <v>271</v>
      </c>
      <c r="H291" s="241">
        <v>2056.7449999999999</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2401</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2352</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1363</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2393</v>
      </c>
      <c r="G296" s="244"/>
      <c r="H296" s="245">
        <v>1263.7650000000001</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2402</v>
      </c>
      <c r="G298" s="244"/>
      <c r="H298" s="245">
        <v>792.98</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2056.7449999999999</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425</v>
      </c>
      <c r="D300" s="163" t="s">
        <v>237</v>
      </c>
      <c r="E300" s="164" t="s">
        <v>433</v>
      </c>
      <c r="F300" s="165" t="s">
        <v>434</v>
      </c>
      <c r="G300" s="240" t="s">
        <v>271</v>
      </c>
      <c r="H300" s="241">
        <v>2301.9450000000002</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2403</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2352</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2392</v>
      </c>
      <c r="G305" s="244"/>
      <c r="H305" s="245">
        <v>2054.7449999999999</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1375</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2394</v>
      </c>
      <c r="G307" s="244"/>
      <c r="H307" s="245">
        <v>247.2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2301.9450000000002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432</v>
      </c>
      <c r="D309" s="163" t="s">
        <v>237</v>
      </c>
      <c r="E309" s="164" t="s">
        <v>442</v>
      </c>
      <c r="F309" s="165" t="s">
        <v>443</v>
      </c>
      <c r="G309" s="240" t="s">
        <v>341</v>
      </c>
      <c r="H309" s="241">
        <v>1423.7639999999999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2404</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2352</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2405</v>
      </c>
      <c r="G313" s="244"/>
      <c r="H313" s="245">
        <v>1423.7639999999999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1423.7639999999999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441</v>
      </c>
      <c r="D315" s="163" t="s">
        <v>237</v>
      </c>
      <c r="E315" s="164" t="s">
        <v>1379</v>
      </c>
      <c r="F315" s="165" t="s">
        <v>1380</v>
      </c>
      <c r="G315" s="240" t="s">
        <v>271</v>
      </c>
      <c r="H315" s="241">
        <v>1263.7650000000001</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2406</v>
      </c>
    </row>
    <row r="316" spans="1:65" s="2" customFormat="1" ht="29.25" x14ac:dyDescent="0.2">
      <c r="A316" s="33"/>
      <c r="B316" s="34"/>
      <c r="C316" s="33"/>
      <c r="D316" s="174" t="s">
        <v>243</v>
      </c>
      <c r="E316" s="33"/>
      <c r="F316" s="175" t="s">
        <v>1382</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1383</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2352</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2407</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1385</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2:51" s="14" customFormat="1" x14ac:dyDescent="0.2">
      <c r="B321" s="185"/>
      <c r="D321" s="174" t="s">
        <v>247</v>
      </c>
      <c r="E321" s="186" t="s">
        <v>1</v>
      </c>
      <c r="F321" s="187" t="s">
        <v>2408</v>
      </c>
      <c r="G321" s="244"/>
      <c r="H321" s="245">
        <v>2052.7449999999999</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2:51" s="13" customFormat="1" x14ac:dyDescent="0.2">
      <c r="B322" s="179"/>
      <c r="D322" s="174" t="s">
        <v>247</v>
      </c>
      <c r="E322" s="180" t="s">
        <v>1</v>
      </c>
      <c r="F322" s="181" t="s">
        <v>1386</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2:51" s="13" customFormat="1" x14ac:dyDescent="0.2">
      <c r="B323" s="179"/>
      <c r="D323" s="174" t="s">
        <v>247</v>
      </c>
      <c r="E323" s="180" t="s">
        <v>1</v>
      </c>
      <c r="F323" s="181" t="s">
        <v>2409</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2:51" s="14" customFormat="1" x14ac:dyDescent="0.2">
      <c r="B324" s="185"/>
      <c r="D324" s="174" t="s">
        <v>247</v>
      </c>
      <c r="E324" s="186" t="s">
        <v>1</v>
      </c>
      <c r="F324" s="187" t="s">
        <v>2410</v>
      </c>
      <c r="G324" s="244"/>
      <c r="H324" s="245">
        <v>-160.6</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2:51" s="13" customFormat="1" x14ac:dyDescent="0.2">
      <c r="B325" s="179"/>
      <c r="D325" s="174" t="s">
        <v>247</v>
      </c>
      <c r="E325" s="180" t="s">
        <v>1</v>
      </c>
      <c r="F325" s="181" t="s">
        <v>2411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2:51" s="14" customFormat="1" x14ac:dyDescent="0.2">
      <c r="B326" s="185"/>
      <c r="D326" s="174" t="s">
        <v>247</v>
      </c>
      <c r="E326" s="186" t="s">
        <v>1</v>
      </c>
      <c r="F326" s="187" t="s">
        <v>2412</v>
      </c>
      <c r="G326" s="244"/>
      <c r="H326" s="245">
        <v>-67.64</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2:51" s="13" customFormat="1" x14ac:dyDescent="0.2">
      <c r="B327" s="179"/>
      <c r="D327" s="174" t="s">
        <v>247</v>
      </c>
      <c r="E327" s="180" t="s">
        <v>1</v>
      </c>
      <c r="F327" s="181" t="s">
        <v>2413</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2:51" s="14" customFormat="1" x14ac:dyDescent="0.2">
      <c r="B328" s="185"/>
      <c r="D328" s="174" t="s">
        <v>247</v>
      </c>
      <c r="E328" s="186" t="s">
        <v>1</v>
      </c>
      <c r="F328" s="187" t="s">
        <v>2414</v>
      </c>
      <c r="G328" s="244"/>
      <c r="H328" s="245">
        <v>-15.9</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2:51" s="13" customFormat="1" x14ac:dyDescent="0.2">
      <c r="B329" s="179"/>
      <c r="D329" s="174" t="s">
        <v>247</v>
      </c>
      <c r="E329" s="180" t="s">
        <v>1</v>
      </c>
      <c r="F329" s="181" t="s">
        <v>2415</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2:51" s="14" customFormat="1" x14ac:dyDescent="0.2">
      <c r="B330" s="185"/>
      <c r="D330" s="174" t="s">
        <v>247</v>
      </c>
      <c r="E330" s="186" t="s">
        <v>1</v>
      </c>
      <c r="F330" s="187" t="s">
        <v>2416</v>
      </c>
      <c r="G330" s="244"/>
      <c r="H330" s="245">
        <v>-515.16</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2:51" s="13" customFormat="1" x14ac:dyDescent="0.2">
      <c r="B331" s="179"/>
      <c r="D331" s="174" t="s">
        <v>247</v>
      </c>
      <c r="E331" s="180" t="s">
        <v>1</v>
      </c>
      <c r="F331" s="181" t="s">
        <v>1389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2:51" s="14" customFormat="1" x14ac:dyDescent="0.2">
      <c r="B332" s="185"/>
      <c r="D332" s="174" t="s">
        <v>247</v>
      </c>
      <c r="E332" s="186" t="s">
        <v>1</v>
      </c>
      <c r="F332" s="187" t="s">
        <v>2417</v>
      </c>
      <c r="G332" s="244"/>
      <c r="H332" s="245">
        <v>-31.68</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2:51" s="16" customFormat="1" x14ac:dyDescent="0.2">
      <c r="B333" s="211"/>
      <c r="D333" s="174" t="s">
        <v>247</v>
      </c>
      <c r="E333" s="212" t="s">
        <v>1</v>
      </c>
      <c r="F333" s="213" t="s">
        <v>1401</v>
      </c>
      <c r="G333" s="259"/>
      <c r="H333" s="260">
        <v>1261.7650000000001</v>
      </c>
      <c r="I333" s="259"/>
      <c r="J333" s="259"/>
      <c r="K333" s="259"/>
      <c r="L333" s="211"/>
      <c r="M333" s="214"/>
      <c r="N333" s="215"/>
      <c r="O333" s="215"/>
      <c r="P333" s="215"/>
      <c r="Q333" s="215"/>
      <c r="R333" s="215"/>
      <c r="S333" s="215"/>
      <c r="T333" s="216"/>
      <c r="AT333" s="212" t="s">
        <v>247</v>
      </c>
      <c r="AU333" s="212" t="s">
        <v>85</v>
      </c>
      <c r="AV333" s="16" t="s">
        <v>93</v>
      </c>
      <c r="AW333" s="16" t="s">
        <v>33</v>
      </c>
      <c r="AX333" s="16" t="s">
        <v>76</v>
      </c>
      <c r="AY333" s="212" t="s">
        <v>235</v>
      </c>
    </row>
    <row r="334" spans="2:51" s="13" customFormat="1" x14ac:dyDescent="0.2">
      <c r="B334" s="179"/>
      <c r="D334" s="174" t="s">
        <v>247</v>
      </c>
      <c r="E334" s="180" t="s">
        <v>1</v>
      </c>
      <c r="F334" s="181" t="s">
        <v>1351</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2:51" s="14" customFormat="1" x14ac:dyDescent="0.2">
      <c r="B335" s="185"/>
      <c r="D335" s="174" t="s">
        <v>247</v>
      </c>
      <c r="E335" s="186" t="s">
        <v>1</v>
      </c>
      <c r="F335" s="187" t="s">
        <v>85</v>
      </c>
      <c r="G335" s="244"/>
      <c r="H335" s="245">
        <v>2</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2:51" s="15" customFormat="1" x14ac:dyDescent="0.2">
      <c r="B336" s="191"/>
      <c r="D336" s="174" t="s">
        <v>247</v>
      </c>
      <c r="E336" s="192" t="s">
        <v>1</v>
      </c>
      <c r="F336" s="193" t="s">
        <v>252</v>
      </c>
      <c r="G336" s="246"/>
      <c r="H336" s="247">
        <v>1263.7650000000001</v>
      </c>
      <c r="I336" s="246"/>
      <c r="J336" s="246"/>
      <c r="K336" s="246"/>
      <c r="L336" s="191"/>
      <c r="M336" s="194"/>
      <c r="N336" s="195"/>
      <c r="O336" s="195"/>
      <c r="P336" s="195"/>
      <c r="Q336" s="195"/>
      <c r="R336" s="195"/>
      <c r="S336" s="195"/>
      <c r="T336" s="196"/>
      <c r="AT336" s="192" t="s">
        <v>247</v>
      </c>
      <c r="AU336" s="192" t="s">
        <v>85</v>
      </c>
      <c r="AV336" s="15" t="s">
        <v>98</v>
      </c>
      <c r="AW336" s="15" t="s">
        <v>33</v>
      </c>
      <c r="AX336" s="15" t="s">
        <v>83</v>
      </c>
      <c r="AY336" s="192" t="s">
        <v>235</v>
      </c>
    </row>
    <row r="337" spans="1:65" s="2" customFormat="1" ht="30" customHeight="1" x14ac:dyDescent="0.2">
      <c r="A337" s="33"/>
      <c r="B337" s="162"/>
      <c r="C337" s="163" t="s">
        <v>448</v>
      </c>
      <c r="D337" s="163" t="s">
        <v>237</v>
      </c>
      <c r="E337" s="164" t="s">
        <v>830</v>
      </c>
      <c r="F337" s="165" t="s">
        <v>831</v>
      </c>
      <c r="G337" s="240" t="s">
        <v>263</v>
      </c>
      <c r="H337" s="241">
        <v>489</v>
      </c>
      <c r="I337" s="167"/>
      <c r="J337" s="254">
        <f>ROUND(I337*H337,2)</f>
        <v>0</v>
      </c>
      <c r="K337" s="255" t="s">
        <v>241</v>
      </c>
      <c r="L337" s="34"/>
      <c r="M337" s="168" t="s">
        <v>1</v>
      </c>
      <c r="N337" s="169" t="s">
        <v>41</v>
      </c>
      <c r="O337" s="59"/>
      <c r="P337" s="170">
        <f>O337*H337</f>
        <v>0</v>
      </c>
      <c r="Q337" s="170">
        <v>0</v>
      </c>
      <c r="R337" s="170">
        <f>Q337*H337</f>
        <v>0</v>
      </c>
      <c r="S337" s="170">
        <v>0</v>
      </c>
      <c r="T337" s="171">
        <f>S337*H337</f>
        <v>0</v>
      </c>
      <c r="U337" s="33"/>
      <c r="V337" s="33"/>
      <c r="W337" s="33"/>
      <c r="X337" s="33"/>
      <c r="Y337" s="33"/>
      <c r="Z337" s="33"/>
      <c r="AA337" s="33"/>
      <c r="AB337" s="33"/>
      <c r="AC337" s="33"/>
      <c r="AD337" s="33"/>
      <c r="AE337" s="33"/>
      <c r="AR337" s="172" t="s">
        <v>98</v>
      </c>
      <c r="AT337" s="172" t="s">
        <v>237</v>
      </c>
      <c r="AU337" s="172" t="s">
        <v>85</v>
      </c>
      <c r="AY337" s="18" t="s">
        <v>235</v>
      </c>
      <c r="BE337" s="173">
        <f>IF(N337="základní",J337,0)</f>
        <v>0</v>
      </c>
      <c r="BF337" s="173">
        <f>IF(N337="snížená",J337,0)</f>
        <v>0</v>
      </c>
      <c r="BG337" s="173">
        <f>IF(N337="zákl. přenesená",J337,0)</f>
        <v>0</v>
      </c>
      <c r="BH337" s="173">
        <f>IF(N337="sníž. přenesená",J337,0)</f>
        <v>0</v>
      </c>
      <c r="BI337" s="173">
        <f>IF(N337="nulová",J337,0)</f>
        <v>0</v>
      </c>
      <c r="BJ337" s="18" t="s">
        <v>83</v>
      </c>
      <c r="BK337" s="173">
        <f>ROUND(I337*H337,2)</f>
        <v>0</v>
      </c>
      <c r="BL337" s="18" t="s">
        <v>98</v>
      </c>
      <c r="BM337" s="172" t="s">
        <v>2418</v>
      </c>
    </row>
    <row r="338" spans="1:65" s="2" customFormat="1" ht="29.25" x14ac:dyDescent="0.2">
      <c r="A338" s="33"/>
      <c r="B338" s="34"/>
      <c r="C338" s="33"/>
      <c r="D338" s="174" t="s">
        <v>243</v>
      </c>
      <c r="E338" s="33"/>
      <c r="F338" s="175" t="s">
        <v>833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243</v>
      </c>
      <c r="AU338" s="18" t="s">
        <v>85</v>
      </c>
    </row>
    <row r="339" spans="1:65" s="2" customFormat="1" ht="58.5" x14ac:dyDescent="0.2">
      <c r="A339" s="33"/>
      <c r="B339" s="34"/>
      <c r="C339" s="33"/>
      <c r="D339" s="174" t="s">
        <v>245</v>
      </c>
      <c r="E339" s="33"/>
      <c r="F339" s="178" t="s">
        <v>453</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245</v>
      </c>
      <c r="AU339" s="18" t="s">
        <v>85</v>
      </c>
    </row>
    <row r="340" spans="1:65" s="13" customFormat="1" x14ac:dyDescent="0.2">
      <c r="B340" s="179"/>
      <c r="D340" s="174" t="s">
        <v>247</v>
      </c>
      <c r="E340" s="180" t="s">
        <v>1</v>
      </c>
      <c r="F340" s="181" t="s">
        <v>2352</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2419</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2420</v>
      </c>
      <c r="G342" s="244"/>
      <c r="H342" s="245">
        <v>489</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489</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30" customHeight="1" x14ac:dyDescent="0.2">
      <c r="A344" s="33"/>
      <c r="B344" s="162"/>
      <c r="C344" s="163" t="s">
        <v>1654</v>
      </c>
      <c r="D344" s="163" t="s">
        <v>237</v>
      </c>
      <c r="E344" s="164" t="s">
        <v>830</v>
      </c>
      <c r="F344" s="165" t="s">
        <v>831</v>
      </c>
      <c r="G344" s="240" t="s">
        <v>263</v>
      </c>
      <c r="H344" s="241">
        <v>1983</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2421</v>
      </c>
    </row>
    <row r="345" spans="1:65" s="2" customFormat="1" ht="29.25" x14ac:dyDescent="0.2">
      <c r="A345" s="33"/>
      <c r="B345" s="34"/>
      <c r="C345" s="33"/>
      <c r="D345" s="174" t="s">
        <v>243</v>
      </c>
      <c r="E345" s="33"/>
      <c r="F345" s="175" t="s">
        <v>833</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453</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2352</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2422</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2423</v>
      </c>
      <c r="G349" s="244"/>
      <c r="H349" s="245">
        <v>1983</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1983</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9.899999999999999" customHeight="1" x14ac:dyDescent="0.2">
      <c r="A351" s="33"/>
      <c r="B351" s="162"/>
      <c r="C351" s="163" t="s">
        <v>463</v>
      </c>
      <c r="D351" s="163" t="s">
        <v>237</v>
      </c>
      <c r="E351" s="164" t="s">
        <v>464</v>
      </c>
      <c r="F351" s="165" t="s">
        <v>465</v>
      </c>
      <c r="G351" s="240" t="s">
        <v>263</v>
      </c>
      <c r="H351" s="241">
        <v>489</v>
      </c>
      <c r="I351" s="167"/>
      <c r="J351" s="254">
        <f>ROUND(I351*H351,2)</f>
        <v>0</v>
      </c>
      <c r="K351" s="255" t="s">
        <v>241</v>
      </c>
      <c r="L351" s="34"/>
      <c r="M351" s="168" t="s">
        <v>1</v>
      </c>
      <c r="N351" s="169" t="s">
        <v>41</v>
      </c>
      <c r="O351" s="59"/>
      <c r="P351" s="170">
        <f>O351*H351</f>
        <v>0</v>
      </c>
      <c r="Q351" s="170">
        <v>0</v>
      </c>
      <c r="R351" s="170">
        <f>Q351*H351</f>
        <v>0</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2424</v>
      </c>
    </row>
    <row r="352" spans="1:65" s="2" customFormat="1" ht="29.25" x14ac:dyDescent="0.2">
      <c r="A352" s="33"/>
      <c r="B352" s="34"/>
      <c r="C352" s="33"/>
      <c r="D352" s="174" t="s">
        <v>243</v>
      </c>
      <c r="E352" s="33"/>
      <c r="F352" s="175" t="s">
        <v>467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136.5" x14ac:dyDescent="0.2">
      <c r="A353" s="33"/>
      <c r="B353" s="34"/>
      <c r="C353" s="33"/>
      <c r="D353" s="174" t="s">
        <v>245</v>
      </c>
      <c r="E353" s="33"/>
      <c r="F353" s="178" t="s">
        <v>468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2352</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2419</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4" customFormat="1" x14ac:dyDescent="0.2">
      <c r="B356" s="185"/>
      <c r="D356" s="174" t="s">
        <v>247</v>
      </c>
      <c r="E356" s="186" t="s">
        <v>1</v>
      </c>
      <c r="F356" s="187" t="s">
        <v>2420</v>
      </c>
      <c r="G356" s="244"/>
      <c r="H356" s="245">
        <v>489</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489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97" t="s">
        <v>469</v>
      </c>
      <c r="D358" s="197" t="s">
        <v>338</v>
      </c>
      <c r="E358" s="198" t="s">
        <v>477</v>
      </c>
      <c r="F358" s="199" t="s">
        <v>478</v>
      </c>
      <c r="G358" s="248" t="s">
        <v>479</v>
      </c>
      <c r="H358" s="249">
        <v>15.11</v>
      </c>
      <c r="I358" s="200"/>
      <c r="J358" s="256">
        <f>ROUND(I358*H358,2)</f>
        <v>0</v>
      </c>
      <c r="K358" s="257" t="s">
        <v>241</v>
      </c>
      <c r="L358" s="201"/>
      <c r="M358" s="202" t="s">
        <v>1</v>
      </c>
      <c r="N358" s="203" t="s">
        <v>41</v>
      </c>
      <c r="O358" s="59"/>
      <c r="P358" s="170">
        <f>O358*H358</f>
        <v>0</v>
      </c>
      <c r="Q358" s="170">
        <v>1E-3</v>
      </c>
      <c r="R358" s="170">
        <f>Q358*H358</f>
        <v>1.511E-2</v>
      </c>
      <c r="S358" s="170">
        <v>0</v>
      </c>
      <c r="T358" s="171">
        <f>S358*H358</f>
        <v>0</v>
      </c>
      <c r="U358" s="33"/>
      <c r="V358" s="33"/>
      <c r="W358" s="33"/>
      <c r="X358" s="33"/>
      <c r="Y358" s="33"/>
      <c r="Z358" s="33"/>
      <c r="AA358" s="33"/>
      <c r="AB358" s="33"/>
      <c r="AC358" s="33"/>
      <c r="AD358" s="33"/>
      <c r="AE358" s="33"/>
      <c r="AR358" s="172" t="s">
        <v>316</v>
      </c>
      <c r="AT358" s="172" t="s">
        <v>338</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2425</v>
      </c>
    </row>
    <row r="359" spans="1:65" s="2" customFormat="1" x14ac:dyDescent="0.2">
      <c r="A359" s="33"/>
      <c r="B359" s="34"/>
      <c r="C359" s="33"/>
      <c r="D359" s="174" t="s">
        <v>243</v>
      </c>
      <c r="E359" s="33"/>
      <c r="F359" s="175" t="s">
        <v>478</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13" customFormat="1" x14ac:dyDescent="0.2">
      <c r="B360" s="179"/>
      <c r="D360" s="174" t="s">
        <v>247</v>
      </c>
      <c r="E360" s="180" t="s">
        <v>1</v>
      </c>
      <c r="F360" s="181" t="s">
        <v>481</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2426</v>
      </c>
      <c r="G361" s="244"/>
      <c r="H361" s="245">
        <v>15.11</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15.11</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476</v>
      </c>
      <c r="D363" s="163" t="s">
        <v>237</v>
      </c>
      <c r="E363" s="164" t="s">
        <v>854</v>
      </c>
      <c r="F363" s="165" t="s">
        <v>855</v>
      </c>
      <c r="G363" s="240" t="s">
        <v>263</v>
      </c>
      <c r="H363" s="241">
        <v>489</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2427</v>
      </c>
    </row>
    <row r="364" spans="1:65" s="2" customFormat="1" ht="19.5" x14ac:dyDescent="0.2">
      <c r="A364" s="33"/>
      <c r="B364" s="34"/>
      <c r="C364" s="33"/>
      <c r="D364" s="174" t="s">
        <v>243</v>
      </c>
      <c r="E364" s="33"/>
      <c r="F364" s="175" t="s">
        <v>857</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36.5" x14ac:dyDescent="0.2">
      <c r="A365" s="33"/>
      <c r="B365" s="34"/>
      <c r="C365" s="33"/>
      <c r="D365" s="174" t="s">
        <v>245</v>
      </c>
      <c r="E365" s="33"/>
      <c r="F365" s="178" t="s">
        <v>487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2352</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2428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2429</v>
      </c>
      <c r="G368" s="244"/>
      <c r="H368" s="245">
        <v>489</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489</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260</v>
      </c>
      <c r="D370" s="163" t="s">
        <v>237</v>
      </c>
      <c r="E370" s="164" t="s">
        <v>483</v>
      </c>
      <c r="F370" s="165" t="s">
        <v>484</v>
      </c>
      <c r="G370" s="240" t="s">
        <v>263</v>
      </c>
      <c r="H370" s="241">
        <v>159</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2430</v>
      </c>
    </row>
    <row r="371" spans="1:65" s="2" customFormat="1" ht="19.5" x14ac:dyDescent="0.2">
      <c r="A371" s="33"/>
      <c r="B371" s="34"/>
      <c r="C371" s="33"/>
      <c r="D371" s="174" t="s">
        <v>243</v>
      </c>
      <c r="E371" s="33"/>
      <c r="F371" s="175" t="s">
        <v>486</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36.5" x14ac:dyDescent="0.2">
      <c r="A372" s="33"/>
      <c r="B372" s="34"/>
      <c r="C372" s="33"/>
      <c r="D372" s="174" t="s">
        <v>245</v>
      </c>
      <c r="E372" s="33"/>
      <c r="F372" s="178" t="s">
        <v>487</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2352</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1411</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2431</v>
      </c>
      <c r="G375" s="244"/>
      <c r="H375" s="245">
        <v>54</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4" customFormat="1" x14ac:dyDescent="0.2">
      <c r="B376" s="185"/>
      <c r="D376" s="174" t="s">
        <v>247</v>
      </c>
      <c r="E376" s="186" t="s">
        <v>1</v>
      </c>
      <c r="F376" s="187" t="s">
        <v>2432</v>
      </c>
      <c r="G376" s="244"/>
      <c r="H376" s="245">
        <v>105</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159</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493</v>
      </c>
      <c r="D378" s="163" t="s">
        <v>237</v>
      </c>
      <c r="E378" s="164" t="s">
        <v>494</v>
      </c>
      <c r="F378" s="165" t="s">
        <v>495</v>
      </c>
      <c r="G378" s="240" t="s">
        <v>263</v>
      </c>
      <c r="H378" s="241">
        <v>187</v>
      </c>
      <c r="I378" s="167"/>
      <c r="J378" s="254">
        <f>ROUND(I378*H378,2)</f>
        <v>0</v>
      </c>
      <c r="K378" s="255" t="s">
        <v>241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2433</v>
      </c>
    </row>
    <row r="379" spans="1:65" s="2" customFormat="1" ht="29.25" x14ac:dyDescent="0.2">
      <c r="A379" s="33"/>
      <c r="B379" s="34"/>
      <c r="C379" s="33"/>
      <c r="D379" s="174" t="s">
        <v>243</v>
      </c>
      <c r="E379" s="33"/>
      <c r="F379" s="175" t="s">
        <v>497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58.5" x14ac:dyDescent="0.2">
      <c r="A380" s="33"/>
      <c r="B380" s="34"/>
      <c r="C380" s="33"/>
      <c r="D380" s="174" t="s">
        <v>245</v>
      </c>
      <c r="E380" s="33"/>
      <c r="F380" s="178" t="s">
        <v>498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2352</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499</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3" customFormat="1" x14ac:dyDescent="0.2">
      <c r="B383" s="179"/>
      <c r="D383" s="174" t="s">
        <v>247</v>
      </c>
      <c r="E383" s="180" t="s">
        <v>1</v>
      </c>
      <c r="F383" s="181" t="s">
        <v>1414</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2434</v>
      </c>
      <c r="G384" s="244"/>
      <c r="H384" s="245">
        <v>187</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187</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12" customFormat="1" ht="22.9" customHeight="1" x14ac:dyDescent="0.2">
      <c r="B386" s="152"/>
      <c r="D386" s="153" t="s">
        <v>75</v>
      </c>
      <c r="E386" s="161" t="s">
        <v>85</v>
      </c>
      <c r="F386" s="161" t="s">
        <v>514</v>
      </c>
      <c r="G386" s="239"/>
      <c r="H386" s="239"/>
      <c r="I386" s="239"/>
      <c r="J386" s="253">
        <f>BK386</f>
        <v>0</v>
      </c>
      <c r="K386" s="239"/>
      <c r="L386" s="152"/>
      <c r="M386" s="155"/>
      <c r="N386" s="156"/>
      <c r="O386" s="156"/>
      <c r="P386" s="157">
        <f>SUM(P387:P400)</f>
        <v>0</v>
      </c>
      <c r="Q386" s="156"/>
      <c r="R386" s="157">
        <f>SUM(R387:R400)</f>
        <v>231.70464000000001</v>
      </c>
      <c r="S386" s="156"/>
      <c r="T386" s="158">
        <f>SUM(T387:T400)</f>
        <v>0</v>
      </c>
      <c r="AR386" s="153" t="s">
        <v>83</v>
      </c>
      <c r="AT386" s="159" t="s">
        <v>75</v>
      </c>
      <c r="AU386" s="159" t="s">
        <v>83</v>
      </c>
      <c r="AY386" s="153" t="s">
        <v>235</v>
      </c>
      <c r="BK386" s="160">
        <f>SUM(BK387:BK400)</f>
        <v>0</v>
      </c>
    </row>
    <row r="387" spans="1:65" s="2" customFormat="1" ht="30" customHeight="1" x14ac:dyDescent="0.2">
      <c r="A387" s="33"/>
      <c r="B387" s="162"/>
      <c r="C387" s="163" t="s">
        <v>502</v>
      </c>
      <c r="D387" s="163" t="s">
        <v>237</v>
      </c>
      <c r="E387" s="164" t="s">
        <v>1418</v>
      </c>
      <c r="F387" s="165" t="s">
        <v>1419</v>
      </c>
      <c r="G387" s="240" t="s">
        <v>627</v>
      </c>
      <c r="H387" s="241">
        <v>24</v>
      </c>
      <c r="I387" s="167"/>
      <c r="J387" s="254">
        <f>ROUND(I387*H387,2)</f>
        <v>0</v>
      </c>
      <c r="K387" s="255" t="s">
        <v>241</v>
      </c>
      <c r="L387" s="34"/>
      <c r="M387" s="168" t="s">
        <v>1</v>
      </c>
      <c r="N387" s="169" t="s">
        <v>41</v>
      </c>
      <c r="O387" s="59"/>
      <c r="P387" s="170">
        <f>O387*H387</f>
        <v>0</v>
      </c>
      <c r="Q387" s="170">
        <v>0.20436000000000001</v>
      </c>
      <c r="R387" s="170">
        <f>Q387*H387</f>
        <v>4.9046400000000006</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2435</v>
      </c>
    </row>
    <row r="388" spans="1:65" s="2" customFormat="1" ht="48.75" x14ac:dyDescent="0.2">
      <c r="A388" s="33"/>
      <c r="B388" s="34"/>
      <c r="C388" s="33"/>
      <c r="D388" s="174" t="s">
        <v>243</v>
      </c>
      <c r="E388" s="33"/>
      <c r="F388" s="175" t="s">
        <v>1421</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87.75" x14ac:dyDescent="0.2">
      <c r="A389" s="33"/>
      <c r="B389" s="34"/>
      <c r="C389" s="33"/>
      <c r="D389" s="174" t="s">
        <v>245</v>
      </c>
      <c r="E389" s="33"/>
      <c r="F389" s="178" t="s">
        <v>1422</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2352</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1423</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2436</v>
      </c>
      <c r="G392" s="244"/>
      <c r="H392" s="245">
        <v>24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9.899999999999999" customHeight="1" x14ac:dyDescent="0.2">
      <c r="A394" s="33"/>
      <c r="B394" s="162"/>
      <c r="C394" s="163" t="s">
        <v>509</v>
      </c>
      <c r="D394" s="163" t="s">
        <v>237</v>
      </c>
      <c r="E394" s="164" t="s">
        <v>516</v>
      </c>
      <c r="F394" s="165" t="s">
        <v>517</v>
      </c>
      <c r="G394" s="240" t="s">
        <v>271</v>
      </c>
      <c r="H394" s="241">
        <v>105</v>
      </c>
      <c r="I394" s="167"/>
      <c r="J394" s="254">
        <f>ROUND(I394*H394,2)</f>
        <v>0</v>
      </c>
      <c r="K394" s="255" t="s">
        <v>241</v>
      </c>
      <c r="L394" s="34"/>
      <c r="M394" s="168" t="s">
        <v>1</v>
      </c>
      <c r="N394" s="169" t="s">
        <v>41</v>
      </c>
      <c r="O394" s="59"/>
      <c r="P394" s="170">
        <f>O394*H394</f>
        <v>0</v>
      </c>
      <c r="Q394" s="170">
        <v>2.16</v>
      </c>
      <c r="R394" s="170">
        <f>Q394*H394</f>
        <v>226.8</v>
      </c>
      <c r="S394" s="170">
        <v>0</v>
      </c>
      <c r="T394" s="171">
        <f>S394*H394</f>
        <v>0</v>
      </c>
      <c r="U394" s="33"/>
      <c r="V394" s="33"/>
      <c r="W394" s="33"/>
      <c r="X394" s="33"/>
      <c r="Y394" s="33"/>
      <c r="Z394" s="33"/>
      <c r="AA394" s="33"/>
      <c r="AB394" s="33"/>
      <c r="AC394" s="33"/>
      <c r="AD394" s="33"/>
      <c r="AE394" s="33"/>
      <c r="AR394" s="172" t="s">
        <v>98</v>
      </c>
      <c r="AT394" s="172" t="s">
        <v>237</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2437</v>
      </c>
    </row>
    <row r="395" spans="1:65" s="2" customFormat="1" ht="19.5" x14ac:dyDescent="0.2">
      <c r="A395" s="33"/>
      <c r="B395" s="34"/>
      <c r="C395" s="33"/>
      <c r="D395" s="174" t="s">
        <v>243</v>
      </c>
      <c r="E395" s="33"/>
      <c r="F395" s="175" t="s">
        <v>519</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2" customFormat="1" ht="39" x14ac:dyDescent="0.2">
      <c r="A396" s="33"/>
      <c r="B396" s="34"/>
      <c r="C396" s="33"/>
      <c r="D396" s="174" t="s">
        <v>245</v>
      </c>
      <c r="E396" s="33"/>
      <c r="F396" s="178" t="s">
        <v>520</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245</v>
      </c>
      <c r="AU396" s="18" t="s">
        <v>85</v>
      </c>
    </row>
    <row r="397" spans="1:65" s="13" customFormat="1" x14ac:dyDescent="0.2">
      <c r="B397" s="179"/>
      <c r="D397" s="174" t="s">
        <v>247</v>
      </c>
      <c r="E397" s="180" t="s">
        <v>1</v>
      </c>
      <c r="F397" s="181" t="s">
        <v>2352</v>
      </c>
      <c r="G397" s="242"/>
      <c r="H397" s="243" t="s">
        <v>1</v>
      </c>
      <c r="I397" s="242"/>
      <c r="J397" s="242"/>
      <c r="K397" s="242"/>
      <c r="L397" s="179"/>
      <c r="M397" s="182"/>
      <c r="N397" s="183"/>
      <c r="O397" s="183"/>
      <c r="P397" s="183"/>
      <c r="Q397" s="183"/>
      <c r="R397" s="183"/>
      <c r="S397" s="183"/>
      <c r="T397" s="184"/>
      <c r="AT397" s="180" t="s">
        <v>247</v>
      </c>
      <c r="AU397" s="180" t="s">
        <v>85</v>
      </c>
      <c r="AV397" s="13" t="s">
        <v>83</v>
      </c>
      <c r="AW397" s="13" t="s">
        <v>33</v>
      </c>
      <c r="AX397" s="13" t="s">
        <v>76</v>
      </c>
      <c r="AY397" s="180" t="s">
        <v>235</v>
      </c>
    </row>
    <row r="398" spans="1:65" s="13" customFormat="1" x14ac:dyDescent="0.2">
      <c r="B398" s="179"/>
      <c r="D398" s="174" t="s">
        <v>247</v>
      </c>
      <c r="E398" s="180" t="s">
        <v>1</v>
      </c>
      <c r="F398" s="181" t="s">
        <v>1426</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2438</v>
      </c>
      <c r="G399" s="244"/>
      <c r="H399" s="245">
        <v>105</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5" customFormat="1" x14ac:dyDescent="0.2">
      <c r="B400" s="191"/>
      <c r="D400" s="174" t="s">
        <v>247</v>
      </c>
      <c r="E400" s="192" t="s">
        <v>1</v>
      </c>
      <c r="F400" s="193" t="s">
        <v>252</v>
      </c>
      <c r="G400" s="246"/>
      <c r="H400" s="247">
        <v>105</v>
      </c>
      <c r="I400" s="246"/>
      <c r="J400" s="246"/>
      <c r="K400" s="246"/>
      <c r="L400" s="191"/>
      <c r="M400" s="194"/>
      <c r="N400" s="195"/>
      <c r="O400" s="195"/>
      <c r="P400" s="195"/>
      <c r="Q400" s="195"/>
      <c r="R400" s="195"/>
      <c r="S400" s="195"/>
      <c r="T400" s="196"/>
      <c r="AT400" s="192" t="s">
        <v>247</v>
      </c>
      <c r="AU400" s="192" t="s">
        <v>85</v>
      </c>
      <c r="AV400" s="15" t="s">
        <v>98</v>
      </c>
      <c r="AW400" s="15" t="s">
        <v>33</v>
      </c>
      <c r="AX400" s="15" t="s">
        <v>83</v>
      </c>
      <c r="AY400" s="192" t="s">
        <v>235</v>
      </c>
    </row>
    <row r="401" spans="1:65" s="12" customFormat="1" ht="22.9" customHeight="1" x14ac:dyDescent="0.2">
      <c r="B401" s="152"/>
      <c r="D401" s="153" t="s">
        <v>75</v>
      </c>
      <c r="E401" s="161" t="s">
        <v>93</v>
      </c>
      <c r="F401" s="161" t="s">
        <v>522</v>
      </c>
      <c r="G401" s="239"/>
      <c r="H401" s="239"/>
      <c r="I401" s="239"/>
      <c r="J401" s="253">
        <f>BK401</f>
        <v>0</v>
      </c>
      <c r="K401" s="239"/>
      <c r="L401" s="152"/>
      <c r="M401" s="155"/>
      <c r="N401" s="156"/>
      <c r="O401" s="156"/>
      <c r="P401" s="157">
        <f>SUM(P402:P540)</f>
        <v>0</v>
      </c>
      <c r="Q401" s="156"/>
      <c r="R401" s="157">
        <f>SUM(R402:R540)</f>
        <v>13.946923230000001</v>
      </c>
      <c r="S401" s="156"/>
      <c r="T401" s="158">
        <f>SUM(T402:T540)</f>
        <v>0</v>
      </c>
      <c r="AR401" s="153" t="s">
        <v>83</v>
      </c>
      <c r="AT401" s="159" t="s">
        <v>75</v>
      </c>
      <c r="AU401" s="159" t="s">
        <v>83</v>
      </c>
      <c r="AY401" s="153" t="s">
        <v>235</v>
      </c>
      <c r="BK401" s="160">
        <f>SUM(BK402:BK540)</f>
        <v>0</v>
      </c>
    </row>
    <row r="402" spans="1:65" s="2" customFormat="1" ht="19.899999999999999" customHeight="1" x14ac:dyDescent="0.2">
      <c r="A402" s="33"/>
      <c r="B402" s="162"/>
      <c r="C402" s="163" t="s">
        <v>515</v>
      </c>
      <c r="D402" s="163" t="s">
        <v>237</v>
      </c>
      <c r="E402" s="164" t="s">
        <v>2439</v>
      </c>
      <c r="F402" s="165" t="s">
        <v>2440</v>
      </c>
      <c r="G402" s="240" t="s">
        <v>648</v>
      </c>
      <c r="H402" s="241">
        <v>20</v>
      </c>
      <c r="I402" s="167"/>
      <c r="J402" s="254">
        <f>ROUND(I402*H402,2)</f>
        <v>0</v>
      </c>
      <c r="K402" s="255" t="s">
        <v>241</v>
      </c>
      <c r="L402" s="34"/>
      <c r="M402" s="168" t="s">
        <v>1</v>
      </c>
      <c r="N402" s="169" t="s">
        <v>41</v>
      </c>
      <c r="O402" s="59"/>
      <c r="P402" s="170">
        <f>O402*H402</f>
        <v>0</v>
      </c>
      <c r="Q402" s="170">
        <v>1.1900000000000001E-3</v>
      </c>
      <c r="R402" s="170">
        <f>Q402*H402</f>
        <v>2.3800000000000002E-2</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2441</v>
      </c>
    </row>
    <row r="403" spans="1:65" s="2" customFormat="1" ht="19.5" x14ac:dyDescent="0.2">
      <c r="A403" s="33"/>
      <c r="B403" s="34"/>
      <c r="C403" s="33"/>
      <c r="D403" s="174" t="s">
        <v>243</v>
      </c>
      <c r="E403" s="33"/>
      <c r="F403" s="175" t="s">
        <v>2442</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2" customFormat="1" ht="78" x14ac:dyDescent="0.2">
      <c r="A404" s="33"/>
      <c r="B404" s="34"/>
      <c r="C404" s="33"/>
      <c r="D404" s="174" t="s">
        <v>245</v>
      </c>
      <c r="E404" s="33"/>
      <c r="F404" s="178" t="s">
        <v>2443</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245</v>
      </c>
      <c r="AU404" s="18" t="s">
        <v>85</v>
      </c>
    </row>
    <row r="405" spans="1:65" s="13" customFormat="1" x14ac:dyDescent="0.2">
      <c r="B405" s="179"/>
      <c r="D405" s="174" t="s">
        <v>247</v>
      </c>
      <c r="E405" s="180" t="s">
        <v>1</v>
      </c>
      <c r="F405" s="181" t="s">
        <v>2352</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2444</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2445</v>
      </c>
      <c r="G407" s="244"/>
      <c r="H407" s="245">
        <v>20</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20</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4.45" customHeight="1" x14ac:dyDescent="0.2">
      <c r="A409" s="33"/>
      <c r="B409" s="162"/>
      <c r="C409" s="163" t="s">
        <v>523</v>
      </c>
      <c r="D409" s="163" t="s">
        <v>237</v>
      </c>
      <c r="E409" s="164" t="s">
        <v>2446</v>
      </c>
      <c r="F409" s="165" t="s">
        <v>2447</v>
      </c>
      <c r="G409" s="240" t="s">
        <v>271</v>
      </c>
      <c r="H409" s="241">
        <v>0.98399999999999999</v>
      </c>
      <c r="I409" s="167"/>
      <c r="J409" s="254">
        <f>ROUND(I409*H409,2)</f>
        <v>0</v>
      </c>
      <c r="K409" s="255" t="s">
        <v>241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2448</v>
      </c>
    </row>
    <row r="410" spans="1:65" s="2" customFormat="1" x14ac:dyDescent="0.2">
      <c r="A410" s="33"/>
      <c r="B410" s="34"/>
      <c r="C410" s="33"/>
      <c r="D410" s="174" t="s">
        <v>243</v>
      </c>
      <c r="E410" s="33"/>
      <c r="F410" s="175" t="s">
        <v>2449</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68.25" x14ac:dyDescent="0.2">
      <c r="A411" s="33"/>
      <c r="B411" s="34"/>
      <c r="C411" s="33"/>
      <c r="D411" s="174" t="s">
        <v>245</v>
      </c>
      <c r="E411" s="33"/>
      <c r="F411" s="178" t="s">
        <v>2450</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2352</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2451</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2452</v>
      </c>
      <c r="G414" s="244"/>
      <c r="H414" s="245">
        <v>0.98399999999999999</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0.98399999999999999</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4.45" customHeight="1" x14ac:dyDescent="0.2">
      <c r="A416" s="33"/>
      <c r="B416" s="162"/>
      <c r="C416" s="163" t="s">
        <v>534</v>
      </c>
      <c r="D416" s="163" t="s">
        <v>237</v>
      </c>
      <c r="E416" s="164" t="s">
        <v>2453</v>
      </c>
      <c r="F416" s="165" t="s">
        <v>2454</v>
      </c>
      <c r="G416" s="240" t="s">
        <v>263</v>
      </c>
      <c r="H416" s="241">
        <v>3.52</v>
      </c>
      <c r="I416" s="167"/>
      <c r="J416" s="254">
        <f>ROUND(I416*H416,2)</f>
        <v>0</v>
      </c>
      <c r="K416" s="255" t="s">
        <v>241</v>
      </c>
      <c r="L416" s="34"/>
      <c r="M416" s="168" t="s">
        <v>1</v>
      </c>
      <c r="N416" s="169" t="s">
        <v>41</v>
      </c>
      <c r="O416" s="59"/>
      <c r="P416" s="170">
        <f>O416*H416</f>
        <v>0</v>
      </c>
      <c r="Q416" s="170">
        <v>4.1739999999999999E-2</v>
      </c>
      <c r="R416" s="170">
        <f>Q416*H416</f>
        <v>0.14692479999999999</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2455</v>
      </c>
    </row>
    <row r="417" spans="1:65" s="2" customFormat="1" x14ac:dyDescent="0.2">
      <c r="A417" s="33"/>
      <c r="B417" s="34"/>
      <c r="C417" s="33"/>
      <c r="D417" s="174" t="s">
        <v>243</v>
      </c>
      <c r="E417" s="33"/>
      <c r="F417" s="175" t="s">
        <v>2456</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2" customFormat="1" ht="341.25" x14ac:dyDescent="0.2">
      <c r="A418" s="33"/>
      <c r="B418" s="34"/>
      <c r="C418" s="33"/>
      <c r="D418" s="174" t="s">
        <v>245</v>
      </c>
      <c r="E418" s="33"/>
      <c r="F418" s="178" t="s">
        <v>2457</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245</v>
      </c>
      <c r="AU418" s="18" t="s">
        <v>85</v>
      </c>
    </row>
    <row r="419" spans="1:65" s="13" customFormat="1" x14ac:dyDescent="0.2">
      <c r="B419" s="179"/>
      <c r="D419" s="174" t="s">
        <v>247</v>
      </c>
      <c r="E419" s="180" t="s">
        <v>1</v>
      </c>
      <c r="F419" s="181" t="s">
        <v>2352</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D420" s="174" t="s">
        <v>247</v>
      </c>
      <c r="E420" s="180" t="s">
        <v>1</v>
      </c>
      <c r="F420" s="181" t="s">
        <v>2458</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D421" s="174" t="s">
        <v>247</v>
      </c>
      <c r="E421" s="186" t="s">
        <v>1</v>
      </c>
      <c r="F421" s="187" t="s">
        <v>2459</v>
      </c>
      <c r="G421" s="244"/>
      <c r="H421" s="245">
        <v>3.28</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4" customFormat="1" x14ac:dyDescent="0.2">
      <c r="B422" s="185"/>
      <c r="D422" s="174" t="s">
        <v>247</v>
      </c>
      <c r="E422" s="186" t="s">
        <v>1</v>
      </c>
      <c r="F422" s="187" t="s">
        <v>2460</v>
      </c>
      <c r="G422" s="244"/>
      <c r="H422" s="245">
        <v>0.24</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5" customFormat="1" x14ac:dyDescent="0.2">
      <c r="B423" s="191"/>
      <c r="D423" s="174" t="s">
        <v>247</v>
      </c>
      <c r="E423" s="192" t="s">
        <v>1</v>
      </c>
      <c r="F423" s="193" t="s">
        <v>252</v>
      </c>
      <c r="G423" s="246"/>
      <c r="H423" s="247">
        <v>3.52</v>
      </c>
      <c r="I423" s="246"/>
      <c r="J423" s="246"/>
      <c r="K423" s="246"/>
      <c r="L423" s="191"/>
      <c r="M423" s="194"/>
      <c r="N423" s="195"/>
      <c r="O423" s="195"/>
      <c r="P423" s="195"/>
      <c r="Q423" s="195"/>
      <c r="R423" s="195"/>
      <c r="S423" s="195"/>
      <c r="T423" s="196"/>
      <c r="AT423" s="192" t="s">
        <v>247</v>
      </c>
      <c r="AU423" s="192" t="s">
        <v>85</v>
      </c>
      <c r="AV423" s="15" t="s">
        <v>98</v>
      </c>
      <c r="AW423" s="15" t="s">
        <v>33</v>
      </c>
      <c r="AX423" s="15" t="s">
        <v>83</v>
      </c>
      <c r="AY423" s="192" t="s">
        <v>235</v>
      </c>
    </row>
    <row r="424" spans="1:65" s="2" customFormat="1" ht="19.899999999999999" customHeight="1" x14ac:dyDescent="0.2">
      <c r="A424" s="33"/>
      <c r="B424" s="162"/>
      <c r="C424" s="163" t="s">
        <v>539</v>
      </c>
      <c r="D424" s="163" t="s">
        <v>237</v>
      </c>
      <c r="E424" s="164" t="s">
        <v>2461</v>
      </c>
      <c r="F424" s="165" t="s">
        <v>2462</v>
      </c>
      <c r="G424" s="240" t="s">
        <v>263</v>
      </c>
      <c r="H424" s="241">
        <v>3.52</v>
      </c>
      <c r="I424" s="167"/>
      <c r="J424" s="254">
        <f>ROUND(I424*H424,2)</f>
        <v>0</v>
      </c>
      <c r="K424" s="255" t="s">
        <v>241</v>
      </c>
      <c r="L424" s="34"/>
      <c r="M424" s="168" t="s">
        <v>1</v>
      </c>
      <c r="N424" s="169" t="s">
        <v>41</v>
      </c>
      <c r="O424" s="59"/>
      <c r="P424" s="170">
        <f>O424*H424</f>
        <v>0</v>
      </c>
      <c r="Q424" s="170">
        <v>2.0000000000000002E-5</v>
      </c>
      <c r="R424" s="170">
        <f>Q424*H424</f>
        <v>7.0400000000000004E-5</v>
      </c>
      <c r="S424" s="170">
        <v>0</v>
      </c>
      <c r="T424" s="171">
        <f>S424*H424</f>
        <v>0</v>
      </c>
      <c r="U424" s="33"/>
      <c r="V424" s="33"/>
      <c r="W424" s="33"/>
      <c r="X424" s="33"/>
      <c r="Y424" s="33"/>
      <c r="Z424" s="33"/>
      <c r="AA424" s="33"/>
      <c r="AB424" s="33"/>
      <c r="AC424" s="33"/>
      <c r="AD424" s="33"/>
      <c r="AE424" s="33"/>
      <c r="AR424" s="172" t="s">
        <v>98</v>
      </c>
      <c r="AT424" s="172" t="s">
        <v>237</v>
      </c>
      <c r="AU424" s="172" t="s">
        <v>85</v>
      </c>
      <c r="AY424" s="18" t="s">
        <v>235</v>
      </c>
      <c r="BE424" s="173">
        <f>IF(N424="základní",J424,0)</f>
        <v>0</v>
      </c>
      <c r="BF424" s="173">
        <f>IF(N424="snížená",J424,0)</f>
        <v>0</v>
      </c>
      <c r="BG424" s="173">
        <f>IF(N424="zákl. přenesená",J424,0)</f>
        <v>0</v>
      </c>
      <c r="BH424" s="173">
        <f>IF(N424="sníž. přenesená",J424,0)</f>
        <v>0</v>
      </c>
      <c r="BI424" s="173">
        <f>IF(N424="nulová",J424,0)</f>
        <v>0</v>
      </c>
      <c r="BJ424" s="18" t="s">
        <v>83</v>
      </c>
      <c r="BK424" s="173">
        <f>ROUND(I424*H424,2)</f>
        <v>0</v>
      </c>
      <c r="BL424" s="18" t="s">
        <v>98</v>
      </c>
      <c r="BM424" s="172" t="s">
        <v>2463</v>
      </c>
    </row>
    <row r="425" spans="1:65" s="2" customFormat="1" x14ac:dyDescent="0.2">
      <c r="A425" s="33"/>
      <c r="B425" s="34"/>
      <c r="C425" s="33"/>
      <c r="D425" s="174" t="s">
        <v>243</v>
      </c>
      <c r="E425" s="33"/>
      <c r="F425" s="175" t="s">
        <v>2464</v>
      </c>
      <c r="G425" s="238"/>
      <c r="H425" s="238"/>
      <c r="I425" s="238"/>
      <c r="J425" s="238"/>
      <c r="K425" s="238"/>
      <c r="L425" s="34"/>
      <c r="M425" s="176"/>
      <c r="N425" s="177"/>
      <c r="O425" s="59"/>
      <c r="P425" s="59"/>
      <c r="Q425" s="59"/>
      <c r="R425" s="59"/>
      <c r="S425" s="59"/>
      <c r="T425" s="60"/>
      <c r="U425" s="33"/>
      <c r="V425" s="33"/>
      <c r="W425" s="33"/>
      <c r="X425" s="33"/>
      <c r="Y425" s="33"/>
      <c r="Z425" s="33"/>
      <c r="AA425" s="33"/>
      <c r="AB425" s="33"/>
      <c r="AC425" s="33"/>
      <c r="AD425" s="33"/>
      <c r="AE425" s="33"/>
      <c r="AT425" s="18" t="s">
        <v>243</v>
      </c>
      <c r="AU425" s="18" t="s">
        <v>85</v>
      </c>
    </row>
    <row r="426" spans="1:65" s="2" customFormat="1" ht="341.25" x14ac:dyDescent="0.2">
      <c r="A426" s="33"/>
      <c r="B426" s="34"/>
      <c r="C426" s="33"/>
      <c r="D426" s="174" t="s">
        <v>245</v>
      </c>
      <c r="E426" s="33"/>
      <c r="F426" s="178" t="s">
        <v>2457</v>
      </c>
      <c r="G426" s="238"/>
      <c r="H426" s="238"/>
      <c r="I426" s="238"/>
      <c r="J426" s="238"/>
      <c r="K426" s="238"/>
      <c r="L426" s="34"/>
      <c r="M426" s="176"/>
      <c r="N426" s="177"/>
      <c r="O426" s="59"/>
      <c r="P426" s="59"/>
      <c r="Q426" s="59"/>
      <c r="R426" s="59"/>
      <c r="S426" s="59"/>
      <c r="T426" s="60"/>
      <c r="U426" s="33"/>
      <c r="V426" s="33"/>
      <c r="W426" s="33"/>
      <c r="X426" s="33"/>
      <c r="Y426" s="33"/>
      <c r="Z426" s="33"/>
      <c r="AA426" s="33"/>
      <c r="AB426" s="33"/>
      <c r="AC426" s="33"/>
      <c r="AD426" s="33"/>
      <c r="AE426" s="33"/>
      <c r="AT426" s="18" t="s">
        <v>245</v>
      </c>
      <c r="AU426" s="18" t="s">
        <v>85</v>
      </c>
    </row>
    <row r="427" spans="1:65" s="13" customFormat="1" x14ac:dyDescent="0.2">
      <c r="B427" s="179"/>
      <c r="D427" s="174" t="s">
        <v>247</v>
      </c>
      <c r="E427" s="180" t="s">
        <v>1</v>
      </c>
      <c r="F427" s="181" t="s">
        <v>2465</v>
      </c>
      <c r="G427" s="242"/>
      <c r="H427" s="243" t="s">
        <v>1</v>
      </c>
      <c r="I427" s="242"/>
      <c r="J427" s="242"/>
      <c r="K427" s="242"/>
      <c r="L427" s="179"/>
      <c r="M427" s="182"/>
      <c r="N427" s="183"/>
      <c r="O427" s="183"/>
      <c r="P427" s="183"/>
      <c r="Q427" s="183"/>
      <c r="R427" s="183"/>
      <c r="S427" s="183"/>
      <c r="T427" s="184"/>
      <c r="AT427" s="180" t="s">
        <v>247</v>
      </c>
      <c r="AU427" s="180" t="s">
        <v>85</v>
      </c>
      <c r="AV427" s="13" t="s">
        <v>83</v>
      </c>
      <c r="AW427" s="13" t="s">
        <v>33</v>
      </c>
      <c r="AX427" s="13" t="s">
        <v>76</v>
      </c>
      <c r="AY427" s="180" t="s">
        <v>235</v>
      </c>
    </row>
    <row r="428" spans="1:65" s="14" customFormat="1" x14ac:dyDescent="0.2">
      <c r="B428" s="185"/>
      <c r="D428" s="174" t="s">
        <v>247</v>
      </c>
      <c r="E428" s="186" t="s">
        <v>1</v>
      </c>
      <c r="F428" s="187" t="s">
        <v>2466</v>
      </c>
      <c r="G428" s="244"/>
      <c r="H428" s="245">
        <v>3.52</v>
      </c>
      <c r="I428" s="244"/>
      <c r="J428" s="244"/>
      <c r="K428" s="244"/>
      <c r="L428" s="185"/>
      <c r="M428" s="188"/>
      <c r="N428" s="189"/>
      <c r="O428" s="189"/>
      <c r="P428" s="189"/>
      <c r="Q428" s="189"/>
      <c r="R428" s="189"/>
      <c r="S428" s="189"/>
      <c r="T428" s="190"/>
      <c r="AT428" s="186" t="s">
        <v>247</v>
      </c>
      <c r="AU428" s="186" t="s">
        <v>85</v>
      </c>
      <c r="AV428" s="14" t="s">
        <v>85</v>
      </c>
      <c r="AW428" s="14" t="s">
        <v>33</v>
      </c>
      <c r="AX428" s="14" t="s">
        <v>76</v>
      </c>
      <c r="AY428" s="186" t="s">
        <v>235</v>
      </c>
    </row>
    <row r="429" spans="1:65" s="15" customFormat="1" x14ac:dyDescent="0.2">
      <c r="B429" s="191"/>
      <c r="D429" s="174" t="s">
        <v>247</v>
      </c>
      <c r="E429" s="192" t="s">
        <v>1</v>
      </c>
      <c r="F429" s="193" t="s">
        <v>252</v>
      </c>
      <c r="G429" s="246"/>
      <c r="H429" s="247">
        <v>3.52</v>
      </c>
      <c r="I429" s="246"/>
      <c r="J429" s="246"/>
      <c r="K429" s="246"/>
      <c r="L429" s="191"/>
      <c r="M429" s="194"/>
      <c r="N429" s="195"/>
      <c r="O429" s="195"/>
      <c r="P429" s="195"/>
      <c r="Q429" s="195"/>
      <c r="R429" s="195"/>
      <c r="S429" s="195"/>
      <c r="T429" s="196"/>
      <c r="AT429" s="192" t="s">
        <v>247</v>
      </c>
      <c r="AU429" s="192" t="s">
        <v>85</v>
      </c>
      <c r="AV429" s="15" t="s">
        <v>98</v>
      </c>
      <c r="AW429" s="15" t="s">
        <v>33</v>
      </c>
      <c r="AX429" s="15" t="s">
        <v>83</v>
      </c>
      <c r="AY429" s="192" t="s">
        <v>235</v>
      </c>
    </row>
    <row r="430" spans="1:65" s="2" customFormat="1" ht="19.899999999999999" customHeight="1" x14ac:dyDescent="0.2">
      <c r="A430" s="33"/>
      <c r="B430" s="162"/>
      <c r="C430" s="163" t="s">
        <v>543</v>
      </c>
      <c r="D430" s="163" t="s">
        <v>237</v>
      </c>
      <c r="E430" s="164" t="s">
        <v>524</v>
      </c>
      <c r="F430" s="165" t="s">
        <v>525</v>
      </c>
      <c r="G430" s="240" t="s">
        <v>341</v>
      </c>
      <c r="H430" s="241">
        <v>0.42799999999999999</v>
      </c>
      <c r="I430" s="167"/>
      <c r="J430" s="254">
        <f>ROUND(I430*H430,2)</f>
        <v>0</v>
      </c>
      <c r="K430" s="255" t="s">
        <v>241</v>
      </c>
      <c r="L430" s="34"/>
      <c r="M430" s="168" t="s">
        <v>1</v>
      </c>
      <c r="N430" s="169" t="s">
        <v>41</v>
      </c>
      <c r="O430" s="59"/>
      <c r="P430" s="170">
        <f>O430*H430</f>
        <v>0</v>
      </c>
      <c r="Q430" s="170">
        <v>1.9539999999999998E-2</v>
      </c>
      <c r="R430" s="170">
        <f>Q430*H430</f>
        <v>8.3631199999999999E-3</v>
      </c>
      <c r="S430" s="170">
        <v>0</v>
      </c>
      <c r="T430" s="171">
        <f>S430*H430</f>
        <v>0</v>
      </c>
      <c r="U430" s="33"/>
      <c r="V430" s="33"/>
      <c r="W430" s="33"/>
      <c r="X430" s="33"/>
      <c r="Y430" s="33"/>
      <c r="Z430" s="33"/>
      <c r="AA430" s="33"/>
      <c r="AB430" s="33"/>
      <c r="AC430" s="33"/>
      <c r="AD430" s="33"/>
      <c r="AE430" s="33"/>
      <c r="AR430" s="172" t="s">
        <v>98</v>
      </c>
      <c r="AT430" s="172" t="s">
        <v>237</v>
      </c>
      <c r="AU430" s="172" t="s">
        <v>85</v>
      </c>
      <c r="AY430" s="18" t="s">
        <v>235</v>
      </c>
      <c r="BE430" s="173">
        <f>IF(N430="základní",J430,0)</f>
        <v>0</v>
      </c>
      <c r="BF430" s="173">
        <f>IF(N430="snížená",J430,0)</f>
        <v>0</v>
      </c>
      <c r="BG430" s="173">
        <f>IF(N430="zákl. přenesená",J430,0)</f>
        <v>0</v>
      </c>
      <c r="BH430" s="173">
        <f>IF(N430="sníž. přenesená",J430,0)</f>
        <v>0</v>
      </c>
      <c r="BI430" s="173">
        <f>IF(N430="nulová",J430,0)</f>
        <v>0</v>
      </c>
      <c r="BJ430" s="18" t="s">
        <v>83</v>
      </c>
      <c r="BK430" s="173">
        <f>ROUND(I430*H430,2)</f>
        <v>0</v>
      </c>
      <c r="BL430" s="18" t="s">
        <v>98</v>
      </c>
      <c r="BM430" s="172" t="s">
        <v>2467</v>
      </c>
    </row>
    <row r="431" spans="1:65" s="2" customFormat="1" ht="29.25" x14ac:dyDescent="0.2">
      <c r="A431" s="33"/>
      <c r="B431" s="34"/>
      <c r="C431" s="33"/>
      <c r="D431" s="174" t="s">
        <v>243</v>
      </c>
      <c r="E431" s="33"/>
      <c r="F431" s="175" t="s">
        <v>527</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243</v>
      </c>
      <c r="AU431" s="18" t="s">
        <v>85</v>
      </c>
    </row>
    <row r="432" spans="1:65" s="2" customFormat="1" ht="68.25" x14ac:dyDescent="0.2">
      <c r="A432" s="33"/>
      <c r="B432" s="34"/>
      <c r="C432" s="33"/>
      <c r="D432" s="174" t="s">
        <v>245</v>
      </c>
      <c r="E432" s="33"/>
      <c r="F432" s="178" t="s">
        <v>528</v>
      </c>
      <c r="G432" s="238"/>
      <c r="H432" s="238"/>
      <c r="I432" s="238"/>
      <c r="J432" s="238"/>
      <c r="K432" s="238"/>
      <c r="L432" s="34"/>
      <c r="M432" s="176"/>
      <c r="N432" s="177"/>
      <c r="O432" s="59"/>
      <c r="P432" s="59"/>
      <c r="Q432" s="59"/>
      <c r="R432" s="59"/>
      <c r="S432" s="59"/>
      <c r="T432" s="60"/>
      <c r="U432" s="33"/>
      <c r="V432" s="33"/>
      <c r="W432" s="33"/>
      <c r="X432" s="33"/>
      <c r="Y432" s="33"/>
      <c r="Z432" s="33"/>
      <c r="AA432" s="33"/>
      <c r="AB432" s="33"/>
      <c r="AC432" s="33"/>
      <c r="AD432" s="33"/>
      <c r="AE432" s="33"/>
      <c r="AT432" s="18" t="s">
        <v>245</v>
      </c>
      <c r="AU432" s="18" t="s">
        <v>85</v>
      </c>
    </row>
    <row r="433" spans="1:65" s="13" customFormat="1" x14ac:dyDescent="0.2">
      <c r="B433" s="179"/>
      <c r="D433" s="174" t="s">
        <v>247</v>
      </c>
      <c r="E433" s="180" t="s">
        <v>1</v>
      </c>
      <c r="F433" s="181" t="s">
        <v>2352</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3" customFormat="1" x14ac:dyDescent="0.2">
      <c r="B434" s="179"/>
      <c r="D434" s="174" t="s">
        <v>247</v>
      </c>
      <c r="E434" s="180" t="s">
        <v>1</v>
      </c>
      <c r="F434" s="181" t="s">
        <v>2468</v>
      </c>
      <c r="G434" s="242"/>
      <c r="H434" s="243" t="s">
        <v>1</v>
      </c>
      <c r="I434" s="242"/>
      <c r="J434" s="242"/>
      <c r="K434" s="242"/>
      <c r="L434" s="179"/>
      <c r="M434" s="182"/>
      <c r="N434" s="183"/>
      <c r="O434" s="183"/>
      <c r="P434" s="183"/>
      <c r="Q434" s="183"/>
      <c r="R434" s="183"/>
      <c r="S434" s="183"/>
      <c r="T434" s="184"/>
      <c r="AT434" s="180" t="s">
        <v>247</v>
      </c>
      <c r="AU434" s="180" t="s">
        <v>85</v>
      </c>
      <c r="AV434" s="13" t="s">
        <v>83</v>
      </c>
      <c r="AW434" s="13" t="s">
        <v>33</v>
      </c>
      <c r="AX434" s="13" t="s">
        <v>76</v>
      </c>
      <c r="AY434" s="180" t="s">
        <v>235</v>
      </c>
    </row>
    <row r="435" spans="1:65" s="13" customFormat="1" x14ac:dyDescent="0.2">
      <c r="B435" s="179"/>
      <c r="D435" s="174" t="s">
        <v>247</v>
      </c>
      <c r="E435" s="180" t="s">
        <v>1</v>
      </c>
      <c r="F435" s="181" t="s">
        <v>532</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2469</v>
      </c>
      <c r="G436" s="244"/>
      <c r="H436" s="245">
        <v>0.42799999999999999</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0.42799999999999999</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4.45" customHeight="1" x14ac:dyDescent="0.2">
      <c r="A438" s="33"/>
      <c r="B438" s="162"/>
      <c r="C438" s="197" t="s">
        <v>551</v>
      </c>
      <c r="D438" s="197" t="s">
        <v>338</v>
      </c>
      <c r="E438" s="198" t="s">
        <v>535</v>
      </c>
      <c r="F438" s="199" t="s">
        <v>536</v>
      </c>
      <c r="G438" s="248" t="s">
        <v>341</v>
      </c>
      <c r="H438" s="249">
        <v>0.42799999999999999</v>
      </c>
      <c r="I438" s="200"/>
      <c r="J438" s="256">
        <f>ROUND(I438*H438,2)</f>
        <v>0</v>
      </c>
      <c r="K438" s="257" t="s">
        <v>241</v>
      </c>
      <c r="L438" s="201"/>
      <c r="M438" s="202" t="s">
        <v>1</v>
      </c>
      <c r="N438" s="203" t="s">
        <v>41</v>
      </c>
      <c r="O438" s="59"/>
      <c r="P438" s="170">
        <f>O438*H438</f>
        <v>0</v>
      </c>
      <c r="Q438" s="170">
        <v>1</v>
      </c>
      <c r="R438" s="170">
        <f>Q438*H438</f>
        <v>0.42799999999999999</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2470</v>
      </c>
    </row>
    <row r="439" spans="1:65" s="2" customFormat="1" x14ac:dyDescent="0.2">
      <c r="A439" s="33"/>
      <c r="B439" s="34"/>
      <c r="C439" s="33"/>
      <c r="D439" s="174" t="s">
        <v>243</v>
      </c>
      <c r="E439" s="33"/>
      <c r="F439" s="175" t="s">
        <v>536</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538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3" customFormat="1" x14ac:dyDescent="0.2">
      <c r="B441" s="179"/>
      <c r="D441" s="174" t="s">
        <v>247</v>
      </c>
      <c r="E441" s="180" t="s">
        <v>1</v>
      </c>
      <c r="F441" s="181" t="s">
        <v>532</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2469</v>
      </c>
      <c r="G442" s="244"/>
      <c r="H442" s="245">
        <v>0.42799999999999999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5" customFormat="1" x14ac:dyDescent="0.2">
      <c r="B443" s="191"/>
      <c r="D443" s="174" t="s">
        <v>247</v>
      </c>
      <c r="E443" s="192" t="s">
        <v>1</v>
      </c>
      <c r="F443" s="193" t="s">
        <v>252</v>
      </c>
      <c r="G443" s="246"/>
      <c r="H443" s="247">
        <v>0.42799999999999999</v>
      </c>
      <c r="I443" s="246"/>
      <c r="J443" s="246"/>
      <c r="K443" s="246"/>
      <c r="L443" s="191"/>
      <c r="M443" s="194"/>
      <c r="N443" s="195"/>
      <c r="O443" s="195"/>
      <c r="P443" s="195"/>
      <c r="Q443" s="195"/>
      <c r="R443" s="195"/>
      <c r="S443" s="195"/>
      <c r="T443" s="196"/>
      <c r="AT443" s="192" t="s">
        <v>247</v>
      </c>
      <c r="AU443" s="192" t="s">
        <v>85</v>
      </c>
      <c r="AV443" s="15" t="s">
        <v>98</v>
      </c>
      <c r="AW443" s="15" t="s">
        <v>33</v>
      </c>
      <c r="AX443" s="15" t="s">
        <v>83</v>
      </c>
      <c r="AY443" s="192" t="s">
        <v>235</v>
      </c>
    </row>
    <row r="444" spans="1:65" s="2" customFormat="1" ht="19.899999999999999" customHeight="1" x14ac:dyDescent="0.2">
      <c r="A444" s="33"/>
      <c r="B444" s="162"/>
      <c r="C444" s="163" t="s">
        <v>559</v>
      </c>
      <c r="D444" s="163" t="s">
        <v>237</v>
      </c>
      <c r="E444" s="164" t="s">
        <v>544</v>
      </c>
      <c r="F444" s="165" t="s">
        <v>545</v>
      </c>
      <c r="G444" s="240" t="s">
        <v>263</v>
      </c>
      <c r="H444" s="241">
        <v>74.230999999999995</v>
      </c>
      <c r="I444" s="167"/>
      <c r="J444" s="254">
        <f>ROUND(I444*H444,2)</f>
        <v>0</v>
      </c>
      <c r="K444" s="255" t="s">
        <v>241</v>
      </c>
      <c r="L444" s="34"/>
      <c r="M444" s="168" t="s">
        <v>1</v>
      </c>
      <c r="N444" s="169" t="s">
        <v>41</v>
      </c>
      <c r="O444" s="59"/>
      <c r="P444" s="170">
        <f>O444*H444</f>
        <v>0</v>
      </c>
      <c r="Q444" s="170">
        <v>0</v>
      </c>
      <c r="R444" s="170">
        <f>Q444*H444</f>
        <v>0</v>
      </c>
      <c r="S444" s="170">
        <v>0</v>
      </c>
      <c r="T444" s="171">
        <f>S444*H444</f>
        <v>0</v>
      </c>
      <c r="U444" s="33"/>
      <c r="V444" s="33"/>
      <c r="W444" s="33"/>
      <c r="X444" s="33"/>
      <c r="Y444" s="33"/>
      <c r="Z444" s="33"/>
      <c r="AA444" s="33"/>
      <c r="AB444" s="33"/>
      <c r="AC444" s="33"/>
      <c r="AD444" s="33"/>
      <c r="AE444" s="33"/>
      <c r="AR444" s="172" t="s">
        <v>98</v>
      </c>
      <c r="AT444" s="172" t="s">
        <v>237</v>
      </c>
      <c r="AU444" s="172" t="s">
        <v>85</v>
      </c>
      <c r="AY444" s="18" t="s">
        <v>235</v>
      </c>
      <c r="BE444" s="173">
        <f>IF(N444="základní",J444,0)</f>
        <v>0</v>
      </c>
      <c r="BF444" s="173">
        <f>IF(N444="snížená",J444,0)</f>
        <v>0</v>
      </c>
      <c r="BG444" s="173">
        <f>IF(N444="zákl. přenesená",J444,0)</f>
        <v>0</v>
      </c>
      <c r="BH444" s="173">
        <f>IF(N444="sníž. přenesená",J444,0)</f>
        <v>0</v>
      </c>
      <c r="BI444" s="173">
        <f>IF(N444="nulová",J444,0)</f>
        <v>0</v>
      </c>
      <c r="BJ444" s="18" t="s">
        <v>83</v>
      </c>
      <c r="BK444" s="173">
        <f>ROUND(I444*H444,2)</f>
        <v>0</v>
      </c>
      <c r="BL444" s="18" t="s">
        <v>98</v>
      </c>
      <c r="BM444" s="172" t="s">
        <v>2471</v>
      </c>
    </row>
    <row r="445" spans="1:65" s="2" customFormat="1" ht="39" x14ac:dyDescent="0.2">
      <c r="A445" s="33"/>
      <c r="B445" s="34"/>
      <c r="C445" s="33"/>
      <c r="D445" s="174" t="s">
        <v>243</v>
      </c>
      <c r="E445" s="33"/>
      <c r="F445" s="175" t="s">
        <v>547</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243</v>
      </c>
      <c r="AU445" s="18" t="s">
        <v>85</v>
      </c>
    </row>
    <row r="446" spans="1:65" s="2" customFormat="1" ht="146.25" x14ac:dyDescent="0.2">
      <c r="A446" s="33"/>
      <c r="B446" s="34"/>
      <c r="C446" s="33"/>
      <c r="D446" s="174" t="s">
        <v>245</v>
      </c>
      <c r="E446" s="33"/>
      <c r="F446" s="178" t="s">
        <v>548</v>
      </c>
      <c r="G446" s="238"/>
      <c r="H446" s="238"/>
      <c r="I446" s="238"/>
      <c r="J446" s="238"/>
      <c r="K446" s="238"/>
      <c r="L446" s="34"/>
      <c r="M446" s="176"/>
      <c r="N446" s="177"/>
      <c r="O446" s="59"/>
      <c r="P446" s="59"/>
      <c r="Q446" s="59"/>
      <c r="R446" s="59"/>
      <c r="S446" s="59"/>
      <c r="T446" s="60"/>
      <c r="U446" s="33"/>
      <c r="V446" s="33"/>
      <c r="W446" s="33"/>
      <c r="X446" s="33"/>
      <c r="Y446" s="33"/>
      <c r="Z446" s="33"/>
      <c r="AA446" s="33"/>
      <c r="AB446" s="33"/>
      <c r="AC446" s="33"/>
      <c r="AD446" s="33"/>
      <c r="AE446" s="33"/>
      <c r="AT446" s="18" t="s">
        <v>245</v>
      </c>
      <c r="AU446" s="18" t="s">
        <v>85</v>
      </c>
    </row>
    <row r="447" spans="1:65" s="13" customFormat="1" x14ac:dyDescent="0.2">
      <c r="B447" s="179"/>
      <c r="D447" s="174" t="s">
        <v>247</v>
      </c>
      <c r="E447" s="180" t="s">
        <v>1</v>
      </c>
      <c r="F447" s="181" t="s">
        <v>2352</v>
      </c>
      <c r="G447" s="242"/>
      <c r="H447" s="243" t="s">
        <v>1</v>
      </c>
      <c r="I447" s="242"/>
      <c r="J447" s="242"/>
      <c r="K447" s="242"/>
      <c r="L447" s="179"/>
      <c r="M447" s="182"/>
      <c r="N447" s="183"/>
      <c r="O447" s="183"/>
      <c r="P447" s="183"/>
      <c r="Q447" s="183"/>
      <c r="R447" s="183"/>
      <c r="S447" s="183"/>
      <c r="T447" s="184"/>
      <c r="AT447" s="180" t="s">
        <v>247</v>
      </c>
      <c r="AU447" s="180" t="s">
        <v>85</v>
      </c>
      <c r="AV447" s="13" t="s">
        <v>83</v>
      </c>
      <c r="AW447" s="13" t="s">
        <v>33</v>
      </c>
      <c r="AX447" s="13" t="s">
        <v>76</v>
      </c>
      <c r="AY447" s="180" t="s">
        <v>235</v>
      </c>
    </row>
    <row r="448" spans="1:65" s="13" customFormat="1" x14ac:dyDescent="0.2">
      <c r="B448" s="179"/>
      <c r="D448" s="174" t="s">
        <v>247</v>
      </c>
      <c r="E448" s="180" t="s">
        <v>1</v>
      </c>
      <c r="F448" s="181" t="s">
        <v>549</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2472</v>
      </c>
      <c r="G449" s="244"/>
      <c r="H449" s="245">
        <v>58.750999999999998</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4" customFormat="1" x14ac:dyDescent="0.2">
      <c r="B450" s="185"/>
      <c r="D450" s="174" t="s">
        <v>247</v>
      </c>
      <c r="E450" s="186" t="s">
        <v>1</v>
      </c>
      <c r="F450" s="187" t="s">
        <v>2473</v>
      </c>
      <c r="G450" s="244"/>
      <c r="H450" s="245">
        <v>15.48</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74.230999999999995</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9.899999999999999" customHeight="1" x14ac:dyDescent="0.2">
      <c r="A452" s="33"/>
      <c r="B452" s="162"/>
      <c r="C452" s="163" t="s">
        <v>566</v>
      </c>
      <c r="D452" s="163" t="s">
        <v>237</v>
      </c>
      <c r="E452" s="164" t="s">
        <v>552</v>
      </c>
      <c r="F452" s="165" t="s">
        <v>553</v>
      </c>
      <c r="G452" s="240" t="s">
        <v>271</v>
      </c>
      <c r="H452" s="241">
        <v>29.7</v>
      </c>
      <c r="I452" s="167"/>
      <c r="J452" s="254">
        <f>ROUND(I452*H452,2)</f>
        <v>0</v>
      </c>
      <c r="K452" s="255" t="s">
        <v>241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2474</v>
      </c>
    </row>
    <row r="453" spans="1:65" s="2" customFormat="1" ht="48.75" x14ac:dyDescent="0.2">
      <c r="A453" s="33"/>
      <c r="B453" s="34"/>
      <c r="C453" s="33"/>
      <c r="D453" s="174" t="s">
        <v>243</v>
      </c>
      <c r="E453" s="33"/>
      <c r="F453" s="175" t="s">
        <v>555</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2" customFormat="1" ht="331.5" x14ac:dyDescent="0.2">
      <c r="A454" s="33"/>
      <c r="B454" s="34"/>
      <c r="C454" s="33"/>
      <c r="D454" s="174" t="s">
        <v>245</v>
      </c>
      <c r="E454" s="33"/>
      <c r="F454" s="178" t="s">
        <v>556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245</v>
      </c>
      <c r="AU454" s="18" t="s">
        <v>85</v>
      </c>
    </row>
    <row r="455" spans="1:65" s="13" customFormat="1" x14ac:dyDescent="0.2">
      <c r="B455" s="179"/>
      <c r="D455" s="174" t="s">
        <v>247</v>
      </c>
      <c r="E455" s="180" t="s">
        <v>1</v>
      </c>
      <c r="F455" s="181" t="s">
        <v>2352</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3" customFormat="1" x14ac:dyDescent="0.2">
      <c r="B456" s="179"/>
      <c r="D456" s="174" t="s">
        <v>247</v>
      </c>
      <c r="E456" s="180" t="s">
        <v>1</v>
      </c>
      <c r="F456" s="181" t="s">
        <v>2475</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2476</v>
      </c>
      <c r="G457" s="244"/>
      <c r="H457" s="245">
        <v>29.7</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5" customFormat="1" x14ac:dyDescent="0.2">
      <c r="B458" s="191"/>
      <c r="D458" s="174" t="s">
        <v>247</v>
      </c>
      <c r="E458" s="192" t="s">
        <v>1</v>
      </c>
      <c r="F458" s="193" t="s">
        <v>252</v>
      </c>
      <c r="G458" s="246"/>
      <c r="H458" s="247">
        <v>29.7</v>
      </c>
      <c r="I458" s="246"/>
      <c r="J458" s="246"/>
      <c r="K458" s="246"/>
      <c r="L458" s="191"/>
      <c r="M458" s="194"/>
      <c r="N458" s="195"/>
      <c r="O458" s="195"/>
      <c r="P458" s="195"/>
      <c r="Q458" s="195"/>
      <c r="R458" s="195"/>
      <c r="S458" s="195"/>
      <c r="T458" s="196"/>
      <c r="AT458" s="192" t="s">
        <v>247</v>
      </c>
      <c r="AU458" s="192" t="s">
        <v>85</v>
      </c>
      <c r="AV458" s="15" t="s">
        <v>98</v>
      </c>
      <c r="AW458" s="15" t="s">
        <v>33</v>
      </c>
      <c r="AX458" s="15" t="s">
        <v>83</v>
      </c>
      <c r="AY458" s="192" t="s">
        <v>235</v>
      </c>
    </row>
    <row r="459" spans="1:65" s="2" customFormat="1" ht="19.899999999999999" customHeight="1" x14ac:dyDescent="0.2">
      <c r="A459" s="33"/>
      <c r="B459" s="162"/>
      <c r="C459" s="163" t="s">
        <v>573</v>
      </c>
      <c r="D459" s="163" t="s">
        <v>237</v>
      </c>
      <c r="E459" s="164" t="s">
        <v>560</v>
      </c>
      <c r="F459" s="165" t="s">
        <v>561</v>
      </c>
      <c r="G459" s="240" t="s">
        <v>263</v>
      </c>
      <c r="H459" s="241">
        <v>121.8</v>
      </c>
      <c r="I459" s="167"/>
      <c r="J459" s="254">
        <f>ROUND(I459*H459,2)</f>
        <v>0</v>
      </c>
      <c r="K459" s="255" t="s">
        <v>241</v>
      </c>
      <c r="L459" s="34"/>
      <c r="M459" s="168" t="s">
        <v>1</v>
      </c>
      <c r="N459" s="169" t="s">
        <v>41</v>
      </c>
      <c r="O459" s="59"/>
      <c r="P459" s="170">
        <f>O459*H459</f>
        <v>0</v>
      </c>
      <c r="Q459" s="170">
        <v>7.26E-3</v>
      </c>
      <c r="R459" s="170">
        <f>Q459*H459</f>
        <v>0.88426799999999994</v>
      </c>
      <c r="S459" s="170">
        <v>0</v>
      </c>
      <c r="T459" s="171">
        <f>S459*H459</f>
        <v>0</v>
      </c>
      <c r="U459" s="33"/>
      <c r="V459" s="33"/>
      <c r="W459" s="33"/>
      <c r="X459" s="33"/>
      <c r="Y459" s="33"/>
      <c r="Z459" s="33"/>
      <c r="AA459" s="33"/>
      <c r="AB459" s="33"/>
      <c r="AC459" s="33"/>
      <c r="AD459" s="33"/>
      <c r="AE459" s="33"/>
      <c r="AR459" s="172" t="s">
        <v>98</v>
      </c>
      <c r="AT459" s="172" t="s">
        <v>237</v>
      </c>
      <c r="AU459" s="172" t="s">
        <v>85</v>
      </c>
      <c r="AY459" s="18" t="s">
        <v>235</v>
      </c>
      <c r="BE459" s="173">
        <f>IF(N459="základní",J459,0)</f>
        <v>0</v>
      </c>
      <c r="BF459" s="173">
        <f>IF(N459="snížená",J459,0)</f>
        <v>0</v>
      </c>
      <c r="BG459" s="173">
        <f>IF(N459="zákl. přenesená",J459,0)</f>
        <v>0</v>
      </c>
      <c r="BH459" s="173">
        <f>IF(N459="sníž. přenesená",J459,0)</f>
        <v>0</v>
      </c>
      <c r="BI459" s="173">
        <f>IF(N459="nulová",J459,0)</f>
        <v>0</v>
      </c>
      <c r="BJ459" s="18" t="s">
        <v>83</v>
      </c>
      <c r="BK459" s="173">
        <f>ROUND(I459*H459,2)</f>
        <v>0</v>
      </c>
      <c r="BL459" s="18" t="s">
        <v>98</v>
      </c>
      <c r="BM459" s="172" t="s">
        <v>2477</v>
      </c>
    </row>
    <row r="460" spans="1:65" s="2" customFormat="1" ht="48.75" x14ac:dyDescent="0.2">
      <c r="A460" s="33"/>
      <c r="B460" s="34"/>
      <c r="C460" s="33"/>
      <c r="D460" s="174" t="s">
        <v>243</v>
      </c>
      <c r="E460" s="33"/>
      <c r="F460" s="175" t="s">
        <v>563</v>
      </c>
      <c r="G460" s="238"/>
      <c r="H460" s="238"/>
      <c r="I460" s="238"/>
      <c r="J460" s="238"/>
      <c r="K460" s="238"/>
      <c r="L460" s="34"/>
      <c r="M460" s="176"/>
      <c r="N460" s="177"/>
      <c r="O460" s="59"/>
      <c r="P460" s="59"/>
      <c r="Q460" s="59"/>
      <c r="R460" s="59"/>
      <c r="S460" s="59"/>
      <c r="T460" s="60"/>
      <c r="U460" s="33"/>
      <c r="V460" s="33"/>
      <c r="W460" s="33"/>
      <c r="X460" s="33"/>
      <c r="Y460" s="33"/>
      <c r="Z460" s="33"/>
      <c r="AA460" s="33"/>
      <c r="AB460" s="33"/>
      <c r="AC460" s="33"/>
      <c r="AD460" s="33"/>
      <c r="AE460" s="33"/>
      <c r="AT460" s="18" t="s">
        <v>243</v>
      </c>
      <c r="AU460" s="18" t="s">
        <v>85</v>
      </c>
    </row>
    <row r="461" spans="1:65" s="2" customFormat="1" ht="234" x14ac:dyDescent="0.2">
      <c r="A461" s="33"/>
      <c r="B461" s="34"/>
      <c r="C461" s="33"/>
      <c r="D461" s="174" t="s">
        <v>245</v>
      </c>
      <c r="E461" s="33"/>
      <c r="F461" s="178" t="s">
        <v>564</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245</v>
      </c>
      <c r="AU461" s="18" t="s">
        <v>85</v>
      </c>
    </row>
    <row r="462" spans="1:65" s="13" customFormat="1" x14ac:dyDescent="0.2">
      <c r="B462" s="179"/>
      <c r="D462" s="174" t="s">
        <v>247</v>
      </c>
      <c r="E462" s="180" t="s">
        <v>1</v>
      </c>
      <c r="F462" s="181" t="s">
        <v>2352</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2478</v>
      </c>
      <c r="G463" s="244"/>
      <c r="H463" s="245">
        <v>3</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4" customFormat="1" x14ac:dyDescent="0.2">
      <c r="B464" s="185"/>
      <c r="D464" s="174" t="s">
        <v>247</v>
      </c>
      <c r="E464" s="186" t="s">
        <v>1</v>
      </c>
      <c r="F464" s="187" t="s">
        <v>2479</v>
      </c>
      <c r="G464" s="244"/>
      <c r="H464" s="245">
        <v>118.8</v>
      </c>
      <c r="I464" s="244"/>
      <c r="J464" s="244"/>
      <c r="K464" s="244"/>
      <c r="L464" s="185"/>
      <c r="M464" s="188"/>
      <c r="N464" s="189"/>
      <c r="O464" s="189"/>
      <c r="P464" s="189"/>
      <c r="Q464" s="189"/>
      <c r="R464" s="189"/>
      <c r="S464" s="189"/>
      <c r="T464" s="190"/>
      <c r="AT464" s="186" t="s">
        <v>247</v>
      </c>
      <c r="AU464" s="186" t="s">
        <v>85</v>
      </c>
      <c r="AV464" s="14" t="s">
        <v>85</v>
      </c>
      <c r="AW464" s="14" t="s">
        <v>33</v>
      </c>
      <c r="AX464" s="14" t="s">
        <v>76</v>
      </c>
      <c r="AY464" s="186" t="s">
        <v>235</v>
      </c>
    </row>
    <row r="465" spans="1:65" s="15" customFormat="1" x14ac:dyDescent="0.2">
      <c r="B465" s="191"/>
      <c r="D465" s="174" t="s">
        <v>247</v>
      </c>
      <c r="E465" s="192" t="s">
        <v>1</v>
      </c>
      <c r="F465" s="193" t="s">
        <v>252</v>
      </c>
      <c r="G465" s="246"/>
      <c r="H465" s="247">
        <v>121.8</v>
      </c>
      <c r="I465" s="246"/>
      <c r="J465" s="246"/>
      <c r="K465" s="246"/>
      <c r="L465" s="191"/>
      <c r="M465" s="194"/>
      <c r="N465" s="195"/>
      <c r="O465" s="195"/>
      <c r="P465" s="195"/>
      <c r="Q465" s="195"/>
      <c r="R465" s="195"/>
      <c r="S465" s="195"/>
      <c r="T465" s="196"/>
      <c r="AT465" s="192" t="s">
        <v>247</v>
      </c>
      <c r="AU465" s="192" t="s">
        <v>85</v>
      </c>
      <c r="AV465" s="15" t="s">
        <v>98</v>
      </c>
      <c r="AW465" s="15" t="s">
        <v>33</v>
      </c>
      <c r="AX465" s="15" t="s">
        <v>83</v>
      </c>
      <c r="AY465" s="192" t="s">
        <v>235</v>
      </c>
    </row>
    <row r="466" spans="1:65" s="2" customFormat="1" ht="19.899999999999999" customHeight="1" x14ac:dyDescent="0.2">
      <c r="A466" s="33"/>
      <c r="B466" s="162"/>
      <c r="C466" s="163" t="s">
        <v>582</v>
      </c>
      <c r="D466" s="163" t="s">
        <v>237</v>
      </c>
      <c r="E466" s="164" t="s">
        <v>567</v>
      </c>
      <c r="F466" s="165" t="s">
        <v>568</v>
      </c>
      <c r="G466" s="240" t="s">
        <v>263</v>
      </c>
      <c r="H466" s="241">
        <v>121.8</v>
      </c>
      <c r="I466" s="167"/>
      <c r="J466" s="254">
        <f>ROUND(I466*H466,2)</f>
        <v>0</v>
      </c>
      <c r="K466" s="255" t="s">
        <v>241</v>
      </c>
      <c r="L466" s="34"/>
      <c r="M466" s="168" t="s">
        <v>1</v>
      </c>
      <c r="N466" s="169" t="s">
        <v>41</v>
      </c>
      <c r="O466" s="59"/>
      <c r="P466" s="170">
        <f>O466*H466</f>
        <v>0</v>
      </c>
      <c r="Q466" s="170">
        <v>8.5999999999999998E-4</v>
      </c>
      <c r="R466" s="170">
        <f>Q466*H466</f>
        <v>0.10474799999999999</v>
      </c>
      <c r="S466" s="170">
        <v>0</v>
      </c>
      <c r="T466" s="171">
        <f>S466*H466</f>
        <v>0</v>
      </c>
      <c r="U466" s="33"/>
      <c r="V466" s="33"/>
      <c r="W466" s="33"/>
      <c r="X466" s="33"/>
      <c r="Y466" s="33"/>
      <c r="Z466" s="33"/>
      <c r="AA466" s="33"/>
      <c r="AB466" s="33"/>
      <c r="AC466" s="33"/>
      <c r="AD466" s="33"/>
      <c r="AE466" s="33"/>
      <c r="AR466" s="172" t="s">
        <v>98</v>
      </c>
      <c r="AT466" s="172" t="s">
        <v>237</v>
      </c>
      <c r="AU466" s="172" t="s">
        <v>85</v>
      </c>
      <c r="AY466" s="18" t="s">
        <v>235</v>
      </c>
      <c r="BE466" s="173">
        <f>IF(N466="základní",J466,0)</f>
        <v>0</v>
      </c>
      <c r="BF466" s="173">
        <f>IF(N466="snížená",J466,0)</f>
        <v>0</v>
      </c>
      <c r="BG466" s="173">
        <f>IF(N466="zákl. přenesená",J466,0)</f>
        <v>0</v>
      </c>
      <c r="BH466" s="173">
        <f>IF(N466="sníž. přenesená",J466,0)</f>
        <v>0</v>
      </c>
      <c r="BI466" s="173">
        <f>IF(N466="nulová",J466,0)</f>
        <v>0</v>
      </c>
      <c r="BJ466" s="18" t="s">
        <v>83</v>
      </c>
      <c r="BK466" s="173">
        <f>ROUND(I466*H466,2)</f>
        <v>0</v>
      </c>
      <c r="BL466" s="18" t="s">
        <v>98</v>
      </c>
      <c r="BM466" s="172" t="s">
        <v>2480</v>
      </c>
    </row>
    <row r="467" spans="1:65" s="2" customFormat="1" ht="48.75" x14ac:dyDescent="0.2">
      <c r="A467" s="33"/>
      <c r="B467" s="34"/>
      <c r="C467" s="33"/>
      <c r="D467" s="174" t="s">
        <v>243</v>
      </c>
      <c r="E467" s="33"/>
      <c r="F467" s="175" t="s">
        <v>570</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243</v>
      </c>
      <c r="AU467" s="18" t="s">
        <v>85</v>
      </c>
    </row>
    <row r="468" spans="1:65" s="2" customFormat="1" ht="234" x14ac:dyDescent="0.2">
      <c r="A468" s="33"/>
      <c r="B468" s="34"/>
      <c r="C468" s="33"/>
      <c r="D468" s="174" t="s">
        <v>245</v>
      </c>
      <c r="E468" s="33"/>
      <c r="F468" s="178" t="s">
        <v>564</v>
      </c>
      <c r="G468" s="238"/>
      <c r="H468" s="238"/>
      <c r="I468" s="238"/>
      <c r="J468" s="238"/>
      <c r="K468" s="238"/>
      <c r="L468" s="34"/>
      <c r="M468" s="176"/>
      <c r="N468" s="177"/>
      <c r="O468" s="59"/>
      <c r="P468" s="59"/>
      <c r="Q468" s="59"/>
      <c r="R468" s="59"/>
      <c r="S468" s="59"/>
      <c r="T468" s="60"/>
      <c r="U468" s="33"/>
      <c r="V468" s="33"/>
      <c r="W468" s="33"/>
      <c r="X468" s="33"/>
      <c r="Y468" s="33"/>
      <c r="Z468" s="33"/>
      <c r="AA468" s="33"/>
      <c r="AB468" s="33"/>
      <c r="AC468" s="33"/>
      <c r="AD468" s="33"/>
      <c r="AE468" s="33"/>
      <c r="AT468" s="18" t="s">
        <v>245</v>
      </c>
      <c r="AU468" s="18" t="s">
        <v>85</v>
      </c>
    </row>
    <row r="469" spans="1:65" s="13" customFormat="1" x14ac:dyDescent="0.2">
      <c r="B469" s="179"/>
      <c r="D469" s="174" t="s">
        <v>247</v>
      </c>
      <c r="E469" s="180" t="s">
        <v>1</v>
      </c>
      <c r="F469" s="181" t="s">
        <v>571</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2481</v>
      </c>
      <c r="G470" s="244"/>
      <c r="H470" s="245">
        <v>121.8</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121.8</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592</v>
      </c>
      <c r="D472" s="163" t="s">
        <v>237</v>
      </c>
      <c r="E472" s="164" t="s">
        <v>574</v>
      </c>
      <c r="F472" s="165" t="s">
        <v>575</v>
      </c>
      <c r="G472" s="240" t="s">
        <v>341</v>
      </c>
      <c r="H472" s="241">
        <v>2.1240000000000001</v>
      </c>
      <c r="I472" s="167"/>
      <c r="J472" s="254">
        <f>ROUND(I472*H472,2)</f>
        <v>0</v>
      </c>
      <c r="K472" s="255" t="s">
        <v>241</v>
      </c>
      <c r="L472" s="34"/>
      <c r="M472" s="168" t="s">
        <v>1</v>
      </c>
      <c r="N472" s="169" t="s">
        <v>41</v>
      </c>
      <c r="O472" s="59"/>
      <c r="P472" s="170">
        <f>O472*H472</f>
        <v>0</v>
      </c>
      <c r="Q472" s="170">
        <v>1.0563100000000001</v>
      </c>
      <c r="R472" s="170">
        <f>Q472*H472</f>
        <v>2.2436024400000001</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2482</v>
      </c>
    </row>
    <row r="473" spans="1:65" s="2" customFormat="1" ht="58.5" x14ac:dyDescent="0.2">
      <c r="A473" s="33"/>
      <c r="B473" s="34"/>
      <c r="C473" s="33"/>
      <c r="D473" s="174" t="s">
        <v>243</v>
      </c>
      <c r="E473" s="33"/>
      <c r="F473" s="175" t="s">
        <v>577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578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579</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3" customFormat="1" x14ac:dyDescent="0.2">
      <c r="B476" s="179"/>
      <c r="D476" s="174" t="s">
        <v>247</v>
      </c>
      <c r="E476" s="180" t="s">
        <v>1</v>
      </c>
      <c r="F476" s="181" t="s">
        <v>1573</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2483</v>
      </c>
      <c r="G477" s="244"/>
      <c r="H477" s="245">
        <v>2.1240000000000001</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2.1240000000000001</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4.45" customHeight="1" x14ac:dyDescent="0.2">
      <c r="A479" s="33"/>
      <c r="B479" s="162"/>
      <c r="C479" s="163" t="s">
        <v>600</v>
      </c>
      <c r="D479" s="163" t="s">
        <v>237</v>
      </c>
      <c r="E479" s="164" t="s">
        <v>2484</v>
      </c>
      <c r="F479" s="165" t="s">
        <v>2485</v>
      </c>
      <c r="G479" s="240" t="s">
        <v>271</v>
      </c>
      <c r="H479" s="241">
        <v>81.094999999999999</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2486</v>
      </c>
    </row>
    <row r="480" spans="1:65" s="2" customFormat="1" x14ac:dyDescent="0.2">
      <c r="A480" s="33"/>
      <c r="B480" s="34"/>
      <c r="C480" s="33"/>
      <c r="D480" s="174" t="s">
        <v>243</v>
      </c>
      <c r="E480" s="33"/>
      <c r="F480" s="175" t="s">
        <v>2487</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224.25" x14ac:dyDescent="0.2">
      <c r="A481" s="33"/>
      <c r="B481" s="34"/>
      <c r="C481" s="33"/>
      <c r="D481" s="174" t="s">
        <v>245</v>
      </c>
      <c r="E481" s="33"/>
      <c r="F481" s="178" t="s">
        <v>2488</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2352</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2489</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3" customFormat="1" x14ac:dyDescent="0.2">
      <c r="B484" s="179"/>
      <c r="D484" s="174" t="s">
        <v>247</v>
      </c>
      <c r="E484" s="180" t="s">
        <v>1</v>
      </c>
      <c r="F484" s="181" t="s">
        <v>2490</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4" customFormat="1" x14ac:dyDescent="0.2">
      <c r="B485" s="185"/>
      <c r="D485" s="174" t="s">
        <v>247</v>
      </c>
      <c r="E485" s="186" t="s">
        <v>1</v>
      </c>
      <c r="F485" s="187" t="s">
        <v>2491</v>
      </c>
      <c r="G485" s="244"/>
      <c r="H485" s="245">
        <v>81.094999999999999</v>
      </c>
      <c r="I485" s="244"/>
      <c r="J485" s="244"/>
      <c r="K485" s="244"/>
      <c r="L485" s="185"/>
      <c r="M485" s="188"/>
      <c r="N485" s="189"/>
      <c r="O485" s="189"/>
      <c r="P485" s="189"/>
      <c r="Q485" s="189"/>
      <c r="R485" s="189"/>
      <c r="S485" s="189"/>
      <c r="T485" s="190"/>
      <c r="AT485" s="186" t="s">
        <v>247</v>
      </c>
      <c r="AU485" s="186" t="s">
        <v>85</v>
      </c>
      <c r="AV485" s="14" t="s">
        <v>85</v>
      </c>
      <c r="AW485" s="14" t="s">
        <v>33</v>
      </c>
      <c r="AX485" s="14" t="s">
        <v>76</v>
      </c>
      <c r="AY485" s="186" t="s">
        <v>235</v>
      </c>
    </row>
    <row r="486" spans="1:65" s="15" customFormat="1" x14ac:dyDescent="0.2">
      <c r="B486" s="191"/>
      <c r="D486" s="174" t="s">
        <v>247</v>
      </c>
      <c r="E486" s="192" t="s">
        <v>1</v>
      </c>
      <c r="F486" s="193" t="s">
        <v>252</v>
      </c>
      <c r="G486" s="246"/>
      <c r="H486" s="247">
        <v>81.094999999999999</v>
      </c>
      <c r="I486" s="246"/>
      <c r="J486" s="246"/>
      <c r="K486" s="246"/>
      <c r="L486" s="191"/>
      <c r="M486" s="194"/>
      <c r="N486" s="195"/>
      <c r="O486" s="195"/>
      <c r="P486" s="195"/>
      <c r="Q486" s="195"/>
      <c r="R486" s="195"/>
      <c r="S486" s="195"/>
      <c r="T486" s="196"/>
      <c r="AT486" s="192" t="s">
        <v>247</v>
      </c>
      <c r="AU486" s="192" t="s">
        <v>85</v>
      </c>
      <c r="AV486" s="15" t="s">
        <v>98</v>
      </c>
      <c r="AW486" s="15" t="s">
        <v>33</v>
      </c>
      <c r="AX486" s="15" t="s">
        <v>83</v>
      </c>
      <c r="AY486" s="192" t="s">
        <v>235</v>
      </c>
    </row>
    <row r="487" spans="1:65" s="2" customFormat="1" ht="14.45" customHeight="1" x14ac:dyDescent="0.2">
      <c r="A487" s="33"/>
      <c r="B487" s="162"/>
      <c r="C487" s="163" t="s">
        <v>608</v>
      </c>
      <c r="D487" s="163" t="s">
        <v>237</v>
      </c>
      <c r="E487" s="164" t="s">
        <v>2492</v>
      </c>
      <c r="F487" s="165" t="s">
        <v>2493</v>
      </c>
      <c r="G487" s="240" t="s">
        <v>271</v>
      </c>
      <c r="H487" s="241">
        <v>77.334000000000003</v>
      </c>
      <c r="I487" s="167"/>
      <c r="J487" s="254">
        <f>ROUND(I487*H487,2)</f>
        <v>0</v>
      </c>
      <c r="K487" s="255" t="s">
        <v>241</v>
      </c>
      <c r="L487" s="34"/>
      <c r="M487" s="168" t="s">
        <v>1</v>
      </c>
      <c r="N487" s="169" t="s">
        <v>41</v>
      </c>
      <c r="O487" s="59"/>
      <c r="P487" s="170">
        <f>O487*H487</f>
        <v>0</v>
      </c>
      <c r="Q487" s="170">
        <v>0</v>
      </c>
      <c r="R487" s="170">
        <f>Q487*H487</f>
        <v>0</v>
      </c>
      <c r="S487" s="170">
        <v>0</v>
      </c>
      <c r="T487" s="171">
        <f>S487*H487</f>
        <v>0</v>
      </c>
      <c r="U487" s="33"/>
      <c r="V487" s="33"/>
      <c r="W487" s="33"/>
      <c r="X487" s="33"/>
      <c r="Y487" s="33"/>
      <c r="Z487" s="33"/>
      <c r="AA487" s="33"/>
      <c r="AB487" s="33"/>
      <c r="AC487" s="33"/>
      <c r="AD487" s="33"/>
      <c r="AE487" s="33"/>
      <c r="AR487" s="172" t="s">
        <v>98</v>
      </c>
      <c r="AT487" s="172" t="s">
        <v>237</v>
      </c>
      <c r="AU487" s="172" t="s">
        <v>85</v>
      </c>
      <c r="AY487" s="18" t="s">
        <v>235</v>
      </c>
      <c r="BE487" s="173">
        <f>IF(N487="základní",J487,0)</f>
        <v>0</v>
      </c>
      <c r="BF487" s="173">
        <f>IF(N487="snížená",J487,0)</f>
        <v>0</v>
      </c>
      <c r="BG487" s="173">
        <f>IF(N487="zákl. přenesená",J487,0)</f>
        <v>0</v>
      </c>
      <c r="BH487" s="173">
        <f>IF(N487="sníž. přenesená",J487,0)</f>
        <v>0</v>
      </c>
      <c r="BI487" s="173">
        <f>IF(N487="nulová",J487,0)</f>
        <v>0</v>
      </c>
      <c r="BJ487" s="18" t="s">
        <v>83</v>
      </c>
      <c r="BK487" s="173">
        <f>ROUND(I487*H487,2)</f>
        <v>0</v>
      </c>
      <c r="BL487" s="18" t="s">
        <v>98</v>
      </c>
      <c r="BM487" s="172" t="s">
        <v>2494</v>
      </c>
    </row>
    <row r="488" spans="1:65" s="2" customFormat="1" ht="19.5" x14ac:dyDescent="0.2">
      <c r="A488" s="33"/>
      <c r="B488" s="34"/>
      <c r="C488" s="33"/>
      <c r="D488" s="174" t="s">
        <v>243</v>
      </c>
      <c r="E488" s="33"/>
      <c r="F488" s="175" t="s">
        <v>2495</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243</v>
      </c>
      <c r="AU488" s="18" t="s">
        <v>85</v>
      </c>
    </row>
    <row r="489" spans="1:65" s="2" customFormat="1" ht="224.25" x14ac:dyDescent="0.2">
      <c r="A489" s="33"/>
      <c r="B489" s="34"/>
      <c r="C489" s="33"/>
      <c r="D489" s="174" t="s">
        <v>245</v>
      </c>
      <c r="E489" s="33"/>
      <c r="F489" s="178" t="s">
        <v>2496</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245</v>
      </c>
      <c r="AU489" s="18" t="s">
        <v>85</v>
      </c>
    </row>
    <row r="490" spans="1:65" s="13" customFormat="1" x14ac:dyDescent="0.2">
      <c r="B490" s="179"/>
      <c r="D490" s="174" t="s">
        <v>247</v>
      </c>
      <c r="E490" s="180" t="s">
        <v>1</v>
      </c>
      <c r="F490" s="181" t="s">
        <v>2352</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3" customFormat="1" x14ac:dyDescent="0.2">
      <c r="B491" s="179"/>
      <c r="D491" s="174" t="s">
        <v>247</v>
      </c>
      <c r="E491" s="180" t="s">
        <v>1</v>
      </c>
      <c r="F491" s="181" t="s">
        <v>2497</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2498</v>
      </c>
      <c r="G492" s="244"/>
      <c r="H492" s="245">
        <v>42.518000000000001</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2499</v>
      </c>
      <c r="G493" s="244"/>
      <c r="H493" s="245">
        <v>34.816000000000003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77.334000000000003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19.899999999999999" customHeight="1" x14ac:dyDescent="0.2">
      <c r="A495" s="33"/>
      <c r="B495" s="162"/>
      <c r="C495" s="163" t="s">
        <v>616</v>
      </c>
      <c r="D495" s="163" t="s">
        <v>237</v>
      </c>
      <c r="E495" s="164" t="s">
        <v>2500</v>
      </c>
      <c r="F495" s="165" t="s">
        <v>2501</v>
      </c>
      <c r="G495" s="240" t="s">
        <v>263</v>
      </c>
      <c r="H495" s="241">
        <v>156.58000000000001</v>
      </c>
      <c r="I495" s="167"/>
      <c r="J495" s="254">
        <f>ROUND(I495*H495,2)</f>
        <v>0</v>
      </c>
      <c r="K495" s="255" t="s">
        <v>241</v>
      </c>
      <c r="L495" s="34"/>
      <c r="M495" s="168" t="s">
        <v>1</v>
      </c>
      <c r="N495" s="169" t="s">
        <v>41</v>
      </c>
      <c r="O495" s="59"/>
      <c r="P495" s="170">
        <f>O495*H495</f>
        <v>0</v>
      </c>
      <c r="Q495" s="170">
        <v>1.82E-3</v>
      </c>
      <c r="R495" s="170">
        <f>Q495*H495</f>
        <v>0.2849756</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2502</v>
      </c>
    </row>
    <row r="496" spans="1:65" s="2" customFormat="1" ht="19.5" x14ac:dyDescent="0.2">
      <c r="A496" s="33"/>
      <c r="B496" s="34"/>
      <c r="C496" s="33"/>
      <c r="D496" s="174" t="s">
        <v>243</v>
      </c>
      <c r="E496" s="33"/>
      <c r="F496" s="175" t="s">
        <v>2503</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351" x14ac:dyDescent="0.2">
      <c r="A497" s="33"/>
      <c r="B497" s="34"/>
      <c r="C497" s="33"/>
      <c r="D497" s="174" t="s">
        <v>245</v>
      </c>
      <c r="E497" s="33"/>
      <c r="F497" s="178" t="s">
        <v>2504</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2352</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2505</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2506</v>
      </c>
      <c r="G500" s="244"/>
      <c r="H500" s="245">
        <v>33.1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4" customFormat="1" x14ac:dyDescent="0.2">
      <c r="B501" s="185"/>
      <c r="D501" s="174" t="s">
        <v>247</v>
      </c>
      <c r="E501" s="186" t="s">
        <v>1</v>
      </c>
      <c r="F501" s="187" t="s">
        <v>2507</v>
      </c>
      <c r="G501" s="244"/>
      <c r="H501" s="245">
        <v>123.48</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1:65" s="15" customFormat="1" x14ac:dyDescent="0.2">
      <c r="B502" s="191"/>
      <c r="D502" s="174" t="s">
        <v>247</v>
      </c>
      <c r="E502" s="192" t="s">
        <v>1</v>
      </c>
      <c r="F502" s="193" t="s">
        <v>252</v>
      </c>
      <c r="G502" s="246"/>
      <c r="H502" s="247">
        <v>156.58000000000001</v>
      </c>
      <c r="I502" s="246"/>
      <c r="J502" s="246"/>
      <c r="K502" s="246"/>
      <c r="L502" s="191"/>
      <c r="M502" s="194"/>
      <c r="N502" s="195"/>
      <c r="O502" s="195"/>
      <c r="P502" s="195"/>
      <c r="Q502" s="195"/>
      <c r="R502" s="195"/>
      <c r="S502" s="195"/>
      <c r="T502" s="196"/>
      <c r="AT502" s="192" t="s">
        <v>247</v>
      </c>
      <c r="AU502" s="192" t="s">
        <v>85</v>
      </c>
      <c r="AV502" s="15" t="s">
        <v>98</v>
      </c>
      <c r="AW502" s="15" t="s">
        <v>33</v>
      </c>
      <c r="AX502" s="15" t="s">
        <v>83</v>
      </c>
      <c r="AY502" s="192" t="s">
        <v>235</v>
      </c>
    </row>
    <row r="503" spans="1:65" s="2" customFormat="1" ht="19.899999999999999" customHeight="1" x14ac:dyDescent="0.2">
      <c r="A503" s="33"/>
      <c r="B503" s="162"/>
      <c r="C503" s="163" t="s">
        <v>624</v>
      </c>
      <c r="D503" s="163" t="s">
        <v>237</v>
      </c>
      <c r="E503" s="164" t="s">
        <v>2508</v>
      </c>
      <c r="F503" s="165" t="s">
        <v>2509</v>
      </c>
      <c r="G503" s="240" t="s">
        <v>263</v>
      </c>
      <c r="H503" s="241">
        <v>156.58000000000001</v>
      </c>
      <c r="I503" s="167"/>
      <c r="J503" s="254">
        <f>ROUND(I503*H503,2)</f>
        <v>0</v>
      </c>
      <c r="K503" s="255" t="s">
        <v>241</v>
      </c>
      <c r="L503" s="34"/>
      <c r="M503" s="168" t="s">
        <v>1</v>
      </c>
      <c r="N503" s="169" t="s">
        <v>41</v>
      </c>
      <c r="O503" s="59"/>
      <c r="P503" s="170">
        <f>O503*H503</f>
        <v>0</v>
      </c>
      <c r="Q503" s="170">
        <v>4.0000000000000003E-5</v>
      </c>
      <c r="R503" s="170">
        <f>Q503*H503</f>
        <v>6.2632000000000009E-3</v>
      </c>
      <c r="S503" s="170">
        <v>0</v>
      </c>
      <c r="T503" s="171">
        <f>S503*H503</f>
        <v>0</v>
      </c>
      <c r="U503" s="33"/>
      <c r="V503" s="33"/>
      <c r="W503" s="33"/>
      <c r="X503" s="33"/>
      <c r="Y503" s="33"/>
      <c r="Z503" s="33"/>
      <c r="AA503" s="33"/>
      <c r="AB503" s="33"/>
      <c r="AC503" s="33"/>
      <c r="AD503" s="33"/>
      <c r="AE503" s="33"/>
      <c r="AR503" s="172" t="s">
        <v>98</v>
      </c>
      <c r="AT503" s="172" t="s">
        <v>237</v>
      </c>
      <c r="AU503" s="172" t="s">
        <v>85</v>
      </c>
      <c r="AY503" s="18" t="s">
        <v>235</v>
      </c>
      <c r="BE503" s="173">
        <f>IF(N503="základní",J503,0)</f>
        <v>0</v>
      </c>
      <c r="BF503" s="173">
        <f>IF(N503="snížená",J503,0)</f>
        <v>0</v>
      </c>
      <c r="BG503" s="173">
        <f>IF(N503="zákl. přenesená",J503,0)</f>
        <v>0</v>
      </c>
      <c r="BH503" s="173">
        <f>IF(N503="sníž. přenesená",J503,0)</f>
        <v>0</v>
      </c>
      <c r="BI503" s="173">
        <f>IF(N503="nulová",J503,0)</f>
        <v>0</v>
      </c>
      <c r="BJ503" s="18" t="s">
        <v>83</v>
      </c>
      <c r="BK503" s="173">
        <f>ROUND(I503*H503,2)</f>
        <v>0</v>
      </c>
      <c r="BL503" s="18" t="s">
        <v>98</v>
      </c>
      <c r="BM503" s="172" t="s">
        <v>2510</v>
      </c>
    </row>
    <row r="504" spans="1:65" s="2" customFormat="1" ht="19.5" x14ac:dyDescent="0.2">
      <c r="A504" s="33"/>
      <c r="B504" s="34"/>
      <c r="C504" s="33"/>
      <c r="D504" s="174" t="s">
        <v>243</v>
      </c>
      <c r="E504" s="33"/>
      <c r="F504" s="175" t="s">
        <v>2511</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243</v>
      </c>
      <c r="AU504" s="18" t="s">
        <v>85</v>
      </c>
    </row>
    <row r="505" spans="1:65" s="2" customFormat="1" ht="351" x14ac:dyDescent="0.2">
      <c r="A505" s="33"/>
      <c r="B505" s="34"/>
      <c r="C505" s="33"/>
      <c r="D505" s="174" t="s">
        <v>245</v>
      </c>
      <c r="E505" s="33"/>
      <c r="F505" s="178" t="s">
        <v>2504</v>
      </c>
      <c r="G505" s="238"/>
      <c r="H505" s="238"/>
      <c r="I505" s="238"/>
      <c r="J505" s="238"/>
      <c r="K505" s="238"/>
      <c r="L505" s="34"/>
      <c r="M505" s="176"/>
      <c r="N505" s="177"/>
      <c r="O505" s="59"/>
      <c r="P505" s="59"/>
      <c r="Q505" s="59"/>
      <c r="R505" s="59"/>
      <c r="S505" s="59"/>
      <c r="T505" s="60"/>
      <c r="U505" s="33"/>
      <c r="V505" s="33"/>
      <c r="W505" s="33"/>
      <c r="X505" s="33"/>
      <c r="Y505" s="33"/>
      <c r="Z505" s="33"/>
      <c r="AA505" s="33"/>
      <c r="AB505" s="33"/>
      <c r="AC505" s="33"/>
      <c r="AD505" s="33"/>
      <c r="AE505" s="33"/>
      <c r="AT505" s="18" t="s">
        <v>245</v>
      </c>
      <c r="AU505" s="18" t="s">
        <v>85</v>
      </c>
    </row>
    <row r="506" spans="1:65" s="13" customFormat="1" x14ac:dyDescent="0.2">
      <c r="B506" s="179"/>
      <c r="D506" s="174" t="s">
        <v>247</v>
      </c>
      <c r="E506" s="180" t="s">
        <v>1</v>
      </c>
      <c r="F506" s="181" t="s">
        <v>2512</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2513</v>
      </c>
      <c r="G507" s="244"/>
      <c r="H507" s="245">
        <v>156.58000000000001</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156.58000000000001</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30" customHeight="1" x14ac:dyDescent="0.2">
      <c r="A509" s="33"/>
      <c r="B509" s="162"/>
      <c r="C509" s="163" t="s">
        <v>633</v>
      </c>
      <c r="D509" s="163" t="s">
        <v>237</v>
      </c>
      <c r="E509" s="164" t="s">
        <v>2514</v>
      </c>
      <c r="F509" s="165" t="s">
        <v>2515</v>
      </c>
      <c r="G509" s="240" t="s">
        <v>263</v>
      </c>
      <c r="H509" s="241">
        <v>159.56800000000001</v>
      </c>
      <c r="I509" s="167"/>
      <c r="J509" s="254">
        <f>ROUND(I509*H509,2)</f>
        <v>0</v>
      </c>
      <c r="K509" s="255" t="s">
        <v>241</v>
      </c>
      <c r="L509" s="34"/>
      <c r="M509" s="168" t="s">
        <v>1</v>
      </c>
      <c r="N509" s="169" t="s">
        <v>41</v>
      </c>
      <c r="O509" s="59"/>
      <c r="P509" s="170">
        <f>O509*H509</f>
        <v>0</v>
      </c>
      <c r="Q509" s="170">
        <v>1.32E-3</v>
      </c>
      <c r="R509" s="170">
        <f>Q509*H509</f>
        <v>0.21062976000000003</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2516</v>
      </c>
    </row>
    <row r="510" spans="1:65" s="2" customFormat="1" ht="19.5" x14ac:dyDescent="0.2">
      <c r="A510" s="33"/>
      <c r="B510" s="34"/>
      <c r="C510" s="33"/>
      <c r="D510" s="174" t="s">
        <v>243</v>
      </c>
      <c r="E510" s="33"/>
      <c r="F510" s="175" t="s">
        <v>2517</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302.25" x14ac:dyDescent="0.2">
      <c r="A511" s="33"/>
      <c r="B511" s="34"/>
      <c r="C511" s="33"/>
      <c r="D511" s="174" t="s">
        <v>245</v>
      </c>
      <c r="E511" s="33"/>
      <c r="F511" s="178" t="s">
        <v>2518</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2352</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2497</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2519</v>
      </c>
      <c r="G514" s="244"/>
      <c r="H514" s="245">
        <v>41.28</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4" customFormat="1" x14ac:dyDescent="0.2">
      <c r="B515" s="185"/>
      <c r="D515" s="174" t="s">
        <v>247</v>
      </c>
      <c r="E515" s="186" t="s">
        <v>1</v>
      </c>
      <c r="F515" s="187" t="s">
        <v>2520</v>
      </c>
      <c r="G515" s="244"/>
      <c r="H515" s="245">
        <v>9.8879999999999999</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4" customFormat="1" x14ac:dyDescent="0.2">
      <c r="B516" s="185"/>
      <c r="D516" s="174" t="s">
        <v>247</v>
      </c>
      <c r="E516" s="186" t="s">
        <v>1</v>
      </c>
      <c r="F516" s="187" t="s">
        <v>2521</v>
      </c>
      <c r="G516" s="244"/>
      <c r="H516" s="245">
        <v>102.4</v>
      </c>
      <c r="I516" s="244"/>
      <c r="J516" s="244"/>
      <c r="K516" s="244"/>
      <c r="L516" s="185"/>
      <c r="M516" s="188"/>
      <c r="N516" s="189"/>
      <c r="O516" s="189"/>
      <c r="P516" s="189"/>
      <c r="Q516" s="189"/>
      <c r="R516" s="189"/>
      <c r="S516" s="189"/>
      <c r="T516" s="190"/>
      <c r="AT516" s="186" t="s">
        <v>247</v>
      </c>
      <c r="AU516" s="186" t="s">
        <v>85</v>
      </c>
      <c r="AV516" s="14" t="s">
        <v>85</v>
      </c>
      <c r="AW516" s="14" t="s">
        <v>33</v>
      </c>
      <c r="AX516" s="14" t="s">
        <v>76</v>
      </c>
      <c r="AY516" s="186" t="s">
        <v>235</v>
      </c>
    </row>
    <row r="517" spans="1:65" s="14" customFormat="1" x14ac:dyDescent="0.2">
      <c r="B517" s="185"/>
      <c r="D517" s="174" t="s">
        <v>247</v>
      </c>
      <c r="E517" s="186" t="s">
        <v>1</v>
      </c>
      <c r="F517" s="187" t="s">
        <v>2522</v>
      </c>
      <c r="G517" s="244"/>
      <c r="H517" s="245">
        <v>6</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159.56800000000001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163" t="s">
        <v>638</v>
      </c>
      <c r="D519" s="163" t="s">
        <v>237</v>
      </c>
      <c r="E519" s="164" t="s">
        <v>2523</v>
      </c>
      <c r="F519" s="165" t="s">
        <v>2524</v>
      </c>
      <c r="G519" s="240" t="s">
        <v>263</v>
      </c>
      <c r="H519" s="241">
        <v>159.56800000000001</v>
      </c>
      <c r="I519" s="167"/>
      <c r="J519" s="254">
        <f>ROUND(I519*H519,2)</f>
        <v>0</v>
      </c>
      <c r="K519" s="255" t="s">
        <v>241</v>
      </c>
      <c r="L519" s="34"/>
      <c r="M519" s="168" t="s">
        <v>1</v>
      </c>
      <c r="N519" s="169" t="s">
        <v>41</v>
      </c>
      <c r="O519" s="59"/>
      <c r="P519" s="170">
        <f>O519*H519</f>
        <v>0</v>
      </c>
      <c r="Q519" s="170">
        <v>4.0000000000000003E-5</v>
      </c>
      <c r="R519" s="170">
        <f>Q519*H519</f>
        <v>6.3827200000000006E-3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2525</v>
      </c>
    </row>
    <row r="520" spans="1:65" s="2" customFormat="1" ht="19.5" x14ac:dyDescent="0.2">
      <c r="A520" s="33"/>
      <c r="B520" s="34"/>
      <c r="C520" s="33"/>
      <c r="D520" s="174" t="s">
        <v>243</v>
      </c>
      <c r="E520" s="33"/>
      <c r="F520" s="175" t="s">
        <v>2526</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02.25" x14ac:dyDescent="0.2">
      <c r="A521" s="33"/>
      <c r="B521" s="34"/>
      <c r="C521" s="33"/>
      <c r="D521" s="174" t="s">
        <v>245</v>
      </c>
      <c r="E521" s="33"/>
      <c r="F521" s="178" t="s">
        <v>2518</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13" customFormat="1" x14ac:dyDescent="0.2">
      <c r="B522" s="179"/>
      <c r="D522" s="174" t="s">
        <v>247</v>
      </c>
      <c r="E522" s="180" t="s">
        <v>1</v>
      </c>
      <c r="F522" s="181" t="s">
        <v>2527</v>
      </c>
      <c r="G522" s="242"/>
      <c r="H522" s="243" t="s">
        <v>1</v>
      </c>
      <c r="I522" s="242"/>
      <c r="J522" s="242"/>
      <c r="K522" s="242"/>
      <c r="L522" s="179"/>
      <c r="M522" s="182"/>
      <c r="N522" s="183"/>
      <c r="O522" s="183"/>
      <c r="P522" s="183"/>
      <c r="Q522" s="183"/>
      <c r="R522" s="183"/>
      <c r="S522" s="183"/>
      <c r="T522" s="184"/>
      <c r="AT522" s="180" t="s">
        <v>247</v>
      </c>
      <c r="AU522" s="180" t="s">
        <v>85</v>
      </c>
      <c r="AV522" s="13" t="s">
        <v>83</v>
      </c>
      <c r="AW522" s="13" t="s">
        <v>33</v>
      </c>
      <c r="AX522" s="13" t="s">
        <v>76</v>
      </c>
      <c r="AY522" s="180" t="s">
        <v>235</v>
      </c>
    </row>
    <row r="523" spans="1:65" s="14" customFormat="1" x14ac:dyDescent="0.2">
      <c r="B523" s="185"/>
      <c r="D523" s="174" t="s">
        <v>247</v>
      </c>
      <c r="E523" s="186" t="s">
        <v>1</v>
      </c>
      <c r="F523" s="187" t="s">
        <v>2528</v>
      </c>
      <c r="G523" s="244"/>
      <c r="H523" s="245">
        <v>159.56800000000001</v>
      </c>
      <c r="I523" s="244"/>
      <c r="J523" s="244"/>
      <c r="K523" s="244"/>
      <c r="L523" s="185"/>
      <c r="M523" s="188"/>
      <c r="N523" s="189"/>
      <c r="O523" s="189"/>
      <c r="P523" s="189"/>
      <c r="Q523" s="189"/>
      <c r="R523" s="189"/>
      <c r="S523" s="189"/>
      <c r="T523" s="190"/>
      <c r="AT523" s="186" t="s">
        <v>247</v>
      </c>
      <c r="AU523" s="186" t="s">
        <v>85</v>
      </c>
      <c r="AV523" s="14" t="s">
        <v>85</v>
      </c>
      <c r="AW523" s="14" t="s">
        <v>33</v>
      </c>
      <c r="AX523" s="14" t="s">
        <v>76</v>
      </c>
      <c r="AY523" s="186" t="s">
        <v>235</v>
      </c>
    </row>
    <row r="524" spans="1:65" s="15" customFormat="1" x14ac:dyDescent="0.2">
      <c r="B524" s="191"/>
      <c r="D524" s="174" t="s">
        <v>247</v>
      </c>
      <c r="E524" s="192" t="s">
        <v>1</v>
      </c>
      <c r="F524" s="193" t="s">
        <v>252</v>
      </c>
      <c r="G524" s="246"/>
      <c r="H524" s="247">
        <v>159.56800000000001</v>
      </c>
      <c r="I524" s="246"/>
      <c r="J524" s="246"/>
      <c r="K524" s="246"/>
      <c r="L524" s="191"/>
      <c r="M524" s="194"/>
      <c r="N524" s="195"/>
      <c r="O524" s="195"/>
      <c r="P524" s="195"/>
      <c r="Q524" s="195"/>
      <c r="R524" s="195"/>
      <c r="S524" s="195"/>
      <c r="T524" s="196"/>
      <c r="AT524" s="192" t="s">
        <v>247</v>
      </c>
      <c r="AU524" s="192" t="s">
        <v>85</v>
      </c>
      <c r="AV524" s="15" t="s">
        <v>98</v>
      </c>
      <c r="AW524" s="15" t="s">
        <v>33</v>
      </c>
      <c r="AX524" s="15" t="s">
        <v>83</v>
      </c>
      <c r="AY524" s="192" t="s">
        <v>235</v>
      </c>
    </row>
    <row r="525" spans="1:65" s="2" customFormat="1" ht="14.45" customHeight="1" x14ac:dyDescent="0.2">
      <c r="A525" s="33"/>
      <c r="B525" s="162"/>
      <c r="C525" s="163" t="s">
        <v>645</v>
      </c>
      <c r="D525" s="163" t="s">
        <v>237</v>
      </c>
      <c r="E525" s="164" t="s">
        <v>2529</v>
      </c>
      <c r="F525" s="165" t="s">
        <v>2530</v>
      </c>
      <c r="G525" s="240" t="s">
        <v>341</v>
      </c>
      <c r="H525" s="241">
        <v>4.1890000000000001</v>
      </c>
      <c r="I525" s="167"/>
      <c r="J525" s="254">
        <f>ROUND(I525*H525,2)</f>
        <v>0</v>
      </c>
      <c r="K525" s="255" t="s">
        <v>241</v>
      </c>
      <c r="L525" s="34"/>
      <c r="M525" s="168" t="s">
        <v>1</v>
      </c>
      <c r="N525" s="169" t="s">
        <v>41</v>
      </c>
      <c r="O525" s="59"/>
      <c r="P525" s="170">
        <f>O525*H525</f>
        <v>0</v>
      </c>
      <c r="Q525" s="170">
        <v>1.0383</v>
      </c>
      <c r="R525" s="170">
        <f>Q525*H525</f>
        <v>4.3494387000000003</v>
      </c>
      <c r="S525" s="170">
        <v>0</v>
      </c>
      <c r="T525" s="171">
        <f>S525*H525</f>
        <v>0</v>
      </c>
      <c r="U525" s="33"/>
      <c r="V525" s="33"/>
      <c r="W525" s="33"/>
      <c r="X525" s="33"/>
      <c r="Y525" s="33"/>
      <c r="Z525" s="33"/>
      <c r="AA525" s="33"/>
      <c r="AB525" s="33"/>
      <c r="AC525" s="33"/>
      <c r="AD525" s="33"/>
      <c r="AE525" s="33"/>
      <c r="AR525" s="172" t="s">
        <v>98</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98</v>
      </c>
      <c r="BM525" s="172" t="s">
        <v>2531</v>
      </c>
    </row>
    <row r="526" spans="1:65" s="2" customFormat="1" ht="29.25" x14ac:dyDescent="0.2">
      <c r="A526" s="33"/>
      <c r="B526" s="34"/>
      <c r="C526" s="33"/>
      <c r="D526" s="174" t="s">
        <v>243</v>
      </c>
      <c r="E526" s="33"/>
      <c r="F526" s="175" t="s">
        <v>2532</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136.5" x14ac:dyDescent="0.2">
      <c r="A527" s="33"/>
      <c r="B527" s="34"/>
      <c r="C527" s="33"/>
      <c r="D527" s="174" t="s">
        <v>245</v>
      </c>
      <c r="E527" s="33"/>
      <c r="F527" s="178" t="s">
        <v>2533</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2352</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2534</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ht="22.5" x14ac:dyDescent="0.2">
      <c r="B530" s="185"/>
      <c r="D530" s="174" t="s">
        <v>247</v>
      </c>
      <c r="E530" s="186" t="s">
        <v>1</v>
      </c>
      <c r="F530" s="187" t="s">
        <v>2535</v>
      </c>
      <c r="G530" s="244"/>
      <c r="H530" s="245">
        <v>4.7119999999999997</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2536</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2537</v>
      </c>
      <c r="G532" s="244"/>
      <c r="H532" s="245">
        <v>-0.52300000000000002</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4.1890000000000001</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2" customFormat="1" ht="19.899999999999999" customHeight="1" x14ac:dyDescent="0.2">
      <c r="A534" s="33"/>
      <c r="B534" s="162"/>
      <c r="C534" s="163" t="s">
        <v>654</v>
      </c>
      <c r="D534" s="163" t="s">
        <v>237</v>
      </c>
      <c r="E534" s="164" t="s">
        <v>2538</v>
      </c>
      <c r="F534" s="165" t="s">
        <v>2539</v>
      </c>
      <c r="G534" s="240" t="s">
        <v>341</v>
      </c>
      <c r="H534" s="241">
        <v>4.8769999999999998</v>
      </c>
      <c r="I534" s="167"/>
      <c r="J534" s="254">
        <f>ROUND(I534*H534,2)</f>
        <v>0</v>
      </c>
      <c r="K534" s="255" t="s">
        <v>241</v>
      </c>
      <c r="L534" s="34"/>
      <c r="M534" s="168" t="s">
        <v>1</v>
      </c>
      <c r="N534" s="169" t="s">
        <v>41</v>
      </c>
      <c r="O534" s="59"/>
      <c r="P534" s="170">
        <f>O534*H534</f>
        <v>0</v>
      </c>
      <c r="Q534" s="170">
        <v>1.07637</v>
      </c>
      <c r="R534" s="170">
        <f>Q534*H534</f>
        <v>5.24945649</v>
      </c>
      <c r="S534" s="170">
        <v>0</v>
      </c>
      <c r="T534" s="171">
        <f>S534*H534</f>
        <v>0</v>
      </c>
      <c r="U534" s="33"/>
      <c r="V534" s="33"/>
      <c r="W534" s="33"/>
      <c r="X534" s="33"/>
      <c r="Y534" s="33"/>
      <c r="Z534" s="33"/>
      <c r="AA534" s="33"/>
      <c r="AB534" s="33"/>
      <c r="AC534" s="33"/>
      <c r="AD534" s="33"/>
      <c r="AE534" s="33"/>
      <c r="AR534" s="172" t="s">
        <v>98</v>
      </c>
      <c r="AT534" s="172" t="s">
        <v>237</v>
      </c>
      <c r="AU534" s="172" t="s">
        <v>85</v>
      </c>
      <c r="AY534" s="18" t="s">
        <v>235</v>
      </c>
      <c r="BE534" s="173">
        <f>IF(N534="základní",J534,0)</f>
        <v>0</v>
      </c>
      <c r="BF534" s="173">
        <f>IF(N534="snížená",J534,0)</f>
        <v>0</v>
      </c>
      <c r="BG534" s="173">
        <f>IF(N534="zákl. přenesená",J534,0)</f>
        <v>0</v>
      </c>
      <c r="BH534" s="173">
        <f>IF(N534="sníž. přenesená",J534,0)</f>
        <v>0</v>
      </c>
      <c r="BI534" s="173">
        <f>IF(N534="nulová",J534,0)</f>
        <v>0</v>
      </c>
      <c r="BJ534" s="18" t="s">
        <v>83</v>
      </c>
      <c r="BK534" s="173">
        <f>ROUND(I534*H534,2)</f>
        <v>0</v>
      </c>
      <c r="BL534" s="18" t="s">
        <v>98</v>
      </c>
      <c r="BM534" s="172" t="s">
        <v>2540</v>
      </c>
    </row>
    <row r="535" spans="1:65" s="2" customFormat="1" ht="39" x14ac:dyDescent="0.2">
      <c r="A535" s="33"/>
      <c r="B535" s="34"/>
      <c r="C535" s="33"/>
      <c r="D535" s="174" t="s">
        <v>243</v>
      </c>
      <c r="E535" s="33"/>
      <c r="F535" s="175" t="s">
        <v>2541</v>
      </c>
      <c r="G535" s="238"/>
      <c r="H535" s="238"/>
      <c r="I535" s="238"/>
      <c r="J535" s="238"/>
      <c r="K535" s="238"/>
      <c r="L535" s="34"/>
      <c r="M535" s="176"/>
      <c r="N535" s="177"/>
      <c r="O535" s="59"/>
      <c r="P535" s="59"/>
      <c r="Q535" s="59"/>
      <c r="R535" s="59"/>
      <c r="S535" s="59"/>
      <c r="T535" s="60"/>
      <c r="U535" s="33"/>
      <c r="V535" s="33"/>
      <c r="W535" s="33"/>
      <c r="X535" s="33"/>
      <c r="Y535" s="33"/>
      <c r="Z535" s="33"/>
      <c r="AA535" s="33"/>
      <c r="AB535" s="33"/>
      <c r="AC535" s="33"/>
      <c r="AD535" s="33"/>
      <c r="AE535" s="33"/>
      <c r="AT535" s="18" t="s">
        <v>243</v>
      </c>
      <c r="AU535" s="18" t="s">
        <v>85</v>
      </c>
    </row>
    <row r="536" spans="1:65" s="2" customFormat="1" ht="136.5" x14ac:dyDescent="0.2">
      <c r="A536" s="33"/>
      <c r="B536" s="34"/>
      <c r="C536" s="33"/>
      <c r="D536" s="174" t="s">
        <v>245</v>
      </c>
      <c r="E536" s="33"/>
      <c r="F536" s="178" t="s">
        <v>2533</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245</v>
      </c>
      <c r="AU536" s="18" t="s">
        <v>85</v>
      </c>
    </row>
    <row r="537" spans="1:65" s="13" customFormat="1" x14ac:dyDescent="0.2">
      <c r="B537" s="179"/>
      <c r="D537" s="174" t="s">
        <v>247</v>
      </c>
      <c r="E537" s="180" t="s">
        <v>1</v>
      </c>
      <c r="F537" s="181" t="s">
        <v>2352</v>
      </c>
      <c r="G537" s="242"/>
      <c r="H537" s="243" t="s">
        <v>1</v>
      </c>
      <c r="I537" s="242"/>
      <c r="J537" s="242"/>
      <c r="K537" s="242"/>
      <c r="L537" s="179"/>
      <c r="M537" s="182"/>
      <c r="N537" s="183"/>
      <c r="O537" s="183"/>
      <c r="P537" s="183"/>
      <c r="Q537" s="183"/>
      <c r="R537" s="183"/>
      <c r="S537" s="183"/>
      <c r="T537" s="184"/>
      <c r="AT537" s="180" t="s">
        <v>247</v>
      </c>
      <c r="AU537" s="180" t="s">
        <v>85</v>
      </c>
      <c r="AV537" s="13" t="s">
        <v>83</v>
      </c>
      <c r="AW537" s="13" t="s">
        <v>33</v>
      </c>
      <c r="AX537" s="13" t="s">
        <v>76</v>
      </c>
      <c r="AY537" s="180" t="s">
        <v>235</v>
      </c>
    </row>
    <row r="538" spans="1:65" s="13" customFormat="1" x14ac:dyDescent="0.2">
      <c r="B538" s="179"/>
      <c r="D538" s="174" t="s">
        <v>247</v>
      </c>
      <c r="E538" s="180" t="s">
        <v>1</v>
      </c>
      <c r="F538" s="181" t="s">
        <v>2542</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2543</v>
      </c>
      <c r="G539" s="244"/>
      <c r="H539" s="245">
        <v>4.8769999999999998</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4.8769999999999998</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98</v>
      </c>
      <c r="F541" s="161" t="s">
        <v>581</v>
      </c>
      <c r="G541" s="239"/>
      <c r="H541" s="239"/>
      <c r="I541" s="239"/>
      <c r="J541" s="253">
        <f>BK541</f>
        <v>0</v>
      </c>
      <c r="K541" s="239"/>
      <c r="L541" s="152"/>
      <c r="M541" s="155"/>
      <c r="N541" s="156"/>
      <c r="O541" s="156"/>
      <c r="P541" s="157">
        <f>SUM(P542:P604)</f>
        <v>0</v>
      </c>
      <c r="Q541" s="156"/>
      <c r="R541" s="157">
        <f>SUM(R542:R604)</f>
        <v>164.22755087000002</v>
      </c>
      <c r="S541" s="156"/>
      <c r="T541" s="158">
        <f>SUM(T542:T604)</f>
        <v>0</v>
      </c>
      <c r="AR541" s="153" t="s">
        <v>83</v>
      </c>
      <c r="AT541" s="159" t="s">
        <v>75</v>
      </c>
      <c r="AU541" s="159" t="s">
        <v>83</v>
      </c>
      <c r="AY541" s="153" t="s">
        <v>235</v>
      </c>
      <c r="BK541" s="160">
        <f>SUM(BK542:BK604)</f>
        <v>0</v>
      </c>
    </row>
    <row r="542" spans="1:65" s="2" customFormat="1" ht="19.899999999999999" customHeight="1" x14ac:dyDescent="0.2">
      <c r="A542" s="33"/>
      <c r="B542" s="162"/>
      <c r="C542" s="163" t="s">
        <v>662</v>
      </c>
      <c r="D542" s="163" t="s">
        <v>237</v>
      </c>
      <c r="E542" s="164" t="s">
        <v>2544</v>
      </c>
      <c r="F542" s="165" t="s">
        <v>2545</v>
      </c>
      <c r="G542" s="240" t="s">
        <v>271</v>
      </c>
      <c r="H542" s="241">
        <v>13.53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2546</v>
      </c>
    </row>
    <row r="543" spans="1:65" s="2" customFormat="1" ht="19.5" x14ac:dyDescent="0.2">
      <c r="A543" s="33"/>
      <c r="B543" s="34"/>
      <c r="C543" s="33"/>
      <c r="D543" s="174" t="s">
        <v>243</v>
      </c>
      <c r="E543" s="33"/>
      <c r="F543" s="175" t="s">
        <v>2547</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263.25" x14ac:dyDescent="0.2">
      <c r="A544" s="33"/>
      <c r="B544" s="34"/>
      <c r="C544" s="33"/>
      <c r="D544" s="174" t="s">
        <v>245</v>
      </c>
      <c r="E544" s="33"/>
      <c r="F544" s="178" t="s">
        <v>2548</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2352</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3" customFormat="1" x14ac:dyDescent="0.2">
      <c r="B546" s="179"/>
      <c r="D546" s="174" t="s">
        <v>247</v>
      </c>
      <c r="E546" s="180" t="s">
        <v>1</v>
      </c>
      <c r="F546" s="181" t="s">
        <v>2549</v>
      </c>
      <c r="G546" s="242"/>
      <c r="H546" s="243" t="s">
        <v>1</v>
      </c>
      <c r="I546" s="242"/>
      <c r="J546" s="242"/>
      <c r="K546" s="242"/>
      <c r="L546" s="179"/>
      <c r="M546" s="182"/>
      <c r="N546" s="183"/>
      <c r="O546" s="183"/>
      <c r="P546" s="183"/>
      <c r="Q546" s="183"/>
      <c r="R546" s="183"/>
      <c r="S546" s="183"/>
      <c r="T546" s="184"/>
      <c r="AT546" s="180" t="s">
        <v>247</v>
      </c>
      <c r="AU546" s="180" t="s">
        <v>85</v>
      </c>
      <c r="AV546" s="13" t="s">
        <v>83</v>
      </c>
      <c r="AW546" s="13" t="s">
        <v>33</v>
      </c>
      <c r="AX546" s="13" t="s">
        <v>76</v>
      </c>
      <c r="AY546" s="180" t="s">
        <v>235</v>
      </c>
    </row>
    <row r="547" spans="1:65" s="14" customFormat="1" x14ac:dyDescent="0.2">
      <c r="B547" s="185"/>
      <c r="D547" s="174" t="s">
        <v>247</v>
      </c>
      <c r="E547" s="186" t="s">
        <v>1</v>
      </c>
      <c r="F547" s="187" t="s">
        <v>2550</v>
      </c>
      <c r="G547" s="244"/>
      <c r="H547" s="245">
        <v>17.957999999999998</v>
      </c>
      <c r="I547" s="244"/>
      <c r="J547" s="244"/>
      <c r="K547" s="244"/>
      <c r="L547" s="185"/>
      <c r="M547" s="188"/>
      <c r="N547" s="189"/>
      <c r="O547" s="189"/>
      <c r="P547" s="189"/>
      <c r="Q547" s="189"/>
      <c r="R547" s="189"/>
      <c r="S547" s="189"/>
      <c r="T547" s="190"/>
      <c r="AT547" s="186" t="s">
        <v>247</v>
      </c>
      <c r="AU547" s="186" t="s">
        <v>85</v>
      </c>
      <c r="AV547" s="14" t="s">
        <v>85</v>
      </c>
      <c r="AW547" s="14" t="s">
        <v>33</v>
      </c>
      <c r="AX547" s="14" t="s">
        <v>76</v>
      </c>
      <c r="AY547" s="186" t="s">
        <v>235</v>
      </c>
    </row>
    <row r="548" spans="1:65" s="13" customFormat="1" x14ac:dyDescent="0.2">
      <c r="B548" s="179"/>
      <c r="D548" s="174" t="s">
        <v>247</v>
      </c>
      <c r="E548" s="180" t="s">
        <v>1</v>
      </c>
      <c r="F548" s="181" t="s">
        <v>2551</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2552</v>
      </c>
      <c r="G549" s="244"/>
      <c r="H549" s="245">
        <v>-4.4279999999999999</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13.53</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667</v>
      </c>
      <c r="D551" s="163" t="s">
        <v>237</v>
      </c>
      <c r="E551" s="164" t="s">
        <v>2553</v>
      </c>
      <c r="F551" s="165" t="s">
        <v>2554</v>
      </c>
      <c r="G551" s="240" t="s">
        <v>263</v>
      </c>
      <c r="H551" s="241">
        <v>37.32</v>
      </c>
      <c r="I551" s="167"/>
      <c r="J551" s="254">
        <f>ROUND(I551*H551,2)</f>
        <v>0</v>
      </c>
      <c r="K551" s="255" t="s">
        <v>241</v>
      </c>
      <c r="L551" s="34"/>
      <c r="M551" s="168" t="s">
        <v>1</v>
      </c>
      <c r="N551" s="169" t="s">
        <v>41</v>
      </c>
      <c r="O551" s="59"/>
      <c r="P551" s="170">
        <f>O551*H551</f>
        <v>0</v>
      </c>
      <c r="Q551" s="170">
        <v>7.4999999999999997E-3</v>
      </c>
      <c r="R551" s="170">
        <f>Q551*H551</f>
        <v>0.27989999999999998</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2555</v>
      </c>
    </row>
    <row r="552" spans="1:65" s="2" customFormat="1" ht="19.5" x14ac:dyDescent="0.2">
      <c r="A552" s="33"/>
      <c r="B552" s="34"/>
      <c r="C552" s="33"/>
      <c r="D552" s="174" t="s">
        <v>243</v>
      </c>
      <c r="E552" s="33"/>
      <c r="F552" s="175" t="s">
        <v>2556</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331.5" x14ac:dyDescent="0.2">
      <c r="A553" s="33"/>
      <c r="B553" s="34"/>
      <c r="C553" s="33"/>
      <c r="D553" s="174" t="s">
        <v>245</v>
      </c>
      <c r="E553" s="33"/>
      <c r="F553" s="178" t="s">
        <v>2557</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2352</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4" customFormat="1" x14ac:dyDescent="0.2">
      <c r="B555" s="185"/>
      <c r="D555" s="174" t="s">
        <v>247</v>
      </c>
      <c r="E555" s="186" t="s">
        <v>1</v>
      </c>
      <c r="F555" s="187" t="s">
        <v>2558</v>
      </c>
      <c r="G555" s="244"/>
      <c r="H555" s="245">
        <v>16.5</v>
      </c>
      <c r="I555" s="244"/>
      <c r="J555" s="244"/>
      <c r="K555" s="244"/>
      <c r="L555" s="185"/>
      <c r="M555" s="188"/>
      <c r="N555" s="189"/>
      <c r="O555" s="189"/>
      <c r="P555" s="189"/>
      <c r="Q555" s="189"/>
      <c r="R555" s="189"/>
      <c r="S555" s="189"/>
      <c r="T555" s="190"/>
      <c r="AT555" s="186" t="s">
        <v>247</v>
      </c>
      <c r="AU555" s="186" t="s">
        <v>85</v>
      </c>
      <c r="AV555" s="14" t="s">
        <v>85</v>
      </c>
      <c r="AW555" s="14" t="s">
        <v>33</v>
      </c>
      <c r="AX555" s="14" t="s">
        <v>76</v>
      </c>
      <c r="AY555" s="186" t="s">
        <v>235</v>
      </c>
    </row>
    <row r="556" spans="1:65" s="14" customFormat="1" x14ac:dyDescent="0.2">
      <c r="B556" s="185"/>
      <c r="D556" s="174" t="s">
        <v>247</v>
      </c>
      <c r="E556" s="186" t="s">
        <v>1</v>
      </c>
      <c r="F556" s="187" t="s">
        <v>2559</v>
      </c>
      <c r="G556" s="244"/>
      <c r="H556" s="245">
        <v>17.850000000000001</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4" customFormat="1" x14ac:dyDescent="0.2">
      <c r="B557" s="185"/>
      <c r="D557" s="174" t="s">
        <v>247</v>
      </c>
      <c r="E557" s="186" t="s">
        <v>1</v>
      </c>
      <c r="F557" s="187" t="s">
        <v>2560</v>
      </c>
      <c r="G557" s="244"/>
      <c r="H557" s="245">
        <v>2.97</v>
      </c>
      <c r="I557" s="244"/>
      <c r="J557" s="244"/>
      <c r="K557" s="244"/>
      <c r="L557" s="185"/>
      <c r="M557" s="188"/>
      <c r="N557" s="189"/>
      <c r="O557" s="189"/>
      <c r="P557" s="189"/>
      <c r="Q557" s="189"/>
      <c r="R557" s="189"/>
      <c r="S557" s="189"/>
      <c r="T557" s="190"/>
      <c r="AT557" s="186" t="s">
        <v>247</v>
      </c>
      <c r="AU557" s="186" t="s">
        <v>85</v>
      </c>
      <c r="AV557" s="14" t="s">
        <v>85</v>
      </c>
      <c r="AW557" s="14" t="s">
        <v>33</v>
      </c>
      <c r="AX557" s="14" t="s">
        <v>76</v>
      </c>
      <c r="AY557" s="186" t="s">
        <v>235</v>
      </c>
    </row>
    <row r="558" spans="1:65" s="15" customFormat="1" x14ac:dyDescent="0.2">
      <c r="B558" s="191"/>
      <c r="D558" s="174" t="s">
        <v>247</v>
      </c>
      <c r="E558" s="192" t="s">
        <v>1</v>
      </c>
      <c r="F558" s="193" t="s">
        <v>252</v>
      </c>
      <c r="G558" s="246"/>
      <c r="H558" s="247">
        <v>37.32</v>
      </c>
      <c r="I558" s="246"/>
      <c r="J558" s="246"/>
      <c r="K558" s="246"/>
      <c r="L558" s="191"/>
      <c r="M558" s="194"/>
      <c r="N558" s="195"/>
      <c r="O558" s="195"/>
      <c r="P558" s="195"/>
      <c r="Q558" s="195"/>
      <c r="R558" s="195"/>
      <c r="S558" s="195"/>
      <c r="T558" s="196"/>
      <c r="AT558" s="192" t="s">
        <v>247</v>
      </c>
      <c r="AU558" s="192" t="s">
        <v>85</v>
      </c>
      <c r="AV558" s="15" t="s">
        <v>98</v>
      </c>
      <c r="AW558" s="15" t="s">
        <v>33</v>
      </c>
      <c r="AX558" s="15" t="s">
        <v>83</v>
      </c>
      <c r="AY558" s="192" t="s">
        <v>235</v>
      </c>
    </row>
    <row r="559" spans="1:65" s="2" customFormat="1" ht="19.899999999999999" customHeight="1" x14ac:dyDescent="0.2">
      <c r="A559" s="33"/>
      <c r="B559" s="162"/>
      <c r="C559" s="163" t="s">
        <v>676</v>
      </c>
      <c r="D559" s="163" t="s">
        <v>237</v>
      </c>
      <c r="E559" s="164" t="s">
        <v>2561</v>
      </c>
      <c r="F559" s="165" t="s">
        <v>2562</v>
      </c>
      <c r="G559" s="240" t="s">
        <v>263</v>
      </c>
      <c r="H559" s="241">
        <v>37.32</v>
      </c>
      <c r="I559" s="167"/>
      <c r="J559" s="254">
        <f>ROUND(I559*H559,2)</f>
        <v>0</v>
      </c>
      <c r="K559" s="255" t="s">
        <v>241</v>
      </c>
      <c r="L559" s="34"/>
      <c r="M559" s="168" t="s">
        <v>1</v>
      </c>
      <c r="N559" s="169" t="s">
        <v>41</v>
      </c>
      <c r="O559" s="59"/>
      <c r="P559" s="170">
        <f>O559*H559</f>
        <v>0</v>
      </c>
      <c r="Q559" s="170">
        <v>5.0000000000000002E-5</v>
      </c>
      <c r="R559" s="170">
        <f>Q559*H559</f>
        <v>1.866E-3</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2563</v>
      </c>
    </row>
    <row r="560" spans="1:65" s="2" customFormat="1" ht="19.5" x14ac:dyDescent="0.2">
      <c r="A560" s="33"/>
      <c r="B560" s="34"/>
      <c r="C560" s="33"/>
      <c r="D560" s="174" t="s">
        <v>243</v>
      </c>
      <c r="E560" s="33"/>
      <c r="F560" s="175" t="s">
        <v>2564</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2" customFormat="1" ht="331.5" x14ac:dyDescent="0.2">
      <c r="A561" s="33"/>
      <c r="B561" s="34"/>
      <c r="C561" s="33"/>
      <c r="D561" s="174" t="s">
        <v>245</v>
      </c>
      <c r="E561" s="33"/>
      <c r="F561" s="178" t="s">
        <v>2557</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245</v>
      </c>
      <c r="AU561" s="18" t="s">
        <v>85</v>
      </c>
    </row>
    <row r="562" spans="1:65" s="13" customFormat="1" x14ac:dyDescent="0.2">
      <c r="B562" s="179"/>
      <c r="D562" s="174" t="s">
        <v>247</v>
      </c>
      <c r="E562" s="180" t="s">
        <v>1</v>
      </c>
      <c r="F562" s="181" t="s">
        <v>2565</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4" customFormat="1" x14ac:dyDescent="0.2">
      <c r="B563" s="185"/>
      <c r="D563" s="174" t="s">
        <v>247</v>
      </c>
      <c r="E563" s="186" t="s">
        <v>1</v>
      </c>
      <c r="F563" s="187" t="s">
        <v>2566</v>
      </c>
      <c r="G563" s="244"/>
      <c r="H563" s="245">
        <v>37.32</v>
      </c>
      <c r="I563" s="244"/>
      <c r="J563" s="244"/>
      <c r="K563" s="244"/>
      <c r="L563" s="185"/>
      <c r="M563" s="188"/>
      <c r="N563" s="189"/>
      <c r="O563" s="189"/>
      <c r="P563" s="189"/>
      <c r="Q563" s="189"/>
      <c r="R563" s="189"/>
      <c r="S563" s="189"/>
      <c r="T563" s="190"/>
      <c r="AT563" s="186" t="s">
        <v>247</v>
      </c>
      <c r="AU563" s="186" t="s">
        <v>85</v>
      </c>
      <c r="AV563" s="14" t="s">
        <v>85</v>
      </c>
      <c r="AW563" s="14" t="s">
        <v>33</v>
      </c>
      <c r="AX563" s="14" t="s">
        <v>76</v>
      </c>
      <c r="AY563" s="186" t="s">
        <v>235</v>
      </c>
    </row>
    <row r="564" spans="1:65" s="15" customFormat="1" x14ac:dyDescent="0.2">
      <c r="B564" s="191"/>
      <c r="D564" s="174" t="s">
        <v>247</v>
      </c>
      <c r="E564" s="192" t="s">
        <v>1</v>
      </c>
      <c r="F564" s="193" t="s">
        <v>252</v>
      </c>
      <c r="G564" s="246"/>
      <c r="H564" s="247">
        <v>37.32</v>
      </c>
      <c r="I564" s="246"/>
      <c r="J564" s="246"/>
      <c r="K564" s="246"/>
      <c r="L564" s="191"/>
      <c r="M564" s="194"/>
      <c r="N564" s="195"/>
      <c r="O564" s="195"/>
      <c r="P564" s="195"/>
      <c r="Q564" s="195"/>
      <c r="R564" s="195"/>
      <c r="S564" s="195"/>
      <c r="T564" s="196"/>
      <c r="AT564" s="192" t="s">
        <v>247</v>
      </c>
      <c r="AU564" s="192" t="s">
        <v>85</v>
      </c>
      <c r="AV564" s="15" t="s">
        <v>98</v>
      </c>
      <c r="AW564" s="15" t="s">
        <v>33</v>
      </c>
      <c r="AX564" s="15" t="s">
        <v>83</v>
      </c>
      <c r="AY564" s="192" t="s">
        <v>235</v>
      </c>
    </row>
    <row r="565" spans="1:65" s="2" customFormat="1" ht="19.899999999999999" customHeight="1" x14ac:dyDescent="0.2">
      <c r="A565" s="33"/>
      <c r="B565" s="162"/>
      <c r="C565" s="163" t="s">
        <v>684</v>
      </c>
      <c r="D565" s="163" t="s">
        <v>237</v>
      </c>
      <c r="E565" s="164" t="s">
        <v>2567</v>
      </c>
      <c r="F565" s="165" t="s">
        <v>2568</v>
      </c>
      <c r="G565" s="240" t="s">
        <v>341</v>
      </c>
      <c r="H565" s="241">
        <v>0.52300000000000002</v>
      </c>
      <c r="I565" s="167"/>
      <c r="J565" s="254">
        <f>ROUND(I565*H565,2)</f>
        <v>0</v>
      </c>
      <c r="K565" s="255" t="s">
        <v>241</v>
      </c>
      <c r="L565" s="34"/>
      <c r="M565" s="168" t="s">
        <v>1</v>
      </c>
      <c r="N565" s="169" t="s">
        <v>41</v>
      </c>
      <c r="O565" s="59"/>
      <c r="P565" s="170">
        <f>O565*H565</f>
        <v>0</v>
      </c>
      <c r="Q565" s="170">
        <v>1.0490900000000001</v>
      </c>
      <c r="R565" s="170">
        <f>Q565*H565</f>
        <v>0.54867407000000001</v>
      </c>
      <c r="S565" s="170">
        <v>0</v>
      </c>
      <c r="T565" s="171">
        <f>S565*H565</f>
        <v>0</v>
      </c>
      <c r="U565" s="33"/>
      <c r="V565" s="33"/>
      <c r="W565" s="33"/>
      <c r="X565" s="33"/>
      <c r="Y565" s="33"/>
      <c r="Z565" s="33"/>
      <c r="AA565" s="33"/>
      <c r="AB565" s="33"/>
      <c r="AC565" s="33"/>
      <c r="AD565" s="33"/>
      <c r="AE565" s="33"/>
      <c r="AR565" s="172" t="s">
        <v>98</v>
      </c>
      <c r="AT565" s="172" t="s">
        <v>237</v>
      </c>
      <c r="AU565" s="172" t="s">
        <v>85</v>
      </c>
      <c r="AY565" s="18" t="s">
        <v>235</v>
      </c>
      <c r="BE565" s="173">
        <f>IF(N565="základní",J565,0)</f>
        <v>0</v>
      </c>
      <c r="BF565" s="173">
        <f>IF(N565="snížená",J565,0)</f>
        <v>0</v>
      </c>
      <c r="BG565" s="173">
        <f>IF(N565="zákl. přenesená",J565,0)</f>
        <v>0</v>
      </c>
      <c r="BH565" s="173">
        <f>IF(N565="sníž. přenesená",J565,0)</f>
        <v>0</v>
      </c>
      <c r="BI565" s="173">
        <f>IF(N565="nulová",J565,0)</f>
        <v>0</v>
      </c>
      <c r="BJ565" s="18" t="s">
        <v>83</v>
      </c>
      <c r="BK565" s="173">
        <f>ROUND(I565*H565,2)</f>
        <v>0</v>
      </c>
      <c r="BL565" s="18" t="s">
        <v>98</v>
      </c>
      <c r="BM565" s="172" t="s">
        <v>2569</v>
      </c>
    </row>
    <row r="566" spans="1:65" s="2" customFormat="1" ht="19.5" x14ac:dyDescent="0.2">
      <c r="A566" s="33"/>
      <c r="B566" s="34"/>
      <c r="C566" s="33"/>
      <c r="D566" s="174" t="s">
        <v>243</v>
      </c>
      <c r="E566" s="33"/>
      <c r="F566" s="175" t="s">
        <v>2570</v>
      </c>
      <c r="G566" s="238"/>
      <c r="H566" s="238"/>
      <c r="I566" s="238"/>
      <c r="J566" s="238"/>
      <c r="K566" s="238"/>
      <c r="L566" s="34"/>
      <c r="M566" s="176"/>
      <c r="N566" s="177"/>
      <c r="O566" s="59"/>
      <c r="P566" s="59"/>
      <c r="Q566" s="59"/>
      <c r="R566" s="59"/>
      <c r="S566" s="59"/>
      <c r="T566" s="60"/>
      <c r="U566" s="33"/>
      <c r="V566" s="33"/>
      <c r="W566" s="33"/>
      <c r="X566" s="33"/>
      <c r="Y566" s="33"/>
      <c r="Z566" s="33"/>
      <c r="AA566" s="33"/>
      <c r="AB566" s="33"/>
      <c r="AC566" s="33"/>
      <c r="AD566" s="33"/>
      <c r="AE566" s="33"/>
      <c r="AT566" s="18" t="s">
        <v>243</v>
      </c>
      <c r="AU566" s="18" t="s">
        <v>85</v>
      </c>
    </row>
    <row r="567" spans="1:65" s="2" customFormat="1" ht="175.5" x14ac:dyDescent="0.2">
      <c r="A567" s="33"/>
      <c r="B567" s="34"/>
      <c r="C567" s="33"/>
      <c r="D567" s="174" t="s">
        <v>245</v>
      </c>
      <c r="E567" s="33"/>
      <c r="F567" s="178" t="s">
        <v>2571</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245</v>
      </c>
      <c r="AU567" s="18" t="s">
        <v>85</v>
      </c>
    </row>
    <row r="568" spans="1:65" s="13" customFormat="1" x14ac:dyDescent="0.2">
      <c r="B568" s="179"/>
      <c r="D568" s="174" t="s">
        <v>247</v>
      </c>
      <c r="E568" s="180" t="s">
        <v>1</v>
      </c>
      <c r="F568" s="181" t="s">
        <v>2352</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2572</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2573</v>
      </c>
      <c r="G570" s="244"/>
      <c r="H570" s="245">
        <v>0.52300000000000002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0.52300000000000002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163" t="s">
        <v>691</v>
      </c>
      <c r="D572" s="163" t="s">
        <v>237</v>
      </c>
      <c r="E572" s="164" t="s">
        <v>1533</v>
      </c>
      <c r="F572" s="165" t="s">
        <v>1534</v>
      </c>
      <c r="G572" s="240" t="s">
        <v>263</v>
      </c>
      <c r="H572" s="241">
        <v>195.58</v>
      </c>
      <c r="I572" s="167"/>
      <c r="J572" s="254">
        <f>ROUND(I572*H572,2)</f>
        <v>0</v>
      </c>
      <c r="K572" s="255" t="s">
        <v>241</v>
      </c>
      <c r="L572" s="34"/>
      <c r="M572" s="168" t="s">
        <v>1</v>
      </c>
      <c r="N572" s="169" t="s">
        <v>41</v>
      </c>
      <c r="O572" s="59"/>
      <c r="P572" s="170">
        <f>O572*H572</f>
        <v>0</v>
      </c>
      <c r="Q572" s="170">
        <v>0</v>
      </c>
      <c r="R572" s="170">
        <f>Q572*H572</f>
        <v>0</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2574</v>
      </c>
    </row>
    <row r="573" spans="1:65" s="2" customFormat="1" ht="19.5" x14ac:dyDescent="0.2">
      <c r="A573" s="33"/>
      <c r="B573" s="34"/>
      <c r="C573" s="33"/>
      <c r="D573" s="174" t="s">
        <v>243</v>
      </c>
      <c r="E573" s="33"/>
      <c r="F573" s="175" t="s">
        <v>1536</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587</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2352</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500</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2575</v>
      </c>
      <c r="G577" s="244"/>
      <c r="H577" s="245">
        <v>195.58</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195.58</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697</v>
      </c>
      <c r="D579" s="163" t="s">
        <v>237</v>
      </c>
      <c r="E579" s="164" t="s">
        <v>1564</v>
      </c>
      <c r="F579" s="165" t="s">
        <v>1565</v>
      </c>
      <c r="G579" s="240" t="s">
        <v>271</v>
      </c>
      <c r="H579" s="241">
        <v>13.272</v>
      </c>
      <c r="I579" s="167"/>
      <c r="J579" s="254">
        <f>ROUND(I579*H579,2)</f>
        <v>0</v>
      </c>
      <c r="K579" s="255" t="s">
        <v>1</v>
      </c>
      <c r="L579" s="34"/>
      <c r="M579" s="168" t="s">
        <v>1</v>
      </c>
      <c r="N579" s="169" t="s">
        <v>41</v>
      </c>
      <c r="O579" s="59"/>
      <c r="P579" s="170">
        <f>O579*H579</f>
        <v>0</v>
      </c>
      <c r="Q579" s="170">
        <v>0</v>
      </c>
      <c r="R579" s="170">
        <f>Q579*H579</f>
        <v>0</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2576</v>
      </c>
    </row>
    <row r="580" spans="1:65" s="2" customFormat="1" ht="29.25" x14ac:dyDescent="0.2">
      <c r="A580" s="33"/>
      <c r="B580" s="34"/>
      <c r="C580" s="33"/>
      <c r="D580" s="174" t="s">
        <v>243</v>
      </c>
      <c r="E580" s="33"/>
      <c r="F580" s="175" t="s">
        <v>1567</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39" x14ac:dyDescent="0.2">
      <c r="A581" s="33"/>
      <c r="B581" s="34"/>
      <c r="C581" s="33"/>
      <c r="D581" s="174" t="s">
        <v>245</v>
      </c>
      <c r="E581" s="33"/>
      <c r="F581" s="178" t="s">
        <v>1560</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2352</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1568</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3" customFormat="1" x14ac:dyDescent="0.2">
      <c r="B584" s="179"/>
      <c r="D584" s="174" t="s">
        <v>247</v>
      </c>
      <c r="E584" s="180" t="s">
        <v>1</v>
      </c>
      <c r="F584" s="181" t="s">
        <v>1569</v>
      </c>
      <c r="G584" s="242"/>
      <c r="H584" s="243" t="s">
        <v>1</v>
      </c>
      <c r="I584" s="242"/>
      <c r="J584" s="242"/>
      <c r="K584" s="242"/>
      <c r="L584" s="179"/>
      <c r="M584" s="182"/>
      <c r="N584" s="183"/>
      <c r="O584" s="183"/>
      <c r="P584" s="183"/>
      <c r="Q584" s="183"/>
      <c r="R584" s="183"/>
      <c r="S584" s="183"/>
      <c r="T584" s="184"/>
      <c r="AT584" s="180" t="s">
        <v>247</v>
      </c>
      <c r="AU584" s="180" t="s">
        <v>85</v>
      </c>
      <c r="AV584" s="13" t="s">
        <v>83</v>
      </c>
      <c r="AW584" s="13" t="s">
        <v>33</v>
      </c>
      <c r="AX584" s="13" t="s">
        <v>76</v>
      </c>
      <c r="AY584" s="180" t="s">
        <v>235</v>
      </c>
    </row>
    <row r="585" spans="1:65" s="14" customFormat="1" x14ac:dyDescent="0.2">
      <c r="B585" s="185"/>
      <c r="D585" s="174" t="s">
        <v>247</v>
      </c>
      <c r="E585" s="186" t="s">
        <v>1</v>
      </c>
      <c r="F585" s="187" t="s">
        <v>2577</v>
      </c>
      <c r="G585" s="244"/>
      <c r="H585" s="245">
        <v>10.5</v>
      </c>
      <c r="I585" s="244"/>
      <c r="J585" s="244"/>
      <c r="K585" s="244"/>
      <c r="L585" s="185"/>
      <c r="M585" s="188"/>
      <c r="N585" s="189"/>
      <c r="O585" s="189"/>
      <c r="P585" s="189"/>
      <c r="Q585" s="189"/>
      <c r="R585" s="189"/>
      <c r="S585" s="189"/>
      <c r="T585" s="190"/>
      <c r="AT585" s="186" t="s">
        <v>247</v>
      </c>
      <c r="AU585" s="186" t="s">
        <v>85</v>
      </c>
      <c r="AV585" s="14" t="s">
        <v>85</v>
      </c>
      <c r="AW585" s="14" t="s">
        <v>33</v>
      </c>
      <c r="AX585" s="14" t="s">
        <v>76</v>
      </c>
      <c r="AY585" s="186" t="s">
        <v>235</v>
      </c>
    </row>
    <row r="586" spans="1:65" s="13" customFormat="1" x14ac:dyDescent="0.2">
      <c r="B586" s="179"/>
      <c r="D586" s="174" t="s">
        <v>247</v>
      </c>
      <c r="E586" s="180" t="s">
        <v>1</v>
      </c>
      <c r="F586" s="181" t="s">
        <v>1573</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2578</v>
      </c>
      <c r="G587" s="244"/>
      <c r="H587" s="245">
        <v>2.7719999999999998</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13.272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1612</v>
      </c>
      <c r="F589" s="165" t="s">
        <v>1613</v>
      </c>
      <c r="G589" s="240" t="s">
        <v>271</v>
      </c>
      <c r="H589" s="241">
        <v>23.709</v>
      </c>
      <c r="I589" s="167"/>
      <c r="J589" s="254">
        <f>ROUND(I589*H589,2)</f>
        <v>0</v>
      </c>
      <c r="K589" s="255" t="s">
        <v>241</v>
      </c>
      <c r="L589" s="34"/>
      <c r="M589" s="168" t="s">
        <v>1</v>
      </c>
      <c r="N589" s="169" t="s">
        <v>41</v>
      </c>
      <c r="O589" s="59"/>
      <c r="P589" s="170">
        <f>O589*H589</f>
        <v>0</v>
      </c>
      <c r="Q589" s="170">
        <v>1.87</v>
      </c>
      <c r="R589" s="170">
        <f>Q589*H589</f>
        <v>44.335830000000001</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2579</v>
      </c>
    </row>
    <row r="590" spans="1:65" s="2" customFormat="1" ht="29.25" x14ac:dyDescent="0.2">
      <c r="A590" s="33"/>
      <c r="B590" s="34"/>
      <c r="C590" s="33"/>
      <c r="D590" s="174" t="s">
        <v>243</v>
      </c>
      <c r="E590" s="33"/>
      <c r="F590" s="175" t="s">
        <v>1615</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29.25" x14ac:dyDescent="0.2">
      <c r="A591" s="33"/>
      <c r="B591" s="34"/>
      <c r="C591" s="33"/>
      <c r="D591" s="174" t="s">
        <v>245</v>
      </c>
      <c r="E591" s="33"/>
      <c r="F591" s="178" t="s">
        <v>1616</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2352</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2580</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2581</v>
      </c>
      <c r="G594" s="244"/>
      <c r="H594" s="245">
        <v>18.908999999999999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3" customFormat="1" x14ac:dyDescent="0.2">
      <c r="B595" s="179"/>
      <c r="D595" s="174" t="s">
        <v>247</v>
      </c>
      <c r="E595" s="180" t="s">
        <v>1</v>
      </c>
      <c r="F595" s="181" t="s">
        <v>2582</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4" customFormat="1" x14ac:dyDescent="0.2">
      <c r="B596" s="185"/>
      <c r="D596" s="174" t="s">
        <v>247</v>
      </c>
      <c r="E596" s="186" t="s">
        <v>1</v>
      </c>
      <c r="F596" s="187" t="s">
        <v>2583</v>
      </c>
      <c r="G596" s="244"/>
      <c r="H596" s="245">
        <v>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23.709</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63" t="s">
        <v>709</v>
      </c>
      <c r="D598" s="163" t="s">
        <v>237</v>
      </c>
      <c r="E598" s="164" t="s">
        <v>617</v>
      </c>
      <c r="F598" s="165" t="s">
        <v>618</v>
      </c>
      <c r="G598" s="240" t="s">
        <v>263</v>
      </c>
      <c r="H598" s="241">
        <v>195.58</v>
      </c>
      <c r="I598" s="167"/>
      <c r="J598" s="254">
        <f>ROUND(I598*H598,2)</f>
        <v>0</v>
      </c>
      <c r="K598" s="255" t="s">
        <v>241</v>
      </c>
      <c r="L598" s="34"/>
      <c r="M598" s="168" t="s">
        <v>1</v>
      </c>
      <c r="N598" s="169" t="s">
        <v>41</v>
      </c>
      <c r="O598" s="59"/>
      <c r="P598" s="170">
        <f>O598*H598</f>
        <v>0</v>
      </c>
      <c r="Q598" s="170">
        <v>0.60875999999999997</v>
      </c>
      <c r="R598" s="170">
        <f>Q598*H598</f>
        <v>119.06128080000001</v>
      </c>
      <c r="S598" s="170">
        <v>0</v>
      </c>
      <c r="T598" s="171">
        <f>S598*H598</f>
        <v>0</v>
      </c>
      <c r="U598" s="33"/>
      <c r="V598" s="33"/>
      <c r="W598" s="33"/>
      <c r="X598" s="33"/>
      <c r="Y598" s="33"/>
      <c r="Z598" s="33"/>
      <c r="AA598" s="33"/>
      <c r="AB598" s="33"/>
      <c r="AC598" s="33"/>
      <c r="AD598" s="33"/>
      <c r="AE598" s="33"/>
      <c r="AR598" s="172" t="s">
        <v>98</v>
      </c>
      <c r="AT598" s="172" t="s">
        <v>237</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2584</v>
      </c>
    </row>
    <row r="599" spans="1:65" s="2" customFormat="1" ht="29.25" x14ac:dyDescent="0.2">
      <c r="A599" s="33"/>
      <c r="B599" s="34"/>
      <c r="C599" s="33"/>
      <c r="D599" s="174" t="s">
        <v>243</v>
      </c>
      <c r="E599" s="33"/>
      <c r="F599" s="175" t="s">
        <v>620</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2" customFormat="1" ht="97.5" x14ac:dyDescent="0.2">
      <c r="A600" s="33"/>
      <c r="B600" s="34"/>
      <c r="C600" s="33"/>
      <c r="D600" s="174" t="s">
        <v>245</v>
      </c>
      <c r="E600" s="33"/>
      <c r="F600" s="178" t="s">
        <v>621</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245</v>
      </c>
      <c r="AU600" s="18" t="s">
        <v>85</v>
      </c>
    </row>
    <row r="601" spans="1:65" s="13" customFormat="1" x14ac:dyDescent="0.2">
      <c r="B601" s="179"/>
      <c r="D601" s="174" t="s">
        <v>247</v>
      </c>
      <c r="E601" s="180" t="s">
        <v>1</v>
      </c>
      <c r="F601" s="181" t="s">
        <v>2352</v>
      </c>
      <c r="G601" s="242"/>
      <c r="H601" s="243" t="s">
        <v>1</v>
      </c>
      <c r="I601" s="242"/>
      <c r="J601" s="242"/>
      <c r="K601" s="242"/>
      <c r="L601" s="179"/>
      <c r="M601" s="182"/>
      <c r="N601" s="183"/>
      <c r="O601" s="183"/>
      <c r="P601" s="183"/>
      <c r="Q601" s="183"/>
      <c r="R601" s="183"/>
      <c r="S601" s="183"/>
      <c r="T601" s="184"/>
      <c r="AT601" s="180" t="s">
        <v>247</v>
      </c>
      <c r="AU601" s="180" t="s">
        <v>85</v>
      </c>
      <c r="AV601" s="13" t="s">
        <v>83</v>
      </c>
      <c r="AW601" s="13" t="s">
        <v>33</v>
      </c>
      <c r="AX601" s="13" t="s">
        <v>76</v>
      </c>
      <c r="AY601" s="180" t="s">
        <v>235</v>
      </c>
    </row>
    <row r="602" spans="1:65" s="13" customFormat="1" x14ac:dyDescent="0.2">
      <c r="B602" s="179"/>
      <c r="D602" s="174" t="s">
        <v>247</v>
      </c>
      <c r="E602" s="180" t="s">
        <v>1</v>
      </c>
      <c r="F602" s="181" t="s">
        <v>500</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2575</v>
      </c>
      <c r="G603" s="244"/>
      <c r="H603" s="245">
        <v>195.58</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195.58</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12" customFormat="1" ht="22.9" customHeight="1" x14ac:dyDescent="0.2">
      <c r="B605" s="152"/>
      <c r="D605" s="153" t="s">
        <v>75</v>
      </c>
      <c r="E605" s="161" t="s">
        <v>316</v>
      </c>
      <c r="F605" s="161" t="s">
        <v>623</v>
      </c>
      <c r="G605" s="239"/>
      <c r="H605" s="239"/>
      <c r="I605" s="239"/>
      <c r="J605" s="253">
        <f>BK605</f>
        <v>0</v>
      </c>
      <c r="K605" s="239"/>
      <c r="L605" s="152"/>
      <c r="M605" s="155"/>
      <c r="N605" s="156"/>
      <c r="O605" s="156"/>
      <c r="P605" s="157">
        <f>SUM(P606:P643)</f>
        <v>0</v>
      </c>
      <c r="Q605" s="156"/>
      <c r="R605" s="157">
        <f>SUM(R606:R643)</f>
        <v>1.78193</v>
      </c>
      <c r="S605" s="156"/>
      <c r="T605" s="158">
        <f>SUM(T606:T643)</f>
        <v>3.0144000000000002</v>
      </c>
      <c r="AR605" s="153" t="s">
        <v>83</v>
      </c>
      <c r="AT605" s="159" t="s">
        <v>75</v>
      </c>
      <c r="AU605" s="159" t="s">
        <v>83</v>
      </c>
      <c r="AY605" s="153" t="s">
        <v>235</v>
      </c>
      <c r="BK605" s="160">
        <f>SUM(BK606:BK643)</f>
        <v>0</v>
      </c>
    </row>
    <row r="606" spans="1:65" s="2" customFormat="1" ht="19.899999999999999" customHeight="1" x14ac:dyDescent="0.2">
      <c r="A606" s="33"/>
      <c r="B606" s="162"/>
      <c r="C606" s="163" t="s">
        <v>717</v>
      </c>
      <c r="D606" s="163" t="s">
        <v>237</v>
      </c>
      <c r="E606" s="164" t="s">
        <v>1679</v>
      </c>
      <c r="F606" s="165" t="s">
        <v>1680</v>
      </c>
      <c r="G606" s="240" t="s">
        <v>271</v>
      </c>
      <c r="H606" s="241">
        <v>1.57</v>
      </c>
      <c r="I606" s="167"/>
      <c r="J606" s="254">
        <f>ROUND(I606*H606,2)</f>
        <v>0</v>
      </c>
      <c r="K606" s="255" t="s">
        <v>241</v>
      </c>
      <c r="L606" s="34"/>
      <c r="M606" s="168" t="s">
        <v>1</v>
      </c>
      <c r="N606" s="169" t="s">
        <v>41</v>
      </c>
      <c r="O606" s="59"/>
      <c r="P606" s="170">
        <f>O606*H606</f>
        <v>0</v>
      </c>
      <c r="Q606" s="170">
        <v>0</v>
      </c>
      <c r="R606" s="170">
        <f>Q606*H606</f>
        <v>0</v>
      </c>
      <c r="S606" s="170">
        <v>1.92</v>
      </c>
      <c r="T606" s="171">
        <f>S606*H606</f>
        <v>3.0144000000000002</v>
      </c>
      <c r="U606" s="33"/>
      <c r="V606" s="33"/>
      <c r="W606" s="33"/>
      <c r="X606" s="33"/>
      <c r="Y606" s="33"/>
      <c r="Z606" s="33"/>
      <c r="AA606" s="33"/>
      <c r="AB606" s="33"/>
      <c r="AC606" s="33"/>
      <c r="AD606" s="33"/>
      <c r="AE606" s="33"/>
      <c r="AR606" s="172" t="s">
        <v>98</v>
      </c>
      <c r="AT606" s="172" t="s">
        <v>237</v>
      </c>
      <c r="AU606" s="172" t="s">
        <v>85</v>
      </c>
      <c r="AY606" s="18" t="s">
        <v>235</v>
      </c>
      <c r="BE606" s="173">
        <f>IF(N606="základní",J606,0)</f>
        <v>0</v>
      </c>
      <c r="BF606" s="173">
        <f>IF(N606="snížená",J606,0)</f>
        <v>0</v>
      </c>
      <c r="BG606" s="173">
        <f>IF(N606="zákl. přenesená",J606,0)</f>
        <v>0</v>
      </c>
      <c r="BH606" s="173">
        <f>IF(N606="sníž. přenesená",J606,0)</f>
        <v>0</v>
      </c>
      <c r="BI606" s="173">
        <f>IF(N606="nulová",J606,0)</f>
        <v>0</v>
      </c>
      <c r="BJ606" s="18" t="s">
        <v>83</v>
      </c>
      <c r="BK606" s="173">
        <f>ROUND(I606*H606,2)</f>
        <v>0</v>
      </c>
      <c r="BL606" s="18" t="s">
        <v>98</v>
      </c>
      <c r="BM606" s="172" t="s">
        <v>2585</v>
      </c>
    </row>
    <row r="607" spans="1:65" s="2" customFormat="1" ht="19.5" x14ac:dyDescent="0.2">
      <c r="A607" s="33"/>
      <c r="B607" s="34"/>
      <c r="C607" s="33"/>
      <c r="D607" s="174" t="s">
        <v>243</v>
      </c>
      <c r="E607" s="33"/>
      <c r="F607" s="175" t="s">
        <v>1682</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243</v>
      </c>
      <c r="AU607" s="18" t="s">
        <v>85</v>
      </c>
    </row>
    <row r="608" spans="1:65" s="2" customFormat="1" ht="48.75" x14ac:dyDescent="0.2">
      <c r="A608" s="33"/>
      <c r="B608" s="34"/>
      <c r="C608" s="33"/>
      <c r="D608" s="174" t="s">
        <v>245</v>
      </c>
      <c r="E608" s="33"/>
      <c r="F608" s="178" t="s">
        <v>1683</v>
      </c>
      <c r="G608" s="238"/>
      <c r="H608" s="238"/>
      <c r="I608" s="238"/>
      <c r="J608" s="238"/>
      <c r="K608" s="238"/>
      <c r="L608" s="34"/>
      <c r="M608" s="176"/>
      <c r="N608" s="177"/>
      <c r="O608" s="59"/>
      <c r="P608" s="59"/>
      <c r="Q608" s="59"/>
      <c r="R608" s="59"/>
      <c r="S608" s="59"/>
      <c r="T608" s="60"/>
      <c r="U608" s="33"/>
      <c r="V608" s="33"/>
      <c r="W608" s="33"/>
      <c r="X608" s="33"/>
      <c r="Y608" s="33"/>
      <c r="Z608" s="33"/>
      <c r="AA608" s="33"/>
      <c r="AB608" s="33"/>
      <c r="AC608" s="33"/>
      <c r="AD608" s="33"/>
      <c r="AE608" s="33"/>
      <c r="AT608" s="18" t="s">
        <v>245</v>
      </c>
      <c r="AU608" s="18" t="s">
        <v>85</v>
      </c>
    </row>
    <row r="609" spans="1:65" s="13" customFormat="1" x14ac:dyDescent="0.2">
      <c r="B609" s="179"/>
      <c r="D609" s="174" t="s">
        <v>247</v>
      </c>
      <c r="E609" s="180" t="s">
        <v>1</v>
      </c>
      <c r="F609" s="181" t="s">
        <v>2352</v>
      </c>
      <c r="G609" s="242"/>
      <c r="H609" s="243" t="s">
        <v>1</v>
      </c>
      <c r="I609" s="242"/>
      <c r="J609" s="242"/>
      <c r="K609" s="242"/>
      <c r="L609" s="179"/>
      <c r="M609" s="182"/>
      <c r="N609" s="183"/>
      <c r="O609" s="183"/>
      <c r="P609" s="183"/>
      <c r="Q609" s="183"/>
      <c r="R609" s="183"/>
      <c r="S609" s="183"/>
      <c r="T609" s="184"/>
      <c r="AT609" s="180" t="s">
        <v>247</v>
      </c>
      <c r="AU609" s="180" t="s">
        <v>85</v>
      </c>
      <c r="AV609" s="13" t="s">
        <v>83</v>
      </c>
      <c r="AW609" s="13" t="s">
        <v>33</v>
      </c>
      <c r="AX609" s="13" t="s">
        <v>76</v>
      </c>
      <c r="AY609" s="180" t="s">
        <v>235</v>
      </c>
    </row>
    <row r="610" spans="1:65" s="13" customFormat="1" x14ac:dyDescent="0.2">
      <c r="B610" s="179"/>
      <c r="D610" s="174" t="s">
        <v>247</v>
      </c>
      <c r="E610" s="180" t="s">
        <v>1</v>
      </c>
      <c r="F610" s="181" t="s">
        <v>1684</v>
      </c>
      <c r="G610" s="242"/>
      <c r="H610" s="243" t="s">
        <v>1</v>
      </c>
      <c r="I610" s="242"/>
      <c r="J610" s="242"/>
      <c r="K610" s="242"/>
      <c r="L610" s="179"/>
      <c r="M610" s="182"/>
      <c r="N610" s="183"/>
      <c r="O610" s="183"/>
      <c r="P610" s="183"/>
      <c r="Q610" s="183"/>
      <c r="R610" s="183"/>
      <c r="S610" s="183"/>
      <c r="T610" s="184"/>
      <c r="AT610" s="180" t="s">
        <v>247</v>
      </c>
      <c r="AU610" s="180" t="s">
        <v>85</v>
      </c>
      <c r="AV610" s="13" t="s">
        <v>83</v>
      </c>
      <c r="AW610" s="13" t="s">
        <v>33</v>
      </c>
      <c r="AX610" s="13" t="s">
        <v>76</v>
      </c>
      <c r="AY610" s="180" t="s">
        <v>235</v>
      </c>
    </row>
    <row r="611" spans="1:65" s="14" customFormat="1" x14ac:dyDescent="0.2">
      <c r="B611" s="185"/>
      <c r="D611" s="174" t="s">
        <v>247</v>
      </c>
      <c r="E611" s="186" t="s">
        <v>1</v>
      </c>
      <c r="F611" s="187" t="s">
        <v>2586</v>
      </c>
      <c r="G611" s="244"/>
      <c r="H611" s="245">
        <v>1.57</v>
      </c>
      <c r="I611" s="244"/>
      <c r="J611" s="244"/>
      <c r="K611" s="244"/>
      <c r="L611" s="185"/>
      <c r="M611" s="188"/>
      <c r="N611" s="189"/>
      <c r="O611" s="189"/>
      <c r="P611" s="189"/>
      <c r="Q611" s="189"/>
      <c r="R611" s="189"/>
      <c r="S611" s="189"/>
      <c r="T611" s="190"/>
      <c r="AT611" s="186" t="s">
        <v>247</v>
      </c>
      <c r="AU611" s="186" t="s">
        <v>85</v>
      </c>
      <c r="AV611" s="14" t="s">
        <v>85</v>
      </c>
      <c r="AW611" s="14" t="s">
        <v>33</v>
      </c>
      <c r="AX611" s="14" t="s">
        <v>76</v>
      </c>
      <c r="AY611" s="186" t="s">
        <v>235</v>
      </c>
    </row>
    <row r="612" spans="1:65" s="15" customFormat="1" x14ac:dyDescent="0.2">
      <c r="B612" s="191"/>
      <c r="D612" s="174" t="s">
        <v>247</v>
      </c>
      <c r="E612" s="192" t="s">
        <v>1</v>
      </c>
      <c r="F612" s="193" t="s">
        <v>252</v>
      </c>
      <c r="G612" s="246"/>
      <c r="H612" s="247">
        <v>1.57</v>
      </c>
      <c r="I612" s="246"/>
      <c r="J612" s="246"/>
      <c r="K612" s="246"/>
      <c r="L612" s="191"/>
      <c r="M612" s="194"/>
      <c r="N612" s="195"/>
      <c r="O612" s="195"/>
      <c r="P612" s="195"/>
      <c r="Q612" s="195"/>
      <c r="R612" s="195"/>
      <c r="S612" s="195"/>
      <c r="T612" s="196"/>
      <c r="AT612" s="192" t="s">
        <v>247</v>
      </c>
      <c r="AU612" s="192" t="s">
        <v>85</v>
      </c>
      <c r="AV612" s="15" t="s">
        <v>98</v>
      </c>
      <c r="AW612" s="15" t="s">
        <v>33</v>
      </c>
      <c r="AX612" s="15" t="s">
        <v>83</v>
      </c>
      <c r="AY612" s="192" t="s">
        <v>235</v>
      </c>
    </row>
    <row r="613" spans="1:65" s="2" customFormat="1" ht="14.45" customHeight="1" x14ac:dyDescent="0.2">
      <c r="A613" s="33"/>
      <c r="B613" s="162"/>
      <c r="C613" s="163" t="s">
        <v>723</v>
      </c>
      <c r="D613" s="163" t="s">
        <v>237</v>
      </c>
      <c r="E613" s="164" t="s">
        <v>2587</v>
      </c>
      <c r="F613" s="165" t="s">
        <v>2588</v>
      </c>
      <c r="G613" s="240" t="s">
        <v>648</v>
      </c>
      <c r="H613" s="241">
        <v>1</v>
      </c>
      <c r="I613" s="167"/>
      <c r="J613" s="254">
        <f>ROUND(I613*H613,2)</f>
        <v>0</v>
      </c>
      <c r="K613" s="255" t="s">
        <v>241</v>
      </c>
      <c r="L613" s="34"/>
      <c r="M613" s="168" t="s">
        <v>1</v>
      </c>
      <c r="N613" s="169" t="s">
        <v>41</v>
      </c>
      <c r="O613" s="59"/>
      <c r="P613" s="170">
        <f>O613*H613</f>
        <v>0</v>
      </c>
      <c r="Q613" s="170">
        <v>0.25730999999999998</v>
      </c>
      <c r="R613" s="170">
        <f>Q613*H613</f>
        <v>0.25730999999999998</v>
      </c>
      <c r="S613" s="170">
        <v>0</v>
      </c>
      <c r="T613" s="171">
        <f>S613*H613</f>
        <v>0</v>
      </c>
      <c r="U613" s="33"/>
      <c r="V613" s="33"/>
      <c r="W613" s="33"/>
      <c r="X613" s="33"/>
      <c r="Y613" s="33"/>
      <c r="Z613" s="33"/>
      <c r="AA613" s="33"/>
      <c r="AB613" s="33"/>
      <c r="AC613" s="33"/>
      <c r="AD613" s="33"/>
      <c r="AE613" s="33"/>
      <c r="AR613" s="172" t="s">
        <v>98</v>
      </c>
      <c r="AT613" s="172" t="s">
        <v>237</v>
      </c>
      <c r="AU613" s="172" t="s">
        <v>85</v>
      </c>
      <c r="AY613" s="18" t="s">
        <v>235</v>
      </c>
      <c r="BE613" s="173">
        <f>IF(N613="základní",J613,0)</f>
        <v>0</v>
      </c>
      <c r="BF613" s="173">
        <f>IF(N613="snížená",J613,0)</f>
        <v>0</v>
      </c>
      <c r="BG613" s="173">
        <f>IF(N613="zákl. přenesená",J613,0)</f>
        <v>0</v>
      </c>
      <c r="BH613" s="173">
        <f>IF(N613="sníž. přenesená",J613,0)</f>
        <v>0</v>
      </c>
      <c r="BI613" s="173">
        <f>IF(N613="nulová",J613,0)</f>
        <v>0</v>
      </c>
      <c r="BJ613" s="18" t="s">
        <v>83</v>
      </c>
      <c r="BK613" s="173">
        <f>ROUND(I613*H613,2)</f>
        <v>0</v>
      </c>
      <c r="BL613" s="18" t="s">
        <v>98</v>
      </c>
      <c r="BM613" s="172" t="s">
        <v>2589</v>
      </c>
    </row>
    <row r="614" spans="1:65" s="2" customFormat="1" x14ac:dyDescent="0.2">
      <c r="A614" s="33"/>
      <c r="B614" s="34"/>
      <c r="C614" s="33"/>
      <c r="D614" s="174" t="s">
        <v>243</v>
      </c>
      <c r="E614" s="33"/>
      <c r="F614" s="175" t="s">
        <v>2590</v>
      </c>
      <c r="G614" s="238"/>
      <c r="H614" s="238"/>
      <c r="I614" s="238"/>
      <c r="J614" s="238"/>
      <c r="K614" s="238"/>
      <c r="L614" s="34"/>
      <c r="M614" s="176"/>
      <c r="N614" s="177"/>
      <c r="O614" s="59"/>
      <c r="P614" s="59"/>
      <c r="Q614" s="59"/>
      <c r="R614" s="59"/>
      <c r="S614" s="59"/>
      <c r="T614" s="60"/>
      <c r="U614" s="33"/>
      <c r="V614" s="33"/>
      <c r="W614" s="33"/>
      <c r="X614" s="33"/>
      <c r="Y614" s="33"/>
      <c r="Z614" s="33"/>
      <c r="AA614" s="33"/>
      <c r="AB614" s="33"/>
      <c r="AC614" s="33"/>
      <c r="AD614" s="33"/>
      <c r="AE614" s="33"/>
      <c r="AT614" s="18" t="s">
        <v>243</v>
      </c>
      <c r="AU614" s="18" t="s">
        <v>85</v>
      </c>
    </row>
    <row r="615" spans="1:65" s="2" customFormat="1" ht="175.5" x14ac:dyDescent="0.2">
      <c r="A615" s="33"/>
      <c r="B615" s="34"/>
      <c r="C615" s="33"/>
      <c r="D615" s="174" t="s">
        <v>245</v>
      </c>
      <c r="E615" s="33"/>
      <c r="F615" s="178" t="s">
        <v>1690</v>
      </c>
      <c r="G615" s="238"/>
      <c r="H615" s="238"/>
      <c r="I615" s="238"/>
      <c r="J615" s="238"/>
      <c r="K615" s="238"/>
      <c r="L615" s="34"/>
      <c r="M615" s="176"/>
      <c r="N615" s="177"/>
      <c r="O615" s="59"/>
      <c r="P615" s="59"/>
      <c r="Q615" s="59"/>
      <c r="R615" s="59"/>
      <c r="S615" s="59"/>
      <c r="T615" s="60"/>
      <c r="U615" s="33"/>
      <c r="V615" s="33"/>
      <c r="W615" s="33"/>
      <c r="X615" s="33"/>
      <c r="Y615" s="33"/>
      <c r="Z615" s="33"/>
      <c r="AA615" s="33"/>
      <c r="AB615" s="33"/>
      <c r="AC615" s="33"/>
      <c r="AD615" s="33"/>
      <c r="AE615" s="33"/>
      <c r="AT615" s="18" t="s">
        <v>245</v>
      </c>
      <c r="AU615" s="18" t="s">
        <v>85</v>
      </c>
    </row>
    <row r="616" spans="1:65" s="13" customFormat="1" x14ac:dyDescent="0.2">
      <c r="B616" s="179"/>
      <c r="D616" s="174" t="s">
        <v>247</v>
      </c>
      <c r="E616" s="180" t="s">
        <v>1</v>
      </c>
      <c r="F616" s="181" t="s">
        <v>2352</v>
      </c>
      <c r="G616" s="242"/>
      <c r="H616" s="243" t="s">
        <v>1</v>
      </c>
      <c r="I616" s="242"/>
      <c r="J616" s="242"/>
      <c r="K616" s="242"/>
      <c r="L616" s="179"/>
      <c r="M616" s="182"/>
      <c r="N616" s="183"/>
      <c r="O616" s="183"/>
      <c r="P616" s="183"/>
      <c r="Q616" s="183"/>
      <c r="R616" s="183"/>
      <c r="S616" s="183"/>
      <c r="T616" s="184"/>
      <c r="AT616" s="180" t="s">
        <v>247</v>
      </c>
      <c r="AU616" s="180" t="s">
        <v>85</v>
      </c>
      <c r="AV616" s="13" t="s">
        <v>83</v>
      </c>
      <c r="AW616" s="13" t="s">
        <v>33</v>
      </c>
      <c r="AX616" s="13" t="s">
        <v>76</v>
      </c>
      <c r="AY616" s="180" t="s">
        <v>235</v>
      </c>
    </row>
    <row r="617" spans="1:65" s="14" customFormat="1" x14ac:dyDescent="0.2">
      <c r="B617" s="185"/>
      <c r="D617" s="174" t="s">
        <v>247</v>
      </c>
      <c r="E617" s="186" t="s">
        <v>1</v>
      </c>
      <c r="F617" s="187" t="s">
        <v>83</v>
      </c>
      <c r="G617" s="244"/>
      <c r="H617" s="245">
        <v>1</v>
      </c>
      <c r="I617" s="244"/>
      <c r="J617" s="244"/>
      <c r="K617" s="244"/>
      <c r="L617" s="185"/>
      <c r="M617" s="188"/>
      <c r="N617" s="189"/>
      <c r="O617" s="189"/>
      <c r="P617" s="189"/>
      <c r="Q617" s="189"/>
      <c r="R617" s="189"/>
      <c r="S617" s="189"/>
      <c r="T617" s="190"/>
      <c r="AT617" s="186" t="s">
        <v>247</v>
      </c>
      <c r="AU617" s="186" t="s">
        <v>85</v>
      </c>
      <c r="AV617" s="14" t="s">
        <v>85</v>
      </c>
      <c r="AW617" s="14" t="s">
        <v>33</v>
      </c>
      <c r="AX617" s="14" t="s">
        <v>76</v>
      </c>
      <c r="AY617" s="186" t="s">
        <v>235</v>
      </c>
    </row>
    <row r="618" spans="1:65" s="15" customFormat="1" x14ac:dyDescent="0.2">
      <c r="B618" s="191"/>
      <c r="D618" s="174" t="s">
        <v>247</v>
      </c>
      <c r="E618" s="192" t="s">
        <v>1</v>
      </c>
      <c r="F618" s="193" t="s">
        <v>252</v>
      </c>
      <c r="G618" s="246"/>
      <c r="H618" s="247">
        <v>1</v>
      </c>
      <c r="I618" s="246"/>
      <c r="J618" s="246"/>
      <c r="K618" s="246"/>
      <c r="L618" s="191"/>
      <c r="M618" s="194"/>
      <c r="N618" s="195"/>
      <c r="O618" s="195"/>
      <c r="P618" s="195"/>
      <c r="Q618" s="195"/>
      <c r="R618" s="195"/>
      <c r="S618" s="195"/>
      <c r="T618" s="196"/>
      <c r="AT618" s="192" t="s">
        <v>247</v>
      </c>
      <c r="AU618" s="192" t="s">
        <v>85</v>
      </c>
      <c r="AV618" s="15" t="s">
        <v>98</v>
      </c>
      <c r="AW618" s="15" t="s">
        <v>33</v>
      </c>
      <c r="AX618" s="15" t="s">
        <v>83</v>
      </c>
      <c r="AY618" s="192" t="s">
        <v>235</v>
      </c>
    </row>
    <row r="619" spans="1:65" s="2" customFormat="1" ht="14.45" customHeight="1" x14ac:dyDescent="0.2">
      <c r="A619" s="33"/>
      <c r="B619" s="162"/>
      <c r="C619" s="197" t="s">
        <v>730</v>
      </c>
      <c r="D619" s="197" t="s">
        <v>338</v>
      </c>
      <c r="E619" s="198" t="s">
        <v>2591</v>
      </c>
      <c r="F619" s="199" t="s">
        <v>2592</v>
      </c>
      <c r="G619" s="248" t="s">
        <v>648</v>
      </c>
      <c r="H619" s="249">
        <v>1</v>
      </c>
      <c r="I619" s="200"/>
      <c r="J619" s="256">
        <f>ROUND(I619*H619,2)</f>
        <v>0</v>
      </c>
      <c r="K619" s="257" t="s">
        <v>1</v>
      </c>
      <c r="L619" s="201"/>
      <c r="M619" s="202" t="s">
        <v>1</v>
      </c>
      <c r="N619" s="203" t="s">
        <v>41</v>
      </c>
      <c r="O619" s="59"/>
      <c r="P619" s="170">
        <f>O619*H619</f>
        <v>0</v>
      </c>
      <c r="Q619" s="170">
        <v>0</v>
      </c>
      <c r="R619" s="170">
        <f>Q619*H619</f>
        <v>0</v>
      </c>
      <c r="S619" s="170">
        <v>0</v>
      </c>
      <c r="T619" s="171">
        <f>S619*H619</f>
        <v>0</v>
      </c>
      <c r="U619" s="33"/>
      <c r="V619" s="33"/>
      <c r="W619" s="33"/>
      <c r="X619" s="33"/>
      <c r="Y619" s="33"/>
      <c r="Z619" s="33"/>
      <c r="AA619" s="33"/>
      <c r="AB619" s="33"/>
      <c r="AC619" s="33"/>
      <c r="AD619" s="33"/>
      <c r="AE619" s="33"/>
      <c r="AR619" s="172" t="s">
        <v>316</v>
      </c>
      <c r="AT619" s="172" t="s">
        <v>338</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2593</v>
      </c>
    </row>
    <row r="620" spans="1:65" s="2" customFormat="1" x14ac:dyDescent="0.2">
      <c r="A620" s="33"/>
      <c r="B620" s="34"/>
      <c r="C620" s="33"/>
      <c r="D620" s="174" t="s">
        <v>243</v>
      </c>
      <c r="E620" s="33"/>
      <c r="F620" s="175" t="s">
        <v>2592</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29.25" x14ac:dyDescent="0.2">
      <c r="A621" s="33"/>
      <c r="B621" s="34"/>
      <c r="C621" s="33"/>
      <c r="D621" s="174" t="s">
        <v>408</v>
      </c>
      <c r="E621" s="33"/>
      <c r="F621" s="178" t="s">
        <v>1695</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408</v>
      </c>
      <c r="AU621" s="18" t="s">
        <v>85</v>
      </c>
    </row>
    <row r="622" spans="1:65" s="13" customFormat="1" x14ac:dyDescent="0.2">
      <c r="B622" s="179"/>
      <c r="D622" s="174" t="s">
        <v>247</v>
      </c>
      <c r="E622" s="180" t="s">
        <v>1</v>
      </c>
      <c r="F622" s="181" t="s">
        <v>1696</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4" customFormat="1" x14ac:dyDescent="0.2">
      <c r="B623" s="185"/>
      <c r="D623" s="174" t="s">
        <v>247</v>
      </c>
      <c r="E623" s="186" t="s">
        <v>1</v>
      </c>
      <c r="F623" s="187" t="s">
        <v>83</v>
      </c>
      <c r="G623" s="244"/>
      <c r="H623" s="245">
        <v>1</v>
      </c>
      <c r="I623" s="244"/>
      <c r="J623" s="244"/>
      <c r="K623" s="244"/>
      <c r="L623" s="185"/>
      <c r="M623" s="188"/>
      <c r="N623" s="189"/>
      <c r="O623" s="189"/>
      <c r="P623" s="189"/>
      <c r="Q623" s="189"/>
      <c r="R623" s="189"/>
      <c r="S623" s="189"/>
      <c r="T623" s="190"/>
      <c r="AT623" s="186" t="s">
        <v>247</v>
      </c>
      <c r="AU623" s="186" t="s">
        <v>85</v>
      </c>
      <c r="AV623" s="14" t="s">
        <v>85</v>
      </c>
      <c r="AW623" s="14" t="s">
        <v>33</v>
      </c>
      <c r="AX623" s="14" t="s">
        <v>76</v>
      </c>
      <c r="AY623" s="186" t="s">
        <v>235</v>
      </c>
    </row>
    <row r="624" spans="1:65" s="15" customFormat="1" x14ac:dyDescent="0.2">
      <c r="B624" s="191"/>
      <c r="D624" s="174" t="s">
        <v>247</v>
      </c>
      <c r="E624" s="192" t="s">
        <v>1</v>
      </c>
      <c r="F624" s="193" t="s">
        <v>252</v>
      </c>
      <c r="G624" s="246"/>
      <c r="H624" s="247">
        <v>1</v>
      </c>
      <c r="I624" s="246"/>
      <c r="J624" s="246"/>
      <c r="K624" s="246"/>
      <c r="L624" s="191"/>
      <c r="M624" s="194"/>
      <c r="N624" s="195"/>
      <c r="O624" s="195"/>
      <c r="P624" s="195"/>
      <c r="Q624" s="195"/>
      <c r="R624" s="195"/>
      <c r="S624" s="195"/>
      <c r="T624" s="196"/>
      <c r="AT624" s="192" t="s">
        <v>247</v>
      </c>
      <c r="AU624" s="192" t="s">
        <v>85</v>
      </c>
      <c r="AV624" s="15" t="s">
        <v>98</v>
      </c>
      <c r="AW624" s="15" t="s">
        <v>33</v>
      </c>
      <c r="AX624" s="15" t="s">
        <v>83</v>
      </c>
      <c r="AY624" s="192" t="s">
        <v>235</v>
      </c>
    </row>
    <row r="625" spans="1:65" s="2" customFormat="1" ht="19.899999999999999" customHeight="1" x14ac:dyDescent="0.2">
      <c r="A625" s="33"/>
      <c r="B625" s="162"/>
      <c r="C625" s="163" t="s">
        <v>738</v>
      </c>
      <c r="D625" s="163" t="s">
        <v>237</v>
      </c>
      <c r="E625" s="164" t="s">
        <v>1698</v>
      </c>
      <c r="F625" s="165" t="s">
        <v>1699</v>
      </c>
      <c r="G625" s="240" t="s">
        <v>648</v>
      </c>
      <c r="H625" s="241">
        <v>2</v>
      </c>
      <c r="I625" s="167"/>
      <c r="J625" s="254">
        <f>ROUND(I625*H625,2)</f>
        <v>0</v>
      </c>
      <c r="K625" s="255" t="s">
        <v>241</v>
      </c>
      <c r="L625" s="34"/>
      <c r="M625" s="168" t="s">
        <v>1</v>
      </c>
      <c r="N625" s="169" t="s">
        <v>41</v>
      </c>
      <c r="O625" s="59"/>
      <c r="P625" s="170">
        <f>O625*H625</f>
        <v>0</v>
      </c>
      <c r="Q625" s="170">
        <v>1.0189999999999999E-2</v>
      </c>
      <c r="R625" s="170">
        <f>Q625*H625</f>
        <v>2.0379999999999999E-2</v>
      </c>
      <c r="S625" s="170">
        <v>0</v>
      </c>
      <c r="T625" s="171">
        <f>S625*H625</f>
        <v>0</v>
      </c>
      <c r="U625" s="33"/>
      <c r="V625" s="33"/>
      <c r="W625" s="33"/>
      <c r="X625" s="33"/>
      <c r="Y625" s="33"/>
      <c r="Z625" s="33"/>
      <c r="AA625" s="33"/>
      <c r="AB625" s="33"/>
      <c r="AC625" s="33"/>
      <c r="AD625" s="33"/>
      <c r="AE625" s="33"/>
      <c r="AR625" s="172" t="s">
        <v>98</v>
      </c>
      <c r="AT625" s="172" t="s">
        <v>237</v>
      </c>
      <c r="AU625" s="172" t="s">
        <v>85</v>
      </c>
      <c r="AY625" s="18" t="s">
        <v>235</v>
      </c>
      <c r="BE625" s="173">
        <f>IF(N625="základní",J625,0)</f>
        <v>0</v>
      </c>
      <c r="BF625" s="173">
        <f>IF(N625="snížená",J625,0)</f>
        <v>0</v>
      </c>
      <c r="BG625" s="173">
        <f>IF(N625="zákl. přenesená",J625,0)</f>
        <v>0</v>
      </c>
      <c r="BH625" s="173">
        <f>IF(N625="sníž. přenesená",J625,0)</f>
        <v>0</v>
      </c>
      <c r="BI625" s="173">
        <f>IF(N625="nulová",J625,0)</f>
        <v>0</v>
      </c>
      <c r="BJ625" s="18" t="s">
        <v>83</v>
      </c>
      <c r="BK625" s="173">
        <f>ROUND(I625*H625,2)</f>
        <v>0</v>
      </c>
      <c r="BL625" s="18" t="s">
        <v>98</v>
      </c>
      <c r="BM625" s="172" t="s">
        <v>2594</v>
      </c>
    </row>
    <row r="626" spans="1:65" s="2" customFormat="1" ht="19.5" x14ac:dyDescent="0.2">
      <c r="A626" s="33"/>
      <c r="B626" s="34"/>
      <c r="C626" s="33"/>
      <c r="D626" s="174" t="s">
        <v>243</v>
      </c>
      <c r="E626" s="33"/>
      <c r="F626" s="175" t="s">
        <v>1699</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243</v>
      </c>
      <c r="AU626" s="18" t="s">
        <v>85</v>
      </c>
    </row>
    <row r="627" spans="1:65" s="2" customFormat="1" ht="39" x14ac:dyDescent="0.2">
      <c r="A627" s="33"/>
      <c r="B627" s="34"/>
      <c r="C627" s="33"/>
      <c r="D627" s="174" t="s">
        <v>245</v>
      </c>
      <c r="E627" s="33"/>
      <c r="F627" s="178" t="s">
        <v>1701</v>
      </c>
      <c r="G627" s="238"/>
      <c r="H627" s="238"/>
      <c r="I627" s="238"/>
      <c r="J627" s="238"/>
      <c r="K627" s="238"/>
      <c r="L627" s="34"/>
      <c r="M627" s="176"/>
      <c r="N627" s="177"/>
      <c r="O627" s="59"/>
      <c r="P627" s="59"/>
      <c r="Q627" s="59"/>
      <c r="R627" s="59"/>
      <c r="S627" s="59"/>
      <c r="T627" s="60"/>
      <c r="U627" s="33"/>
      <c r="V627" s="33"/>
      <c r="W627" s="33"/>
      <c r="X627" s="33"/>
      <c r="Y627" s="33"/>
      <c r="Z627" s="33"/>
      <c r="AA627" s="33"/>
      <c r="AB627" s="33"/>
      <c r="AC627" s="33"/>
      <c r="AD627" s="33"/>
      <c r="AE627" s="33"/>
      <c r="AT627" s="18" t="s">
        <v>245</v>
      </c>
      <c r="AU627" s="18" t="s">
        <v>85</v>
      </c>
    </row>
    <row r="628" spans="1:65" s="13" customFormat="1" x14ac:dyDescent="0.2">
      <c r="B628" s="179"/>
      <c r="D628" s="174" t="s">
        <v>247</v>
      </c>
      <c r="E628" s="180" t="s">
        <v>1</v>
      </c>
      <c r="F628" s="181" t="s">
        <v>2352</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1702</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85</v>
      </c>
      <c r="G630" s="244"/>
      <c r="H630" s="245">
        <v>2</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5" customFormat="1" x14ac:dyDescent="0.2">
      <c r="B631" s="191"/>
      <c r="D631" s="174" t="s">
        <v>247</v>
      </c>
      <c r="E631" s="192" t="s">
        <v>1</v>
      </c>
      <c r="F631" s="193" t="s">
        <v>252</v>
      </c>
      <c r="G631" s="246"/>
      <c r="H631" s="247">
        <v>2</v>
      </c>
      <c r="I631" s="246"/>
      <c r="J631" s="246"/>
      <c r="K631" s="246"/>
      <c r="L631" s="191"/>
      <c r="M631" s="194"/>
      <c r="N631" s="195"/>
      <c r="O631" s="195"/>
      <c r="P631" s="195"/>
      <c r="Q631" s="195"/>
      <c r="R631" s="195"/>
      <c r="S631" s="195"/>
      <c r="T631" s="196"/>
      <c r="AT631" s="192" t="s">
        <v>247</v>
      </c>
      <c r="AU631" s="192" t="s">
        <v>85</v>
      </c>
      <c r="AV631" s="15" t="s">
        <v>98</v>
      </c>
      <c r="AW631" s="15" t="s">
        <v>33</v>
      </c>
      <c r="AX631" s="15" t="s">
        <v>83</v>
      </c>
      <c r="AY631" s="192" t="s">
        <v>235</v>
      </c>
    </row>
    <row r="632" spans="1:65" s="2" customFormat="1" ht="14.45" customHeight="1" x14ac:dyDescent="0.2">
      <c r="A632" s="33"/>
      <c r="B632" s="162"/>
      <c r="C632" s="197" t="s">
        <v>748</v>
      </c>
      <c r="D632" s="197" t="s">
        <v>338</v>
      </c>
      <c r="E632" s="198" t="s">
        <v>1704</v>
      </c>
      <c r="F632" s="199" t="s">
        <v>1705</v>
      </c>
      <c r="G632" s="248" t="s">
        <v>648</v>
      </c>
      <c r="H632" s="249">
        <v>2</v>
      </c>
      <c r="I632" s="200"/>
      <c r="J632" s="256">
        <f>ROUND(I632*H632,2)</f>
        <v>0</v>
      </c>
      <c r="K632" s="257" t="s">
        <v>241</v>
      </c>
      <c r="L632" s="201"/>
      <c r="M632" s="202" t="s">
        <v>1</v>
      </c>
      <c r="N632" s="203" t="s">
        <v>41</v>
      </c>
      <c r="O632" s="59"/>
      <c r="P632" s="170">
        <f>O632*H632</f>
        <v>0</v>
      </c>
      <c r="Q632" s="170">
        <v>0.74</v>
      </c>
      <c r="R632" s="170">
        <f>Q632*H632</f>
        <v>1.48</v>
      </c>
      <c r="S632" s="170">
        <v>0</v>
      </c>
      <c r="T632" s="171">
        <f>S632*H632</f>
        <v>0</v>
      </c>
      <c r="U632" s="33"/>
      <c r="V632" s="33"/>
      <c r="W632" s="33"/>
      <c r="X632" s="33"/>
      <c r="Y632" s="33"/>
      <c r="Z632" s="33"/>
      <c r="AA632" s="33"/>
      <c r="AB632" s="33"/>
      <c r="AC632" s="33"/>
      <c r="AD632" s="33"/>
      <c r="AE632" s="33"/>
      <c r="AR632" s="172" t="s">
        <v>316</v>
      </c>
      <c r="AT632" s="172" t="s">
        <v>338</v>
      </c>
      <c r="AU632" s="172" t="s">
        <v>85</v>
      </c>
      <c r="AY632" s="18" t="s">
        <v>235</v>
      </c>
      <c r="BE632" s="173">
        <f>IF(N632="základní",J632,0)</f>
        <v>0</v>
      </c>
      <c r="BF632" s="173">
        <f>IF(N632="snížená",J632,0)</f>
        <v>0</v>
      </c>
      <c r="BG632" s="173">
        <f>IF(N632="zákl. přenesená",J632,0)</f>
        <v>0</v>
      </c>
      <c r="BH632" s="173">
        <f>IF(N632="sníž. přenesená",J632,0)</f>
        <v>0</v>
      </c>
      <c r="BI632" s="173">
        <f>IF(N632="nulová",J632,0)</f>
        <v>0</v>
      </c>
      <c r="BJ632" s="18" t="s">
        <v>83</v>
      </c>
      <c r="BK632" s="173">
        <f>ROUND(I632*H632,2)</f>
        <v>0</v>
      </c>
      <c r="BL632" s="18" t="s">
        <v>98</v>
      </c>
      <c r="BM632" s="172" t="s">
        <v>2595</v>
      </c>
    </row>
    <row r="633" spans="1:65" s="2" customFormat="1" x14ac:dyDescent="0.2">
      <c r="A633" s="33"/>
      <c r="B633" s="34"/>
      <c r="C633" s="33"/>
      <c r="D633" s="174" t="s">
        <v>243</v>
      </c>
      <c r="E633" s="33"/>
      <c r="F633" s="175" t="s">
        <v>1705</v>
      </c>
      <c r="G633" s="238"/>
      <c r="H633" s="238"/>
      <c r="I633" s="238"/>
      <c r="J633" s="238"/>
      <c r="K633" s="238"/>
      <c r="L633" s="34"/>
      <c r="M633" s="176"/>
      <c r="N633" s="177"/>
      <c r="O633" s="59"/>
      <c r="P633" s="59"/>
      <c r="Q633" s="59"/>
      <c r="R633" s="59"/>
      <c r="S633" s="59"/>
      <c r="T633" s="60"/>
      <c r="U633" s="33"/>
      <c r="V633" s="33"/>
      <c r="W633" s="33"/>
      <c r="X633" s="33"/>
      <c r="Y633" s="33"/>
      <c r="Z633" s="33"/>
      <c r="AA633" s="33"/>
      <c r="AB633" s="33"/>
      <c r="AC633" s="33"/>
      <c r="AD633" s="33"/>
      <c r="AE633" s="33"/>
      <c r="AT633" s="18" t="s">
        <v>243</v>
      </c>
      <c r="AU633" s="18" t="s">
        <v>85</v>
      </c>
    </row>
    <row r="634" spans="1:65" s="13" customFormat="1" x14ac:dyDescent="0.2">
      <c r="B634" s="179"/>
      <c r="D634" s="174" t="s">
        <v>247</v>
      </c>
      <c r="E634" s="180" t="s">
        <v>1</v>
      </c>
      <c r="F634" s="181" t="s">
        <v>1707</v>
      </c>
      <c r="G634" s="242"/>
      <c r="H634" s="243" t="s">
        <v>1</v>
      </c>
      <c r="I634" s="242"/>
      <c r="J634" s="242"/>
      <c r="K634" s="242"/>
      <c r="L634" s="179"/>
      <c r="M634" s="182"/>
      <c r="N634" s="183"/>
      <c r="O634" s="183"/>
      <c r="P634" s="183"/>
      <c r="Q634" s="183"/>
      <c r="R634" s="183"/>
      <c r="S634" s="183"/>
      <c r="T634" s="184"/>
      <c r="AT634" s="180" t="s">
        <v>247</v>
      </c>
      <c r="AU634" s="180" t="s">
        <v>85</v>
      </c>
      <c r="AV634" s="13" t="s">
        <v>83</v>
      </c>
      <c r="AW634" s="13" t="s">
        <v>33</v>
      </c>
      <c r="AX634" s="13" t="s">
        <v>76</v>
      </c>
      <c r="AY634" s="180" t="s">
        <v>235</v>
      </c>
    </row>
    <row r="635" spans="1:65" s="14" customFormat="1" x14ac:dyDescent="0.2">
      <c r="B635" s="185"/>
      <c r="D635" s="174" t="s">
        <v>247</v>
      </c>
      <c r="E635" s="186" t="s">
        <v>1</v>
      </c>
      <c r="F635" s="187" t="s">
        <v>85</v>
      </c>
      <c r="G635" s="244"/>
      <c r="H635" s="245">
        <v>2</v>
      </c>
      <c r="I635" s="244"/>
      <c r="J635" s="244"/>
      <c r="K635" s="244"/>
      <c r="L635" s="185"/>
      <c r="M635" s="188"/>
      <c r="N635" s="189"/>
      <c r="O635" s="189"/>
      <c r="P635" s="189"/>
      <c r="Q635" s="189"/>
      <c r="R635" s="189"/>
      <c r="S635" s="189"/>
      <c r="T635" s="190"/>
      <c r="AT635" s="186" t="s">
        <v>247</v>
      </c>
      <c r="AU635" s="186" t="s">
        <v>85</v>
      </c>
      <c r="AV635" s="14" t="s">
        <v>85</v>
      </c>
      <c r="AW635" s="14" t="s">
        <v>33</v>
      </c>
      <c r="AX635" s="14" t="s">
        <v>76</v>
      </c>
      <c r="AY635" s="186" t="s">
        <v>235</v>
      </c>
    </row>
    <row r="636" spans="1:65" s="15" customFormat="1" x14ac:dyDescent="0.2">
      <c r="B636" s="191"/>
      <c r="D636" s="174" t="s">
        <v>247</v>
      </c>
      <c r="E636" s="192" t="s">
        <v>1</v>
      </c>
      <c r="F636" s="193" t="s">
        <v>252</v>
      </c>
      <c r="G636" s="246"/>
      <c r="H636" s="247">
        <v>2</v>
      </c>
      <c r="I636" s="246"/>
      <c r="J636" s="246"/>
      <c r="K636" s="246"/>
      <c r="L636" s="191"/>
      <c r="M636" s="194"/>
      <c r="N636" s="195"/>
      <c r="O636" s="195"/>
      <c r="P636" s="195"/>
      <c r="Q636" s="195"/>
      <c r="R636" s="195"/>
      <c r="S636" s="195"/>
      <c r="T636" s="196"/>
      <c r="AT636" s="192" t="s">
        <v>247</v>
      </c>
      <c r="AU636" s="192" t="s">
        <v>85</v>
      </c>
      <c r="AV636" s="15" t="s">
        <v>98</v>
      </c>
      <c r="AW636" s="15" t="s">
        <v>33</v>
      </c>
      <c r="AX636" s="15" t="s">
        <v>83</v>
      </c>
      <c r="AY636" s="192" t="s">
        <v>235</v>
      </c>
    </row>
    <row r="637" spans="1:65" s="2" customFormat="1" ht="30" customHeight="1" x14ac:dyDescent="0.2">
      <c r="A637" s="33"/>
      <c r="B637" s="162"/>
      <c r="C637" s="163" t="s">
        <v>758</v>
      </c>
      <c r="D637" s="163" t="s">
        <v>237</v>
      </c>
      <c r="E637" s="164" t="s">
        <v>1709</v>
      </c>
      <c r="F637" s="165" t="s">
        <v>1710</v>
      </c>
      <c r="G637" s="240" t="s">
        <v>648</v>
      </c>
      <c r="H637" s="241">
        <v>2</v>
      </c>
      <c r="I637" s="167"/>
      <c r="J637" s="254">
        <f>ROUND(I637*H637,2)</f>
        <v>0</v>
      </c>
      <c r="K637" s="255" t="s">
        <v>241</v>
      </c>
      <c r="L637" s="34"/>
      <c r="M637" s="168" t="s">
        <v>1</v>
      </c>
      <c r="N637" s="169" t="s">
        <v>41</v>
      </c>
      <c r="O637" s="59"/>
      <c r="P637" s="170">
        <f>O637*H637</f>
        <v>0</v>
      </c>
      <c r="Q637" s="170">
        <v>1.2120000000000001E-2</v>
      </c>
      <c r="R637" s="170">
        <f>Q637*H637</f>
        <v>2.4240000000000001E-2</v>
      </c>
      <c r="S637" s="170">
        <v>0</v>
      </c>
      <c r="T637" s="171">
        <f>S637*H637</f>
        <v>0</v>
      </c>
      <c r="U637" s="33"/>
      <c r="V637" s="33"/>
      <c r="W637" s="33"/>
      <c r="X637" s="33"/>
      <c r="Y637" s="33"/>
      <c r="Z637" s="33"/>
      <c r="AA637" s="33"/>
      <c r="AB637" s="33"/>
      <c r="AC637" s="33"/>
      <c r="AD637" s="33"/>
      <c r="AE637" s="33"/>
      <c r="AR637" s="172" t="s">
        <v>98</v>
      </c>
      <c r="AT637" s="172" t="s">
        <v>237</v>
      </c>
      <c r="AU637" s="172" t="s">
        <v>85</v>
      </c>
      <c r="AY637" s="18" t="s">
        <v>235</v>
      </c>
      <c r="BE637" s="173">
        <f>IF(N637="základní",J637,0)</f>
        <v>0</v>
      </c>
      <c r="BF637" s="173">
        <f>IF(N637="snížená",J637,0)</f>
        <v>0</v>
      </c>
      <c r="BG637" s="173">
        <f>IF(N637="zákl. přenesená",J637,0)</f>
        <v>0</v>
      </c>
      <c r="BH637" s="173">
        <f>IF(N637="sníž. přenesená",J637,0)</f>
        <v>0</v>
      </c>
      <c r="BI637" s="173">
        <f>IF(N637="nulová",J637,0)</f>
        <v>0</v>
      </c>
      <c r="BJ637" s="18" t="s">
        <v>83</v>
      </c>
      <c r="BK637" s="173">
        <f>ROUND(I637*H637,2)</f>
        <v>0</v>
      </c>
      <c r="BL637" s="18" t="s">
        <v>98</v>
      </c>
      <c r="BM637" s="172" t="s">
        <v>2596</v>
      </c>
    </row>
    <row r="638" spans="1:65" s="2" customFormat="1" ht="29.25" x14ac:dyDescent="0.2">
      <c r="A638" s="33"/>
      <c r="B638" s="34"/>
      <c r="C638" s="33"/>
      <c r="D638" s="174" t="s">
        <v>243</v>
      </c>
      <c r="E638" s="33"/>
      <c r="F638" s="175" t="s">
        <v>1712</v>
      </c>
      <c r="G638" s="238"/>
      <c r="H638" s="238"/>
      <c r="I638" s="238"/>
      <c r="J638" s="238"/>
      <c r="K638" s="238"/>
      <c r="L638" s="34"/>
      <c r="M638" s="176"/>
      <c r="N638" s="177"/>
      <c r="O638" s="59"/>
      <c r="P638" s="59"/>
      <c r="Q638" s="59"/>
      <c r="R638" s="59"/>
      <c r="S638" s="59"/>
      <c r="T638" s="60"/>
      <c r="U638" s="33"/>
      <c r="V638" s="33"/>
      <c r="W638" s="33"/>
      <c r="X638" s="33"/>
      <c r="Y638" s="33"/>
      <c r="Z638" s="33"/>
      <c r="AA638" s="33"/>
      <c r="AB638" s="33"/>
      <c r="AC638" s="33"/>
      <c r="AD638" s="33"/>
      <c r="AE638" s="33"/>
      <c r="AT638" s="18" t="s">
        <v>243</v>
      </c>
      <c r="AU638" s="18" t="s">
        <v>85</v>
      </c>
    </row>
    <row r="639" spans="1:65" s="2" customFormat="1" ht="87.75" x14ac:dyDescent="0.2">
      <c r="A639" s="33"/>
      <c r="B639" s="34"/>
      <c r="C639" s="33"/>
      <c r="D639" s="174" t="s">
        <v>245</v>
      </c>
      <c r="E639" s="33"/>
      <c r="F639" s="178" t="s">
        <v>1713</v>
      </c>
      <c r="G639" s="238"/>
      <c r="H639" s="238"/>
      <c r="I639" s="238"/>
      <c r="J639" s="238"/>
      <c r="K639" s="238"/>
      <c r="L639" s="34"/>
      <c r="M639" s="176"/>
      <c r="N639" s="177"/>
      <c r="O639" s="59"/>
      <c r="P639" s="59"/>
      <c r="Q639" s="59"/>
      <c r="R639" s="59"/>
      <c r="S639" s="59"/>
      <c r="T639" s="60"/>
      <c r="U639" s="33"/>
      <c r="V639" s="33"/>
      <c r="W639" s="33"/>
      <c r="X639" s="33"/>
      <c r="Y639" s="33"/>
      <c r="Z639" s="33"/>
      <c r="AA639" s="33"/>
      <c r="AB639" s="33"/>
      <c r="AC639" s="33"/>
      <c r="AD639" s="33"/>
      <c r="AE639" s="33"/>
      <c r="AT639" s="18" t="s">
        <v>245</v>
      </c>
      <c r="AU639" s="18" t="s">
        <v>85</v>
      </c>
    </row>
    <row r="640" spans="1:65" s="13" customFormat="1" x14ac:dyDescent="0.2">
      <c r="B640" s="179"/>
      <c r="D640" s="174" t="s">
        <v>247</v>
      </c>
      <c r="E640" s="180" t="s">
        <v>1</v>
      </c>
      <c r="F640" s="181" t="s">
        <v>2352</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1:65" s="13" customFormat="1" x14ac:dyDescent="0.2">
      <c r="B641" s="179"/>
      <c r="D641" s="174" t="s">
        <v>247</v>
      </c>
      <c r="E641" s="180" t="s">
        <v>1</v>
      </c>
      <c r="F641" s="181" t="s">
        <v>1222</v>
      </c>
      <c r="G641" s="242"/>
      <c r="H641" s="243" t="s">
        <v>1</v>
      </c>
      <c r="I641" s="242"/>
      <c r="J641" s="242"/>
      <c r="K641" s="242"/>
      <c r="L641" s="179"/>
      <c r="M641" s="182"/>
      <c r="N641" s="183"/>
      <c r="O641" s="183"/>
      <c r="P641" s="183"/>
      <c r="Q641" s="183"/>
      <c r="R641" s="183"/>
      <c r="S641" s="183"/>
      <c r="T641" s="184"/>
      <c r="AT641" s="180" t="s">
        <v>247</v>
      </c>
      <c r="AU641" s="180" t="s">
        <v>85</v>
      </c>
      <c r="AV641" s="13" t="s">
        <v>83</v>
      </c>
      <c r="AW641" s="13" t="s">
        <v>33</v>
      </c>
      <c r="AX641" s="13" t="s">
        <v>76</v>
      </c>
      <c r="AY641" s="180" t="s">
        <v>235</v>
      </c>
    </row>
    <row r="642" spans="1:65" s="14" customFormat="1" x14ac:dyDescent="0.2">
      <c r="B642" s="185"/>
      <c r="D642" s="174" t="s">
        <v>247</v>
      </c>
      <c r="E642" s="186" t="s">
        <v>1</v>
      </c>
      <c r="F642" s="187" t="s">
        <v>85</v>
      </c>
      <c r="G642" s="244"/>
      <c r="H642" s="245">
        <v>2</v>
      </c>
      <c r="I642" s="244"/>
      <c r="J642" s="244"/>
      <c r="K642" s="244"/>
      <c r="L642" s="185"/>
      <c r="M642" s="188"/>
      <c r="N642" s="189"/>
      <c r="O642" s="189"/>
      <c r="P642" s="189"/>
      <c r="Q642" s="189"/>
      <c r="R642" s="189"/>
      <c r="S642" s="189"/>
      <c r="T642" s="190"/>
      <c r="AT642" s="186" t="s">
        <v>247</v>
      </c>
      <c r="AU642" s="186" t="s">
        <v>85</v>
      </c>
      <c r="AV642" s="14" t="s">
        <v>85</v>
      </c>
      <c r="AW642" s="14" t="s">
        <v>33</v>
      </c>
      <c r="AX642" s="14" t="s">
        <v>76</v>
      </c>
      <c r="AY642" s="186" t="s">
        <v>235</v>
      </c>
    </row>
    <row r="643" spans="1:65" s="15" customFormat="1" x14ac:dyDescent="0.2">
      <c r="B643" s="191"/>
      <c r="D643" s="174" t="s">
        <v>247</v>
      </c>
      <c r="E643" s="192" t="s">
        <v>1</v>
      </c>
      <c r="F643" s="193" t="s">
        <v>252</v>
      </c>
      <c r="G643" s="246"/>
      <c r="H643" s="247">
        <v>2</v>
      </c>
      <c r="I643" s="246"/>
      <c r="J643" s="246"/>
      <c r="K643" s="246"/>
      <c r="L643" s="191"/>
      <c r="M643" s="194"/>
      <c r="N643" s="195"/>
      <c r="O643" s="195"/>
      <c r="P643" s="195"/>
      <c r="Q643" s="195"/>
      <c r="R643" s="195"/>
      <c r="S643" s="195"/>
      <c r="T643" s="196"/>
      <c r="AT643" s="192" t="s">
        <v>247</v>
      </c>
      <c r="AU643" s="192" t="s">
        <v>85</v>
      </c>
      <c r="AV643" s="15" t="s">
        <v>98</v>
      </c>
      <c r="AW643" s="15" t="s">
        <v>33</v>
      </c>
      <c r="AX643" s="15" t="s">
        <v>83</v>
      </c>
      <c r="AY643" s="192" t="s">
        <v>235</v>
      </c>
    </row>
    <row r="644" spans="1:65" s="12" customFormat="1" ht="22.9" customHeight="1" x14ac:dyDescent="0.2">
      <c r="B644" s="152"/>
      <c r="D644" s="153" t="s">
        <v>75</v>
      </c>
      <c r="E644" s="161" t="s">
        <v>322</v>
      </c>
      <c r="F644" s="161" t="s">
        <v>653</v>
      </c>
      <c r="G644" s="239"/>
      <c r="H644" s="239"/>
      <c r="I644" s="239"/>
      <c r="J644" s="253">
        <f>BK644</f>
        <v>0</v>
      </c>
      <c r="K644" s="239"/>
      <c r="L644" s="152"/>
      <c r="M644" s="155"/>
      <c r="N644" s="156"/>
      <c r="O644" s="156"/>
      <c r="P644" s="157">
        <f>SUM(P645:P707)</f>
        <v>0</v>
      </c>
      <c r="Q644" s="156"/>
      <c r="R644" s="157">
        <f>SUM(R645:R707)</f>
        <v>0.93185800000000008</v>
      </c>
      <c r="S644" s="156"/>
      <c r="T644" s="158">
        <f>SUM(T645:T707)</f>
        <v>0</v>
      </c>
      <c r="AR644" s="153" t="s">
        <v>83</v>
      </c>
      <c r="AT644" s="159" t="s">
        <v>75</v>
      </c>
      <c r="AU644" s="159" t="s">
        <v>83</v>
      </c>
      <c r="AY644" s="153" t="s">
        <v>235</v>
      </c>
      <c r="BK644" s="160">
        <f>SUM(BK645:BK707)</f>
        <v>0</v>
      </c>
    </row>
    <row r="645" spans="1:65" s="2" customFormat="1" ht="19.899999999999999" customHeight="1" x14ac:dyDescent="0.2">
      <c r="A645" s="33"/>
      <c r="B645" s="162"/>
      <c r="C645" s="163" t="s">
        <v>766</v>
      </c>
      <c r="D645" s="163" t="s">
        <v>237</v>
      </c>
      <c r="E645" s="164" t="s">
        <v>655</v>
      </c>
      <c r="F645" s="165" t="s">
        <v>656</v>
      </c>
      <c r="G645" s="240" t="s">
        <v>627</v>
      </c>
      <c r="H645" s="241">
        <v>28.3</v>
      </c>
      <c r="I645" s="167"/>
      <c r="J645" s="254">
        <f>ROUND(I645*H645,2)</f>
        <v>0</v>
      </c>
      <c r="K645" s="255" t="s">
        <v>241</v>
      </c>
      <c r="L645" s="34"/>
      <c r="M645" s="168" t="s">
        <v>1</v>
      </c>
      <c r="N645" s="169" t="s">
        <v>41</v>
      </c>
      <c r="O645" s="59"/>
      <c r="P645" s="170">
        <f>O645*H645</f>
        <v>0</v>
      </c>
      <c r="Q645" s="170">
        <v>7.3999999999999999E-4</v>
      </c>
      <c r="R645" s="170">
        <f>Q645*H645</f>
        <v>2.0941999999999999E-2</v>
      </c>
      <c r="S645" s="170">
        <v>0</v>
      </c>
      <c r="T645" s="171">
        <f>S645*H645</f>
        <v>0</v>
      </c>
      <c r="U645" s="33"/>
      <c r="V645" s="33"/>
      <c r="W645" s="33"/>
      <c r="X645" s="33"/>
      <c r="Y645" s="33"/>
      <c r="Z645" s="33"/>
      <c r="AA645" s="33"/>
      <c r="AB645" s="33"/>
      <c r="AC645" s="33"/>
      <c r="AD645" s="33"/>
      <c r="AE645" s="33"/>
      <c r="AR645" s="172" t="s">
        <v>98</v>
      </c>
      <c r="AT645" s="172" t="s">
        <v>237</v>
      </c>
      <c r="AU645" s="172" t="s">
        <v>85</v>
      </c>
      <c r="AY645" s="18" t="s">
        <v>235</v>
      </c>
      <c r="BE645" s="173">
        <f>IF(N645="základní",J645,0)</f>
        <v>0</v>
      </c>
      <c r="BF645" s="173">
        <f>IF(N645="snížená",J645,0)</f>
        <v>0</v>
      </c>
      <c r="BG645" s="173">
        <f>IF(N645="zákl. přenesená",J645,0)</f>
        <v>0</v>
      </c>
      <c r="BH645" s="173">
        <f>IF(N645="sníž. přenesená",J645,0)</f>
        <v>0</v>
      </c>
      <c r="BI645" s="173">
        <f>IF(N645="nulová",J645,0)</f>
        <v>0</v>
      </c>
      <c r="BJ645" s="18" t="s">
        <v>83</v>
      </c>
      <c r="BK645" s="173">
        <f>ROUND(I645*H645,2)</f>
        <v>0</v>
      </c>
      <c r="BL645" s="18" t="s">
        <v>98</v>
      </c>
      <c r="BM645" s="172" t="s">
        <v>2597</v>
      </c>
    </row>
    <row r="646" spans="1:65" s="2" customFormat="1" ht="19.5" x14ac:dyDescent="0.2">
      <c r="A646" s="33"/>
      <c r="B646" s="34"/>
      <c r="C646" s="33"/>
      <c r="D646" s="174" t="s">
        <v>243</v>
      </c>
      <c r="E646" s="33"/>
      <c r="F646" s="175" t="s">
        <v>658</v>
      </c>
      <c r="G646" s="238"/>
      <c r="H646" s="238"/>
      <c r="I646" s="238"/>
      <c r="J646" s="238"/>
      <c r="K646" s="238"/>
      <c r="L646" s="34"/>
      <c r="M646" s="176"/>
      <c r="N646" s="177"/>
      <c r="O646" s="59"/>
      <c r="P646" s="59"/>
      <c r="Q646" s="59"/>
      <c r="R646" s="59"/>
      <c r="S646" s="59"/>
      <c r="T646" s="60"/>
      <c r="U646" s="33"/>
      <c r="V646" s="33"/>
      <c r="W646" s="33"/>
      <c r="X646" s="33"/>
      <c r="Y646" s="33"/>
      <c r="Z646" s="33"/>
      <c r="AA646" s="33"/>
      <c r="AB646" s="33"/>
      <c r="AC646" s="33"/>
      <c r="AD646" s="33"/>
      <c r="AE646" s="33"/>
      <c r="AT646" s="18" t="s">
        <v>243</v>
      </c>
      <c r="AU646" s="18" t="s">
        <v>85</v>
      </c>
    </row>
    <row r="647" spans="1:65" s="2" customFormat="1" ht="107.25" x14ac:dyDescent="0.2">
      <c r="A647" s="33"/>
      <c r="B647" s="34"/>
      <c r="C647" s="33"/>
      <c r="D647" s="174" t="s">
        <v>245</v>
      </c>
      <c r="E647" s="33"/>
      <c r="F647" s="178" t="s">
        <v>659</v>
      </c>
      <c r="G647" s="238"/>
      <c r="H647" s="238"/>
      <c r="I647" s="238"/>
      <c r="J647" s="238"/>
      <c r="K647" s="238"/>
      <c r="L647" s="34"/>
      <c r="M647" s="176"/>
      <c r="N647" s="177"/>
      <c r="O647" s="59"/>
      <c r="P647" s="59"/>
      <c r="Q647" s="59"/>
      <c r="R647" s="59"/>
      <c r="S647" s="59"/>
      <c r="T647" s="60"/>
      <c r="U647" s="33"/>
      <c r="V647" s="33"/>
      <c r="W647" s="33"/>
      <c r="X647" s="33"/>
      <c r="Y647" s="33"/>
      <c r="Z647" s="33"/>
      <c r="AA647" s="33"/>
      <c r="AB647" s="33"/>
      <c r="AC647" s="33"/>
      <c r="AD647" s="33"/>
      <c r="AE647" s="33"/>
      <c r="AT647" s="18" t="s">
        <v>245</v>
      </c>
      <c r="AU647" s="18" t="s">
        <v>85</v>
      </c>
    </row>
    <row r="648" spans="1:65" s="13" customFormat="1" x14ac:dyDescent="0.2">
      <c r="B648" s="179"/>
      <c r="D648" s="174" t="s">
        <v>247</v>
      </c>
      <c r="E648" s="180" t="s">
        <v>1</v>
      </c>
      <c r="F648" s="181" t="s">
        <v>2598</v>
      </c>
      <c r="G648" s="242"/>
      <c r="H648" s="243" t="s">
        <v>1</v>
      </c>
      <c r="I648" s="242"/>
      <c r="J648" s="242"/>
      <c r="K648" s="242"/>
      <c r="L648" s="179"/>
      <c r="M648" s="182"/>
      <c r="N648" s="183"/>
      <c r="O648" s="183"/>
      <c r="P648" s="183"/>
      <c r="Q648" s="183"/>
      <c r="R648" s="183"/>
      <c r="S648" s="183"/>
      <c r="T648" s="184"/>
      <c r="AT648" s="180" t="s">
        <v>247</v>
      </c>
      <c r="AU648" s="180" t="s">
        <v>85</v>
      </c>
      <c r="AV648" s="13" t="s">
        <v>83</v>
      </c>
      <c r="AW648" s="13" t="s">
        <v>33</v>
      </c>
      <c r="AX648" s="13" t="s">
        <v>76</v>
      </c>
      <c r="AY648" s="180" t="s">
        <v>235</v>
      </c>
    </row>
    <row r="649" spans="1:65" s="14" customFormat="1" x14ac:dyDescent="0.2">
      <c r="B649" s="185"/>
      <c r="D649" s="174" t="s">
        <v>247</v>
      </c>
      <c r="E649" s="186" t="s">
        <v>1</v>
      </c>
      <c r="F649" s="187" t="s">
        <v>2599</v>
      </c>
      <c r="G649" s="244"/>
      <c r="H649" s="245">
        <v>28.3</v>
      </c>
      <c r="I649" s="244"/>
      <c r="J649" s="244"/>
      <c r="K649" s="244"/>
      <c r="L649" s="185"/>
      <c r="M649" s="188"/>
      <c r="N649" s="189"/>
      <c r="O649" s="189"/>
      <c r="P649" s="189"/>
      <c r="Q649" s="189"/>
      <c r="R649" s="189"/>
      <c r="S649" s="189"/>
      <c r="T649" s="190"/>
      <c r="AT649" s="186" t="s">
        <v>247</v>
      </c>
      <c r="AU649" s="186" t="s">
        <v>85</v>
      </c>
      <c r="AV649" s="14" t="s">
        <v>85</v>
      </c>
      <c r="AW649" s="14" t="s">
        <v>33</v>
      </c>
      <c r="AX649" s="14" t="s">
        <v>76</v>
      </c>
      <c r="AY649" s="186" t="s">
        <v>235</v>
      </c>
    </row>
    <row r="650" spans="1:65" s="15" customFormat="1" x14ac:dyDescent="0.2">
      <c r="B650" s="191"/>
      <c r="D650" s="174" t="s">
        <v>247</v>
      </c>
      <c r="E650" s="192" t="s">
        <v>1</v>
      </c>
      <c r="F650" s="193" t="s">
        <v>252</v>
      </c>
      <c r="G650" s="246"/>
      <c r="H650" s="247">
        <v>28.3</v>
      </c>
      <c r="I650" s="246"/>
      <c r="J650" s="246"/>
      <c r="K650" s="246"/>
      <c r="L650" s="191"/>
      <c r="M650" s="194"/>
      <c r="N650" s="195"/>
      <c r="O650" s="195"/>
      <c r="P650" s="195"/>
      <c r="Q650" s="195"/>
      <c r="R650" s="195"/>
      <c r="S650" s="195"/>
      <c r="T650" s="196"/>
      <c r="AT650" s="192" t="s">
        <v>247</v>
      </c>
      <c r="AU650" s="192" t="s">
        <v>85</v>
      </c>
      <c r="AV650" s="15" t="s">
        <v>98</v>
      </c>
      <c r="AW650" s="15" t="s">
        <v>33</v>
      </c>
      <c r="AX650" s="15" t="s">
        <v>83</v>
      </c>
      <c r="AY650" s="192" t="s">
        <v>235</v>
      </c>
    </row>
    <row r="651" spans="1:65" s="2" customFormat="1" ht="19.899999999999999" customHeight="1" x14ac:dyDescent="0.2">
      <c r="A651" s="33"/>
      <c r="B651" s="162"/>
      <c r="C651" s="197" t="s">
        <v>774</v>
      </c>
      <c r="D651" s="197" t="s">
        <v>338</v>
      </c>
      <c r="E651" s="198" t="s">
        <v>663</v>
      </c>
      <c r="F651" s="199" t="s">
        <v>664</v>
      </c>
      <c r="G651" s="248" t="s">
        <v>627</v>
      </c>
      <c r="H651" s="249">
        <v>28.3</v>
      </c>
      <c r="I651" s="200"/>
      <c r="J651" s="256">
        <f>ROUND(I651*H651,2)</f>
        <v>0</v>
      </c>
      <c r="K651" s="257" t="s">
        <v>1</v>
      </c>
      <c r="L651" s="201"/>
      <c r="M651" s="202" t="s">
        <v>1</v>
      </c>
      <c r="N651" s="203" t="s">
        <v>41</v>
      </c>
      <c r="O651" s="59"/>
      <c r="P651" s="170">
        <f>O651*H651</f>
        <v>0</v>
      </c>
      <c r="Q651" s="170">
        <v>1.8929999999999999E-2</v>
      </c>
      <c r="R651" s="170">
        <f>Q651*H651</f>
        <v>0.53571899999999995</v>
      </c>
      <c r="S651" s="170">
        <v>0</v>
      </c>
      <c r="T651" s="171">
        <f>S651*H651</f>
        <v>0</v>
      </c>
      <c r="U651" s="33"/>
      <c r="V651" s="33"/>
      <c r="W651" s="33"/>
      <c r="X651" s="33"/>
      <c r="Y651" s="33"/>
      <c r="Z651" s="33"/>
      <c r="AA651" s="33"/>
      <c r="AB651" s="33"/>
      <c r="AC651" s="33"/>
      <c r="AD651" s="33"/>
      <c r="AE651" s="33"/>
      <c r="AR651" s="172" t="s">
        <v>316</v>
      </c>
      <c r="AT651" s="172" t="s">
        <v>338</v>
      </c>
      <c r="AU651" s="172" t="s">
        <v>85</v>
      </c>
      <c r="AY651" s="18" t="s">
        <v>235</v>
      </c>
      <c r="BE651" s="173">
        <f>IF(N651="základní",J651,0)</f>
        <v>0</v>
      </c>
      <c r="BF651" s="173">
        <f>IF(N651="snížená",J651,0)</f>
        <v>0</v>
      </c>
      <c r="BG651" s="173">
        <f>IF(N651="zákl. přenesená",J651,0)</f>
        <v>0</v>
      </c>
      <c r="BH651" s="173">
        <f>IF(N651="sníž. přenesená",J651,0)</f>
        <v>0</v>
      </c>
      <c r="BI651" s="173">
        <f>IF(N651="nulová",J651,0)</f>
        <v>0</v>
      </c>
      <c r="BJ651" s="18" t="s">
        <v>83</v>
      </c>
      <c r="BK651" s="173">
        <f>ROUND(I651*H651,2)</f>
        <v>0</v>
      </c>
      <c r="BL651" s="18" t="s">
        <v>98</v>
      </c>
      <c r="BM651" s="172" t="s">
        <v>2600</v>
      </c>
    </row>
    <row r="652" spans="1:65" s="2" customFormat="1" ht="19.5" x14ac:dyDescent="0.2">
      <c r="A652" s="33"/>
      <c r="B652" s="34"/>
      <c r="C652" s="33"/>
      <c r="D652" s="174" t="s">
        <v>243</v>
      </c>
      <c r="E652" s="33"/>
      <c r="F652" s="175" t="s">
        <v>664</v>
      </c>
      <c r="G652" s="238"/>
      <c r="H652" s="238"/>
      <c r="I652" s="238"/>
      <c r="J652" s="238"/>
      <c r="K652" s="238"/>
      <c r="L652" s="34"/>
      <c r="M652" s="176"/>
      <c r="N652" s="177"/>
      <c r="O652" s="59"/>
      <c r="P652" s="59"/>
      <c r="Q652" s="59"/>
      <c r="R652" s="59"/>
      <c r="S652" s="59"/>
      <c r="T652" s="60"/>
      <c r="U652" s="33"/>
      <c r="V652" s="33"/>
      <c r="W652" s="33"/>
      <c r="X652" s="33"/>
      <c r="Y652" s="33"/>
      <c r="Z652" s="33"/>
      <c r="AA652" s="33"/>
      <c r="AB652" s="33"/>
      <c r="AC652" s="33"/>
      <c r="AD652" s="33"/>
      <c r="AE652" s="33"/>
      <c r="AT652" s="18" t="s">
        <v>243</v>
      </c>
      <c r="AU652" s="18" t="s">
        <v>85</v>
      </c>
    </row>
    <row r="653" spans="1:65" s="13" customFormat="1" x14ac:dyDescent="0.2">
      <c r="B653" s="179"/>
      <c r="D653" s="174" t="s">
        <v>247</v>
      </c>
      <c r="E653" s="180" t="s">
        <v>1</v>
      </c>
      <c r="F653" s="181" t="s">
        <v>666</v>
      </c>
      <c r="G653" s="242"/>
      <c r="H653" s="243" t="s">
        <v>1</v>
      </c>
      <c r="I653" s="242"/>
      <c r="J653" s="242"/>
      <c r="K653" s="242"/>
      <c r="L653" s="179"/>
      <c r="M653" s="182"/>
      <c r="N653" s="183"/>
      <c r="O653" s="183"/>
      <c r="P653" s="183"/>
      <c r="Q653" s="183"/>
      <c r="R653" s="183"/>
      <c r="S653" s="183"/>
      <c r="T653" s="184"/>
      <c r="AT653" s="180" t="s">
        <v>247</v>
      </c>
      <c r="AU653" s="180" t="s">
        <v>85</v>
      </c>
      <c r="AV653" s="13" t="s">
        <v>83</v>
      </c>
      <c r="AW653" s="13" t="s">
        <v>33</v>
      </c>
      <c r="AX653" s="13" t="s">
        <v>76</v>
      </c>
      <c r="AY653" s="180" t="s">
        <v>235</v>
      </c>
    </row>
    <row r="654" spans="1:65" s="14" customFormat="1" x14ac:dyDescent="0.2">
      <c r="B654" s="185"/>
      <c r="D654" s="174" t="s">
        <v>247</v>
      </c>
      <c r="E654" s="186" t="s">
        <v>1</v>
      </c>
      <c r="F654" s="187" t="s">
        <v>2601</v>
      </c>
      <c r="G654" s="244"/>
      <c r="H654" s="245">
        <v>28.3</v>
      </c>
      <c r="I654" s="244"/>
      <c r="J654" s="244"/>
      <c r="K654" s="244"/>
      <c r="L654" s="185"/>
      <c r="M654" s="188"/>
      <c r="N654" s="189"/>
      <c r="O654" s="189"/>
      <c r="P654" s="189"/>
      <c r="Q654" s="189"/>
      <c r="R654" s="189"/>
      <c r="S654" s="189"/>
      <c r="T654" s="190"/>
      <c r="AT654" s="186" t="s">
        <v>247</v>
      </c>
      <c r="AU654" s="186" t="s">
        <v>85</v>
      </c>
      <c r="AV654" s="14" t="s">
        <v>85</v>
      </c>
      <c r="AW654" s="14" t="s">
        <v>33</v>
      </c>
      <c r="AX654" s="14" t="s">
        <v>76</v>
      </c>
      <c r="AY654" s="186" t="s">
        <v>235</v>
      </c>
    </row>
    <row r="655" spans="1:65" s="15" customFormat="1" x14ac:dyDescent="0.2">
      <c r="B655" s="191"/>
      <c r="D655" s="174" t="s">
        <v>247</v>
      </c>
      <c r="E655" s="192" t="s">
        <v>1</v>
      </c>
      <c r="F655" s="193" t="s">
        <v>252</v>
      </c>
      <c r="G655" s="246"/>
      <c r="H655" s="247">
        <v>28.3</v>
      </c>
      <c r="I655" s="246"/>
      <c r="J655" s="246"/>
      <c r="K655" s="246"/>
      <c r="L655" s="191"/>
      <c r="M655" s="194"/>
      <c r="N655" s="195"/>
      <c r="O655" s="195"/>
      <c r="P655" s="195"/>
      <c r="Q655" s="195"/>
      <c r="R655" s="195"/>
      <c r="S655" s="195"/>
      <c r="T655" s="196"/>
      <c r="AT655" s="192" t="s">
        <v>247</v>
      </c>
      <c r="AU655" s="192" t="s">
        <v>85</v>
      </c>
      <c r="AV655" s="15" t="s">
        <v>98</v>
      </c>
      <c r="AW655" s="15" t="s">
        <v>33</v>
      </c>
      <c r="AX655" s="15" t="s">
        <v>83</v>
      </c>
      <c r="AY655" s="192" t="s">
        <v>235</v>
      </c>
    </row>
    <row r="656" spans="1:65" s="2" customFormat="1" ht="14.45" customHeight="1" x14ac:dyDescent="0.2">
      <c r="A656" s="33"/>
      <c r="B656" s="162"/>
      <c r="C656" s="197" t="s">
        <v>1538</v>
      </c>
      <c r="D656" s="197" t="s">
        <v>338</v>
      </c>
      <c r="E656" s="198" t="s">
        <v>668</v>
      </c>
      <c r="F656" s="199" t="s">
        <v>669</v>
      </c>
      <c r="G656" s="248" t="s">
        <v>670</v>
      </c>
      <c r="H656" s="249">
        <v>1</v>
      </c>
      <c r="I656" s="200"/>
      <c r="J656" s="256">
        <f>ROUND(I656*H656,2)</f>
        <v>0</v>
      </c>
      <c r="K656" s="257" t="s">
        <v>1</v>
      </c>
      <c r="L656" s="201"/>
      <c r="M656" s="202" t="s">
        <v>1</v>
      </c>
      <c r="N656" s="203" t="s">
        <v>41</v>
      </c>
      <c r="O656" s="59"/>
      <c r="P656" s="170">
        <f>O656*H656</f>
        <v>0</v>
      </c>
      <c r="Q656" s="170">
        <v>0</v>
      </c>
      <c r="R656" s="170">
        <f>Q656*H656</f>
        <v>0</v>
      </c>
      <c r="S656" s="170">
        <v>0</v>
      </c>
      <c r="T656" s="171">
        <f>S656*H656</f>
        <v>0</v>
      </c>
      <c r="U656" s="33"/>
      <c r="V656" s="33"/>
      <c r="W656" s="33"/>
      <c r="X656" s="33"/>
      <c r="Y656" s="33"/>
      <c r="Z656" s="33"/>
      <c r="AA656" s="33"/>
      <c r="AB656" s="33"/>
      <c r="AC656" s="33"/>
      <c r="AD656" s="33"/>
      <c r="AE656" s="33"/>
      <c r="AR656" s="172" t="s">
        <v>316</v>
      </c>
      <c r="AT656" s="172" t="s">
        <v>338</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2602</v>
      </c>
    </row>
    <row r="657" spans="1:65" s="2" customFormat="1" x14ac:dyDescent="0.2">
      <c r="A657" s="33"/>
      <c r="B657" s="34"/>
      <c r="C657" s="33"/>
      <c r="D657" s="174" t="s">
        <v>243</v>
      </c>
      <c r="E657" s="33"/>
      <c r="F657" s="175" t="s">
        <v>669</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29.25" x14ac:dyDescent="0.2">
      <c r="A658" s="33"/>
      <c r="B658" s="34"/>
      <c r="C658" s="33"/>
      <c r="D658" s="174" t="s">
        <v>408</v>
      </c>
      <c r="E658" s="33"/>
      <c r="F658" s="178" t="s">
        <v>672</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408</v>
      </c>
      <c r="AU658" s="18" t="s">
        <v>85</v>
      </c>
    </row>
    <row r="659" spans="1:65" s="13" customFormat="1" x14ac:dyDescent="0.2">
      <c r="B659" s="179"/>
      <c r="D659" s="174" t="s">
        <v>247</v>
      </c>
      <c r="E659" s="180" t="s">
        <v>1</v>
      </c>
      <c r="F659" s="181" t="s">
        <v>666</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3" customFormat="1" x14ac:dyDescent="0.2">
      <c r="B660" s="179"/>
      <c r="D660" s="174" t="s">
        <v>247</v>
      </c>
      <c r="E660" s="180" t="s">
        <v>1</v>
      </c>
      <c r="F660" s="181" t="s">
        <v>2603</v>
      </c>
      <c r="G660" s="242"/>
      <c r="H660" s="243" t="s">
        <v>1</v>
      </c>
      <c r="I660" s="242"/>
      <c r="J660" s="242"/>
      <c r="K660" s="242"/>
      <c r="L660" s="179"/>
      <c r="M660" s="182"/>
      <c r="N660" s="183"/>
      <c r="O660" s="183"/>
      <c r="P660" s="183"/>
      <c r="Q660" s="183"/>
      <c r="R660" s="183"/>
      <c r="S660" s="183"/>
      <c r="T660" s="184"/>
      <c r="AT660" s="180" t="s">
        <v>247</v>
      </c>
      <c r="AU660" s="180" t="s">
        <v>85</v>
      </c>
      <c r="AV660" s="13" t="s">
        <v>83</v>
      </c>
      <c r="AW660" s="13" t="s">
        <v>33</v>
      </c>
      <c r="AX660" s="13" t="s">
        <v>76</v>
      </c>
      <c r="AY660" s="180" t="s">
        <v>235</v>
      </c>
    </row>
    <row r="661" spans="1:65" s="13" customFormat="1" x14ac:dyDescent="0.2">
      <c r="B661" s="179"/>
      <c r="D661" s="174" t="s">
        <v>247</v>
      </c>
      <c r="E661" s="180" t="s">
        <v>1</v>
      </c>
      <c r="F661" s="181" t="s">
        <v>2604</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1:65" s="13" customFormat="1" x14ac:dyDescent="0.2">
      <c r="B662" s="179"/>
      <c r="D662" s="174" t="s">
        <v>247</v>
      </c>
      <c r="E662" s="180" t="s">
        <v>1</v>
      </c>
      <c r="F662" s="181" t="s">
        <v>675</v>
      </c>
      <c r="G662" s="242"/>
      <c r="H662" s="243" t="s">
        <v>1</v>
      </c>
      <c r="I662" s="242"/>
      <c r="J662" s="242"/>
      <c r="K662" s="242"/>
      <c r="L662" s="179"/>
      <c r="M662" s="182"/>
      <c r="N662" s="183"/>
      <c r="O662" s="183"/>
      <c r="P662" s="183"/>
      <c r="Q662" s="183"/>
      <c r="R662" s="183"/>
      <c r="S662" s="183"/>
      <c r="T662" s="184"/>
      <c r="AT662" s="180" t="s">
        <v>247</v>
      </c>
      <c r="AU662" s="180" t="s">
        <v>85</v>
      </c>
      <c r="AV662" s="13" t="s">
        <v>83</v>
      </c>
      <c r="AW662" s="13" t="s">
        <v>33</v>
      </c>
      <c r="AX662" s="13" t="s">
        <v>76</v>
      </c>
      <c r="AY662" s="180" t="s">
        <v>235</v>
      </c>
    </row>
    <row r="663" spans="1:65" s="14" customFormat="1" x14ac:dyDescent="0.2">
      <c r="B663" s="185"/>
      <c r="D663" s="174" t="s">
        <v>247</v>
      </c>
      <c r="E663" s="186" t="s">
        <v>1</v>
      </c>
      <c r="F663" s="187" t="s">
        <v>83</v>
      </c>
      <c r="G663" s="244"/>
      <c r="H663" s="245">
        <v>1</v>
      </c>
      <c r="I663" s="244"/>
      <c r="J663" s="244"/>
      <c r="K663" s="244"/>
      <c r="L663" s="185"/>
      <c r="M663" s="188"/>
      <c r="N663" s="189"/>
      <c r="O663" s="189"/>
      <c r="P663" s="189"/>
      <c r="Q663" s="189"/>
      <c r="R663" s="189"/>
      <c r="S663" s="189"/>
      <c r="T663" s="190"/>
      <c r="AT663" s="186" t="s">
        <v>247</v>
      </c>
      <c r="AU663" s="186" t="s">
        <v>85</v>
      </c>
      <c r="AV663" s="14" t="s">
        <v>85</v>
      </c>
      <c r="AW663" s="14" t="s">
        <v>33</v>
      </c>
      <c r="AX663" s="14" t="s">
        <v>76</v>
      </c>
      <c r="AY663" s="186" t="s">
        <v>235</v>
      </c>
    </row>
    <row r="664" spans="1:65" s="15" customFormat="1" x14ac:dyDescent="0.2">
      <c r="B664" s="191"/>
      <c r="D664" s="174" t="s">
        <v>247</v>
      </c>
      <c r="E664" s="192" t="s">
        <v>1</v>
      </c>
      <c r="F664" s="193" t="s">
        <v>252</v>
      </c>
      <c r="G664" s="246"/>
      <c r="H664" s="247">
        <v>1</v>
      </c>
      <c r="I664" s="246"/>
      <c r="J664" s="246"/>
      <c r="K664" s="246"/>
      <c r="L664" s="191"/>
      <c r="M664" s="194"/>
      <c r="N664" s="195"/>
      <c r="O664" s="195"/>
      <c r="P664" s="195"/>
      <c r="Q664" s="195"/>
      <c r="R664" s="195"/>
      <c r="S664" s="195"/>
      <c r="T664" s="196"/>
      <c r="AT664" s="192" t="s">
        <v>247</v>
      </c>
      <c r="AU664" s="192" t="s">
        <v>85</v>
      </c>
      <c r="AV664" s="15" t="s">
        <v>98</v>
      </c>
      <c r="AW664" s="15" t="s">
        <v>33</v>
      </c>
      <c r="AX664" s="15" t="s">
        <v>83</v>
      </c>
      <c r="AY664" s="192" t="s">
        <v>235</v>
      </c>
    </row>
    <row r="665" spans="1:65" s="2" customFormat="1" ht="14.45" customHeight="1" x14ac:dyDescent="0.2">
      <c r="A665" s="33"/>
      <c r="B665" s="162"/>
      <c r="C665" s="163" t="s">
        <v>632</v>
      </c>
      <c r="D665" s="163" t="s">
        <v>237</v>
      </c>
      <c r="E665" s="164" t="s">
        <v>2605</v>
      </c>
      <c r="F665" s="165" t="s">
        <v>2606</v>
      </c>
      <c r="G665" s="240" t="s">
        <v>627</v>
      </c>
      <c r="H665" s="241">
        <v>4</v>
      </c>
      <c r="I665" s="167"/>
      <c r="J665" s="254">
        <f>ROUND(I665*H665,2)</f>
        <v>0</v>
      </c>
      <c r="K665" s="255" t="s">
        <v>241</v>
      </c>
      <c r="L665" s="34"/>
      <c r="M665" s="168" t="s">
        <v>1</v>
      </c>
      <c r="N665" s="169" t="s">
        <v>41</v>
      </c>
      <c r="O665" s="59"/>
      <c r="P665" s="170">
        <f>O665*H665</f>
        <v>0</v>
      </c>
      <c r="Q665" s="170">
        <v>6.9250000000000006E-2</v>
      </c>
      <c r="R665" s="170">
        <f>Q665*H665</f>
        <v>0.27700000000000002</v>
      </c>
      <c r="S665" s="170">
        <v>0</v>
      </c>
      <c r="T665" s="171">
        <f>S665*H665</f>
        <v>0</v>
      </c>
      <c r="U665" s="33"/>
      <c r="V665" s="33"/>
      <c r="W665" s="33"/>
      <c r="X665" s="33"/>
      <c r="Y665" s="33"/>
      <c r="Z665" s="33"/>
      <c r="AA665" s="33"/>
      <c r="AB665" s="33"/>
      <c r="AC665" s="33"/>
      <c r="AD665" s="33"/>
      <c r="AE665" s="33"/>
      <c r="AR665" s="172" t="s">
        <v>98</v>
      </c>
      <c r="AT665" s="172" t="s">
        <v>237</v>
      </c>
      <c r="AU665" s="172" t="s">
        <v>85</v>
      </c>
      <c r="AY665" s="18" t="s">
        <v>235</v>
      </c>
      <c r="BE665" s="173">
        <f>IF(N665="základní",J665,0)</f>
        <v>0</v>
      </c>
      <c r="BF665" s="173">
        <f>IF(N665="snížená",J665,0)</f>
        <v>0</v>
      </c>
      <c r="BG665" s="173">
        <f>IF(N665="zákl. přenesená",J665,0)</f>
        <v>0</v>
      </c>
      <c r="BH665" s="173">
        <f>IF(N665="sníž. přenesená",J665,0)</f>
        <v>0</v>
      </c>
      <c r="BI665" s="173">
        <f>IF(N665="nulová",J665,0)</f>
        <v>0</v>
      </c>
      <c r="BJ665" s="18" t="s">
        <v>83</v>
      </c>
      <c r="BK665" s="173">
        <f>ROUND(I665*H665,2)</f>
        <v>0</v>
      </c>
      <c r="BL665" s="18" t="s">
        <v>98</v>
      </c>
      <c r="BM665" s="172" t="s">
        <v>2607</v>
      </c>
    </row>
    <row r="666" spans="1:65" s="2" customFormat="1" x14ac:dyDescent="0.2">
      <c r="A666" s="33"/>
      <c r="B666" s="34"/>
      <c r="C666" s="33"/>
      <c r="D666" s="174" t="s">
        <v>243</v>
      </c>
      <c r="E666" s="33"/>
      <c r="F666" s="175" t="s">
        <v>2608</v>
      </c>
      <c r="G666" s="238"/>
      <c r="H666" s="238"/>
      <c r="I666" s="238"/>
      <c r="J666" s="238"/>
      <c r="K666" s="238"/>
      <c r="L666" s="34"/>
      <c r="M666" s="176"/>
      <c r="N666" s="177"/>
      <c r="O666" s="59"/>
      <c r="P666" s="59"/>
      <c r="Q666" s="59"/>
      <c r="R666" s="59"/>
      <c r="S666" s="59"/>
      <c r="T666" s="60"/>
      <c r="U666" s="33"/>
      <c r="V666" s="33"/>
      <c r="W666" s="33"/>
      <c r="X666" s="33"/>
      <c r="Y666" s="33"/>
      <c r="Z666" s="33"/>
      <c r="AA666" s="33"/>
      <c r="AB666" s="33"/>
      <c r="AC666" s="33"/>
      <c r="AD666" s="33"/>
      <c r="AE666" s="33"/>
      <c r="AT666" s="18" t="s">
        <v>243</v>
      </c>
      <c r="AU666" s="18" t="s">
        <v>85</v>
      </c>
    </row>
    <row r="667" spans="1:65" s="2" customFormat="1" ht="39" x14ac:dyDescent="0.2">
      <c r="A667" s="33"/>
      <c r="B667" s="34"/>
      <c r="C667" s="33"/>
      <c r="D667" s="174" t="s">
        <v>245</v>
      </c>
      <c r="E667" s="33"/>
      <c r="F667" s="178" t="s">
        <v>2609</v>
      </c>
      <c r="G667" s="238"/>
      <c r="H667" s="238"/>
      <c r="I667" s="238"/>
      <c r="J667" s="238"/>
      <c r="K667" s="238"/>
      <c r="L667" s="34"/>
      <c r="M667" s="176"/>
      <c r="N667" s="177"/>
      <c r="O667" s="59"/>
      <c r="P667" s="59"/>
      <c r="Q667" s="59"/>
      <c r="R667" s="59"/>
      <c r="S667" s="59"/>
      <c r="T667" s="60"/>
      <c r="U667" s="33"/>
      <c r="V667" s="33"/>
      <c r="W667" s="33"/>
      <c r="X667" s="33"/>
      <c r="Y667" s="33"/>
      <c r="Z667" s="33"/>
      <c r="AA667" s="33"/>
      <c r="AB667" s="33"/>
      <c r="AC667" s="33"/>
      <c r="AD667" s="33"/>
      <c r="AE667" s="33"/>
      <c r="AT667" s="18" t="s">
        <v>245</v>
      </c>
      <c r="AU667" s="18" t="s">
        <v>85</v>
      </c>
    </row>
    <row r="668" spans="1:65" s="13" customFormat="1" x14ac:dyDescent="0.2">
      <c r="B668" s="179"/>
      <c r="D668" s="174" t="s">
        <v>247</v>
      </c>
      <c r="E668" s="180" t="s">
        <v>1</v>
      </c>
      <c r="F668" s="181" t="s">
        <v>2352</v>
      </c>
      <c r="G668" s="242"/>
      <c r="H668" s="243" t="s">
        <v>1</v>
      </c>
      <c r="I668" s="242"/>
      <c r="J668" s="242"/>
      <c r="K668" s="242"/>
      <c r="L668" s="179"/>
      <c r="M668" s="182"/>
      <c r="N668" s="183"/>
      <c r="O668" s="183"/>
      <c r="P668" s="183"/>
      <c r="Q668" s="183"/>
      <c r="R668" s="183"/>
      <c r="S668" s="183"/>
      <c r="T668" s="184"/>
      <c r="AT668" s="180" t="s">
        <v>247</v>
      </c>
      <c r="AU668" s="180" t="s">
        <v>85</v>
      </c>
      <c r="AV668" s="13" t="s">
        <v>83</v>
      </c>
      <c r="AW668" s="13" t="s">
        <v>33</v>
      </c>
      <c r="AX668" s="13" t="s">
        <v>76</v>
      </c>
      <c r="AY668" s="180" t="s">
        <v>235</v>
      </c>
    </row>
    <row r="669" spans="1:65" s="14" customFormat="1" x14ac:dyDescent="0.2">
      <c r="B669" s="185"/>
      <c r="D669" s="174" t="s">
        <v>247</v>
      </c>
      <c r="E669" s="186" t="s">
        <v>1</v>
      </c>
      <c r="F669" s="187" t="s">
        <v>98</v>
      </c>
      <c r="G669" s="244"/>
      <c r="H669" s="245">
        <v>4</v>
      </c>
      <c r="I669" s="244"/>
      <c r="J669" s="244"/>
      <c r="K669" s="244"/>
      <c r="L669" s="185"/>
      <c r="M669" s="188"/>
      <c r="N669" s="189"/>
      <c r="O669" s="189"/>
      <c r="P669" s="189"/>
      <c r="Q669" s="189"/>
      <c r="R669" s="189"/>
      <c r="S669" s="189"/>
      <c r="T669" s="190"/>
      <c r="AT669" s="186" t="s">
        <v>247</v>
      </c>
      <c r="AU669" s="186" t="s">
        <v>85</v>
      </c>
      <c r="AV669" s="14" t="s">
        <v>85</v>
      </c>
      <c r="AW669" s="14" t="s">
        <v>33</v>
      </c>
      <c r="AX669" s="14" t="s">
        <v>76</v>
      </c>
      <c r="AY669" s="186" t="s">
        <v>235</v>
      </c>
    </row>
    <row r="670" spans="1:65" s="15" customFormat="1" x14ac:dyDescent="0.2">
      <c r="B670" s="191"/>
      <c r="D670" s="174" t="s">
        <v>247</v>
      </c>
      <c r="E670" s="192" t="s">
        <v>1</v>
      </c>
      <c r="F670" s="193" t="s">
        <v>252</v>
      </c>
      <c r="G670" s="246"/>
      <c r="H670" s="247">
        <v>4</v>
      </c>
      <c r="I670" s="246"/>
      <c r="J670" s="246"/>
      <c r="K670" s="246"/>
      <c r="L670" s="191"/>
      <c r="M670" s="194"/>
      <c r="N670" s="195"/>
      <c r="O670" s="195"/>
      <c r="P670" s="195"/>
      <c r="Q670" s="195"/>
      <c r="R670" s="195"/>
      <c r="S670" s="195"/>
      <c r="T670" s="196"/>
      <c r="AT670" s="192" t="s">
        <v>247</v>
      </c>
      <c r="AU670" s="192" t="s">
        <v>85</v>
      </c>
      <c r="AV670" s="15" t="s">
        <v>98</v>
      </c>
      <c r="AW670" s="15" t="s">
        <v>33</v>
      </c>
      <c r="AX670" s="15" t="s">
        <v>83</v>
      </c>
      <c r="AY670" s="192" t="s">
        <v>235</v>
      </c>
    </row>
    <row r="671" spans="1:65" s="2" customFormat="1" ht="19.899999999999999" customHeight="1" x14ac:dyDescent="0.2">
      <c r="A671" s="33"/>
      <c r="B671" s="162"/>
      <c r="C671" s="163" t="s">
        <v>1555</v>
      </c>
      <c r="D671" s="163" t="s">
        <v>237</v>
      </c>
      <c r="E671" s="164" t="s">
        <v>1745</v>
      </c>
      <c r="F671" s="165" t="s">
        <v>1746</v>
      </c>
      <c r="G671" s="240" t="s">
        <v>263</v>
      </c>
      <c r="H671" s="241">
        <v>27.5</v>
      </c>
      <c r="I671" s="167"/>
      <c r="J671" s="254">
        <f>ROUND(I671*H671,2)</f>
        <v>0</v>
      </c>
      <c r="K671" s="255" t="s">
        <v>241</v>
      </c>
      <c r="L671" s="34"/>
      <c r="M671" s="168" t="s">
        <v>1</v>
      </c>
      <c r="N671" s="169" t="s">
        <v>41</v>
      </c>
      <c r="O671" s="59"/>
      <c r="P671" s="170">
        <f>O671*H671</f>
        <v>0</v>
      </c>
      <c r="Q671" s="170">
        <v>1.0000000000000001E-5</v>
      </c>
      <c r="R671" s="170">
        <f>Q671*H671</f>
        <v>2.7500000000000002E-4</v>
      </c>
      <c r="S671" s="170">
        <v>0</v>
      </c>
      <c r="T671" s="171">
        <f>S671*H671</f>
        <v>0</v>
      </c>
      <c r="U671" s="33"/>
      <c r="V671" s="33"/>
      <c r="W671" s="33"/>
      <c r="X671" s="33"/>
      <c r="Y671" s="33"/>
      <c r="Z671" s="33"/>
      <c r="AA671" s="33"/>
      <c r="AB671" s="33"/>
      <c r="AC671" s="33"/>
      <c r="AD671" s="33"/>
      <c r="AE671" s="33"/>
      <c r="AR671" s="172" t="s">
        <v>98</v>
      </c>
      <c r="AT671" s="172" t="s">
        <v>237</v>
      </c>
      <c r="AU671" s="172" t="s">
        <v>85</v>
      </c>
      <c r="AY671" s="18" t="s">
        <v>235</v>
      </c>
      <c r="BE671" s="173">
        <f>IF(N671="základní",J671,0)</f>
        <v>0</v>
      </c>
      <c r="BF671" s="173">
        <f>IF(N671="snížená",J671,0)</f>
        <v>0</v>
      </c>
      <c r="BG671" s="173">
        <f>IF(N671="zákl. přenesená",J671,0)</f>
        <v>0</v>
      </c>
      <c r="BH671" s="173">
        <f>IF(N671="sníž. přenesená",J671,0)</f>
        <v>0</v>
      </c>
      <c r="BI671" s="173">
        <f>IF(N671="nulová",J671,0)</f>
        <v>0</v>
      </c>
      <c r="BJ671" s="18" t="s">
        <v>83</v>
      </c>
      <c r="BK671" s="173">
        <f>ROUND(I671*H671,2)</f>
        <v>0</v>
      </c>
      <c r="BL671" s="18" t="s">
        <v>98</v>
      </c>
      <c r="BM671" s="172" t="s">
        <v>2610</v>
      </c>
    </row>
    <row r="672" spans="1:65" s="2" customFormat="1" ht="19.5" x14ac:dyDescent="0.2">
      <c r="A672" s="33"/>
      <c r="B672" s="34"/>
      <c r="C672" s="33"/>
      <c r="D672" s="174" t="s">
        <v>243</v>
      </c>
      <c r="E672" s="33"/>
      <c r="F672" s="175" t="s">
        <v>1748</v>
      </c>
      <c r="G672" s="238"/>
      <c r="H672" s="238"/>
      <c r="I672" s="238"/>
      <c r="J672" s="238"/>
      <c r="K672" s="238"/>
      <c r="L672" s="34"/>
      <c r="M672" s="176"/>
      <c r="N672" s="177"/>
      <c r="O672" s="59"/>
      <c r="P672" s="59"/>
      <c r="Q672" s="59"/>
      <c r="R672" s="59"/>
      <c r="S672" s="59"/>
      <c r="T672" s="60"/>
      <c r="U672" s="33"/>
      <c r="V672" s="33"/>
      <c r="W672" s="33"/>
      <c r="X672" s="33"/>
      <c r="Y672" s="33"/>
      <c r="Z672" s="33"/>
      <c r="AA672" s="33"/>
      <c r="AB672" s="33"/>
      <c r="AC672" s="33"/>
      <c r="AD672" s="33"/>
      <c r="AE672" s="33"/>
      <c r="AT672" s="18" t="s">
        <v>243</v>
      </c>
      <c r="AU672" s="18" t="s">
        <v>85</v>
      </c>
    </row>
    <row r="673" spans="1:65" s="2" customFormat="1" ht="58.5" x14ac:dyDescent="0.2">
      <c r="A673" s="33"/>
      <c r="B673" s="34"/>
      <c r="C673" s="33"/>
      <c r="D673" s="174" t="s">
        <v>245</v>
      </c>
      <c r="E673" s="33"/>
      <c r="F673" s="178" t="s">
        <v>1749</v>
      </c>
      <c r="G673" s="238"/>
      <c r="H673" s="238"/>
      <c r="I673" s="238"/>
      <c r="J673" s="238"/>
      <c r="K673" s="238"/>
      <c r="L673" s="34"/>
      <c r="M673" s="176"/>
      <c r="N673" s="177"/>
      <c r="O673" s="59"/>
      <c r="P673" s="59"/>
      <c r="Q673" s="59"/>
      <c r="R673" s="59"/>
      <c r="S673" s="59"/>
      <c r="T673" s="60"/>
      <c r="U673" s="33"/>
      <c r="V673" s="33"/>
      <c r="W673" s="33"/>
      <c r="X673" s="33"/>
      <c r="Y673" s="33"/>
      <c r="Z673" s="33"/>
      <c r="AA673" s="33"/>
      <c r="AB673" s="33"/>
      <c r="AC673" s="33"/>
      <c r="AD673" s="33"/>
      <c r="AE673" s="33"/>
      <c r="AT673" s="18" t="s">
        <v>245</v>
      </c>
      <c r="AU673" s="18" t="s">
        <v>85</v>
      </c>
    </row>
    <row r="674" spans="1:65" s="13" customFormat="1" x14ac:dyDescent="0.2">
      <c r="B674" s="179"/>
      <c r="D674" s="174" t="s">
        <v>247</v>
      </c>
      <c r="E674" s="180" t="s">
        <v>1</v>
      </c>
      <c r="F674" s="181" t="s">
        <v>2352</v>
      </c>
      <c r="G674" s="242"/>
      <c r="H674" s="243" t="s">
        <v>1</v>
      </c>
      <c r="I674" s="242"/>
      <c r="J674" s="242"/>
      <c r="K674" s="242"/>
      <c r="L674" s="179"/>
      <c r="M674" s="182"/>
      <c r="N674" s="183"/>
      <c r="O674" s="183"/>
      <c r="P674" s="183"/>
      <c r="Q674" s="183"/>
      <c r="R674" s="183"/>
      <c r="S674" s="183"/>
      <c r="T674" s="184"/>
      <c r="AT674" s="180" t="s">
        <v>247</v>
      </c>
      <c r="AU674" s="180" t="s">
        <v>85</v>
      </c>
      <c r="AV674" s="13" t="s">
        <v>83</v>
      </c>
      <c r="AW674" s="13" t="s">
        <v>33</v>
      </c>
      <c r="AX674" s="13" t="s">
        <v>76</v>
      </c>
      <c r="AY674" s="180" t="s">
        <v>235</v>
      </c>
    </row>
    <row r="675" spans="1:65" s="13" customFormat="1" x14ac:dyDescent="0.2">
      <c r="B675" s="179"/>
      <c r="D675" s="174" t="s">
        <v>247</v>
      </c>
      <c r="E675" s="180" t="s">
        <v>1</v>
      </c>
      <c r="F675" s="181" t="s">
        <v>2611</v>
      </c>
      <c r="G675" s="242"/>
      <c r="H675" s="243" t="s">
        <v>1</v>
      </c>
      <c r="I675" s="242"/>
      <c r="J675" s="242"/>
      <c r="K675" s="242"/>
      <c r="L675" s="179"/>
      <c r="M675" s="182"/>
      <c r="N675" s="183"/>
      <c r="O675" s="183"/>
      <c r="P675" s="183"/>
      <c r="Q675" s="183"/>
      <c r="R675" s="183"/>
      <c r="S675" s="183"/>
      <c r="T675" s="184"/>
      <c r="AT675" s="180" t="s">
        <v>247</v>
      </c>
      <c r="AU675" s="180" t="s">
        <v>85</v>
      </c>
      <c r="AV675" s="13" t="s">
        <v>83</v>
      </c>
      <c r="AW675" s="13" t="s">
        <v>33</v>
      </c>
      <c r="AX675" s="13" t="s">
        <v>76</v>
      </c>
      <c r="AY675" s="180" t="s">
        <v>235</v>
      </c>
    </row>
    <row r="676" spans="1:65" s="14" customFormat="1" x14ac:dyDescent="0.2">
      <c r="B676" s="185"/>
      <c r="D676" s="174" t="s">
        <v>247</v>
      </c>
      <c r="E676" s="186" t="s">
        <v>1</v>
      </c>
      <c r="F676" s="187" t="s">
        <v>2612</v>
      </c>
      <c r="G676" s="244"/>
      <c r="H676" s="245">
        <v>27.5</v>
      </c>
      <c r="I676" s="244"/>
      <c r="J676" s="244"/>
      <c r="K676" s="244"/>
      <c r="L676" s="185"/>
      <c r="M676" s="188"/>
      <c r="N676" s="189"/>
      <c r="O676" s="189"/>
      <c r="P676" s="189"/>
      <c r="Q676" s="189"/>
      <c r="R676" s="189"/>
      <c r="S676" s="189"/>
      <c r="T676" s="190"/>
      <c r="AT676" s="186" t="s">
        <v>247</v>
      </c>
      <c r="AU676" s="186" t="s">
        <v>85</v>
      </c>
      <c r="AV676" s="14" t="s">
        <v>85</v>
      </c>
      <c r="AW676" s="14" t="s">
        <v>33</v>
      </c>
      <c r="AX676" s="14" t="s">
        <v>76</v>
      </c>
      <c r="AY676" s="186" t="s">
        <v>235</v>
      </c>
    </row>
    <row r="677" spans="1:65" s="15" customFormat="1" x14ac:dyDescent="0.2">
      <c r="B677" s="191"/>
      <c r="D677" s="174" t="s">
        <v>247</v>
      </c>
      <c r="E677" s="192" t="s">
        <v>1</v>
      </c>
      <c r="F677" s="193" t="s">
        <v>252</v>
      </c>
      <c r="G677" s="246"/>
      <c r="H677" s="247">
        <v>27.5</v>
      </c>
      <c r="I677" s="246"/>
      <c r="J677" s="246"/>
      <c r="K677" s="246"/>
      <c r="L677" s="191"/>
      <c r="M677" s="194"/>
      <c r="N677" s="195"/>
      <c r="O677" s="195"/>
      <c r="P677" s="195"/>
      <c r="Q677" s="195"/>
      <c r="R677" s="195"/>
      <c r="S677" s="195"/>
      <c r="T677" s="196"/>
      <c r="AT677" s="192" t="s">
        <v>247</v>
      </c>
      <c r="AU677" s="192" t="s">
        <v>85</v>
      </c>
      <c r="AV677" s="15" t="s">
        <v>98</v>
      </c>
      <c r="AW677" s="15" t="s">
        <v>33</v>
      </c>
      <c r="AX677" s="15" t="s">
        <v>83</v>
      </c>
      <c r="AY677" s="192" t="s">
        <v>235</v>
      </c>
    </row>
    <row r="678" spans="1:65" s="2" customFormat="1" ht="30" customHeight="1" x14ac:dyDescent="0.2">
      <c r="A678" s="33"/>
      <c r="B678" s="162"/>
      <c r="C678" s="163" t="s">
        <v>1563</v>
      </c>
      <c r="D678" s="163" t="s">
        <v>237</v>
      </c>
      <c r="E678" s="164" t="s">
        <v>1753</v>
      </c>
      <c r="F678" s="165" t="s">
        <v>1754</v>
      </c>
      <c r="G678" s="240" t="s">
        <v>627</v>
      </c>
      <c r="H678" s="241">
        <v>38.1</v>
      </c>
      <c r="I678" s="167"/>
      <c r="J678" s="254">
        <f>ROUND(I678*H678,2)</f>
        <v>0</v>
      </c>
      <c r="K678" s="255" t="s">
        <v>1</v>
      </c>
      <c r="L678" s="34"/>
      <c r="M678" s="168" t="s">
        <v>1</v>
      </c>
      <c r="N678" s="169" t="s">
        <v>41</v>
      </c>
      <c r="O678" s="59"/>
      <c r="P678" s="170">
        <f>O678*H678</f>
        <v>0</v>
      </c>
      <c r="Q678" s="170">
        <v>1.2199999999999999E-3</v>
      </c>
      <c r="R678" s="170">
        <f>Q678*H678</f>
        <v>4.6482000000000002E-2</v>
      </c>
      <c r="S678" s="170">
        <v>0</v>
      </c>
      <c r="T678" s="171">
        <f>S678*H678</f>
        <v>0</v>
      </c>
      <c r="U678" s="33"/>
      <c r="V678" s="33"/>
      <c r="W678" s="33"/>
      <c r="X678" s="33"/>
      <c r="Y678" s="33"/>
      <c r="Z678" s="33"/>
      <c r="AA678" s="33"/>
      <c r="AB678" s="33"/>
      <c r="AC678" s="33"/>
      <c r="AD678" s="33"/>
      <c r="AE678" s="33"/>
      <c r="AR678" s="172" t="s">
        <v>98</v>
      </c>
      <c r="AT678" s="172" t="s">
        <v>237</v>
      </c>
      <c r="AU678" s="172" t="s">
        <v>85</v>
      </c>
      <c r="AY678" s="18" t="s">
        <v>235</v>
      </c>
      <c r="BE678" s="173">
        <f>IF(N678="základní",J678,0)</f>
        <v>0</v>
      </c>
      <c r="BF678" s="173">
        <f>IF(N678="snížená",J678,0)</f>
        <v>0</v>
      </c>
      <c r="BG678" s="173">
        <f>IF(N678="zákl. přenesená",J678,0)</f>
        <v>0</v>
      </c>
      <c r="BH678" s="173">
        <f>IF(N678="sníž. přenesená",J678,0)</f>
        <v>0</v>
      </c>
      <c r="BI678" s="173">
        <f>IF(N678="nulová",J678,0)</f>
        <v>0</v>
      </c>
      <c r="BJ678" s="18" t="s">
        <v>83</v>
      </c>
      <c r="BK678" s="173">
        <f>ROUND(I678*H678,2)</f>
        <v>0</v>
      </c>
      <c r="BL678" s="18" t="s">
        <v>98</v>
      </c>
      <c r="BM678" s="172" t="s">
        <v>2613</v>
      </c>
    </row>
    <row r="679" spans="1:65" s="2" customFormat="1" ht="39" x14ac:dyDescent="0.2">
      <c r="A679" s="33"/>
      <c r="B679" s="34"/>
      <c r="C679" s="33"/>
      <c r="D679" s="174" t="s">
        <v>243</v>
      </c>
      <c r="E679" s="33"/>
      <c r="F679" s="175" t="s">
        <v>1756</v>
      </c>
      <c r="G679" s="238"/>
      <c r="H679" s="238"/>
      <c r="I679" s="238"/>
      <c r="J679" s="238"/>
      <c r="K679" s="238"/>
      <c r="L679" s="34"/>
      <c r="M679" s="176"/>
      <c r="N679" s="177"/>
      <c r="O679" s="59"/>
      <c r="P679" s="59"/>
      <c r="Q679" s="59"/>
      <c r="R679" s="59"/>
      <c r="S679" s="59"/>
      <c r="T679" s="60"/>
      <c r="U679" s="33"/>
      <c r="V679" s="33"/>
      <c r="W679" s="33"/>
      <c r="X679" s="33"/>
      <c r="Y679" s="33"/>
      <c r="Z679" s="33"/>
      <c r="AA679" s="33"/>
      <c r="AB679" s="33"/>
      <c r="AC679" s="33"/>
      <c r="AD679" s="33"/>
      <c r="AE679" s="33"/>
      <c r="AT679" s="18" t="s">
        <v>243</v>
      </c>
      <c r="AU679" s="18" t="s">
        <v>85</v>
      </c>
    </row>
    <row r="680" spans="1:65" s="13" customFormat="1" x14ac:dyDescent="0.2">
      <c r="B680" s="179"/>
      <c r="D680" s="174" t="s">
        <v>247</v>
      </c>
      <c r="E680" s="180" t="s">
        <v>1</v>
      </c>
      <c r="F680" s="181" t="s">
        <v>2352</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1757</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2614</v>
      </c>
      <c r="G682" s="244"/>
      <c r="H682" s="245">
        <v>38.1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38.1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4.45" customHeight="1" x14ac:dyDescent="0.2">
      <c r="A684" s="33"/>
      <c r="B684" s="162"/>
      <c r="C684" s="163" t="s">
        <v>1576</v>
      </c>
      <c r="D684" s="163" t="s">
        <v>237</v>
      </c>
      <c r="E684" s="164" t="s">
        <v>710</v>
      </c>
      <c r="F684" s="165" t="s">
        <v>711</v>
      </c>
      <c r="G684" s="240" t="s">
        <v>648</v>
      </c>
      <c r="H684" s="241">
        <v>69</v>
      </c>
      <c r="I684" s="167"/>
      <c r="J684" s="254">
        <f>ROUND(I684*H684,2)</f>
        <v>0</v>
      </c>
      <c r="K684" s="255" t="s">
        <v>241</v>
      </c>
      <c r="L684" s="34"/>
      <c r="M684" s="168" t="s">
        <v>1</v>
      </c>
      <c r="N684" s="169" t="s">
        <v>41</v>
      </c>
      <c r="O684" s="59"/>
      <c r="P684" s="170">
        <f>O684*H684</f>
        <v>0</v>
      </c>
      <c r="Q684" s="170">
        <v>8.0000000000000007E-5</v>
      </c>
      <c r="R684" s="170">
        <f>Q684*H684</f>
        <v>5.5200000000000006E-3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2615</v>
      </c>
    </row>
    <row r="685" spans="1:65" s="2" customFormat="1" ht="39" x14ac:dyDescent="0.2">
      <c r="A685" s="33"/>
      <c r="B685" s="34"/>
      <c r="C685" s="33"/>
      <c r="D685" s="174" t="s">
        <v>243</v>
      </c>
      <c r="E685" s="33"/>
      <c r="F685" s="175" t="s">
        <v>713</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87.75" x14ac:dyDescent="0.2">
      <c r="A686" s="33"/>
      <c r="B686" s="34"/>
      <c r="C686" s="33"/>
      <c r="D686" s="174" t="s">
        <v>245</v>
      </c>
      <c r="E686" s="33"/>
      <c r="F686" s="178" t="s">
        <v>714</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2352</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715</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1538</v>
      </c>
      <c r="G689" s="244"/>
      <c r="H689" s="245">
        <v>69</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69</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97" t="s">
        <v>1583</v>
      </c>
      <c r="D691" s="197" t="s">
        <v>338</v>
      </c>
      <c r="E691" s="198" t="s">
        <v>718</v>
      </c>
      <c r="F691" s="199" t="s">
        <v>719</v>
      </c>
      <c r="G691" s="248" t="s">
        <v>648</v>
      </c>
      <c r="H691" s="249">
        <v>69</v>
      </c>
      <c r="I691" s="200"/>
      <c r="J691" s="256">
        <f>ROUND(I691*H691,2)</f>
        <v>0</v>
      </c>
      <c r="K691" s="257" t="s">
        <v>1</v>
      </c>
      <c r="L691" s="201"/>
      <c r="M691" s="202" t="s">
        <v>1</v>
      </c>
      <c r="N691" s="203" t="s">
        <v>41</v>
      </c>
      <c r="O691" s="59"/>
      <c r="P691" s="170">
        <f>O691*H691</f>
        <v>0</v>
      </c>
      <c r="Q691" s="170">
        <v>0</v>
      </c>
      <c r="R691" s="170">
        <f>Q691*H691</f>
        <v>0</v>
      </c>
      <c r="S691" s="170">
        <v>0</v>
      </c>
      <c r="T691" s="171">
        <f>S691*H691</f>
        <v>0</v>
      </c>
      <c r="U691" s="33"/>
      <c r="V691" s="33"/>
      <c r="W691" s="33"/>
      <c r="X691" s="33"/>
      <c r="Y691" s="33"/>
      <c r="Z691" s="33"/>
      <c r="AA691" s="33"/>
      <c r="AB691" s="33"/>
      <c r="AC691" s="33"/>
      <c r="AD691" s="33"/>
      <c r="AE691" s="33"/>
      <c r="AR691" s="172" t="s">
        <v>316</v>
      </c>
      <c r="AT691" s="172" t="s">
        <v>338</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2616</v>
      </c>
    </row>
    <row r="692" spans="1:65" s="2" customFormat="1" x14ac:dyDescent="0.2">
      <c r="A692" s="33"/>
      <c r="B692" s="34"/>
      <c r="C692" s="33"/>
      <c r="D692" s="174" t="s">
        <v>243</v>
      </c>
      <c r="E692" s="33"/>
      <c r="F692" s="175" t="s">
        <v>721</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13" customFormat="1" x14ac:dyDescent="0.2">
      <c r="B693" s="179"/>
      <c r="D693" s="174" t="s">
        <v>247</v>
      </c>
      <c r="E693" s="180" t="s">
        <v>1</v>
      </c>
      <c r="F693" s="181" t="s">
        <v>722</v>
      </c>
      <c r="G693" s="242"/>
      <c r="H693" s="243" t="s">
        <v>1</v>
      </c>
      <c r="I693" s="242"/>
      <c r="J693" s="242"/>
      <c r="K693" s="242"/>
      <c r="L693" s="179"/>
      <c r="M693" s="182"/>
      <c r="N693" s="183"/>
      <c r="O693" s="183"/>
      <c r="P693" s="183"/>
      <c r="Q693" s="183"/>
      <c r="R693" s="183"/>
      <c r="S693" s="183"/>
      <c r="T693" s="184"/>
      <c r="AT693" s="180" t="s">
        <v>247</v>
      </c>
      <c r="AU693" s="180" t="s">
        <v>85</v>
      </c>
      <c r="AV693" s="13" t="s">
        <v>83</v>
      </c>
      <c r="AW693" s="13" t="s">
        <v>33</v>
      </c>
      <c r="AX693" s="13" t="s">
        <v>76</v>
      </c>
      <c r="AY693" s="180" t="s">
        <v>235</v>
      </c>
    </row>
    <row r="694" spans="1:65" s="14" customFormat="1" x14ac:dyDescent="0.2">
      <c r="B694" s="185"/>
      <c r="D694" s="174" t="s">
        <v>247</v>
      </c>
      <c r="E694" s="186" t="s">
        <v>1</v>
      </c>
      <c r="F694" s="187" t="s">
        <v>1538</v>
      </c>
      <c r="G694" s="244"/>
      <c r="H694" s="245">
        <v>69</v>
      </c>
      <c r="I694" s="244"/>
      <c r="J694" s="244"/>
      <c r="K694" s="244"/>
      <c r="L694" s="185"/>
      <c r="M694" s="188"/>
      <c r="N694" s="189"/>
      <c r="O694" s="189"/>
      <c r="P694" s="189"/>
      <c r="Q694" s="189"/>
      <c r="R694" s="189"/>
      <c r="S694" s="189"/>
      <c r="T694" s="190"/>
      <c r="AT694" s="186" t="s">
        <v>247</v>
      </c>
      <c r="AU694" s="186" t="s">
        <v>85</v>
      </c>
      <c r="AV694" s="14" t="s">
        <v>85</v>
      </c>
      <c r="AW694" s="14" t="s">
        <v>33</v>
      </c>
      <c r="AX694" s="14" t="s">
        <v>76</v>
      </c>
      <c r="AY694" s="186" t="s">
        <v>235</v>
      </c>
    </row>
    <row r="695" spans="1:65" s="15" customFormat="1" x14ac:dyDescent="0.2">
      <c r="B695" s="191"/>
      <c r="D695" s="174" t="s">
        <v>247</v>
      </c>
      <c r="E695" s="192" t="s">
        <v>1</v>
      </c>
      <c r="F695" s="193" t="s">
        <v>252</v>
      </c>
      <c r="G695" s="246"/>
      <c r="H695" s="247">
        <v>69</v>
      </c>
      <c r="I695" s="246"/>
      <c r="J695" s="246"/>
      <c r="K695" s="246"/>
      <c r="L695" s="191"/>
      <c r="M695" s="194"/>
      <c r="N695" s="195"/>
      <c r="O695" s="195"/>
      <c r="P695" s="195"/>
      <c r="Q695" s="195"/>
      <c r="R695" s="195"/>
      <c r="S695" s="195"/>
      <c r="T695" s="196"/>
      <c r="AT695" s="192" t="s">
        <v>247</v>
      </c>
      <c r="AU695" s="192" t="s">
        <v>85</v>
      </c>
      <c r="AV695" s="15" t="s">
        <v>98</v>
      </c>
      <c r="AW695" s="15" t="s">
        <v>33</v>
      </c>
      <c r="AX695" s="15" t="s">
        <v>83</v>
      </c>
      <c r="AY695" s="192" t="s">
        <v>235</v>
      </c>
    </row>
    <row r="696" spans="1:65" s="2" customFormat="1" ht="19.899999999999999" customHeight="1" x14ac:dyDescent="0.2">
      <c r="A696" s="33"/>
      <c r="B696" s="162"/>
      <c r="C696" s="163" t="s">
        <v>1590</v>
      </c>
      <c r="D696" s="163" t="s">
        <v>237</v>
      </c>
      <c r="E696" s="164" t="s">
        <v>724</v>
      </c>
      <c r="F696" s="165" t="s">
        <v>725</v>
      </c>
      <c r="G696" s="240" t="s">
        <v>648</v>
      </c>
      <c r="H696" s="241">
        <v>112</v>
      </c>
      <c r="I696" s="167"/>
      <c r="J696" s="254">
        <f>ROUND(I696*H696,2)</f>
        <v>0</v>
      </c>
      <c r="K696" s="255" t="s">
        <v>241</v>
      </c>
      <c r="L696" s="34"/>
      <c r="M696" s="168" t="s">
        <v>1</v>
      </c>
      <c r="N696" s="169" t="s">
        <v>41</v>
      </c>
      <c r="O696" s="59"/>
      <c r="P696" s="170">
        <f>O696*H696</f>
        <v>0</v>
      </c>
      <c r="Q696" s="170">
        <v>2.0000000000000002E-5</v>
      </c>
      <c r="R696" s="170">
        <f>Q696*H696</f>
        <v>2.2400000000000002E-3</v>
      </c>
      <c r="S696" s="170">
        <v>0</v>
      </c>
      <c r="T696" s="171">
        <f>S696*H696</f>
        <v>0</v>
      </c>
      <c r="U696" s="33"/>
      <c r="V696" s="33"/>
      <c r="W696" s="33"/>
      <c r="X696" s="33"/>
      <c r="Y696" s="33"/>
      <c r="Z696" s="33"/>
      <c r="AA696" s="33"/>
      <c r="AB696" s="33"/>
      <c r="AC696" s="33"/>
      <c r="AD696" s="33"/>
      <c r="AE696" s="33"/>
      <c r="AR696" s="172" t="s">
        <v>98</v>
      </c>
      <c r="AT696" s="172" t="s">
        <v>237</v>
      </c>
      <c r="AU696" s="172" t="s">
        <v>85</v>
      </c>
      <c r="AY696" s="18" t="s">
        <v>235</v>
      </c>
      <c r="BE696" s="173">
        <f>IF(N696="základní",J696,0)</f>
        <v>0</v>
      </c>
      <c r="BF696" s="173">
        <f>IF(N696="snížená",J696,0)</f>
        <v>0</v>
      </c>
      <c r="BG696" s="173">
        <f>IF(N696="zákl. přenesená",J696,0)</f>
        <v>0</v>
      </c>
      <c r="BH696" s="173">
        <f>IF(N696="sníž. přenesená",J696,0)</f>
        <v>0</v>
      </c>
      <c r="BI696" s="173">
        <f>IF(N696="nulová",J696,0)</f>
        <v>0</v>
      </c>
      <c r="BJ696" s="18" t="s">
        <v>83</v>
      </c>
      <c r="BK696" s="173">
        <f>ROUND(I696*H696,2)</f>
        <v>0</v>
      </c>
      <c r="BL696" s="18" t="s">
        <v>98</v>
      </c>
      <c r="BM696" s="172" t="s">
        <v>2617</v>
      </c>
    </row>
    <row r="697" spans="1:65" s="2" customFormat="1" ht="29.25" x14ac:dyDescent="0.2">
      <c r="A697" s="33"/>
      <c r="B697" s="34"/>
      <c r="C697" s="33"/>
      <c r="D697" s="174" t="s">
        <v>243</v>
      </c>
      <c r="E697" s="33"/>
      <c r="F697" s="175" t="s">
        <v>727</v>
      </c>
      <c r="G697" s="238"/>
      <c r="H697" s="238"/>
      <c r="I697" s="238"/>
      <c r="J697" s="238"/>
      <c r="K697" s="238"/>
      <c r="L697" s="34"/>
      <c r="M697" s="176"/>
      <c r="N697" s="177"/>
      <c r="O697" s="59"/>
      <c r="P697" s="59"/>
      <c r="Q697" s="59"/>
      <c r="R697" s="59"/>
      <c r="S697" s="59"/>
      <c r="T697" s="60"/>
      <c r="U697" s="33"/>
      <c r="V697" s="33"/>
      <c r="W697" s="33"/>
      <c r="X697" s="33"/>
      <c r="Y697" s="33"/>
      <c r="Z697" s="33"/>
      <c r="AA697" s="33"/>
      <c r="AB697" s="33"/>
      <c r="AC697" s="33"/>
      <c r="AD697" s="33"/>
      <c r="AE697" s="33"/>
      <c r="AT697" s="18" t="s">
        <v>243</v>
      </c>
      <c r="AU697" s="18" t="s">
        <v>85</v>
      </c>
    </row>
    <row r="698" spans="1:65" s="2" customFormat="1" ht="117" x14ac:dyDescent="0.2">
      <c r="A698" s="33"/>
      <c r="B698" s="34"/>
      <c r="C698" s="33"/>
      <c r="D698" s="174" t="s">
        <v>245</v>
      </c>
      <c r="E698" s="33"/>
      <c r="F698" s="178" t="s">
        <v>728</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245</v>
      </c>
      <c r="AU698" s="18" t="s">
        <v>85</v>
      </c>
    </row>
    <row r="699" spans="1:65" s="13" customFormat="1" x14ac:dyDescent="0.2">
      <c r="B699" s="179"/>
      <c r="D699" s="174" t="s">
        <v>247</v>
      </c>
      <c r="E699" s="180" t="s">
        <v>1</v>
      </c>
      <c r="F699" s="181" t="s">
        <v>2598</v>
      </c>
      <c r="G699" s="242"/>
      <c r="H699" s="243" t="s">
        <v>1</v>
      </c>
      <c r="I699" s="242"/>
      <c r="J699" s="242"/>
      <c r="K699" s="242"/>
      <c r="L699" s="179"/>
      <c r="M699" s="182"/>
      <c r="N699" s="183"/>
      <c r="O699" s="183"/>
      <c r="P699" s="183"/>
      <c r="Q699" s="183"/>
      <c r="R699" s="183"/>
      <c r="S699" s="183"/>
      <c r="T699" s="184"/>
      <c r="AT699" s="180" t="s">
        <v>247</v>
      </c>
      <c r="AU699" s="180" t="s">
        <v>85</v>
      </c>
      <c r="AV699" s="13" t="s">
        <v>83</v>
      </c>
      <c r="AW699" s="13" t="s">
        <v>33</v>
      </c>
      <c r="AX699" s="13" t="s">
        <v>76</v>
      </c>
      <c r="AY699" s="180" t="s">
        <v>235</v>
      </c>
    </row>
    <row r="700" spans="1:65" s="14" customFormat="1" x14ac:dyDescent="0.2">
      <c r="B700" s="185"/>
      <c r="D700" s="174" t="s">
        <v>247</v>
      </c>
      <c r="E700" s="186" t="s">
        <v>1</v>
      </c>
      <c r="F700" s="187" t="s">
        <v>2618</v>
      </c>
      <c r="G700" s="244"/>
      <c r="H700" s="245">
        <v>112</v>
      </c>
      <c r="I700" s="244"/>
      <c r="J700" s="244"/>
      <c r="K700" s="244"/>
      <c r="L700" s="185"/>
      <c r="M700" s="188"/>
      <c r="N700" s="189"/>
      <c r="O700" s="189"/>
      <c r="P700" s="189"/>
      <c r="Q700" s="189"/>
      <c r="R700" s="189"/>
      <c r="S700" s="189"/>
      <c r="T700" s="190"/>
      <c r="AT700" s="186" t="s">
        <v>247</v>
      </c>
      <c r="AU700" s="186" t="s">
        <v>85</v>
      </c>
      <c r="AV700" s="14" t="s">
        <v>85</v>
      </c>
      <c r="AW700" s="14" t="s">
        <v>33</v>
      </c>
      <c r="AX700" s="14" t="s">
        <v>76</v>
      </c>
      <c r="AY700" s="186" t="s">
        <v>235</v>
      </c>
    </row>
    <row r="701" spans="1:65" s="15" customFormat="1" x14ac:dyDescent="0.2">
      <c r="B701" s="191"/>
      <c r="D701" s="174" t="s">
        <v>247</v>
      </c>
      <c r="E701" s="192" t="s">
        <v>1</v>
      </c>
      <c r="F701" s="193" t="s">
        <v>252</v>
      </c>
      <c r="G701" s="246"/>
      <c r="H701" s="247">
        <v>112</v>
      </c>
      <c r="I701" s="246"/>
      <c r="J701" s="246"/>
      <c r="K701" s="246"/>
      <c r="L701" s="191"/>
      <c r="M701" s="194"/>
      <c r="N701" s="195"/>
      <c r="O701" s="195"/>
      <c r="P701" s="195"/>
      <c r="Q701" s="195"/>
      <c r="R701" s="195"/>
      <c r="S701" s="195"/>
      <c r="T701" s="196"/>
      <c r="AT701" s="192" t="s">
        <v>247</v>
      </c>
      <c r="AU701" s="192" t="s">
        <v>85</v>
      </c>
      <c r="AV701" s="15" t="s">
        <v>98</v>
      </c>
      <c r="AW701" s="15" t="s">
        <v>33</v>
      </c>
      <c r="AX701" s="15" t="s">
        <v>83</v>
      </c>
      <c r="AY701" s="192" t="s">
        <v>235</v>
      </c>
    </row>
    <row r="702" spans="1:65" s="2" customFormat="1" ht="19.899999999999999" customHeight="1" x14ac:dyDescent="0.2">
      <c r="A702" s="33"/>
      <c r="B702" s="162"/>
      <c r="C702" s="163" t="s">
        <v>1599</v>
      </c>
      <c r="D702" s="163" t="s">
        <v>237</v>
      </c>
      <c r="E702" s="164" t="s">
        <v>731</v>
      </c>
      <c r="F702" s="165" t="s">
        <v>732</v>
      </c>
      <c r="G702" s="240" t="s">
        <v>648</v>
      </c>
      <c r="H702" s="241">
        <v>112</v>
      </c>
      <c r="I702" s="167"/>
      <c r="J702" s="254">
        <f>ROUND(I702*H702,2)</f>
        <v>0</v>
      </c>
      <c r="K702" s="255" t="s">
        <v>241</v>
      </c>
      <c r="L702" s="34"/>
      <c r="M702" s="168" t="s">
        <v>1</v>
      </c>
      <c r="N702" s="169" t="s">
        <v>41</v>
      </c>
      <c r="O702" s="59"/>
      <c r="P702" s="170">
        <f>O702*H702</f>
        <v>0</v>
      </c>
      <c r="Q702" s="170">
        <v>3.8999999999999999E-4</v>
      </c>
      <c r="R702" s="170">
        <f>Q702*H702</f>
        <v>4.3679999999999997E-2</v>
      </c>
      <c r="S702" s="170">
        <v>0</v>
      </c>
      <c r="T702" s="171">
        <f>S702*H702</f>
        <v>0</v>
      </c>
      <c r="U702" s="33"/>
      <c r="V702" s="33"/>
      <c r="W702" s="33"/>
      <c r="X702" s="33"/>
      <c r="Y702" s="33"/>
      <c r="Z702" s="33"/>
      <c r="AA702" s="33"/>
      <c r="AB702" s="33"/>
      <c r="AC702" s="33"/>
      <c r="AD702" s="33"/>
      <c r="AE702" s="33"/>
      <c r="AR702" s="172" t="s">
        <v>98</v>
      </c>
      <c r="AT702" s="172" t="s">
        <v>237</v>
      </c>
      <c r="AU702" s="172" t="s">
        <v>85</v>
      </c>
      <c r="AY702" s="18" t="s">
        <v>235</v>
      </c>
      <c r="BE702" s="173">
        <f>IF(N702="základní",J702,0)</f>
        <v>0</v>
      </c>
      <c r="BF702" s="173">
        <f>IF(N702="snížená",J702,0)</f>
        <v>0</v>
      </c>
      <c r="BG702" s="173">
        <f>IF(N702="zákl. přenesená",J702,0)</f>
        <v>0</v>
      </c>
      <c r="BH702" s="173">
        <f>IF(N702="sníž. přenesená",J702,0)</f>
        <v>0</v>
      </c>
      <c r="BI702" s="173">
        <f>IF(N702="nulová",J702,0)</f>
        <v>0</v>
      </c>
      <c r="BJ702" s="18" t="s">
        <v>83</v>
      </c>
      <c r="BK702" s="173">
        <f>ROUND(I702*H702,2)</f>
        <v>0</v>
      </c>
      <c r="BL702" s="18" t="s">
        <v>98</v>
      </c>
      <c r="BM702" s="172" t="s">
        <v>2619</v>
      </c>
    </row>
    <row r="703" spans="1:65" s="2" customFormat="1" ht="19.5" x14ac:dyDescent="0.2">
      <c r="A703" s="33"/>
      <c r="B703" s="34"/>
      <c r="C703" s="33"/>
      <c r="D703" s="174" t="s">
        <v>243</v>
      </c>
      <c r="E703" s="33"/>
      <c r="F703" s="175" t="s">
        <v>734</v>
      </c>
      <c r="G703" s="238"/>
      <c r="H703" s="238"/>
      <c r="I703" s="238"/>
      <c r="J703" s="238"/>
      <c r="K703" s="238"/>
      <c r="L703" s="34"/>
      <c r="M703" s="176"/>
      <c r="N703" s="177"/>
      <c r="O703" s="59"/>
      <c r="P703" s="59"/>
      <c r="Q703" s="59"/>
      <c r="R703" s="59"/>
      <c r="S703" s="59"/>
      <c r="T703" s="60"/>
      <c r="U703" s="33"/>
      <c r="V703" s="33"/>
      <c r="W703" s="33"/>
      <c r="X703" s="33"/>
      <c r="Y703" s="33"/>
      <c r="Z703" s="33"/>
      <c r="AA703" s="33"/>
      <c r="AB703" s="33"/>
      <c r="AC703" s="33"/>
      <c r="AD703" s="33"/>
      <c r="AE703" s="33"/>
      <c r="AT703" s="18" t="s">
        <v>243</v>
      </c>
      <c r="AU703" s="18" t="s">
        <v>85</v>
      </c>
    </row>
    <row r="704" spans="1:65" s="2" customFormat="1" ht="117" x14ac:dyDescent="0.2">
      <c r="A704" s="33"/>
      <c r="B704" s="34"/>
      <c r="C704" s="33"/>
      <c r="D704" s="174" t="s">
        <v>245</v>
      </c>
      <c r="E704" s="33"/>
      <c r="F704" s="178" t="s">
        <v>728</v>
      </c>
      <c r="G704" s="238"/>
      <c r="H704" s="238"/>
      <c r="I704" s="238"/>
      <c r="J704" s="238"/>
      <c r="K704" s="238"/>
      <c r="L704" s="34"/>
      <c r="M704" s="176"/>
      <c r="N704" s="177"/>
      <c r="O704" s="59"/>
      <c r="P704" s="59"/>
      <c r="Q704" s="59"/>
      <c r="R704" s="59"/>
      <c r="S704" s="59"/>
      <c r="T704" s="60"/>
      <c r="U704" s="33"/>
      <c r="V704" s="33"/>
      <c r="W704" s="33"/>
      <c r="X704" s="33"/>
      <c r="Y704" s="33"/>
      <c r="Z704" s="33"/>
      <c r="AA704" s="33"/>
      <c r="AB704" s="33"/>
      <c r="AC704" s="33"/>
      <c r="AD704" s="33"/>
      <c r="AE704" s="33"/>
      <c r="AT704" s="18" t="s">
        <v>245</v>
      </c>
      <c r="AU704" s="18" t="s">
        <v>85</v>
      </c>
    </row>
    <row r="705" spans="1:65" s="13" customFormat="1" x14ac:dyDescent="0.2">
      <c r="B705" s="179"/>
      <c r="D705" s="174" t="s">
        <v>247</v>
      </c>
      <c r="E705" s="180" t="s">
        <v>1</v>
      </c>
      <c r="F705" s="181" t="s">
        <v>2598</v>
      </c>
      <c r="G705" s="242"/>
      <c r="H705" s="243" t="s">
        <v>1</v>
      </c>
      <c r="I705" s="242"/>
      <c r="J705" s="242"/>
      <c r="K705" s="242"/>
      <c r="L705" s="179"/>
      <c r="M705" s="182"/>
      <c r="N705" s="183"/>
      <c r="O705" s="183"/>
      <c r="P705" s="183"/>
      <c r="Q705" s="183"/>
      <c r="R705" s="183"/>
      <c r="S705" s="183"/>
      <c r="T705" s="184"/>
      <c r="AT705" s="180" t="s">
        <v>247</v>
      </c>
      <c r="AU705" s="180" t="s">
        <v>85</v>
      </c>
      <c r="AV705" s="13" t="s">
        <v>83</v>
      </c>
      <c r="AW705" s="13" t="s">
        <v>33</v>
      </c>
      <c r="AX705" s="13" t="s">
        <v>76</v>
      </c>
      <c r="AY705" s="180" t="s">
        <v>235</v>
      </c>
    </row>
    <row r="706" spans="1:65" s="14" customFormat="1" x14ac:dyDescent="0.2">
      <c r="B706" s="185"/>
      <c r="D706" s="174" t="s">
        <v>247</v>
      </c>
      <c r="E706" s="186" t="s">
        <v>1</v>
      </c>
      <c r="F706" s="187" t="s">
        <v>1821</v>
      </c>
      <c r="G706" s="244"/>
      <c r="H706" s="245">
        <v>112</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1:65" s="15" customFormat="1" x14ac:dyDescent="0.2">
      <c r="B707" s="191"/>
      <c r="D707" s="174" t="s">
        <v>247</v>
      </c>
      <c r="E707" s="192" t="s">
        <v>1</v>
      </c>
      <c r="F707" s="193" t="s">
        <v>252</v>
      </c>
      <c r="G707" s="246"/>
      <c r="H707" s="247">
        <v>112</v>
      </c>
      <c r="I707" s="246"/>
      <c r="J707" s="246"/>
      <c r="K707" s="246"/>
      <c r="L707" s="191"/>
      <c r="M707" s="194"/>
      <c r="N707" s="195"/>
      <c r="O707" s="195"/>
      <c r="P707" s="195"/>
      <c r="Q707" s="195"/>
      <c r="R707" s="195"/>
      <c r="S707" s="195"/>
      <c r="T707" s="196"/>
      <c r="AT707" s="192" t="s">
        <v>247</v>
      </c>
      <c r="AU707" s="192" t="s">
        <v>85</v>
      </c>
      <c r="AV707" s="15" t="s">
        <v>98</v>
      </c>
      <c r="AW707" s="15" t="s">
        <v>33</v>
      </c>
      <c r="AX707" s="15" t="s">
        <v>83</v>
      </c>
      <c r="AY707" s="192" t="s">
        <v>235</v>
      </c>
    </row>
    <row r="708" spans="1:65" s="12" customFormat="1" ht="22.9" customHeight="1" x14ac:dyDescent="0.2">
      <c r="B708" s="152"/>
      <c r="D708" s="153" t="s">
        <v>75</v>
      </c>
      <c r="E708" s="161" t="s">
        <v>736</v>
      </c>
      <c r="F708" s="161" t="s">
        <v>737</v>
      </c>
      <c r="G708" s="239"/>
      <c r="H708" s="239"/>
      <c r="I708" s="239"/>
      <c r="J708" s="253">
        <f>BK708</f>
        <v>0</v>
      </c>
      <c r="K708" s="239"/>
      <c r="L708" s="152"/>
      <c r="M708" s="155"/>
      <c r="N708" s="156"/>
      <c r="O708" s="156"/>
      <c r="P708" s="157">
        <f>SUM(P709:P717)</f>
        <v>0</v>
      </c>
      <c r="Q708" s="156"/>
      <c r="R708" s="157">
        <f>SUM(R709:R717)</f>
        <v>0</v>
      </c>
      <c r="S708" s="156"/>
      <c r="T708" s="158">
        <f>SUM(T709:T717)</f>
        <v>0</v>
      </c>
      <c r="AR708" s="153" t="s">
        <v>83</v>
      </c>
      <c r="AT708" s="159" t="s">
        <v>75</v>
      </c>
      <c r="AU708" s="159" t="s">
        <v>83</v>
      </c>
      <c r="AY708" s="153" t="s">
        <v>235</v>
      </c>
      <c r="BK708" s="160">
        <f>SUM(BK709:BK717)</f>
        <v>0</v>
      </c>
    </row>
    <row r="709" spans="1:65" s="2" customFormat="1" ht="19.899999999999999" customHeight="1" x14ac:dyDescent="0.2">
      <c r="A709" s="33"/>
      <c r="B709" s="162"/>
      <c r="C709" s="163" t="s">
        <v>1606</v>
      </c>
      <c r="D709" s="163" t="s">
        <v>237</v>
      </c>
      <c r="E709" s="164" t="s">
        <v>739</v>
      </c>
      <c r="F709" s="165" t="s">
        <v>740</v>
      </c>
      <c r="G709" s="240" t="s">
        <v>341</v>
      </c>
      <c r="H709" s="241">
        <v>51.142000000000003</v>
      </c>
      <c r="I709" s="167"/>
      <c r="J709" s="254">
        <f>ROUND(I709*H709,2)</f>
        <v>0</v>
      </c>
      <c r="K709" s="255" t="s">
        <v>241</v>
      </c>
      <c r="L709" s="34"/>
      <c r="M709" s="168" t="s">
        <v>1</v>
      </c>
      <c r="N709" s="169" t="s">
        <v>41</v>
      </c>
      <c r="O709" s="59"/>
      <c r="P709" s="170">
        <f>O709*H709</f>
        <v>0</v>
      </c>
      <c r="Q709" s="170">
        <v>0</v>
      </c>
      <c r="R709" s="170">
        <f>Q709*H709</f>
        <v>0</v>
      </c>
      <c r="S709" s="170">
        <v>0</v>
      </c>
      <c r="T709" s="171">
        <f>S709*H709</f>
        <v>0</v>
      </c>
      <c r="U709" s="33"/>
      <c r="V709" s="33"/>
      <c r="W709" s="33"/>
      <c r="X709" s="33"/>
      <c r="Y709" s="33"/>
      <c r="Z709" s="33"/>
      <c r="AA709" s="33"/>
      <c r="AB709" s="33"/>
      <c r="AC709" s="33"/>
      <c r="AD709" s="33"/>
      <c r="AE709" s="33"/>
      <c r="AR709" s="172" t="s">
        <v>98</v>
      </c>
      <c r="AT709" s="172" t="s">
        <v>237</v>
      </c>
      <c r="AU709" s="172" t="s">
        <v>85</v>
      </c>
      <c r="AY709" s="18" t="s">
        <v>235</v>
      </c>
      <c r="BE709" s="173">
        <f>IF(N709="základní",J709,0)</f>
        <v>0</v>
      </c>
      <c r="BF709" s="173">
        <f>IF(N709="snížená",J709,0)</f>
        <v>0</v>
      </c>
      <c r="BG709" s="173">
        <f>IF(N709="zákl. přenesená",J709,0)</f>
        <v>0</v>
      </c>
      <c r="BH709" s="173">
        <f>IF(N709="sníž. přenesená",J709,0)</f>
        <v>0</v>
      </c>
      <c r="BI709" s="173">
        <f>IF(N709="nulová",J709,0)</f>
        <v>0</v>
      </c>
      <c r="BJ709" s="18" t="s">
        <v>83</v>
      </c>
      <c r="BK709" s="173">
        <f>ROUND(I709*H709,2)</f>
        <v>0</v>
      </c>
      <c r="BL709" s="18" t="s">
        <v>98</v>
      </c>
      <c r="BM709" s="172" t="s">
        <v>2620</v>
      </c>
    </row>
    <row r="710" spans="1:65" s="2" customFormat="1" ht="19.5" x14ac:dyDescent="0.2">
      <c r="A710" s="33"/>
      <c r="B710" s="34"/>
      <c r="C710" s="33"/>
      <c r="D710" s="174" t="s">
        <v>243</v>
      </c>
      <c r="E710" s="33"/>
      <c r="F710" s="175" t="s">
        <v>742</v>
      </c>
      <c r="G710" s="238"/>
      <c r="H710" s="238"/>
      <c r="I710" s="238"/>
      <c r="J710" s="238"/>
      <c r="K710" s="238"/>
      <c r="L710" s="34"/>
      <c r="M710" s="176"/>
      <c r="N710" s="177"/>
      <c r="O710" s="59"/>
      <c r="P710" s="59"/>
      <c r="Q710" s="59"/>
      <c r="R710" s="59"/>
      <c r="S710" s="59"/>
      <c r="T710" s="60"/>
      <c r="U710" s="33"/>
      <c r="V710" s="33"/>
      <c r="W710" s="33"/>
      <c r="X710" s="33"/>
      <c r="Y710" s="33"/>
      <c r="Z710" s="33"/>
      <c r="AA710" s="33"/>
      <c r="AB710" s="33"/>
      <c r="AC710" s="33"/>
      <c r="AD710" s="33"/>
      <c r="AE710" s="33"/>
      <c r="AT710" s="18" t="s">
        <v>243</v>
      </c>
      <c r="AU710" s="18" t="s">
        <v>85</v>
      </c>
    </row>
    <row r="711" spans="1:65" s="2" customFormat="1" ht="78" x14ac:dyDescent="0.2">
      <c r="A711" s="33"/>
      <c r="B711" s="34"/>
      <c r="C711" s="33"/>
      <c r="D711" s="174" t="s">
        <v>245</v>
      </c>
      <c r="E711" s="33"/>
      <c r="F711" s="178" t="s">
        <v>743</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245</v>
      </c>
      <c r="AU711" s="18" t="s">
        <v>85</v>
      </c>
    </row>
    <row r="712" spans="1:65" s="13" customFormat="1" x14ac:dyDescent="0.2">
      <c r="B712" s="179"/>
      <c r="D712" s="174" t="s">
        <v>247</v>
      </c>
      <c r="E712" s="180" t="s">
        <v>1</v>
      </c>
      <c r="F712" s="181" t="s">
        <v>1153</v>
      </c>
      <c r="G712" s="242"/>
      <c r="H712" s="243" t="s">
        <v>1</v>
      </c>
      <c r="I712" s="242"/>
      <c r="J712" s="242"/>
      <c r="K712" s="242"/>
      <c r="L712" s="179"/>
      <c r="M712" s="182"/>
      <c r="N712" s="183"/>
      <c r="O712" s="183"/>
      <c r="P712" s="183"/>
      <c r="Q712" s="183"/>
      <c r="R712" s="183"/>
      <c r="S712" s="183"/>
      <c r="T712" s="184"/>
      <c r="AT712" s="180" t="s">
        <v>247</v>
      </c>
      <c r="AU712" s="180" t="s">
        <v>85</v>
      </c>
      <c r="AV712" s="13" t="s">
        <v>83</v>
      </c>
      <c r="AW712" s="13" t="s">
        <v>33</v>
      </c>
      <c r="AX712" s="13" t="s">
        <v>76</v>
      </c>
      <c r="AY712" s="180" t="s">
        <v>235</v>
      </c>
    </row>
    <row r="713" spans="1:65" s="13" customFormat="1" x14ac:dyDescent="0.2">
      <c r="B713" s="179"/>
      <c r="D713" s="174" t="s">
        <v>247</v>
      </c>
      <c r="E713" s="180" t="s">
        <v>1</v>
      </c>
      <c r="F713" s="181" t="s">
        <v>1806</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2621</v>
      </c>
      <c r="G714" s="244"/>
      <c r="H714" s="245">
        <v>48.128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3" customFormat="1" x14ac:dyDescent="0.2">
      <c r="B715" s="179"/>
      <c r="D715" s="174" t="s">
        <v>247</v>
      </c>
      <c r="E715" s="180" t="s">
        <v>1</v>
      </c>
      <c r="F715" s="181" t="s">
        <v>1812</v>
      </c>
      <c r="G715" s="242"/>
      <c r="H715" s="243" t="s">
        <v>1</v>
      </c>
      <c r="I715" s="242"/>
      <c r="J715" s="242"/>
      <c r="K715" s="242"/>
      <c r="L715" s="179"/>
      <c r="M715" s="182"/>
      <c r="N715" s="183"/>
      <c r="O715" s="183"/>
      <c r="P715" s="183"/>
      <c r="Q715" s="183"/>
      <c r="R715" s="183"/>
      <c r="S715" s="183"/>
      <c r="T715" s="184"/>
      <c r="AT715" s="180" t="s">
        <v>247</v>
      </c>
      <c r="AU715" s="180" t="s">
        <v>85</v>
      </c>
      <c r="AV715" s="13" t="s">
        <v>83</v>
      </c>
      <c r="AW715" s="13" t="s">
        <v>33</v>
      </c>
      <c r="AX715" s="13" t="s">
        <v>76</v>
      </c>
      <c r="AY715" s="180" t="s">
        <v>235</v>
      </c>
    </row>
    <row r="716" spans="1:65" s="14" customFormat="1" x14ac:dyDescent="0.2">
      <c r="B716" s="185"/>
      <c r="D716" s="174" t="s">
        <v>247</v>
      </c>
      <c r="E716" s="186" t="s">
        <v>1</v>
      </c>
      <c r="F716" s="187" t="s">
        <v>2622</v>
      </c>
      <c r="G716" s="244"/>
      <c r="H716" s="245">
        <v>3.0139999999999998</v>
      </c>
      <c r="I716" s="244"/>
      <c r="J716" s="244"/>
      <c r="K716" s="244"/>
      <c r="L716" s="185"/>
      <c r="M716" s="188"/>
      <c r="N716" s="189"/>
      <c r="O716" s="189"/>
      <c r="P716" s="189"/>
      <c r="Q716" s="189"/>
      <c r="R716" s="189"/>
      <c r="S716" s="189"/>
      <c r="T716" s="190"/>
      <c r="AT716" s="186" t="s">
        <v>247</v>
      </c>
      <c r="AU716" s="186" t="s">
        <v>85</v>
      </c>
      <c r="AV716" s="14" t="s">
        <v>85</v>
      </c>
      <c r="AW716" s="14" t="s">
        <v>33</v>
      </c>
      <c r="AX716" s="14" t="s">
        <v>76</v>
      </c>
      <c r="AY716" s="186" t="s">
        <v>235</v>
      </c>
    </row>
    <row r="717" spans="1:65" s="15" customFormat="1" x14ac:dyDescent="0.2">
      <c r="B717" s="191"/>
      <c r="D717" s="174" t="s">
        <v>247</v>
      </c>
      <c r="E717" s="192" t="s">
        <v>1</v>
      </c>
      <c r="F717" s="193" t="s">
        <v>252</v>
      </c>
      <c r="G717" s="246"/>
      <c r="H717" s="247">
        <v>51.142000000000003</v>
      </c>
      <c r="I717" s="246"/>
      <c r="J717" s="246"/>
      <c r="K717" s="246"/>
      <c r="L717" s="191"/>
      <c r="M717" s="194"/>
      <c r="N717" s="195"/>
      <c r="O717" s="195"/>
      <c r="P717" s="195"/>
      <c r="Q717" s="195"/>
      <c r="R717" s="195"/>
      <c r="S717" s="195"/>
      <c r="T717" s="196"/>
      <c r="AT717" s="192" t="s">
        <v>247</v>
      </c>
      <c r="AU717" s="192" t="s">
        <v>85</v>
      </c>
      <c r="AV717" s="15" t="s">
        <v>98</v>
      </c>
      <c r="AW717" s="15" t="s">
        <v>33</v>
      </c>
      <c r="AX717" s="15" t="s">
        <v>83</v>
      </c>
      <c r="AY717" s="192" t="s">
        <v>235</v>
      </c>
    </row>
    <row r="718" spans="1:65" s="12" customFormat="1" ht="22.9" customHeight="1" x14ac:dyDescent="0.2">
      <c r="B718" s="152"/>
      <c r="D718" s="153" t="s">
        <v>75</v>
      </c>
      <c r="E718" s="161" t="s">
        <v>746</v>
      </c>
      <c r="F718" s="161" t="s">
        <v>747</v>
      </c>
      <c r="G718" s="239"/>
      <c r="H718" s="239"/>
      <c r="I718" s="239"/>
      <c r="J718" s="253">
        <f>BK718</f>
        <v>0</v>
      </c>
      <c r="K718" s="239"/>
      <c r="L718" s="152"/>
      <c r="M718" s="155"/>
      <c r="N718" s="156"/>
      <c r="O718" s="156"/>
      <c r="P718" s="157">
        <f>SUM(P719:P721)</f>
        <v>0</v>
      </c>
      <c r="Q718" s="156"/>
      <c r="R718" s="157">
        <f>SUM(R719:R721)</f>
        <v>0</v>
      </c>
      <c r="S718" s="156"/>
      <c r="T718" s="158">
        <f>SUM(T719:T721)</f>
        <v>0</v>
      </c>
      <c r="AR718" s="153" t="s">
        <v>83</v>
      </c>
      <c r="AT718" s="159" t="s">
        <v>75</v>
      </c>
      <c r="AU718" s="159" t="s">
        <v>83</v>
      </c>
      <c r="AY718" s="153" t="s">
        <v>235</v>
      </c>
      <c r="BK718" s="160">
        <f>SUM(BK719:BK721)</f>
        <v>0</v>
      </c>
    </row>
    <row r="719" spans="1:65" s="2" customFormat="1" ht="19.899999999999999" customHeight="1" x14ac:dyDescent="0.2">
      <c r="A719" s="33"/>
      <c r="B719" s="162"/>
      <c r="C719" s="163" t="s">
        <v>1611</v>
      </c>
      <c r="D719" s="163" t="s">
        <v>237</v>
      </c>
      <c r="E719" s="164" t="s">
        <v>2623</v>
      </c>
      <c r="F719" s="165" t="s">
        <v>2624</v>
      </c>
      <c r="G719" s="240" t="s">
        <v>341</v>
      </c>
      <c r="H719" s="241">
        <v>463.9</v>
      </c>
      <c r="I719" s="167"/>
      <c r="J719" s="254">
        <f>ROUND(I719*H719,2)</f>
        <v>0</v>
      </c>
      <c r="K719" s="255" t="s">
        <v>241</v>
      </c>
      <c r="L719" s="34"/>
      <c r="M719" s="168" t="s">
        <v>1</v>
      </c>
      <c r="N719" s="169" t="s">
        <v>41</v>
      </c>
      <c r="O719" s="59"/>
      <c r="P719" s="170">
        <f>O719*H719</f>
        <v>0</v>
      </c>
      <c r="Q719" s="170">
        <v>0</v>
      </c>
      <c r="R719" s="170">
        <f>Q719*H719</f>
        <v>0</v>
      </c>
      <c r="S719" s="170">
        <v>0</v>
      </c>
      <c r="T719" s="171">
        <f>S719*H719</f>
        <v>0</v>
      </c>
      <c r="U719" s="33"/>
      <c r="V719" s="33"/>
      <c r="W719" s="33"/>
      <c r="X719" s="33"/>
      <c r="Y719" s="33"/>
      <c r="Z719" s="33"/>
      <c r="AA719" s="33"/>
      <c r="AB719" s="33"/>
      <c r="AC719" s="33"/>
      <c r="AD719" s="33"/>
      <c r="AE719" s="33"/>
      <c r="AR719" s="172" t="s">
        <v>98</v>
      </c>
      <c r="AT719" s="172" t="s">
        <v>237</v>
      </c>
      <c r="AU719" s="172" t="s">
        <v>85</v>
      </c>
      <c r="AY719" s="18" t="s">
        <v>235</v>
      </c>
      <c r="BE719" s="173">
        <f>IF(N719="základní",J719,0)</f>
        <v>0</v>
      </c>
      <c r="BF719" s="173">
        <f>IF(N719="snížená",J719,0)</f>
        <v>0</v>
      </c>
      <c r="BG719" s="173">
        <f>IF(N719="zákl. přenesená",J719,0)</f>
        <v>0</v>
      </c>
      <c r="BH719" s="173">
        <f>IF(N719="sníž. přenesená",J719,0)</f>
        <v>0</v>
      </c>
      <c r="BI719" s="173">
        <f>IF(N719="nulová",J719,0)</f>
        <v>0</v>
      </c>
      <c r="BJ719" s="18" t="s">
        <v>83</v>
      </c>
      <c r="BK719" s="173">
        <f>ROUND(I719*H719,2)</f>
        <v>0</v>
      </c>
      <c r="BL719" s="18" t="s">
        <v>98</v>
      </c>
      <c r="BM719" s="172" t="s">
        <v>2625</v>
      </c>
    </row>
    <row r="720" spans="1:65" s="2" customFormat="1" ht="29.25" x14ac:dyDescent="0.2">
      <c r="A720" s="33"/>
      <c r="B720" s="34"/>
      <c r="C720" s="33"/>
      <c r="D720" s="174" t="s">
        <v>243</v>
      </c>
      <c r="E720" s="33"/>
      <c r="F720" s="175" t="s">
        <v>2626</v>
      </c>
      <c r="G720" s="238"/>
      <c r="H720" s="238"/>
      <c r="I720" s="238"/>
      <c r="J720" s="238"/>
      <c r="K720" s="238"/>
      <c r="L720" s="34"/>
      <c r="M720" s="176"/>
      <c r="N720" s="177"/>
      <c r="O720" s="59"/>
      <c r="P720" s="59"/>
      <c r="Q720" s="59"/>
      <c r="R720" s="59"/>
      <c r="S720" s="59"/>
      <c r="T720" s="60"/>
      <c r="U720" s="33"/>
      <c r="V720" s="33"/>
      <c r="W720" s="33"/>
      <c r="X720" s="33"/>
      <c r="Y720" s="33"/>
      <c r="Z720" s="33"/>
      <c r="AA720" s="33"/>
      <c r="AB720" s="33"/>
      <c r="AC720" s="33"/>
      <c r="AD720" s="33"/>
      <c r="AE720" s="33"/>
      <c r="AT720" s="18" t="s">
        <v>243</v>
      </c>
      <c r="AU720" s="18" t="s">
        <v>85</v>
      </c>
    </row>
    <row r="721" spans="1:65" s="2" customFormat="1" ht="97.5" x14ac:dyDescent="0.2">
      <c r="A721" s="33"/>
      <c r="B721" s="34"/>
      <c r="C721" s="33"/>
      <c r="D721" s="174" t="s">
        <v>245</v>
      </c>
      <c r="E721" s="33"/>
      <c r="F721" s="178" t="s">
        <v>2627</v>
      </c>
      <c r="G721" s="238"/>
      <c r="H721" s="238"/>
      <c r="I721" s="238"/>
      <c r="J721" s="238"/>
      <c r="K721" s="238"/>
      <c r="L721" s="34"/>
      <c r="M721" s="176"/>
      <c r="N721" s="177"/>
      <c r="O721" s="59"/>
      <c r="P721" s="59"/>
      <c r="Q721" s="59"/>
      <c r="R721" s="59"/>
      <c r="S721" s="59"/>
      <c r="T721" s="60"/>
      <c r="U721" s="33"/>
      <c r="V721" s="33"/>
      <c r="W721" s="33"/>
      <c r="X721" s="33"/>
      <c r="Y721" s="33"/>
      <c r="Z721" s="33"/>
      <c r="AA721" s="33"/>
      <c r="AB721" s="33"/>
      <c r="AC721" s="33"/>
      <c r="AD721" s="33"/>
      <c r="AE721" s="33"/>
      <c r="AT721" s="18" t="s">
        <v>245</v>
      </c>
      <c r="AU721" s="18" t="s">
        <v>85</v>
      </c>
    </row>
    <row r="722" spans="1:65" s="12" customFormat="1" ht="25.9" customHeight="1" x14ac:dyDescent="0.2">
      <c r="B722" s="152"/>
      <c r="D722" s="153" t="s">
        <v>75</v>
      </c>
      <c r="E722" s="154" t="s">
        <v>754</v>
      </c>
      <c r="F722" s="154" t="s">
        <v>755</v>
      </c>
      <c r="G722" s="239"/>
      <c r="H722" s="239"/>
      <c r="I722" s="239"/>
      <c r="J722" s="252">
        <f>BK722</f>
        <v>0</v>
      </c>
      <c r="K722" s="239"/>
      <c r="L722" s="152"/>
      <c r="M722" s="155"/>
      <c r="N722" s="156"/>
      <c r="O722" s="156"/>
      <c r="P722" s="157">
        <f>P723+P751</f>
        <v>0</v>
      </c>
      <c r="Q722" s="156"/>
      <c r="R722" s="157">
        <f>R723+R751</f>
        <v>0.50730310000000001</v>
      </c>
      <c r="S722" s="156"/>
      <c r="T722" s="158">
        <f>T723+T751</f>
        <v>1.5680000000000001</v>
      </c>
      <c r="AR722" s="153" t="s">
        <v>85</v>
      </c>
      <c r="AT722" s="159" t="s">
        <v>75</v>
      </c>
      <c r="AU722" s="159" t="s">
        <v>76</v>
      </c>
      <c r="AY722" s="153" t="s">
        <v>235</v>
      </c>
      <c r="BK722" s="160">
        <f>BK723+BK751</f>
        <v>0</v>
      </c>
    </row>
    <row r="723" spans="1:65" s="12" customFormat="1" ht="22.9" customHeight="1" x14ac:dyDescent="0.2">
      <c r="B723" s="152"/>
      <c r="D723" s="153" t="s">
        <v>75</v>
      </c>
      <c r="E723" s="161" t="s">
        <v>756</v>
      </c>
      <c r="F723" s="161" t="s">
        <v>757</v>
      </c>
      <c r="G723" s="239"/>
      <c r="H723" s="239"/>
      <c r="I723" s="239"/>
      <c r="J723" s="253">
        <f>BK723</f>
        <v>0</v>
      </c>
      <c r="K723" s="239"/>
      <c r="L723" s="152"/>
      <c r="M723" s="155"/>
      <c r="N723" s="156"/>
      <c r="O723" s="156"/>
      <c r="P723" s="157">
        <f>SUM(P724:P750)</f>
        <v>0</v>
      </c>
      <c r="Q723" s="156"/>
      <c r="R723" s="157">
        <f>SUM(R724:R750)</f>
        <v>0.49987999999999999</v>
      </c>
      <c r="S723" s="156"/>
      <c r="T723" s="158">
        <f>SUM(T724:T750)</f>
        <v>1.5680000000000001</v>
      </c>
      <c r="AR723" s="153" t="s">
        <v>85</v>
      </c>
      <c r="AT723" s="159" t="s">
        <v>75</v>
      </c>
      <c r="AU723" s="159" t="s">
        <v>83</v>
      </c>
      <c r="AY723" s="153" t="s">
        <v>235</v>
      </c>
      <c r="BK723" s="160">
        <f>SUM(BK724:BK750)</f>
        <v>0</v>
      </c>
    </row>
    <row r="724" spans="1:65" s="2" customFormat="1" ht="19.899999999999999" customHeight="1" x14ac:dyDescent="0.2">
      <c r="A724" s="33"/>
      <c r="B724" s="162"/>
      <c r="C724" s="163" t="s">
        <v>1618</v>
      </c>
      <c r="D724" s="163" t="s">
        <v>237</v>
      </c>
      <c r="E724" s="164" t="s">
        <v>2628</v>
      </c>
      <c r="F724" s="165" t="s">
        <v>2629</v>
      </c>
      <c r="G724" s="240" t="s">
        <v>627</v>
      </c>
      <c r="H724" s="241">
        <v>98</v>
      </c>
      <c r="I724" s="167"/>
      <c r="J724" s="254">
        <f>ROUND(I724*H724,2)</f>
        <v>0</v>
      </c>
      <c r="K724" s="255" t="s">
        <v>241</v>
      </c>
      <c r="L724" s="34"/>
      <c r="M724" s="168" t="s">
        <v>1</v>
      </c>
      <c r="N724" s="169" t="s">
        <v>41</v>
      </c>
      <c r="O724" s="59"/>
      <c r="P724" s="170">
        <f>O724*H724</f>
        <v>0</v>
      </c>
      <c r="Q724" s="170">
        <v>6.0000000000000002E-5</v>
      </c>
      <c r="R724" s="170">
        <f>Q724*H724</f>
        <v>5.8799999999999998E-3</v>
      </c>
      <c r="S724" s="170">
        <v>0</v>
      </c>
      <c r="T724" s="171">
        <f>S724*H724</f>
        <v>0</v>
      </c>
      <c r="U724" s="33"/>
      <c r="V724" s="33"/>
      <c r="W724" s="33"/>
      <c r="X724" s="33"/>
      <c r="Y724" s="33"/>
      <c r="Z724" s="33"/>
      <c r="AA724" s="33"/>
      <c r="AB724" s="33"/>
      <c r="AC724" s="33"/>
      <c r="AD724" s="33"/>
      <c r="AE724" s="33"/>
      <c r="AR724" s="172" t="s">
        <v>379</v>
      </c>
      <c r="AT724" s="172" t="s">
        <v>237</v>
      </c>
      <c r="AU724" s="172" t="s">
        <v>85</v>
      </c>
      <c r="AY724" s="18" t="s">
        <v>235</v>
      </c>
      <c r="BE724" s="173">
        <f>IF(N724="základní",J724,0)</f>
        <v>0</v>
      </c>
      <c r="BF724" s="173">
        <f>IF(N724="snížená",J724,0)</f>
        <v>0</v>
      </c>
      <c r="BG724" s="173">
        <f>IF(N724="zákl. přenesená",J724,0)</f>
        <v>0</v>
      </c>
      <c r="BH724" s="173">
        <f>IF(N724="sníž. přenesená",J724,0)</f>
        <v>0</v>
      </c>
      <c r="BI724" s="173">
        <f>IF(N724="nulová",J724,0)</f>
        <v>0</v>
      </c>
      <c r="BJ724" s="18" t="s">
        <v>83</v>
      </c>
      <c r="BK724" s="173">
        <f>ROUND(I724*H724,2)</f>
        <v>0</v>
      </c>
      <c r="BL724" s="18" t="s">
        <v>379</v>
      </c>
      <c r="BM724" s="172" t="s">
        <v>2630</v>
      </c>
    </row>
    <row r="725" spans="1:65" s="2" customFormat="1" ht="19.5" x14ac:dyDescent="0.2">
      <c r="A725" s="33"/>
      <c r="B725" s="34"/>
      <c r="C725" s="33"/>
      <c r="D725" s="174" t="s">
        <v>243</v>
      </c>
      <c r="E725" s="33"/>
      <c r="F725" s="175" t="s">
        <v>2631</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243</v>
      </c>
      <c r="AU725" s="18" t="s">
        <v>85</v>
      </c>
    </row>
    <row r="726" spans="1:65" s="2" customFormat="1" ht="136.5" x14ac:dyDescent="0.2">
      <c r="A726" s="33"/>
      <c r="B726" s="34"/>
      <c r="C726" s="33"/>
      <c r="D726" s="174" t="s">
        <v>245</v>
      </c>
      <c r="E726" s="33"/>
      <c r="F726" s="178" t="s">
        <v>2632</v>
      </c>
      <c r="G726" s="238"/>
      <c r="H726" s="238"/>
      <c r="I726" s="238"/>
      <c r="J726" s="238"/>
      <c r="K726" s="238"/>
      <c r="L726" s="34"/>
      <c r="M726" s="176"/>
      <c r="N726" s="177"/>
      <c r="O726" s="59"/>
      <c r="P726" s="59"/>
      <c r="Q726" s="59"/>
      <c r="R726" s="59"/>
      <c r="S726" s="59"/>
      <c r="T726" s="60"/>
      <c r="U726" s="33"/>
      <c r="V726" s="33"/>
      <c r="W726" s="33"/>
      <c r="X726" s="33"/>
      <c r="Y726" s="33"/>
      <c r="Z726" s="33"/>
      <c r="AA726" s="33"/>
      <c r="AB726" s="33"/>
      <c r="AC726" s="33"/>
      <c r="AD726" s="33"/>
      <c r="AE726" s="33"/>
      <c r="AT726" s="18" t="s">
        <v>245</v>
      </c>
      <c r="AU726" s="18" t="s">
        <v>85</v>
      </c>
    </row>
    <row r="727" spans="1:65" s="13" customFormat="1" x14ac:dyDescent="0.2">
      <c r="B727" s="179"/>
      <c r="D727" s="174" t="s">
        <v>247</v>
      </c>
      <c r="E727" s="180" t="s">
        <v>1</v>
      </c>
      <c r="F727" s="181" t="s">
        <v>2633</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3" customFormat="1" x14ac:dyDescent="0.2">
      <c r="B728" s="179"/>
      <c r="D728" s="174" t="s">
        <v>247</v>
      </c>
      <c r="E728" s="180" t="s">
        <v>1</v>
      </c>
      <c r="F728" s="181" t="s">
        <v>2634</v>
      </c>
      <c r="G728" s="242"/>
      <c r="H728" s="243" t="s">
        <v>1</v>
      </c>
      <c r="I728" s="242"/>
      <c r="J728" s="242"/>
      <c r="K728" s="242"/>
      <c r="L728" s="179"/>
      <c r="M728" s="182"/>
      <c r="N728" s="183"/>
      <c r="O728" s="183"/>
      <c r="P728" s="183"/>
      <c r="Q728" s="183"/>
      <c r="R728" s="183"/>
      <c r="S728" s="183"/>
      <c r="T728" s="184"/>
      <c r="AT728" s="180" t="s">
        <v>247</v>
      </c>
      <c r="AU728" s="180" t="s">
        <v>85</v>
      </c>
      <c r="AV728" s="13" t="s">
        <v>83</v>
      </c>
      <c r="AW728" s="13" t="s">
        <v>33</v>
      </c>
      <c r="AX728" s="13" t="s">
        <v>76</v>
      </c>
      <c r="AY728" s="180" t="s">
        <v>235</v>
      </c>
    </row>
    <row r="729" spans="1:65" s="14" customFormat="1" x14ac:dyDescent="0.2">
      <c r="B729" s="185"/>
      <c r="D729" s="174" t="s">
        <v>247</v>
      </c>
      <c r="E729" s="186" t="s">
        <v>1</v>
      </c>
      <c r="F729" s="187" t="s">
        <v>1738</v>
      </c>
      <c r="G729" s="244"/>
      <c r="H729" s="245">
        <v>98</v>
      </c>
      <c r="I729" s="244"/>
      <c r="J729" s="244"/>
      <c r="K729" s="244"/>
      <c r="L729" s="185"/>
      <c r="M729" s="188"/>
      <c r="N729" s="189"/>
      <c r="O729" s="189"/>
      <c r="P729" s="189"/>
      <c r="Q729" s="189"/>
      <c r="R729" s="189"/>
      <c r="S729" s="189"/>
      <c r="T729" s="190"/>
      <c r="AT729" s="186" t="s">
        <v>247</v>
      </c>
      <c r="AU729" s="186" t="s">
        <v>85</v>
      </c>
      <c r="AV729" s="14" t="s">
        <v>85</v>
      </c>
      <c r="AW729" s="14" t="s">
        <v>33</v>
      </c>
      <c r="AX729" s="14" t="s">
        <v>76</v>
      </c>
      <c r="AY729" s="186" t="s">
        <v>235</v>
      </c>
    </row>
    <row r="730" spans="1:65" s="15" customFormat="1" x14ac:dyDescent="0.2">
      <c r="B730" s="191"/>
      <c r="D730" s="174" t="s">
        <v>247</v>
      </c>
      <c r="E730" s="192" t="s">
        <v>1</v>
      </c>
      <c r="F730" s="193" t="s">
        <v>252</v>
      </c>
      <c r="G730" s="246"/>
      <c r="H730" s="247">
        <v>98</v>
      </c>
      <c r="I730" s="246"/>
      <c r="J730" s="246"/>
      <c r="K730" s="246"/>
      <c r="L730" s="191"/>
      <c r="M730" s="194"/>
      <c r="N730" s="195"/>
      <c r="O730" s="195"/>
      <c r="P730" s="195"/>
      <c r="Q730" s="195"/>
      <c r="R730" s="195"/>
      <c r="S730" s="195"/>
      <c r="T730" s="196"/>
      <c r="AT730" s="192" t="s">
        <v>247</v>
      </c>
      <c r="AU730" s="192" t="s">
        <v>85</v>
      </c>
      <c r="AV730" s="15" t="s">
        <v>98</v>
      </c>
      <c r="AW730" s="15" t="s">
        <v>33</v>
      </c>
      <c r="AX730" s="15" t="s">
        <v>83</v>
      </c>
      <c r="AY730" s="192" t="s">
        <v>235</v>
      </c>
    </row>
    <row r="731" spans="1:65" s="2" customFormat="1" ht="19.899999999999999" customHeight="1" x14ac:dyDescent="0.2">
      <c r="A731" s="33"/>
      <c r="B731" s="162"/>
      <c r="C731" s="197" t="s">
        <v>1624</v>
      </c>
      <c r="D731" s="197" t="s">
        <v>338</v>
      </c>
      <c r="E731" s="198" t="s">
        <v>2635</v>
      </c>
      <c r="F731" s="199" t="s">
        <v>2636</v>
      </c>
      <c r="G731" s="248" t="s">
        <v>627</v>
      </c>
      <c r="H731" s="249">
        <v>98</v>
      </c>
      <c r="I731" s="200"/>
      <c r="J731" s="256">
        <f>ROUND(I731*H731,2)</f>
        <v>0</v>
      </c>
      <c r="K731" s="257" t="s">
        <v>1</v>
      </c>
      <c r="L731" s="201"/>
      <c r="M731" s="202" t="s">
        <v>1</v>
      </c>
      <c r="N731" s="203" t="s">
        <v>41</v>
      </c>
      <c r="O731" s="59"/>
      <c r="P731" s="170">
        <f>O731*H731</f>
        <v>0</v>
      </c>
      <c r="Q731" s="170">
        <v>5.0000000000000001E-3</v>
      </c>
      <c r="R731" s="170">
        <f>Q731*H731</f>
        <v>0.49</v>
      </c>
      <c r="S731" s="170">
        <v>0</v>
      </c>
      <c r="T731" s="171">
        <f>S731*H731</f>
        <v>0</v>
      </c>
      <c r="U731" s="33"/>
      <c r="V731" s="33"/>
      <c r="W731" s="33"/>
      <c r="X731" s="33"/>
      <c r="Y731" s="33"/>
      <c r="Z731" s="33"/>
      <c r="AA731" s="33"/>
      <c r="AB731" s="33"/>
      <c r="AC731" s="33"/>
      <c r="AD731" s="33"/>
      <c r="AE731" s="33"/>
      <c r="AR731" s="172" t="s">
        <v>502</v>
      </c>
      <c r="AT731" s="172" t="s">
        <v>338</v>
      </c>
      <c r="AU731" s="172" t="s">
        <v>85</v>
      </c>
      <c r="AY731" s="18" t="s">
        <v>235</v>
      </c>
      <c r="BE731" s="173">
        <f>IF(N731="základní",J731,0)</f>
        <v>0</v>
      </c>
      <c r="BF731" s="173">
        <f>IF(N731="snížená",J731,0)</f>
        <v>0</v>
      </c>
      <c r="BG731" s="173">
        <f>IF(N731="zákl. přenesená",J731,0)</f>
        <v>0</v>
      </c>
      <c r="BH731" s="173">
        <f>IF(N731="sníž. přenesená",J731,0)</f>
        <v>0</v>
      </c>
      <c r="BI731" s="173">
        <f>IF(N731="nulová",J731,0)</f>
        <v>0</v>
      </c>
      <c r="BJ731" s="18" t="s">
        <v>83</v>
      </c>
      <c r="BK731" s="173">
        <f>ROUND(I731*H731,2)</f>
        <v>0</v>
      </c>
      <c r="BL731" s="18" t="s">
        <v>379</v>
      </c>
      <c r="BM731" s="172" t="s">
        <v>2637</v>
      </c>
    </row>
    <row r="732" spans="1:65" s="2" customFormat="1" ht="19.5" x14ac:dyDescent="0.2">
      <c r="A732" s="33"/>
      <c r="B732" s="34"/>
      <c r="C732" s="33"/>
      <c r="D732" s="174" t="s">
        <v>243</v>
      </c>
      <c r="E732" s="33"/>
      <c r="F732" s="175" t="s">
        <v>2636</v>
      </c>
      <c r="G732" s="238"/>
      <c r="H732" s="238"/>
      <c r="I732" s="238"/>
      <c r="J732" s="238"/>
      <c r="K732" s="238"/>
      <c r="L732" s="34"/>
      <c r="M732" s="176"/>
      <c r="N732" s="177"/>
      <c r="O732" s="59"/>
      <c r="P732" s="59"/>
      <c r="Q732" s="59"/>
      <c r="R732" s="59"/>
      <c r="S732" s="59"/>
      <c r="T732" s="60"/>
      <c r="U732" s="33"/>
      <c r="V732" s="33"/>
      <c r="W732" s="33"/>
      <c r="X732" s="33"/>
      <c r="Y732" s="33"/>
      <c r="Z732" s="33"/>
      <c r="AA732" s="33"/>
      <c r="AB732" s="33"/>
      <c r="AC732" s="33"/>
      <c r="AD732" s="33"/>
      <c r="AE732" s="33"/>
      <c r="AT732" s="18" t="s">
        <v>243</v>
      </c>
      <c r="AU732" s="18" t="s">
        <v>85</v>
      </c>
    </row>
    <row r="733" spans="1:65" s="13" customFormat="1" x14ac:dyDescent="0.2">
      <c r="B733" s="179"/>
      <c r="D733" s="174" t="s">
        <v>247</v>
      </c>
      <c r="E733" s="180" t="s">
        <v>1</v>
      </c>
      <c r="F733" s="181" t="s">
        <v>2638</v>
      </c>
      <c r="G733" s="242"/>
      <c r="H733" s="243" t="s">
        <v>1</v>
      </c>
      <c r="I733" s="242"/>
      <c r="J733" s="242"/>
      <c r="K733" s="242"/>
      <c r="L733" s="179"/>
      <c r="M733" s="182"/>
      <c r="N733" s="183"/>
      <c r="O733" s="183"/>
      <c r="P733" s="183"/>
      <c r="Q733" s="183"/>
      <c r="R733" s="183"/>
      <c r="S733" s="183"/>
      <c r="T733" s="184"/>
      <c r="AT733" s="180" t="s">
        <v>247</v>
      </c>
      <c r="AU733" s="180" t="s">
        <v>85</v>
      </c>
      <c r="AV733" s="13" t="s">
        <v>83</v>
      </c>
      <c r="AW733" s="13" t="s">
        <v>33</v>
      </c>
      <c r="AX733" s="13" t="s">
        <v>76</v>
      </c>
      <c r="AY733" s="180" t="s">
        <v>235</v>
      </c>
    </row>
    <row r="734" spans="1:65" s="14" customFormat="1" x14ac:dyDescent="0.2">
      <c r="B734" s="185"/>
      <c r="D734" s="174" t="s">
        <v>247</v>
      </c>
      <c r="E734" s="186" t="s">
        <v>1</v>
      </c>
      <c r="F734" s="187" t="s">
        <v>1738</v>
      </c>
      <c r="G734" s="244"/>
      <c r="H734" s="245">
        <v>98</v>
      </c>
      <c r="I734" s="244"/>
      <c r="J734" s="244"/>
      <c r="K734" s="244"/>
      <c r="L734" s="185"/>
      <c r="M734" s="188"/>
      <c r="N734" s="189"/>
      <c r="O734" s="189"/>
      <c r="P734" s="189"/>
      <c r="Q734" s="189"/>
      <c r="R734" s="189"/>
      <c r="S734" s="189"/>
      <c r="T734" s="190"/>
      <c r="AT734" s="186" t="s">
        <v>247</v>
      </c>
      <c r="AU734" s="186" t="s">
        <v>85</v>
      </c>
      <c r="AV734" s="14" t="s">
        <v>85</v>
      </c>
      <c r="AW734" s="14" t="s">
        <v>33</v>
      </c>
      <c r="AX734" s="14" t="s">
        <v>76</v>
      </c>
      <c r="AY734" s="186" t="s">
        <v>235</v>
      </c>
    </row>
    <row r="735" spans="1:65" s="15" customFormat="1" x14ac:dyDescent="0.2">
      <c r="B735" s="191"/>
      <c r="D735" s="174" t="s">
        <v>247</v>
      </c>
      <c r="E735" s="192" t="s">
        <v>1</v>
      </c>
      <c r="F735" s="193" t="s">
        <v>252</v>
      </c>
      <c r="G735" s="246"/>
      <c r="H735" s="247">
        <v>98</v>
      </c>
      <c r="I735" s="246"/>
      <c r="J735" s="246"/>
      <c r="K735" s="246"/>
      <c r="L735" s="191"/>
      <c r="M735" s="194"/>
      <c r="N735" s="195"/>
      <c r="O735" s="195"/>
      <c r="P735" s="195"/>
      <c r="Q735" s="195"/>
      <c r="R735" s="195"/>
      <c r="S735" s="195"/>
      <c r="T735" s="196"/>
      <c r="AT735" s="192" t="s">
        <v>247</v>
      </c>
      <c r="AU735" s="192" t="s">
        <v>85</v>
      </c>
      <c r="AV735" s="15" t="s">
        <v>98</v>
      </c>
      <c r="AW735" s="15" t="s">
        <v>33</v>
      </c>
      <c r="AX735" s="15" t="s">
        <v>83</v>
      </c>
      <c r="AY735" s="192" t="s">
        <v>235</v>
      </c>
    </row>
    <row r="736" spans="1:65" s="2" customFormat="1" ht="30" customHeight="1" x14ac:dyDescent="0.2">
      <c r="A736" s="33"/>
      <c r="B736" s="162"/>
      <c r="C736" s="163" t="s">
        <v>1631</v>
      </c>
      <c r="D736" s="163" t="s">
        <v>237</v>
      </c>
      <c r="E736" s="164" t="s">
        <v>2639</v>
      </c>
      <c r="F736" s="165" t="s">
        <v>2640</v>
      </c>
      <c r="G736" s="240" t="s">
        <v>627</v>
      </c>
      <c r="H736" s="241">
        <v>98</v>
      </c>
      <c r="I736" s="167"/>
      <c r="J736" s="254">
        <f>ROUND(I736*H736,2)</f>
        <v>0</v>
      </c>
      <c r="K736" s="255" t="s">
        <v>241</v>
      </c>
      <c r="L736" s="34"/>
      <c r="M736" s="168" t="s">
        <v>1</v>
      </c>
      <c r="N736" s="169" t="s">
        <v>41</v>
      </c>
      <c r="O736" s="59"/>
      <c r="P736" s="170">
        <f>O736*H736</f>
        <v>0</v>
      </c>
      <c r="Q736" s="170">
        <v>0</v>
      </c>
      <c r="R736" s="170">
        <f>Q736*H736</f>
        <v>0</v>
      </c>
      <c r="S736" s="170">
        <v>1.6E-2</v>
      </c>
      <c r="T736" s="171">
        <f>S736*H736</f>
        <v>1.5680000000000001</v>
      </c>
      <c r="U736" s="33"/>
      <c r="V736" s="33"/>
      <c r="W736" s="33"/>
      <c r="X736" s="33"/>
      <c r="Y736" s="33"/>
      <c r="Z736" s="33"/>
      <c r="AA736" s="33"/>
      <c r="AB736" s="33"/>
      <c r="AC736" s="33"/>
      <c r="AD736" s="33"/>
      <c r="AE736" s="33"/>
      <c r="AR736" s="172" t="s">
        <v>379</v>
      </c>
      <c r="AT736" s="172" t="s">
        <v>237</v>
      </c>
      <c r="AU736" s="172" t="s">
        <v>85</v>
      </c>
      <c r="AY736" s="18" t="s">
        <v>235</v>
      </c>
      <c r="BE736" s="173">
        <f>IF(N736="základní",J736,0)</f>
        <v>0</v>
      </c>
      <c r="BF736" s="173">
        <f>IF(N736="snížená",J736,0)</f>
        <v>0</v>
      </c>
      <c r="BG736" s="173">
        <f>IF(N736="zákl. přenesená",J736,0)</f>
        <v>0</v>
      </c>
      <c r="BH736" s="173">
        <f>IF(N736="sníž. přenesená",J736,0)</f>
        <v>0</v>
      </c>
      <c r="BI736" s="173">
        <f>IF(N736="nulová",J736,0)</f>
        <v>0</v>
      </c>
      <c r="BJ736" s="18" t="s">
        <v>83</v>
      </c>
      <c r="BK736" s="173">
        <f>ROUND(I736*H736,2)</f>
        <v>0</v>
      </c>
      <c r="BL736" s="18" t="s">
        <v>379</v>
      </c>
      <c r="BM736" s="172" t="s">
        <v>2641</v>
      </c>
    </row>
    <row r="737" spans="1:65" s="2" customFormat="1" ht="19.5" x14ac:dyDescent="0.2">
      <c r="A737" s="33"/>
      <c r="B737" s="34"/>
      <c r="C737" s="33"/>
      <c r="D737" s="174" t="s">
        <v>243</v>
      </c>
      <c r="E737" s="33"/>
      <c r="F737" s="175" t="s">
        <v>2642</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243</v>
      </c>
      <c r="AU737" s="18" t="s">
        <v>85</v>
      </c>
    </row>
    <row r="738" spans="1:65" s="13" customFormat="1" x14ac:dyDescent="0.2">
      <c r="B738" s="179"/>
      <c r="D738" s="174" t="s">
        <v>247</v>
      </c>
      <c r="E738" s="180" t="s">
        <v>1</v>
      </c>
      <c r="F738" s="181" t="s">
        <v>2633</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3" customFormat="1" x14ac:dyDescent="0.2">
      <c r="B739" s="179"/>
      <c r="D739" s="174" t="s">
        <v>247</v>
      </c>
      <c r="E739" s="180" t="s">
        <v>1</v>
      </c>
      <c r="F739" s="181" t="s">
        <v>2643</v>
      </c>
      <c r="G739" s="242"/>
      <c r="H739" s="243" t="s">
        <v>1</v>
      </c>
      <c r="I739" s="242"/>
      <c r="J739" s="242"/>
      <c r="K739" s="242"/>
      <c r="L739" s="179"/>
      <c r="M739" s="182"/>
      <c r="N739" s="183"/>
      <c r="O739" s="183"/>
      <c r="P739" s="183"/>
      <c r="Q739" s="183"/>
      <c r="R739" s="183"/>
      <c r="S739" s="183"/>
      <c r="T739" s="184"/>
      <c r="AT739" s="180" t="s">
        <v>247</v>
      </c>
      <c r="AU739" s="180" t="s">
        <v>85</v>
      </c>
      <c r="AV739" s="13" t="s">
        <v>83</v>
      </c>
      <c r="AW739" s="13" t="s">
        <v>33</v>
      </c>
      <c r="AX739" s="13" t="s">
        <v>76</v>
      </c>
      <c r="AY739" s="180" t="s">
        <v>235</v>
      </c>
    </row>
    <row r="740" spans="1:65" s="14" customFormat="1" x14ac:dyDescent="0.2">
      <c r="B740" s="185"/>
      <c r="D740" s="174" t="s">
        <v>247</v>
      </c>
      <c r="E740" s="186" t="s">
        <v>1</v>
      </c>
      <c r="F740" s="187" t="s">
        <v>1738</v>
      </c>
      <c r="G740" s="244"/>
      <c r="H740" s="245">
        <v>98</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98</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19.899999999999999" customHeight="1" x14ac:dyDescent="0.2">
      <c r="A742" s="33"/>
      <c r="B742" s="162"/>
      <c r="C742" s="163" t="s">
        <v>1638</v>
      </c>
      <c r="D742" s="163" t="s">
        <v>237</v>
      </c>
      <c r="E742" s="164" t="s">
        <v>2644</v>
      </c>
      <c r="F742" s="165" t="s">
        <v>2645</v>
      </c>
      <c r="G742" s="240" t="s">
        <v>648</v>
      </c>
      <c r="H742" s="241">
        <v>2</v>
      </c>
      <c r="I742" s="167"/>
      <c r="J742" s="254">
        <f>ROUND(I742*H742,2)</f>
        <v>0</v>
      </c>
      <c r="K742" s="255" t="s">
        <v>1</v>
      </c>
      <c r="L742" s="34"/>
      <c r="M742" s="168" t="s">
        <v>1</v>
      </c>
      <c r="N742" s="169" t="s">
        <v>41</v>
      </c>
      <c r="O742" s="59"/>
      <c r="P742" s="170">
        <f>O742*H742</f>
        <v>0</v>
      </c>
      <c r="Q742" s="170">
        <v>2E-3</v>
      </c>
      <c r="R742" s="170">
        <f>Q742*H742</f>
        <v>4.0000000000000001E-3</v>
      </c>
      <c r="S742" s="170">
        <v>0</v>
      </c>
      <c r="T742" s="171">
        <f>S742*H742</f>
        <v>0</v>
      </c>
      <c r="U742" s="33"/>
      <c r="V742" s="33"/>
      <c r="W742" s="33"/>
      <c r="X742" s="33"/>
      <c r="Y742" s="33"/>
      <c r="Z742" s="33"/>
      <c r="AA742" s="33"/>
      <c r="AB742" s="33"/>
      <c r="AC742" s="33"/>
      <c r="AD742" s="33"/>
      <c r="AE742" s="33"/>
      <c r="AR742" s="172" t="s">
        <v>379</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379</v>
      </c>
      <c r="BM742" s="172" t="s">
        <v>2646</v>
      </c>
    </row>
    <row r="743" spans="1:65" s="2" customFormat="1" x14ac:dyDescent="0.2">
      <c r="A743" s="33"/>
      <c r="B743" s="34"/>
      <c r="C743" s="33"/>
      <c r="D743" s="174" t="s">
        <v>243</v>
      </c>
      <c r="E743" s="33"/>
      <c r="F743" s="175" t="s">
        <v>2645</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39" x14ac:dyDescent="0.2">
      <c r="A744" s="33"/>
      <c r="B744" s="34"/>
      <c r="C744" s="33"/>
      <c r="D744" s="174" t="s">
        <v>408</v>
      </c>
      <c r="E744" s="33"/>
      <c r="F744" s="178" t="s">
        <v>2647</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408</v>
      </c>
      <c r="AU744" s="18" t="s">
        <v>85</v>
      </c>
    </row>
    <row r="745" spans="1:65" s="13" customFormat="1" x14ac:dyDescent="0.2">
      <c r="B745" s="179"/>
      <c r="D745" s="174" t="s">
        <v>247</v>
      </c>
      <c r="E745" s="180" t="s">
        <v>1</v>
      </c>
      <c r="F745" s="181" t="s">
        <v>2352</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85</v>
      </c>
      <c r="G746" s="244"/>
      <c r="H746" s="245">
        <v>2</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5" customFormat="1" x14ac:dyDescent="0.2">
      <c r="B747" s="191"/>
      <c r="D747" s="174" t="s">
        <v>247</v>
      </c>
      <c r="E747" s="192" t="s">
        <v>1</v>
      </c>
      <c r="F747" s="193" t="s">
        <v>252</v>
      </c>
      <c r="G747" s="246"/>
      <c r="H747" s="247">
        <v>2</v>
      </c>
      <c r="I747" s="246"/>
      <c r="J747" s="246"/>
      <c r="K747" s="246"/>
      <c r="L747" s="191"/>
      <c r="M747" s="194"/>
      <c r="N747" s="195"/>
      <c r="O747" s="195"/>
      <c r="P747" s="195"/>
      <c r="Q747" s="195"/>
      <c r="R747" s="195"/>
      <c r="S747" s="195"/>
      <c r="T747" s="196"/>
      <c r="AT747" s="192" t="s">
        <v>247</v>
      </c>
      <c r="AU747" s="192" t="s">
        <v>85</v>
      </c>
      <c r="AV747" s="15" t="s">
        <v>98</v>
      </c>
      <c r="AW747" s="15" t="s">
        <v>33</v>
      </c>
      <c r="AX747" s="15" t="s">
        <v>83</v>
      </c>
      <c r="AY747" s="192" t="s">
        <v>235</v>
      </c>
    </row>
    <row r="748" spans="1:65" s="2" customFormat="1" ht="19.899999999999999" customHeight="1" x14ac:dyDescent="0.2">
      <c r="A748" s="33"/>
      <c r="B748" s="162"/>
      <c r="C748" s="163" t="s">
        <v>1641</v>
      </c>
      <c r="D748" s="163" t="s">
        <v>237</v>
      </c>
      <c r="E748" s="164" t="s">
        <v>1897</v>
      </c>
      <c r="F748" s="165" t="s">
        <v>1898</v>
      </c>
      <c r="G748" s="240" t="s">
        <v>341</v>
      </c>
      <c r="H748" s="241">
        <v>0.5</v>
      </c>
      <c r="I748" s="167"/>
      <c r="J748" s="254">
        <f>ROUND(I748*H748,2)</f>
        <v>0</v>
      </c>
      <c r="K748" s="255" t="s">
        <v>241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379</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379</v>
      </c>
      <c r="BM748" s="172" t="s">
        <v>2648</v>
      </c>
    </row>
    <row r="749" spans="1:65" s="2" customFormat="1" ht="29.25" x14ac:dyDescent="0.2">
      <c r="A749" s="33"/>
      <c r="B749" s="34"/>
      <c r="C749" s="33"/>
      <c r="D749" s="174" t="s">
        <v>243</v>
      </c>
      <c r="E749" s="33"/>
      <c r="F749" s="175" t="s">
        <v>1900</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2" customFormat="1" ht="136.5" x14ac:dyDescent="0.2">
      <c r="A750" s="33"/>
      <c r="B750" s="34"/>
      <c r="C750" s="33"/>
      <c r="D750" s="174" t="s">
        <v>245</v>
      </c>
      <c r="E750" s="33"/>
      <c r="F750" s="178" t="s">
        <v>1901</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245</v>
      </c>
      <c r="AU750" s="18" t="s">
        <v>85</v>
      </c>
    </row>
    <row r="751" spans="1:65" s="12" customFormat="1" ht="22.9" customHeight="1" x14ac:dyDescent="0.2">
      <c r="B751" s="152"/>
      <c r="D751" s="153" t="s">
        <v>75</v>
      </c>
      <c r="E751" s="161" t="s">
        <v>772</v>
      </c>
      <c r="F751" s="161" t="s">
        <v>773</v>
      </c>
      <c r="G751" s="239"/>
      <c r="H751" s="239"/>
      <c r="I751" s="239"/>
      <c r="J751" s="253">
        <f>BK751</f>
        <v>0</v>
      </c>
      <c r="K751" s="239"/>
      <c r="L751" s="152"/>
      <c r="M751" s="155"/>
      <c r="N751" s="156"/>
      <c r="O751" s="156"/>
      <c r="P751" s="157">
        <f>SUM(P752:P758)</f>
        <v>0</v>
      </c>
      <c r="Q751" s="156"/>
      <c r="R751" s="157">
        <f>SUM(R752:R758)</f>
        <v>7.4231000000000002E-3</v>
      </c>
      <c r="S751" s="156"/>
      <c r="T751" s="158">
        <f>SUM(T752:T758)</f>
        <v>0</v>
      </c>
      <c r="AR751" s="153" t="s">
        <v>85</v>
      </c>
      <c r="AT751" s="159" t="s">
        <v>75</v>
      </c>
      <c r="AU751" s="159" t="s">
        <v>83</v>
      </c>
      <c r="AY751" s="153" t="s">
        <v>235</v>
      </c>
      <c r="BK751" s="160">
        <f>SUM(BK752:BK758)</f>
        <v>0</v>
      </c>
    </row>
    <row r="752" spans="1:65" s="2" customFormat="1" ht="19.899999999999999" customHeight="1" x14ac:dyDescent="0.2">
      <c r="A752" s="33"/>
      <c r="B752" s="162"/>
      <c r="C752" s="163" t="s">
        <v>1648</v>
      </c>
      <c r="D752" s="163" t="s">
        <v>237</v>
      </c>
      <c r="E752" s="164" t="s">
        <v>1903</v>
      </c>
      <c r="F752" s="165" t="s">
        <v>1904</v>
      </c>
      <c r="G752" s="240" t="s">
        <v>263</v>
      </c>
      <c r="H752" s="241">
        <v>74.230999999999995</v>
      </c>
      <c r="I752" s="167"/>
      <c r="J752" s="254">
        <f>ROUND(I752*H752,2)</f>
        <v>0</v>
      </c>
      <c r="K752" s="255" t="s">
        <v>241</v>
      </c>
      <c r="L752" s="34"/>
      <c r="M752" s="168" t="s">
        <v>1</v>
      </c>
      <c r="N752" s="169" t="s">
        <v>41</v>
      </c>
      <c r="O752" s="59"/>
      <c r="P752" s="170">
        <f>O752*H752</f>
        <v>0</v>
      </c>
      <c r="Q752" s="170">
        <v>1E-4</v>
      </c>
      <c r="R752" s="170">
        <f>Q752*H752</f>
        <v>7.4231000000000002E-3</v>
      </c>
      <c r="S752" s="170">
        <v>0</v>
      </c>
      <c r="T752" s="171">
        <f>S752*H752</f>
        <v>0</v>
      </c>
      <c r="U752" s="33"/>
      <c r="V752" s="33"/>
      <c r="W752" s="33"/>
      <c r="X752" s="33"/>
      <c r="Y752" s="33"/>
      <c r="Z752" s="33"/>
      <c r="AA752" s="33"/>
      <c r="AB752" s="33"/>
      <c r="AC752" s="33"/>
      <c r="AD752" s="33"/>
      <c r="AE752" s="33"/>
      <c r="AR752" s="172" t="s">
        <v>379</v>
      </c>
      <c r="AT752" s="172" t="s">
        <v>237</v>
      </c>
      <c r="AU752" s="172" t="s">
        <v>85</v>
      </c>
      <c r="AY752" s="18" t="s">
        <v>235</v>
      </c>
      <c r="BE752" s="173">
        <f>IF(N752="základní",J752,0)</f>
        <v>0</v>
      </c>
      <c r="BF752" s="173">
        <f>IF(N752="snížená",J752,0)</f>
        <v>0</v>
      </c>
      <c r="BG752" s="173">
        <f>IF(N752="zákl. přenesená",J752,0)</f>
        <v>0</v>
      </c>
      <c r="BH752" s="173">
        <f>IF(N752="sníž. přenesená",J752,0)</f>
        <v>0</v>
      </c>
      <c r="BI752" s="173">
        <f>IF(N752="nulová",J752,0)</f>
        <v>0</v>
      </c>
      <c r="BJ752" s="18" t="s">
        <v>83</v>
      </c>
      <c r="BK752" s="173">
        <f>ROUND(I752*H752,2)</f>
        <v>0</v>
      </c>
      <c r="BL752" s="18" t="s">
        <v>379</v>
      </c>
      <c r="BM752" s="172" t="s">
        <v>2649</v>
      </c>
    </row>
    <row r="753" spans="1:51" s="2" customFormat="1" ht="29.25" x14ac:dyDescent="0.2">
      <c r="A753" s="33"/>
      <c r="B753" s="34"/>
      <c r="C753" s="33"/>
      <c r="D753" s="174" t="s">
        <v>243</v>
      </c>
      <c r="E753" s="33"/>
      <c r="F753" s="175" t="s">
        <v>1906</v>
      </c>
      <c r="G753" s="238"/>
      <c r="H753" s="238"/>
      <c r="I753" s="238"/>
      <c r="J753" s="238"/>
      <c r="K753" s="238"/>
      <c r="L753" s="34"/>
      <c r="M753" s="176"/>
      <c r="N753" s="177"/>
      <c r="O753" s="59"/>
      <c r="P753" s="59"/>
      <c r="Q753" s="59"/>
      <c r="R753" s="59"/>
      <c r="S753" s="59"/>
      <c r="T753" s="60"/>
      <c r="U753" s="33"/>
      <c r="V753" s="33"/>
      <c r="W753" s="33"/>
      <c r="X753" s="33"/>
      <c r="Y753" s="33"/>
      <c r="Z753" s="33"/>
      <c r="AA753" s="33"/>
      <c r="AB753" s="33"/>
      <c r="AC753" s="33"/>
      <c r="AD753" s="33"/>
      <c r="AE753" s="33"/>
      <c r="AT753" s="18" t="s">
        <v>243</v>
      </c>
      <c r="AU753" s="18" t="s">
        <v>85</v>
      </c>
    </row>
    <row r="754" spans="1:51" s="13" customFormat="1" x14ac:dyDescent="0.2">
      <c r="B754" s="179"/>
      <c r="D754" s="174" t="s">
        <v>247</v>
      </c>
      <c r="E754" s="180" t="s">
        <v>1</v>
      </c>
      <c r="F754" s="181" t="s">
        <v>2352</v>
      </c>
      <c r="G754" s="242"/>
      <c r="H754" s="243" t="s">
        <v>1</v>
      </c>
      <c r="I754" s="242"/>
      <c r="J754" s="242"/>
      <c r="K754" s="242"/>
      <c r="L754" s="179"/>
      <c r="M754" s="182"/>
      <c r="N754" s="183"/>
      <c r="O754" s="183"/>
      <c r="P754" s="183"/>
      <c r="Q754" s="183"/>
      <c r="R754" s="183"/>
      <c r="S754" s="183"/>
      <c r="T754" s="184"/>
      <c r="AT754" s="180" t="s">
        <v>247</v>
      </c>
      <c r="AU754" s="180" t="s">
        <v>85</v>
      </c>
      <c r="AV754" s="13" t="s">
        <v>83</v>
      </c>
      <c r="AW754" s="13" t="s">
        <v>33</v>
      </c>
      <c r="AX754" s="13" t="s">
        <v>76</v>
      </c>
      <c r="AY754" s="180" t="s">
        <v>235</v>
      </c>
    </row>
    <row r="755" spans="1:51" s="13" customFormat="1" x14ac:dyDescent="0.2">
      <c r="B755" s="179"/>
      <c r="D755" s="174" t="s">
        <v>247</v>
      </c>
      <c r="E755" s="180" t="s">
        <v>1</v>
      </c>
      <c r="F755" s="181" t="s">
        <v>549</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51" s="14" customFormat="1" x14ac:dyDescent="0.2">
      <c r="B756" s="185"/>
      <c r="D756" s="174" t="s">
        <v>247</v>
      </c>
      <c r="E756" s="186" t="s">
        <v>1</v>
      </c>
      <c r="F756" s="187" t="s">
        <v>2472</v>
      </c>
      <c r="G756" s="244"/>
      <c r="H756" s="245">
        <v>58.750999999999998</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51" s="14" customFormat="1" x14ac:dyDescent="0.2">
      <c r="B757" s="185"/>
      <c r="D757" s="174" t="s">
        <v>247</v>
      </c>
      <c r="E757" s="186" t="s">
        <v>1</v>
      </c>
      <c r="F757" s="187" t="s">
        <v>2473</v>
      </c>
      <c r="G757" s="244"/>
      <c r="H757" s="245">
        <v>15.48</v>
      </c>
      <c r="I757" s="244"/>
      <c r="J757" s="244"/>
      <c r="K757" s="244"/>
      <c r="L757" s="185"/>
      <c r="M757" s="188"/>
      <c r="N757" s="189"/>
      <c r="O757" s="189"/>
      <c r="P757" s="189"/>
      <c r="Q757" s="189"/>
      <c r="R757" s="189"/>
      <c r="S757" s="189"/>
      <c r="T757" s="190"/>
      <c r="AT757" s="186" t="s">
        <v>247</v>
      </c>
      <c r="AU757" s="186" t="s">
        <v>85</v>
      </c>
      <c r="AV757" s="14" t="s">
        <v>85</v>
      </c>
      <c r="AW757" s="14" t="s">
        <v>33</v>
      </c>
      <c r="AX757" s="14" t="s">
        <v>76</v>
      </c>
      <c r="AY757" s="186" t="s">
        <v>235</v>
      </c>
    </row>
    <row r="758" spans="1:51" s="15" customFormat="1" x14ac:dyDescent="0.2">
      <c r="B758" s="191"/>
      <c r="D758" s="174" t="s">
        <v>247</v>
      </c>
      <c r="E758" s="192" t="s">
        <v>1</v>
      </c>
      <c r="F758" s="193" t="s">
        <v>252</v>
      </c>
      <c r="G758" s="246"/>
      <c r="H758" s="247">
        <v>74.230999999999995</v>
      </c>
      <c r="I758" s="246"/>
      <c r="J758" s="246"/>
      <c r="K758" s="246"/>
      <c r="L758" s="191"/>
      <c r="M758" s="204"/>
      <c r="N758" s="205"/>
      <c r="O758" s="205"/>
      <c r="P758" s="205"/>
      <c r="Q758" s="205"/>
      <c r="R758" s="205"/>
      <c r="S758" s="205"/>
      <c r="T758" s="206"/>
      <c r="AT758" s="192" t="s">
        <v>247</v>
      </c>
      <c r="AU758" s="192" t="s">
        <v>85</v>
      </c>
      <c r="AV758" s="15" t="s">
        <v>98</v>
      </c>
      <c r="AW758" s="15" t="s">
        <v>33</v>
      </c>
      <c r="AX758" s="15" t="s">
        <v>83</v>
      </c>
      <c r="AY758" s="192" t="s">
        <v>235</v>
      </c>
    </row>
    <row r="759" spans="1:51" s="2" customFormat="1" ht="6.95" customHeight="1" x14ac:dyDescent="0.2">
      <c r="A759" s="33"/>
      <c r="B759" s="48"/>
      <c r="C759" s="49"/>
      <c r="D759" s="49"/>
      <c r="E759" s="49"/>
      <c r="F759" s="49"/>
      <c r="G759" s="250"/>
      <c r="H759" s="250"/>
      <c r="I759" s="250"/>
      <c r="J759" s="250"/>
      <c r="K759" s="250"/>
      <c r="L759" s="34"/>
      <c r="M759" s="33"/>
      <c r="O759" s="33"/>
      <c r="P759" s="33"/>
      <c r="Q759" s="33"/>
      <c r="R759" s="33"/>
      <c r="S759" s="33"/>
      <c r="T759" s="33"/>
      <c r="U759" s="33"/>
      <c r="V759" s="33"/>
      <c r="W759" s="33"/>
      <c r="X759" s="33"/>
      <c r="Y759" s="33"/>
      <c r="Z759" s="33"/>
      <c r="AA759" s="33"/>
      <c r="AB759" s="33"/>
      <c r="AC759" s="33"/>
      <c r="AD759" s="33"/>
      <c r="AE759" s="33"/>
    </row>
  </sheetData>
  <sheetProtection password="F3DC" sheet="1" objects="1" scenarios="1"/>
  <autoFilter ref="C135:K758"/>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election activeCell="J132" sqref="J13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159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266" t="s">
        <v>2650</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266" t="str">
        <f>E13</f>
        <v>SO 02.1.3.a - Snižování hladiny podzemní vody (čerpání)</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1908</v>
      </c>
      <c r="E101" s="134"/>
      <c r="F101" s="134"/>
      <c r="G101" s="134"/>
      <c r="H101" s="134"/>
      <c r="I101" s="135"/>
      <c r="J101" s="136">
        <f>J127</f>
        <v>0</v>
      </c>
      <c r="L101" s="132"/>
    </row>
    <row r="102" spans="1:47" s="10" customFormat="1" ht="19.899999999999999" customHeight="1" x14ac:dyDescent="0.2">
      <c r="B102" s="137"/>
      <c r="D102" s="138" t="s">
        <v>1909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307" t="str">
        <f>E7</f>
        <v>Morava km 137,021 - revitalizace VH uzlu Nedakonice</v>
      </c>
      <c r="F112" s="308"/>
      <c r="G112" s="308"/>
      <c r="H112" s="308"/>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307" t="s">
        <v>2153</v>
      </c>
      <c r="F114" s="281"/>
      <c r="G114" s="281"/>
      <c r="H114" s="281"/>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309" t="s">
        <v>2154</v>
      </c>
      <c r="F116" s="310"/>
      <c r="G116" s="310"/>
      <c r="H116" s="310"/>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266" t="str">
        <f>E13</f>
        <v>SO 02.1.3.a - Snižování hladiny podzemní vody (čerpání)</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1910</v>
      </c>
      <c r="F128" s="161" t="s">
        <v>1911</v>
      </c>
      <c r="G128" s="239"/>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1912</v>
      </c>
      <c r="F129" s="165" t="s">
        <v>2651</v>
      </c>
      <c r="G129" s="240"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2652</v>
      </c>
    </row>
    <row r="130" spans="1:65" s="2" customFormat="1" ht="19.5" x14ac:dyDescent="0.2">
      <c r="A130" s="33"/>
      <c r="B130" s="34"/>
      <c r="C130" s="33"/>
      <c r="D130" s="174" t="s">
        <v>243</v>
      </c>
      <c r="E130" s="33"/>
      <c r="F130" s="175" t="s">
        <v>2651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1915</v>
      </c>
      <c r="G131" s="242"/>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G133" s="246"/>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1916</v>
      </c>
      <c r="F134" s="165" t="s">
        <v>1917</v>
      </c>
      <c r="G134" s="240"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2653</v>
      </c>
    </row>
    <row r="135" spans="1:65" s="2" customFormat="1" x14ac:dyDescent="0.2">
      <c r="A135" s="33"/>
      <c r="B135" s="34"/>
      <c r="C135" s="33"/>
      <c r="D135" s="174" t="s">
        <v>243</v>
      </c>
      <c r="E135" s="33"/>
      <c r="F135" s="175" t="s">
        <v>1917</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1915</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G137" s="244"/>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1919</v>
      </c>
      <c r="F139" s="165" t="s">
        <v>1920</v>
      </c>
      <c r="G139" s="240"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2654</v>
      </c>
    </row>
    <row r="140" spans="1:65" s="2" customFormat="1" x14ac:dyDescent="0.2">
      <c r="A140" s="33"/>
      <c r="B140" s="34"/>
      <c r="C140" s="33"/>
      <c r="D140" s="174" t="s">
        <v>243</v>
      </c>
      <c r="E140" s="33"/>
      <c r="F140" s="175" t="s">
        <v>1920</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1915</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1922</v>
      </c>
      <c r="F144" s="165" t="s">
        <v>1923</v>
      </c>
      <c r="G144" s="240"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2655</v>
      </c>
    </row>
    <row r="145" spans="1:65" s="2" customFormat="1" x14ac:dyDescent="0.2">
      <c r="A145" s="33"/>
      <c r="B145" s="34"/>
      <c r="C145" s="33"/>
      <c r="D145" s="174" t="s">
        <v>243</v>
      </c>
      <c r="E145" s="33"/>
      <c r="F145" s="175" t="s">
        <v>1923</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1915</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G147" s="244"/>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1925</v>
      </c>
      <c r="F149" s="165" t="s">
        <v>1926</v>
      </c>
      <c r="G149" s="240"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2656</v>
      </c>
    </row>
    <row r="150" spans="1:65" s="2" customFormat="1" x14ac:dyDescent="0.2">
      <c r="A150" s="33"/>
      <c r="B150" s="34"/>
      <c r="C150" s="33"/>
      <c r="D150" s="174" t="s">
        <v>243</v>
      </c>
      <c r="E150" s="33"/>
      <c r="F150" s="175" t="s">
        <v>1926</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1915</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1928</v>
      </c>
      <c r="F154" s="165" t="s">
        <v>1929</v>
      </c>
      <c r="G154" s="240"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2657</v>
      </c>
    </row>
    <row r="155" spans="1:65" s="2" customFormat="1" ht="19.5" x14ac:dyDescent="0.2">
      <c r="A155" s="33"/>
      <c r="B155" s="34"/>
      <c r="C155" s="33"/>
      <c r="D155" s="174" t="s">
        <v>243</v>
      </c>
      <c r="E155" s="33"/>
      <c r="F155" s="175" t="s">
        <v>1929</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G157" s="244"/>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250"/>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8"/>
  <sheetViews>
    <sheetView showGridLines="0" zoomScaleNormal="100" workbookViewId="0">
      <selection activeCell="E9" sqref="E9:H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162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2658</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ROUND((SUM(BE136:BE547)),  2)</f>
        <v>0</v>
      </c>
      <c r="G37" s="33"/>
      <c r="H37" s="33"/>
      <c r="I37" s="113">
        <v>0.21</v>
      </c>
      <c r="J37" s="112">
        <f>ROUND(((SUM(BE136:BE547))*I37),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ROUND((SUM(BF136:BF547)),  2)</f>
        <v>0</v>
      </c>
      <c r="G38" s="33"/>
      <c r="H38" s="33"/>
      <c r="I38" s="113">
        <v>0.15</v>
      </c>
      <c r="J38" s="112">
        <f>ROUND(((SUM(BF136:BF547))*I38),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ROUND((SUM(BG136:BG547)),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ROUND((SUM(BH136:BH547)),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ROUND((SUM(BI136:BI547)),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02.1.4 - Odbahnění dolní části ramene Oblůčí</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J342</f>
        <v>0</v>
      </c>
      <c r="L103" s="137"/>
    </row>
    <row r="104" spans="1:47" s="10" customFormat="1" ht="19.899999999999999" customHeight="1" x14ac:dyDescent="0.2">
      <c r="B104" s="137"/>
      <c r="D104" s="138" t="s">
        <v>211</v>
      </c>
      <c r="E104" s="139"/>
      <c r="F104" s="139"/>
      <c r="G104" s="139"/>
      <c r="H104" s="139"/>
      <c r="I104" s="140"/>
      <c r="J104" s="141">
        <f>J350</f>
        <v>0</v>
      </c>
      <c r="L104" s="137"/>
    </row>
    <row r="105" spans="1:47" s="10" customFormat="1" ht="19.899999999999999" customHeight="1" x14ac:dyDescent="0.2">
      <c r="B105" s="137"/>
      <c r="D105" s="138" t="s">
        <v>212</v>
      </c>
      <c r="E105" s="139"/>
      <c r="F105" s="139"/>
      <c r="G105" s="139"/>
      <c r="H105" s="139"/>
      <c r="I105" s="140"/>
      <c r="J105" s="141">
        <f>J411</f>
        <v>0</v>
      </c>
      <c r="L105" s="137"/>
    </row>
    <row r="106" spans="1:47" s="10" customFormat="1" ht="19.899999999999999" customHeight="1" x14ac:dyDescent="0.2">
      <c r="B106" s="137"/>
      <c r="D106" s="138" t="s">
        <v>1134</v>
      </c>
      <c r="E106" s="139"/>
      <c r="F106" s="139"/>
      <c r="G106" s="139"/>
      <c r="H106" s="139"/>
      <c r="I106" s="140"/>
      <c r="J106" s="141">
        <f>J426</f>
        <v>0</v>
      </c>
      <c r="L106" s="137"/>
    </row>
    <row r="107" spans="1:47" s="10" customFormat="1" ht="19.899999999999999" customHeight="1" x14ac:dyDescent="0.2">
      <c r="B107" s="137"/>
      <c r="D107" s="138" t="s">
        <v>214</v>
      </c>
      <c r="E107" s="139"/>
      <c r="F107" s="139"/>
      <c r="G107" s="139"/>
      <c r="H107" s="139"/>
      <c r="I107" s="140"/>
      <c r="J107" s="141">
        <f>J440</f>
        <v>0</v>
      </c>
      <c r="L107" s="137"/>
    </row>
    <row r="108" spans="1:47" s="10" customFormat="1" ht="19.899999999999999" customHeight="1" x14ac:dyDescent="0.2">
      <c r="B108" s="137"/>
      <c r="D108" s="138" t="s">
        <v>215</v>
      </c>
      <c r="E108" s="139"/>
      <c r="F108" s="139"/>
      <c r="G108" s="139"/>
      <c r="H108" s="139"/>
      <c r="I108" s="140"/>
      <c r="J108" s="141">
        <f>J485</f>
        <v>0</v>
      </c>
      <c r="L108" s="137"/>
    </row>
    <row r="109" spans="1:47" s="10" customFormat="1" ht="19.899999999999999" customHeight="1" x14ac:dyDescent="0.2">
      <c r="B109" s="137"/>
      <c r="D109" s="138" t="s">
        <v>216</v>
      </c>
      <c r="E109" s="139"/>
      <c r="F109" s="139"/>
      <c r="G109" s="139"/>
      <c r="H109" s="139"/>
      <c r="I109" s="140"/>
      <c r="J109" s="141">
        <f>J519</f>
        <v>0</v>
      </c>
      <c r="L109" s="137"/>
    </row>
    <row r="110" spans="1:47" s="9" customFormat="1" ht="24.95" customHeight="1" x14ac:dyDescent="0.2">
      <c r="B110" s="132"/>
      <c r="D110" s="133" t="s">
        <v>217</v>
      </c>
      <c r="E110" s="134"/>
      <c r="F110" s="134"/>
      <c r="G110" s="134"/>
      <c r="H110" s="134"/>
      <c r="I110" s="135"/>
      <c r="J110" s="136">
        <f>J523</f>
        <v>0</v>
      </c>
      <c r="L110" s="132"/>
    </row>
    <row r="111" spans="1:47" s="10" customFormat="1" ht="19.899999999999999" customHeight="1" x14ac:dyDescent="0.2">
      <c r="B111" s="137"/>
      <c r="D111" s="138" t="s">
        <v>218</v>
      </c>
      <c r="E111" s="139"/>
      <c r="F111" s="139"/>
      <c r="G111" s="139"/>
      <c r="H111" s="139"/>
      <c r="I111" s="140"/>
      <c r="J111" s="141">
        <f>J524</f>
        <v>0</v>
      </c>
      <c r="L111" s="137"/>
    </row>
    <row r="112" spans="1:47" s="10" customFormat="1" ht="19.899999999999999" customHeight="1" x14ac:dyDescent="0.2">
      <c r="B112" s="137"/>
      <c r="D112" s="138" t="s">
        <v>219</v>
      </c>
      <c r="E112" s="139"/>
      <c r="F112" s="139"/>
      <c r="G112" s="139"/>
      <c r="H112" s="139"/>
      <c r="I112" s="140"/>
      <c r="J112" s="141">
        <f>J541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307" t="str">
        <f>E7</f>
        <v>Morava km 137,021 - revitalizace VH uzlu Nedakonice</v>
      </c>
      <c r="F122" s="308"/>
      <c r="G122" s="308"/>
      <c r="H122" s="308"/>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307" t="s">
        <v>2153</v>
      </c>
      <c r="F124" s="281"/>
      <c r="G124" s="281"/>
      <c r="H124" s="281"/>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309" t="s">
        <v>2154</v>
      </c>
      <c r="F126" s="310"/>
      <c r="G126" s="310"/>
      <c r="H126" s="310"/>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266" t="str">
        <f>E13</f>
        <v>SO 02.1.4 - Odbahnění dolní části ramene Oblůčí</v>
      </c>
      <c r="F128" s="310"/>
      <c r="G128" s="310"/>
      <c r="H128" s="310"/>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P137+P523</f>
        <v>0</v>
      </c>
      <c r="Q136" s="67"/>
      <c r="R136" s="149">
        <f>R137+R523</f>
        <v>98.920474679999998</v>
      </c>
      <c r="S136" s="67"/>
      <c r="T136" s="150">
        <f>T137+T523</f>
        <v>125.80000000000001</v>
      </c>
      <c r="U136" s="33"/>
      <c r="V136" s="33"/>
      <c r="W136" s="33"/>
      <c r="X136" s="33"/>
      <c r="Y136" s="33"/>
      <c r="Z136" s="33"/>
      <c r="AA136" s="33"/>
      <c r="AB136" s="33"/>
      <c r="AC136" s="33"/>
      <c r="AD136" s="33"/>
      <c r="AE136" s="33"/>
      <c r="AT136" s="18" t="s">
        <v>75</v>
      </c>
      <c r="AU136" s="18" t="s">
        <v>207</v>
      </c>
      <c r="BK136" s="151">
        <f>BK137+BK523</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P138+P342+P350+P411+P426+P440+P485+P519</f>
        <v>0</v>
      </c>
      <c r="Q137" s="156"/>
      <c r="R137" s="157">
        <f>R138+R342+R350+R411+R426+R440+R485+R519</f>
        <v>98.914706679999995</v>
      </c>
      <c r="S137" s="156"/>
      <c r="T137" s="158">
        <f>T138+T342+T350+T411+T426+T440+T485+T519</f>
        <v>125.30000000000001</v>
      </c>
      <c r="AR137" s="153" t="s">
        <v>83</v>
      </c>
      <c r="AT137" s="159" t="s">
        <v>75</v>
      </c>
      <c r="AU137" s="159" t="s">
        <v>76</v>
      </c>
      <c r="AY137" s="153" t="s">
        <v>235</v>
      </c>
      <c r="BK137" s="160">
        <f>BK138+BK342+BK350+BK411+BK426+BK440+BK485+BK519</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SUM(P139:P341)</f>
        <v>0</v>
      </c>
      <c r="Q138" s="156"/>
      <c r="R138" s="157">
        <f>SUM(R139:R341)</f>
        <v>5.9215819999999999</v>
      </c>
      <c r="S138" s="156"/>
      <c r="T138" s="158">
        <f>SUM(T139:T341)</f>
        <v>65.45</v>
      </c>
      <c r="AR138" s="153" t="s">
        <v>83</v>
      </c>
      <c r="AT138" s="159" t="s">
        <v>75</v>
      </c>
      <c r="AU138" s="159" t="s">
        <v>83</v>
      </c>
      <c r="AY138" s="153" t="s">
        <v>235</v>
      </c>
      <c r="BK138" s="160">
        <f>SUM(BK139:BK341)</f>
        <v>0</v>
      </c>
    </row>
    <row r="139" spans="1:65" s="2" customFormat="1" ht="30" customHeight="1" x14ac:dyDescent="0.2">
      <c r="A139" s="33"/>
      <c r="B139" s="162"/>
      <c r="C139" s="163" t="s">
        <v>83</v>
      </c>
      <c r="D139" s="163" t="s">
        <v>237</v>
      </c>
      <c r="E139" s="164" t="s">
        <v>2659</v>
      </c>
      <c r="F139" s="165" t="s">
        <v>2660</v>
      </c>
      <c r="G139" s="240" t="s">
        <v>263</v>
      </c>
      <c r="H139" s="241">
        <v>154</v>
      </c>
      <c r="I139" s="167"/>
      <c r="J139" s="254">
        <f>ROUND(I139*H139,2)</f>
        <v>0</v>
      </c>
      <c r="K139" s="255" t="s">
        <v>241</v>
      </c>
      <c r="L139" s="34"/>
      <c r="M139" s="168" t="s">
        <v>1</v>
      </c>
      <c r="N139" s="169" t="s">
        <v>41</v>
      </c>
      <c r="O139" s="59"/>
      <c r="P139" s="170">
        <f>O139*H139</f>
        <v>0</v>
      </c>
      <c r="Q139" s="170">
        <v>0</v>
      </c>
      <c r="R139" s="170">
        <f>Q139*H139</f>
        <v>0</v>
      </c>
      <c r="S139" s="170">
        <v>0.42499999999999999</v>
      </c>
      <c r="T139" s="171">
        <f>S139*H139</f>
        <v>65.45</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2661</v>
      </c>
    </row>
    <row r="140" spans="1:65" s="2" customFormat="1" ht="58.5" x14ac:dyDescent="0.2">
      <c r="A140" s="33"/>
      <c r="B140" s="34"/>
      <c r="C140" s="33"/>
      <c r="D140" s="174" t="s">
        <v>243</v>
      </c>
      <c r="E140" s="33"/>
      <c r="F140" s="175" t="s">
        <v>2662</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75.5" x14ac:dyDescent="0.2">
      <c r="A141" s="33"/>
      <c r="B141" s="34"/>
      <c r="C141" s="33"/>
      <c r="D141" s="174" t="s">
        <v>245</v>
      </c>
      <c r="E141" s="33"/>
      <c r="F141" s="178" t="s">
        <v>2663</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2664</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2665</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2666</v>
      </c>
      <c r="G144" s="244"/>
      <c r="H144" s="245">
        <v>154</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154</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85</v>
      </c>
      <c r="D146" s="163" t="s">
        <v>237</v>
      </c>
      <c r="E146" s="164" t="s">
        <v>238</v>
      </c>
      <c r="F146" s="165" t="s">
        <v>239</v>
      </c>
      <c r="G146" s="240" t="s">
        <v>240</v>
      </c>
      <c r="H146" s="241">
        <v>272</v>
      </c>
      <c r="I146" s="167"/>
      <c r="J146" s="254">
        <f>ROUND(I146*H146,2)</f>
        <v>0</v>
      </c>
      <c r="K146" s="255" t="s">
        <v>241</v>
      </c>
      <c r="L146" s="34"/>
      <c r="M146" s="168" t="s">
        <v>1</v>
      </c>
      <c r="N146" s="169" t="s">
        <v>41</v>
      </c>
      <c r="O146" s="59"/>
      <c r="P146" s="170">
        <f>O146*H146</f>
        <v>0</v>
      </c>
      <c r="Q146" s="170">
        <v>3.0000000000000001E-5</v>
      </c>
      <c r="R146" s="170">
        <f>Q146*H146</f>
        <v>8.1600000000000006E-3</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2667</v>
      </c>
    </row>
    <row r="147" spans="1:65" s="2" customFormat="1" ht="19.5" x14ac:dyDescent="0.2">
      <c r="A147" s="33"/>
      <c r="B147" s="34"/>
      <c r="C147" s="33"/>
      <c r="D147" s="174" t="s">
        <v>243</v>
      </c>
      <c r="E147" s="33"/>
      <c r="F147" s="175" t="s">
        <v>244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73" x14ac:dyDescent="0.2">
      <c r="A148" s="33"/>
      <c r="B148" s="34"/>
      <c r="C148" s="33"/>
      <c r="D148" s="174" t="s">
        <v>245</v>
      </c>
      <c r="E148" s="33"/>
      <c r="F148" s="178" t="s">
        <v>246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2664</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249</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2668</v>
      </c>
      <c r="G151" s="244"/>
      <c r="H151" s="245">
        <v>72</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3" customFormat="1" ht="22.5" x14ac:dyDescent="0.2">
      <c r="B152" s="179"/>
      <c r="D152" s="174" t="s">
        <v>247</v>
      </c>
      <c r="E152" s="180" t="s">
        <v>1</v>
      </c>
      <c r="F152" s="181" t="s">
        <v>2669</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2670</v>
      </c>
      <c r="G153" s="244"/>
      <c r="H153" s="245">
        <v>200</v>
      </c>
      <c r="I153" s="244"/>
      <c r="J153" s="244"/>
      <c r="K153" s="244"/>
      <c r="L153" s="185"/>
      <c r="M153" s="188"/>
      <c r="N153" s="189"/>
      <c r="O153" s="189"/>
      <c r="P153" s="189"/>
      <c r="Q153" s="189"/>
      <c r="R153" s="189"/>
      <c r="S153" s="189"/>
      <c r="T153" s="190"/>
      <c r="AT153" s="186" t="s">
        <v>247</v>
      </c>
      <c r="AU153" s="186" t="s">
        <v>85</v>
      </c>
      <c r="AV153" s="14" t="s">
        <v>85</v>
      </c>
      <c r="AW153" s="14" t="s">
        <v>33</v>
      </c>
      <c r="AX153" s="14" t="s">
        <v>76</v>
      </c>
      <c r="AY153" s="186" t="s">
        <v>235</v>
      </c>
    </row>
    <row r="154" spans="1:65" s="15" customFormat="1" x14ac:dyDescent="0.2">
      <c r="B154" s="191"/>
      <c r="D154" s="174" t="s">
        <v>247</v>
      </c>
      <c r="E154" s="192" t="s">
        <v>1</v>
      </c>
      <c r="F154" s="193" t="s">
        <v>252</v>
      </c>
      <c r="G154" s="246"/>
      <c r="H154" s="247">
        <v>272</v>
      </c>
      <c r="I154" s="246"/>
      <c r="J154" s="246"/>
      <c r="K154" s="246"/>
      <c r="L154" s="191"/>
      <c r="M154" s="194"/>
      <c r="N154" s="195"/>
      <c r="O154" s="195"/>
      <c r="P154" s="195"/>
      <c r="Q154" s="195"/>
      <c r="R154" s="195"/>
      <c r="S154" s="195"/>
      <c r="T154" s="196"/>
      <c r="AT154" s="192" t="s">
        <v>247</v>
      </c>
      <c r="AU154" s="192" t="s">
        <v>85</v>
      </c>
      <c r="AV154" s="15" t="s">
        <v>98</v>
      </c>
      <c r="AW154" s="15" t="s">
        <v>33</v>
      </c>
      <c r="AX154" s="15" t="s">
        <v>83</v>
      </c>
      <c r="AY154" s="192" t="s">
        <v>235</v>
      </c>
    </row>
    <row r="155" spans="1:65" s="2" customFormat="1" ht="19.899999999999999" customHeight="1" x14ac:dyDescent="0.2">
      <c r="A155" s="33"/>
      <c r="B155" s="162"/>
      <c r="C155" s="163" t="s">
        <v>93</v>
      </c>
      <c r="D155" s="163" t="s">
        <v>237</v>
      </c>
      <c r="E155" s="164" t="s">
        <v>253</v>
      </c>
      <c r="F155" s="165" t="s">
        <v>254</v>
      </c>
      <c r="G155" s="240" t="s">
        <v>255</v>
      </c>
      <c r="H155" s="241">
        <v>3</v>
      </c>
      <c r="I155" s="167"/>
      <c r="J155" s="254">
        <f>ROUND(I155*H155,2)</f>
        <v>0</v>
      </c>
      <c r="K155" s="255" t="s">
        <v>241</v>
      </c>
      <c r="L155" s="34"/>
      <c r="M155" s="168" t="s">
        <v>1</v>
      </c>
      <c r="N155" s="169" t="s">
        <v>41</v>
      </c>
      <c r="O155" s="59"/>
      <c r="P155" s="170">
        <f>O155*H155</f>
        <v>0</v>
      </c>
      <c r="Q155" s="170">
        <v>0</v>
      </c>
      <c r="R155" s="170">
        <f>Q155*H155</f>
        <v>0</v>
      </c>
      <c r="S155" s="170">
        <v>0</v>
      </c>
      <c r="T155" s="171">
        <f>S155*H155</f>
        <v>0</v>
      </c>
      <c r="U155" s="33"/>
      <c r="V155" s="33"/>
      <c r="W155" s="33"/>
      <c r="X155" s="33"/>
      <c r="Y155" s="33"/>
      <c r="Z155" s="33"/>
      <c r="AA155" s="33"/>
      <c r="AB155" s="33"/>
      <c r="AC155" s="33"/>
      <c r="AD155" s="33"/>
      <c r="AE155" s="33"/>
      <c r="AR155" s="172" t="s">
        <v>98</v>
      </c>
      <c r="AT155" s="172" t="s">
        <v>237</v>
      </c>
      <c r="AU155" s="172" t="s">
        <v>85</v>
      </c>
      <c r="AY155" s="18" t="s">
        <v>235</v>
      </c>
      <c r="BE155" s="173">
        <f>IF(N155="základní",J155,0)</f>
        <v>0</v>
      </c>
      <c r="BF155" s="173">
        <f>IF(N155="snížená",J155,0)</f>
        <v>0</v>
      </c>
      <c r="BG155" s="173">
        <f>IF(N155="zákl. přenesená",J155,0)</f>
        <v>0</v>
      </c>
      <c r="BH155" s="173">
        <f>IF(N155="sníž. přenesená",J155,0)</f>
        <v>0</v>
      </c>
      <c r="BI155" s="173">
        <f>IF(N155="nulová",J155,0)</f>
        <v>0</v>
      </c>
      <c r="BJ155" s="18" t="s">
        <v>83</v>
      </c>
      <c r="BK155" s="173">
        <f>ROUND(I155*H155,2)</f>
        <v>0</v>
      </c>
      <c r="BL155" s="18" t="s">
        <v>98</v>
      </c>
      <c r="BM155" s="172" t="s">
        <v>2671</v>
      </c>
    </row>
    <row r="156" spans="1:65" s="2" customFormat="1" ht="19.5" x14ac:dyDescent="0.2">
      <c r="A156" s="33"/>
      <c r="B156" s="34"/>
      <c r="C156" s="33"/>
      <c r="D156" s="174" t="s">
        <v>243</v>
      </c>
      <c r="E156" s="33"/>
      <c r="F156" s="175" t="s">
        <v>257</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243</v>
      </c>
      <c r="AU156" s="18" t="s">
        <v>85</v>
      </c>
    </row>
    <row r="157" spans="1:65" s="2" customFormat="1" ht="185.25" x14ac:dyDescent="0.2">
      <c r="A157" s="33"/>
      <c r="B157" s="34"/>
      <c r="C157" s="33"/>
      <c r="D157" s="174" t="s">
        <v>245</v>
      </c>
      <c r="E157" s="33"/>
      <c r="F157" s="178" t="s">
        <v>258</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245</v>
      </c>
      <c r="AU157" s="18" t="s">
        <v>85</v>
      </c>
    </row>
    <row r="158" spans="1:65" s="13" customFormat="1" x14ac:dyDescent="0.2">
      <c r="B158" s="179"/>
      <c r="D158" s="174" t="s">
        <v>247</v>
      </c>
      <c r="E158" s="180" t="s">
        <v>1</v>
      </c>
      <c r="F158" s="181" t="s">
        <v>2664</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3" customFormat="1" x14ac:dyDescent="0.2">
      <c r="B159" s="179"/>
      <c r="D159" s="174" t="s">
        <v>247</v>
      </c>
      <c r="E159" s="180" t="s">
        <v>1</v>
      </c>
      <c r="F159" s="181" t="s">
        <v>259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93</v>
      </c>
      <c r="G160" s="244"/>
      <c r="H160" s="245">
        <v>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98</v>
      </c>
      <c r="D162" s="163" t="s">
        <v>237</v>
      </c>
      <c r="E162" s="164" t="s">
        <v>2672</v>
      </c>
      <c r="F162" s="165" t="s">
        <v>2673</v>
      </c>
      <c r="G162" s="240" t="s">
        <v>271</v>
      </c>
      <c r="H162" s="241">
        <v>50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2674</v>
      </c>
    </row>
    <row r="163" spans="1:65" s="2" customFormat="1" ht="19.5" x14ac:dyDescent="0.2">
      <c r="A163" s="33"/>
      <c r="B163" s="34"/>
      <c r="C163" s="33"/>
      <c r="D163" s="174" t="s">
        <v>243</v>
      </c>
      <c r="E163" s="33"/>
      <c r="F163" s="175" t="s">
        <v>2675</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39" x14ac:dyDescent="0.2">
      <c r="A164" s="33"/>
      <c r="B164" s="34"/>
      <c r="C164" s="33"/>
      <c r="D164" s="174" t="s">
        <v>245</v>
      </c>
      <c r="E164" s="33"/>
      <c r="F164" s="178" t="s">
        <v>274</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2664</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2665</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638</v>
      </c>
      <c r="G167" s="244"/>
      <c r="H167" s="245">
        <v>50</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50</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1996</v>
      </c>
      <c r="F169" s="165" t="s">
        <v>1997</v>
      </c>
      <c r="G169" s="240" t="s">
        <v>271</v>
      </c>
      <c r="H169" s="241">
        <v>654</v>
      </c>
      <c r="I169" s="167"/>
      <c r="J169" s="254">
        <f>ROUND(I169*H169,2)</f>
        <v>0</v>
      </c>
      <c r="K169" s="255" t="s">
        <v>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2676</v>
      </c>
    </row>
    <row r="170" spans="1:65" s="2" customFormat="1" ht="19.5" x14ac:dyDescent="0.2">
      <c r="A170" s="33"/>
      <c r="B170" s="34"/>
      <c r="C170" s="33"/>
      <c r="D170" s="174" t="s">
        <v>243</v>
      </c>
      <c r="E170" s="33"/>
      <c r="F170" s="175" t="s">
        <v>1997</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29.25" x14ac:dyDescent="0.2">
      <c r="A171" s="33"/>
      <c r="B171" s="34"/>
      <c r="C171" s="33"/>
      <c r="D171" s="174" t="s">
        <v>408</v>
      </c>
      <c r="E171" s="33"/>
      <c r="F171" s="178" t="s">
        <v>1999</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408</v>
      </c>
      <c r="AU171" s="18" t="s">
        <v>85</v>
      </c>
    </row>
    <row r="172" spans="1:65" s="13" customFormat="1" x14ac:dyDescent="0.2">
      <c r="B172" s="179"/>
      <c r="D172" s="174" t="s">
        <v>247</v>
      </c>
      <c r="E172" s="180" t="s">
        <v>1</v>
      </c>
      <c r="F172" s="181" t="s">
        <v>2664</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2158</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2677</v>
      </c>
      <c r="G174" s="244"/>
      <c r="H174" s="245">
        <v>654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654</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288</v>
      </c>
      <c r="D176" s="163" t="s">
        <v>237</v>
      </c>
      <c r="E176" s="164" t="s">
        <v>2678</v>
      </c>
      <c r="F176" s="165" t="s">
        <v>2679</v>
      </c>
      <c r="G176" s="240" t="s">
        <v>271</v>
      </c>
      <c r="H176" s="241">
        <v>149.41999999999999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2680</v>
      </c>
    </row>
    <row r="177" spans="1:65" s="2" customFormat="1" ht="29.25" x14ac:dyDescent="0.2">
      <c r="A177" s="33"/>
      <c r="B177" s="34"/>
      <c r="C177" s="33"/>
      <c r="D177" s="174" t="s">
        <v>243</v>
      </c>
      <c r="E177" s="33"/>
      <c r="F177" s="175" t="s">
        <v>2681</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1196</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2664</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2369</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2682</v>
      </c>
      <c r="G181" s="244"/>
      <c r="H181" s="245">
        <v>149.41999999999999</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149.41999999999999</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4.45" customHeight="1" x14ac:dyDescent="0.2">
      <c r="A183" s="33"/>
      <c r="B183" s="162"/>
      <c r="C183" s="163" t="s">
        <v>307</v>
      </c>
      <c r="D183" s="163" t="s">
        <v>237</v>
      </c>
      <c r="E183" s="164" t="s">
        <v>323</v>
      </c>
      <c r="F183" s="165" t="s">
        <v>324</v>
      </c>
      <c r="G183" s="240" t="s">
        <v>263</v>
      </c>
      <c r="H183" s="241">
        <v>207.6</v>
      </c>
      <c r="I183" s="167"/>
      <c r="J183" s="254">
        <f>ROUND(I183*H183,2)</f>
        <v>0</v>
      </c>
      <c r="K183" s="255" t="s">
        <v>241</v>
      </c>
      <c r="L183" s="34"/>
      <c r="M183" s="168" t="s">
        <v>1</v>
      </c>
      <c r="N183" s="169" t="s">
        <v>41</v>
      </c>
      <c r="O183" s="59"/>
      <c r="P183" s="170">
        <f>O183*H183</f>
        <v>0</v>
      </c>
      <c r="Q183" s="170">
        <v>4.4400000000000004E-3</v>
      </c>
      <c r="R183" s="170">
        <f>Q183*H183</f>
        <v>0.92174400000000001</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2683</v>
      </c>
    </row>
    <row r="184" spans="1:65" s="2" customFormat="1" ht="19.5" x14ac:dyDescent="0.2">
      <c r="A184" s="33"/>
      <c r="B184" s="34"/>
      <c r="C184" s="33"/>
      <c r="D184" s="174" t="s">
        <v>243</v>
      </c>
      <c r="E184" s="33"/>
      <c r="F184" s="175" t="s">
        <v>326</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327</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2664</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328</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2684</v>
      </c>
      <c r="G188" s="244"/>
      <c r="H188" s="245">
        <v>207.6</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207.6</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4.45" customHeight="1" x14ac:dyDescent="0.2">
      <c r="A190" s="33"/>
      <c r="B190" s="162"/>
      <c r="C190" s="163" t="s">
        <v>316</v>
      </c>
      <c r="D190" s="163" t="s">
        <v>237</v>
      </c>
      <c r="E190" s="164" t="s">
        <v>331</v>
      </c>
      <c r="F190" s="165" t="s">
        <v>332</v>
      </c>
      <c r="G190" s="240" t="s">
        <v>263</v>
      </c>
      <c r="H190" s="241">
        <v>207.6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2685</v>
      </c>
    </row>
    <row r="191" spans="1:65" s="2" customFormat="1" ht="29.25" x14ac:dyDescent="0.2">
      <c r="A191" s="33"/>
      <c r="B191" s="34"/>
      <c r="C191" s="33"/>
      <c r="D191" s="174" t="s">
        <v>243</v>
      </c>
      <c r="E191" s="33"/>
      <c r="F191" s="175" t="s">
        <v>334</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13" customFormat="1" x14ac:dyDescent="0.2">
      <c r="B192" s="179"/>
      <c r="D192" s="174" t="s">
        <v>247</v>
      </c>
      <c r="E192" s="180" t="s">
        <v>1</v>
      </c>
      <c r="F192" s="181" t="s">
        <v>335</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2686</v>
      </c>
      <c r="G193" s="244"/>
      <c r="H193" s="245">
        <v>207.6</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207.6</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4.45" customHeight="1" x14ac:dyDescent="0.2">
      <c r="A195" s="33"/>
      <c r="B195" s="162"/>
      <c r="C195" s="197" t="s">
        <v>322</v>
      </c>
      <c r="D195" s="197" t="s">
        <v>338</v>
      </c>
      <c r="E195" s="198" t="s">
        <v>339</v>
      </c>
      <c r="F195" s="199" t="s">
        <v>2687</v>
      </c>
      <c r="G195" s="248" t="s">
        <v>341</v>
      </c>
      <c r="H195" s="249">
        <v>4.0999999999999996</v>
      </c>
      <c r="I195" s="200"/>
      <c r="J195" s="256">
        <f>ROUND(I195*H195,2)</f>
        <v>0</v>
      </c>
      <c r="K195" s="257" t="s">
        <v>241</v>
      </c>
      <c r="L195" s="201"/>
      <c r="M195" s="202" t="s">
        <v>1</v>
      </c>
      <c r="N195" s="203" t="s">
        <v>41</v>
      </c>
      <c r="O195" s="59"/>
      <c r="P195" s="170">
        <f>O195*H195</f>
        <v>0</v>
      </c>
      <c r="Q195" s="170">
        <v>1</v>
      </c>
      <c r="R195" s="170">
        <f>Q195*H195</f>
        <v>4.0999999999999996</v>
      </c>
      <c r="S195" s="170">
        <v>0</v>
      </c>
      <c r="T195" s="171">
        <f>S195*H195</f>
        <v>0</v>
      </c>
      <c r="U195" s="33"/>
      <c r="V195" s="33"/>
      <c r="W195" s="33"/>
      <c r="X195" s="33"/>
      <c r="Y195" s="33"/>
      <c r="Z195" s="33"/>
      <c r="AA195" s="33"/>
      <c r="AB195" s="33"/>
      <c r="AC195" s="33"/>
      <c r="AD195" s="33"/>
      <c r="AE195" s="33"/>
      <c r="AR195" s="172" t="s">
        <v>316</v>
      </c>
      <c r="AT195" s="172" t="s">
        <v>338</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2688</v>
      </c>
    </row>
    <row r="196" spans="1:65" s="2" customFormat="1" x14ac:dyDescent="0.2">
      <c r="A196" s="33"/>
      <c r="B196" s="34"/>
      <c r="C196" s="33"/>
      <c r="D196" s="174" t="s">
        <v>243</v>
      </c>
      <c r="E196" s="33"/>
      <c r="F196" s="175" t="s">
        <v>2687</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13" customFormat="1" x14ac:dyDescent="0.2">
      <c r="B197" s="179"/>
      <c r="D197" s="174" t="s">
        <v>247</v>
      </c>
      <c r="E197" s="180" t="s">
        <v>1</v>
      </c>
      <c r="F197" s="181" t="s">
        <v>343</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3" customFormat="1" x14ac:dyDescent="0.2">
      <c r="B198" s="179"/>
      <c r="D198" s="174" t="s">
        <v>247</v>
      </c>
      <c r="E198" s="180" t="s">
        <v>1</v>
      </c>
      <c r="F198" s="181" t="s">
        <v>344</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2689</v>
      </c>
      <c r="G199" s="244"/>
      <c r="H199" s="245">
        <v>4.0999999999999996</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4.0999999999999996</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330</v>
      </c>
      <c r="D201" s="163" t="s">
        <v>237</v>
      </c>
      <c r="E201" s="164" t="s">
        <v>347</v>
      </c>
      <c r="F201" s="165" t="s">
        <v>348</v>
      </c>
      <c r="G201" s="240" t="s">
        <v>271</v>
      </c>
      <c r="H201" s="241">
        <v>149.41999999999999</v>
      </c>
      <c r="I201" s="167"/>
      <c r="J201" s="254">
        <f>ROUND(I201*H201,2)</f>
        <v>0</v>
      </c>
      <c r="K201" s="255" t="s">
        <v>241</v>
      </c>
      <c r="L201" s="34"/>
      <c r="M201" s="168" t="s">
        <v>1</v>
      </c>
      <c r="N201" s="169" t="s">
        <v>41</v>
      </c>
      <c r="O201" s="59"/>
      <c r="P201" s="170">
        <f>O201*H201</f>
        <v>0</v>
      </c>
      <c r="Q201" s="170">
        <v>2.7499999999999998E-3</v>
      </c>
      <c r="R201" s="170">
        <f>Q201*H201</f>
        <v>0.41090499999999996</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2690</v>
      </c>
    </row>
    <row r="202" spans="1:65" s="2" customFormat="1" ht="19.5" x14ac:dyDescent="0.2">
      <c r="A202" s="33"/>
      <c r="B202" s="34"/>
      <c r="C202" s="33"/>
      <c r="D202" s="174" t="s">
        <v>243</v>
      </c>
      <c r="E202" s="33"/>
      <c r="F202" s="175" t="s">
        <v>350</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58.5" x14ac:dyDescent="0.2">
      <c r="A203" s="33"/>
      <c r="B203" s="34"/>
      <c r="C203" s="33"/>
      <c r="D203" s="174" t="s">
        <v>245</v>
      </c>
      <c r="E203" s="33"/>
      <c r="F203" s="178" t="s">
        <v>351</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2664</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2691</v>
      </c>
      <c r="G205" s="244"/>
      <c r="H205" s="245">
        <v>149.41999999999999</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149.41999999999999</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354</v>
      </c>
      <c r="F207" s="165" t="s">
        <v>355</v>
      </c>
      <c r="G207" s="240" t="s">
        <v>271</v>
      </c>
      <c r="H207" s="241">
        <v>149.41999999999999</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2692</v>
      </c>
    </row>
    <row r="208" spans="1:65" s="2" customFormat="1" ht="29.25" x14ac:dyDescent="0.2">
      <c r="A208" s="33"/>
      <c r="B208" s="34"/>
      <c r="C208" s="33"/>
      <c r="D208" s="174" t="s">
        <v>243</v>
      </c>
      <c r="E208" s="33"/>
      <c r="F208" s="175" t="s">
        <v>357</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13" customFormat="1" x14ac:dyDescent="0.2">
      <c r="B209" s="179"/>
      <c r="D209" s="174" t="s">
        <v>247</v>
      </c>
      <c r="E209" s="180" t="s">
        <v>1</v>
      </c>
      <c r="F209" s="181" t="s">
        <v>2664</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2691</v>
      </c>
      <c r="G210" s="244"/>
      <c r="H210" s="245">
        <v>149.41999999999999</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149.41999999999999</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346</v>
      </c>
      <c r="D212" s="163" t="s">
        <v>237</v>
      </c>
      <c r="E212" s="164" t="s">
        <v>359</v>
      </c>
      <c r="F212" s="165" t="s">
        <v>360</v>
      </c>
      <c r="G212" s="240" t="s">
        <v>271</v>
      </c>
      <c r="H212" s="241">
        <v>149.41999999999999</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2693</v>
      </c>
    </row>
    <row r="213" spans="1:65" s="2" customFormat="1" ht="19.5" x14ac:dyDescent="0.2">
      <c r="A213" s="33"/>
      <c r="B213" s="34"/>
      <c r="C213" s="33"/>
      <c r="D213" s="174" t="s">
        <v>243</v>
      </c>
      <c r="E213" s="33"/>
      <c r="F213" s="175" t="s">
        <v>362</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363</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2664</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2691</v>
      </c>
      <c r="G216" s="244"/>
      <c r="H216" s="245">
        <v>149.41999999999999</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149.41999999999999</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353</v>
      </c>
      <c r="D218" s="163" t="s">
        <v>237</v>
      </c>
      <c r="E218" s="164" t="s">
        <v>364</v>
      </c>
      <c r="F218" s="165" t="s">
        <v>365</v>
      </c>
      <c r="G218" s="240" t="s">
        <v>271</v>
      </c>
      <c r="H218" s="241">
        <v>361.86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2694</v>
      </c>
    </row>
    <row r="219" spans="1:65" s="2" customFormat="1" ht="48.75" x14ac:dyDescent="0.2">
      <c r="A219" s="33"/>
      <c r="B219" s="34"/>
      <c r="C219" s="33"/>
      <c r="D219" s="174" t="s">
        <v>243</v>
      </c>
      <c r="E219" s="33"/>
      <c r="F219" s="175" t="s">
        <v>367</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78" x14ac:dyDescent="0.2">
      <c r="A220" s="33"/>
      <c r="B220" s="34"/>
      <c r="C220" s="33"/>
      <c r="D220" s="174" t="s">
        <v>245</v>
      </c>
      <c r="E220" s="33"/>
      <c r="F220" s="178" t="s">
        <v>368</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2664</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369</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2691</v>
      </c>
      <c r="G223" s="244"/>
      <c r="H223" s="245">
        <v>149.41999999999999</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3" customFormat="1" x14ac:dyDescent="0.2">
      <c r="B224" s="179"/>
      <c r="D224" s="174" t="s">
        <v>247</v>
      </c>
      <c r="E224" s="180" t="s">
        <v>1</v>
      </c>
      <c r="F224" s="181" t="s">
        <v>1345</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2695</v>
      </c>
      <c r="G225" s="244"/>
      <c r="H225" s="245">
        <v>112.44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3" customFormat="1" x14ac:dyDescent="0.2">
      <c r="B226" s="179"/>
      <c r="D226" s="174" t="s">
        <v>247</v>
      </c>
      <c r="E226" s="180" t="s">
        <v>1</v>
      </c>
      <c r="F226" s="181" t="s">
        <v>2696</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4" customFormat="1" x14ac:dyDescent="0.2">
      <c r="B227" s="185"/>
      <c r="D227" s="174" t="s">
        <v>247</v>
      </c>
      <c r="E227" s="186" t="s">
        <v>1</v>
      </c>
      <c r="F227" s="187" t="s">
        <v>2697</v>
      </c>
      <c r="G227" s="244"/>
      <c r="H227" s="245">
        <v>100</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1:65" s="15" customFormat="1" x14ac:dyDescent="0.2">
      <c r="B228" s="191"/>
      <c r="D228" s="174" t="s">
        <v>247</v>
      </c>
      <c r="E228" s="192" t="s">
        <v>1</v>
      </c>
      <c r="F228" s="193" t="s">
        <v>252</v>
      </c>
      <c r="G228" s="246"/>
      <c r="H228" s="247">
        <v>361.86</v>
      </c>
      <c r="I228" s="246"/>
      <c r="J228" s="246"/>
      <c r="K228" s="246"/>
      <c r="L228" s="191"/>
      <c r="M228" s="194"/>
      <c r="N228" s="195"/>
      <c r="O228" s="195"/>
      <c r="P228" s="195"/>
      <c r="Q228" s="195"/>
      <c r="R228" s="195"/>
      <c r="S228" s="195"/>
      <c r="T228" s="196"/>
      <c r="AT228" s="192" t="s">
        <v>247</v>
      </c>
      <c r="AU228" s="192" t="s">
        <v>85</v>
      </c>
      <c r="AV228" s="15" t="s">
        <v>98</v>
      </c>
      <c r="AW228" s="15" t="s">
        <v>33</v>
      </c>
      <c r="AX228" s="15" t="s">
        <v>83</v>
      </c>
      <c r="AY228" s="192" t="s">
        <v>235</v>
      </c>
    </row>
    <row r="229" spans="1:65" s="2" customFormat="1" ht="30" customHeight="1" x14ac:dyDescent="0.2">
      <c r="A229" s="33"/>
      <c r="B229" s="162"/>
      <c r="C229" s="163" t="s">
        <v>358</v>
      </c>
      <c r="D229" s="163" t="s">
        <v>237</v>
      </c>
      <c r="E229" s="164" t="s">
        <v>380</v>
      </c>
      <c r="F229" s="165" t="s">
        <v>381</v>
      </c>
      <c r="G229" s="240" t="s">
        <v>271</v>
      </c>
      <c r="H229" s="241">
        <v>36.979999999999997</v>
      </c>
      <c r="I229" s="167"/>
      <c r="J229" s="254">
        <f>ROUND(I229*H229,2)</f>
        <v>0</v>
      </c>
      <c r="K229" s="255" t="s">
        <v>241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98</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98</v>
      </c>
      <c r="BM229" s="172" t="s">
        <v>2698</v>
      </c>
    </row>
    <row r="230" spans="1:65" s="2" customFormat="1" ht="48.75" x14ac:dyDescent="0.2">
      <c r="A230" s="33"/>
      <c r="B230" s="34"/>
      <c r="C230" s="33"/>
      <c r="D230" s="174" t="s">
        <v>243</v>
      </c>
      <c r="E230" s="33"/>
      <c r="F230" s="175" t="s">
        <v>383</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2" customFormat="1" ht="78" x14ac:dyDescent="0.2">
      <c r="A231" s="33"/>
      <c r="B231" s="34"/>
      <c r="C231" s="33"/>
      <c r="D231" s="174" t="s">
        <v>245</v>
      </c>
      <c r="E231" s="33"/>
      <c r="F231" s="178" t="s">
        <v>368</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245</v>
      </c>
      <c r="AU231" s="18" t="s">
        <v>85</v>
      </c>
    </row>
    <row r="232" spans="1:65" s="13" customFormat="1" x14ac:dyDescent="0.2">
      <c r="B232" s="179"/>
      <c r="D232" s="174" t="s">
        <v>247</v>
      </c>
      <c r="E232" s="180" t="s">
        <v>1</v>
      </c>
      <c r="F232" s="181" t="s">
        <v>2664</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3" customFormat="1" x14ac:dyDescent="0.2">
      <c r="B233" s="179"/>
      <c r="D233" s="174" t="s">
        <v>247</v>
      </c>
      <c r="E233" s="180" t="s">
        <v>1</v>
      </c>
      <c r="F233" s="181" t="s">
        <v>384</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D234" s="174" t="s">
        <v>247</v>
      </c>
      <c r="E234" s="186" t="s">
        <v>1</v>
      </c>
      <c r="F234" s="187" t="s">
        <v>2699</v>
      </c>
      <c r="G234" s="244"/>
      <c r="H234" s="245">
        <v>36.979999999999997</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D235" s="174" t="s">
        <v>247</v>
      </c>
      <c r="E235" s="192" t="s">
        <v>1</v>
      </c>
      <c r="F235" s="193" t="s">
        <v>252</v>
      </c>
      <c r="G235" s="246"/>
      <c r="H235" s="247">
        <v>36.979999999999997</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30" customHeight="1" x14ac:dyDescent="0.2">
      <c r="A236" s="33"/>
      <c r="B236" s="162"/>
      <c r="C236" s="163" t="s">
        <v>8</v>
      </c>
      <c r="D236" s="163" t="s">
        <v>237</v>
      </c>
      <c r="E236" s="164" t="s">
        <v>387</v>
      </c>
      <c r="F236" s="165" t="s">
        <v>388</v>
      </c>
      <c r="G236" s="240" t="s">
        <v>271</v>
      </c>
      <c r="H236" s="241">
        <v>554.70000000000005</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2700</v>
      </c>
    </row>
    <row r="237" spans="1:65" s="2" customFormat="1" ht="48.75" x14ac:dyDescent="0.2">
      <c r="A237" s="33"/>
      <c r="B237" s="34"/>
      <c r="C237" s="33"/>
      <c r="D237" s="174" t="s">
        <v>243</v>
      </c>
      <c r="E237" s="33"/>
      <c r="F237" s="175" t="s">
        <v>390</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2" customFormat="1" ht="78" x14ac:dyDescent="0.2">
      <c r="A238" s="33"/>
      <c r="B238" s="34"/>
      <c r="C238" s="33"/>
      <c r="D238" s="174" t="s">
        <v>245</v>
      </c>
      <c r="E238" s="33"/>
      <c r="F238" s="178" t="s">
        <v>368</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245</v>
      </c>
      <c r="AU238" s="18" t="s">
        <v>85</v>
      </c>
    </row>
    <row r="239" spans="1:65" s="13" customFormat="1" x14ac:dyDescent="0.2">
      <c r="B239" s="179"/>
      <c r="D239" s="174" t="s">
        <v>247</v>
      </c>
      <c r="E239" s="180" t="s">
        <v>1</v>
      </c>
      <c r="F239" s="181" t="s">
        <v>2664</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391</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2701</v>
      </c>
      <c r="G241" s="244"/>
      <c r="H241" s="245">
        <v>554.70000000000005</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554.70000000000005</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379</v>
      </c>
      <c r="D243" s="163" t="s">
        <v>237</v>
      </c>
      <c r="E243" s="164" t="s">
        <v>394</v>
      </c>
      <c r="F243" s="165" t="s">
        <v>395</v>
      </c>
      <c r="G243" s="240" t="s">
        <v>271</v>
      </c>
      <c r="H243" s="241">
        <v>199.42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2702</v>
      </c>
    </row>
    <row r="244" spans="1:65" s="2" customFormat="1" ht="29.25" x14ac:dyDescent="0.2">
      <c r="A244" s="33"/>
      <c r="B244" s="34"/>
      <c r="C244" s="33"/>
      <c r="D244" s="174" t="s">
        <v>243</v>
      </c>
      <c r="E244" s="33"/>
      <c r="F244" s="175" t="s">
        <v>397</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2" customFormat="1" ht="136.5" x14ac:dyDescent="0.2">
      <c r="A245" s="33"/>
      <c r="B245" s="34"/>
      <c r="C245" s="33"/>
      <c r="D245" s="174" t="s">
        <v>245</v>
      </c>
      <c r="E245" s="33"/>
      <c r="F245" s="178" t="s">
        <v>398</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245</v>
      </c>
      <c r="AU245" s="18" t="s">
        <v>85</v>
      </c>
    </row>
    <row r="246" spans="1:65" s="13" customFormat="1" x14ac:dyDescent="0.2">
      <c r="B246" s="179"/>
      <c r="D246" s="174" t="s">
        <v>247</v>
      </c>
      <c r="E246" s="180" t="s">
        <v>1</v>
      </c>
      <c r="F246" s="181" t="s">
        <v>2664</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3" customFormat="1" x14ac:dyDescent="0.2">
      <c r="B247" s="179"/>
      <c r="D247" s="174" t="s">
        <v>247</v>
      </c>
      <c r="E247" s="180" t="s">
        <v>1</v>
      </c>
      <c r="F247" s="181" t="s">
        <v>1363</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4" customFormat="1" x14ac:dyDescent="0.2">
      <c r="B248" s="185"/>
      <c r="D248" s="174" t="s">
        <v>247</v>
      </c>
      <c r="E248" s="186" t="s">
        <v>1</v>
      </c>
      <c r="F248" s="187" t="s">
        <v>2695</v>
      </c>
      <c r="G248" s="244"/>
      <c r="H248" s="245">
        <v>112.44</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3" customFormat="1" x14ac:dyDescent="0.2">
      <c r="B249" s="179"/>
      <c r="D249" s="174" t="s">
        <v>247</v>
      </c>
      <c r="E249" s="180" t="s">
        <v>1</v>
      </c>
      <c r="F249" s="181" t="s">
        <v>401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2699</v>
      </c>
      <c r="G250" s="244"/>
      <c r="H250" s="245">
        <v>36.979999999999997</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3" customFormat="1" x14ac:dyDescent="0.2">
      <c r="B251" s="179"/>
      <c r="D251" s="174" t="s">
        <v>247</v>
      </c>
      <c r="E251" s="180" t="s">
        <v>1</v>
      </c>
      <c r="F251" s="181" t="s">
        <v>2703</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638</v>
      </c>
      <c r="G252" s="244"/>
      <c r="H252" s="245">
        <v>50</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5" customFormat="1" x14ac:dyDescent="0.2">
      <c r="B253" s="191"/>
      <c r="D253" s="174" t="s">
        <v>247</v>
      </c>
      <c r="E253" s="192" t="s">
        <v>1</v>
      </c>
      <c r="F253" s="193" t="s">
        <v>252</v>
      </c>
      <c r="G253" s="246"/>
      <c r="H253" s="247">
        <v>199.42</v>
      </c>
      <c r="I253" s="246"/>
      <c r="J253" s="246"/>
      <c r="K253" s="246"/>
      <c r="L253" s="191"/>
      <c r="M253" s="194"/>
      <c r="N253" s="195"/>
      <c r="O253" s="195"/>
      <c r="P253" s="195"/>
      <c r="Q253" s="195"/>
      <c r="R253" s="195"/>
      <c r="S253" s="195"/>
      <c r="T253" s="196"/>
      <c r="AT253" s="192" t="s">
        <v>247</v>
      </c>
      <c r="AU253" s="192" t="s">
        <v>85</v>
      </c>
      <c r="AV253" s="15" t="s">
        <v>98</v>
      </c>
      <c r="AW253" s="15" t="s">
        <v>33</v>
      </c>
      <c r="AX253" s="15" t="s">
        <v>83</v>
      </c>
      <c r="AY253" s="192" t="s">
        <v>235</v>
      </c>
    </row>
    <row r="254" spans="1:65" s="2" customFormat="1" ht="19.899999999999999" customHeight="1" x14ac:dyDescent="0.2">
      <c r="A254" s="33"/>
      <c r="B254" s="162"/>
      <c r="C254" s="163" t="s">
        <v>386</v>
      </c>
      <c r="D254" s="163" t="s">
        <v>237</v>
      </c>
      <c r="E254" s="164" t="s">
        <v>426</v>
      </c>
      <c r="F254" s="165" t="s">
        <v>427</v>
      </c>
      <c r="G254" s="240" t="s">
        <v>271</v>
      </c>
      <c r="H254" s="241">
        <v>50</v>
      </c>
      <c r="I254" s="167"/>
      <c r="J254" s="254">
        <f>ROUND(I254*H254,2)</f>
        <v>0</v>
      </c>
      <c r="K254" s="255" t="s">
        <v>241</v>
      </c>
      <c r="L254" s="34"/>
      <c r="M254" s="168" t="s">
        <v>1</v>
      </c>
      <c r="N254" s="169" t="s">
        <v>41</v>
      </c>
      <c r="O254" s="59"/>
      <c r="P254" s="170">
        <f>O254*H254</f>
        <v>0</v>
      </c>
      <c r="Q254" s="170">
        <v>0</v>
      </c>
      <c r="R254" s="170">
        <f>Q254*H254</f>
        <v>0</v>
      </c>
      <c r="S254" s="170">
        <v>0</v>
      </c>
      <c r="T254" s="171">
        <f>S254*H254</f>
        <v>0</v>
      </c>
      <c r="U254" s="33"/>
      <c r="V254" s="33"/>
      <c r="W254" s="33"/>
      <c r="X254" s="33"/>
      <c r="Y254" s="33"/>
      <c r="Z254" s="33"/>
      <c r="AA254" s="33"/>
      <c r="AB254" s="33"/>
      <c r="AC254" s="33"/>
      <c r="AD254" s="33"/>
      <c r="AE254" s="33"/>
      <c r="AR254" s="172" t="s">
        <v>98</v>
      </c>
      <c r="AT254" s="172" t="s">
        <v>237</v>
      </c>
      <c r="AU254" s="172" t="s">
        <v>85</v>
      </c>
      <c r="AY254" s="18" t="s">
        <v>235</v>
      </c>
      <c r="BE254" s="173">
        <f>IF(N254="základní",J254,0)</f>
        <v>0</v>
      </c>
      <c r="BF254" s="173">
        <f>IF(N254="snížená",J254,0)</f>
        <v>0</v>
      </c>
      <c r="BG254" s="173">
        <f>IF(N254="zákl. přenesená",J254,0)</f>
        <v>0</v>
      </c>
      <c r="BH254" s="173">
        <f>IF(N254="sníž. přenesená",J254,0)</f>
        <v>0</v>
      </c>
      <c r="BI254" s="173">
        <f>IF(N254="nulová",J254,0)</f>
        <v>0</v>
      </c>
      <c r="BJ254" s="18" t="s">
        <v>83</v>
      </c>
      <c r="BK254" s="173">
        <f>ROUND(I254*H254,2)</f>
        <v>0</v>
      </c>
      <c r="BL254" s="18" t="s">
        <v>98</v>
      </c>
      <c r="BM254" s="172" t="s">
        <v>2704</v>
      </c>
    </row>
    <row r="255" spans="1:65" s="2" customFormat="1" ht="29.25" x14ac:dyDescent="0.2">
      <c r="A255" s="33"/>
      <c r="B255" s="34"/>
      <c r="C255" s="33"/>
      <c r="D255" s="174" t="s">
        <v>243</v>
      </c>
      <c r="E255" s="33"/>
      <c r="F255" s="175" t="s">
        <v>429</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243</v>
      </c>
      <c r="AU255" s="18" t="s">
        <v>85</v>
      </c>
    </row>
    <row r="256" spans="1:65" s="2" customFormat="1" ht="136.5" x14ac:dyDescent="0.2">
      <c r="A256" s="33"/>
      <c r="B256" s="34"/>
      <c r="C256" s="33"/>
      <c r="D256" s="174" t="s">
        <v>245</v>
      </c>
      <c r="E256" s="33"/>
      <c r="F256" s="178" t="s">
        <v>430</v>
      </c>
      <c r="G256" s="238"/>
      <c r="H256" s="238"/>
      <c r="I256" s="238"/>
      <c r="J256" s="238"/>
      <c r="K256" s="238"/>
      <c r="L256" s="34"/>
      <c r="M256" s="176"/>
      <c r="N256" s="177"/>
      <c r="O256" s="59"/>
      <c r="P256" s="59"/>
      <c r="Q256" s="59"/>
      <c r="R256" s="59"/>
      <c r="S256" s="59"/>
      <c r="T256" s="60"/>
      <c r="U256" s="33"/>
      <c r="V256" s="33"/>
      <c r="W256" s="33"/>
      <c r="X256" s="33"/>
      <c r="Y256" s="33"/>
      <c r="Z256" s="33"/>
      <c r="AA256" s="33"/>
      <c r="AB256" s="33"/>
      <c r="AC256" s="33"/>
      <c r="AD256" s="33"/>
      <c r="AE256" s="33"/>
      <c r="AT256" s="18" t="s">
        <v>245</v>
      </c>
      <c r="AU256" s="18" t="s">
        <v>85</v>
      </c>
    </row>
    <row r="257" spans="1:65" s="13" customFormat="1" x14ac:dyDescent="0.2">
      <c r="B257" s="179"/>
      <c r="D257" s="174" t="s">
        <v>247</v>
      </c>
      <c r="E257" s="180" t="s">
        <v>1</v>
      </c>
      <c r="F257" s="181" t="s">
        <v>2664</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3" customFormat="1" x14ac:dyDescent="0.2">
      <c r="B258" s="179"/>
      <c r="D258" s="174" t="s">
        <v>247</v>
      </c>
      <c r="E258" s="180" t="s">
        <v>1</v>
      </c>
      <c r="F258" s="181" t="s">
        <v>2696</v>
      </c>
      <c r="G258" s="242"/>
      <c r="H258" s="243" t="s">
        <v>1</v>
      </c>
      <c r="I258" s="242"/>
      <c r="J258" s="242"/>
      <c r="K258" s="242"/>
      <c r="L258" s="179"/>
      <c r="M258" s="182"/>
      <c r="N258" s="183"/>
      <c r="O258" s="183"/>
      <c r="P258" s="183"/>
      <c r="Q258" s="183"/>
      <c r="R258" s="183"/>
      <c r="S258" s="183"/>
      <c r="T258" s="184"/>
      <c r="AT258" s="180" t="s">
        <v>247</v>
      </c>
      <c r="AU258" s="180" t="s">
        <v>85</v>
      </c>
      <c r="AV258" s="13" t="s">
        <v>83</v>
      </c>
      <c r="AW258" s="13" t="s">
        <v>33</v>
      </c>
      <c r="AX258" s="13" t="s">
        <v>76</v>
      </c>
      <c r="AY258" s="180" t="s">
        <v>235</v>
      </c>
    </row>
    <row r="259" spans="1:65" s="14" customFormat="1" x14ac:dyDescent="0.2">
      <c r="B259" s="185"/>
      <c r="D259" s="174" t="s">
        <v>247</v>
      </c>
      <c r="E259" s="186" t="s">
        <v>1</v>
      </c>
      <c r="F259" s="187" t="s">
        <v>638</v>
      </c>
      <c r="G259" s="244"/>
      <c r="H259" s="245">
        <v>50</v>
      </c>
      <c r="I259" s="244"/>
      <c r="J259" s="244"/>
      <c r="K259" s="244"/>
      <c r="L259" s="185"/>
      <c r="M259" s="188"/>
      <c r="N259" s="189"/>
      <c r="O259" s="189"/>
      <c r="P259" s="189"/>
      <c r="Q259" s="189"/>
      <c r="R259" s="189"/>
      <c r="S259" s="189"/>
      <c r="T259" s="190"/>
      <c r="AT259" s="186" t="s">
        <v>247</v>
      </c>
      <c r="AU259" s="186" t="s">
        <v>85</v>
      </c>
      <c r="AV259" s="14" t="s">
        <v>85</v>
      </c>
      <c r="AW259" s="14" t="s">
        <v>33</v>
      </c>
      <c r="AX259" s="14" t="s">
        <v>76</v>
      </c>
      <c r="AY259" s="186" t="s">
        <v>235</v>
      </c>
    </row>
    <row r="260" spans="1:65" s="15" customFormat="1" x14ac:dyDescent="0.2">
      <c r="B260" s="191"/>
      <c r="D260" s="174" t="s">
        <v>247</v>
      </c>
      <c r="E260" s="192" t="s">
        <v>1</v>
      </c>
      <c r="F260" s="193" t="s">
        <v>252</v>
      </c>
      <c r="G260" s="246"/>
      <c r="H260" s="247">
        <v>50</v>
      </c>
      <c r="I260" s="246"/>
      <c r="J260" s="246"/>
      <c r="K260" s="246"/>
      <c r="L260" s="191"/>
      <c r="M260" s="194"/>
      <c r="N260" s="195"/>
      <c r="O260" s="195"/>
      <c r="P260" s="195"/>
      <c r="Q260" s="195"/>
      <c r="R260" s="195"/>
      <c r="S260" s="195"/>
      <c r="T260" s="196"/>
      <c r="AT260" s="192" t="s">
        <v>247</v>
      </c>
      <c r="AU260" s="192" t="s">
        <v>85</v>
      </c>
      <c r="AV260" s="15" t="s">
        <v>98</v>
      </c>
      <c r="AW260" s="15" t="s">
        <v>33</v>
      </c>
      <c r="AX260" s="15" t="s">
        <v>83</v>
      </c>
      <c r="AY260" s="192" t="s">
        <v>235</v>
      </c>
    </row>
    <row r="261" spans="1:65" s="2" customFormat="1" ht="19.899999999999999" customHeight="1" x14ac:dyDescent="0.2">
      <c r="A261" s="33"/>
      <c r="B261" s="162"/>
      <c r="C261" s="163" t="s">
        <v>393</v>
      </c>
      <c r="D261" s="163" t="s">
        <v>237</v>
      </c>
      <c r="E261" s="164" t="s">
        <v>433</v>
      </c>
      <c r="F261" s="165" t="s">
        <v>434</v>
      </c>
      <c r="G261" s="240" t="s">
        <v>271</v>
      </c>
      <c r="H261" s="241">
        <v>149.41999999999999</v>
      </c>
      <c r="I261" s="167"/>
      <c r="J261" s="254">
        <f>ROUND(I261*H261,2)</f>
        <v>0</v>
      </c>
      <c r="K261" s="255" t="s">
        <v>241</v>
      </c>
      <c r="L261" s="34"/>
      <c r="M261" s="168" t="s">
        <v>1</v>
      </c>
      <c r="N261" s="169" t="s">
        <v>41</v>
      </c>
      <c r="O261" s="59"/>
      <c r="P261" s="170">
        <f>O261*H261</f>
        <v>0</v>
      </c>
      <c r="Q261" s="170">
        <v>0</v>
      </c>
      <c r="R261" s="170">
        <f>Q261*H261</f>
        <v>0</v>
      </c>
      <c r="S261" s="170">
        <v>0</v>
      </c>
      <c r="T261" s="171">
        <f>S261*H261</f>
        <v>0</v>
      </c>
      <c r="U261" s="33"/>
      <c r="V261" s="33"/>
      <c r="W261" s="33"/>
      <c r="X261" s="33"/>
      <c r="Y261" s="33"/>
      <c r="Z261" s="33"/>
      <c r="AA261" s="33"/>
      <c r="AB261" s="33"/>
      <c r="AC261" s="33"/>
      <c r="AD261" s="33"/>
      <c r="AE261" s="33"/>
      <c r="AR261" s="172" t="s">
        <v>98</v>
      </c>
      <c r="AT261" s="172" t="s">
        <v>237</v>
      </c>
      <c r="AU261" s="172" t="s">
        <v>85</v>
      </c>
      <c r="AY261" s="18" t="s">
        <v>235</v>
      </c>
      <c r="BE261" s="173">
        <f>IF(N261="základní",J261,0)</f>
        <v>0</v>
      </c>
      <c r="BF261" s="173">
        <f>IF(N261="snížená",J261,0)</f>
        <v>0</v>
      </c>
      <c r="BG261" s="173">
        <f>IF(N261="zákl. přenesená",J261,0)</f>
        <v>0</v>
      </c>
      <c r="BH261" s="173">
        <f>IF(N261="sníž. přenesená",J261,0)</f>
        <v>0</v>
      </c>
      <c r="BI261" s="173">
        <f>IF(N261="nulová",J261,0)</f>
        <v>0</v>
      </c>
      <c r="BJ261" s="18" t="s">
        <v>83</v>
      </c>
      <c r="BK261" s="173">
        <f>ROUND(I261*H261,2)</f>
        <v>0</v>
      </c>
      <c r="BL261" s="18" t="s">
        <v>98</v>
      </c>
      <c r="BM261" s="172" t="s">
        <v>2705</v>
      </c>
    </row>
    <row r="262" spans="1:65" s="2" customFormat="1" ht="29.25" x14ac:dyDescent="0.2">
      <c r="A262" s="33"/>
      <c r="B262" s="34"/>
      <c r="C262" s="33"/>
      <c r="D262" s="174" t="s">
        <v>243</v>
      </c>
      <c r="E262" s="33"/>
      <c r="F262" s="175" t="s">
        <v>436</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243</v>
      </c>
      <c r="AU262" s="18" t="s">
        <v>85</v>
      </c>
    </row>
    <row r="263" spans="1:65" s="2" customFormat="1" ht="136.5" x14ac:dyDescent="0.2">
      <c r="A263" s="33"/>
      <c r="B263" s="34"/>
      <c r="C263" s="33"/>
      <c r="D263" s="174" t="s">
        <v>245</v>
      </c>
      <c r="E263" s="33"/>
      <c r="F263" s="178" t="s">
        <v>437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245</v>
      </c>
      <c r="AU263" s="18" t="s">
        <v>85</v>
      </c>
    </row>
    <row r="264" spans="1:65" s="13" customFormat="1" x14ac:dyDescent="0.2">
      <c r="B264" s="179"/>
      <c r="D264" s="174" t="s">
        <v>247</v>
      </c>
      <c r="E264" s="180" t="s">
        <v>1</v>
      </c>
      <c r="F264" s="181" t="s">
        <v>2664</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3" customFormat="1" x14ac:dyDescent="0.2">
      <c r="B265" s="179"/>
      <c r="D265" s="174" t="s">
        <v>247</v>
      </c>
      <c r="E265" s="180" t="s">
        <v>1</v>
      </c>
      <c r="F265" s="181" t="s">
        <v>438</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2691</v>
      </c>
      <c r="G266" s="244"/>
      <c r="H266" s="245">
        <v>149.41999999999999</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149.41999999999999</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30" customHeight="1" x14ac:dyDescent="0.2">
      <c r="A268" s="33"/>
      <c r="B268" s="162"/>
      <c r="C268" s="163" t="s">
        <v>403</v>
      </c>
      <c r="D268" s="163" t="s">
        <v>237</v>
      </c>
      <c r="E268" s="164" t="s">
        <v>442</v>
      </c>
      <c r="F268" s="165" t="s">
        <v>443</v>
      </c>
      <c r="G268" s="240" t="s">
        <v>341</v>
      </c>
      <c r="H268" s="241">
        <v>66.563999999999993</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2706</v>
      </c>
    </row>
    <row r="269" spans="1:65" s="2" customFormat="1" ht="29.25" x14ac:dyDescent="0.2">
      <c r="A269" s="33"/>
      <c r="B269" s="34"/>
      <c r="C269" s="33"/>
      <c r="D269" s="174" t="s">
        <v>243</v>
      </c>
      <c r="E269" s="33"/>
      <c r="F269" s="175" t="s">
        <v>445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13" customFormat="1" x14ac:dyDescent="0.2">
      <c r="B270" s="179"/>
      <c r="D270" s="174" t="s">
        <v>247</v>
      </c>
      <c r="E270" s="180" t="s">
        <v>1</v>
      </c>
      <c r="F270" s="181" t="s">
        <v>2664</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ht="22.5" x14ac:dyDescent="0.2">
      <c r="B271" s="179"/>
      <c r="D271" s="174" t="s">
        <v>247</v>
      </c>
      <c r="E271" s="180" t="s">
        <v>1</v>
      </c>
      <c r="F271" s="181" t="s">
        <v>446</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2707</v>
      </c>
      <c r="G272" s="244"/>
      <c r="H272" s="245">
        <v>66.563999999999993</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66.563999999999993</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412</v>
      </c>
      <c r="D274" s="163" t="s">
        <v>237</v>
      </c>
      <c r="E274" s="164" t="s">
        <v>1939</v>
      </c>
      <c r="F274" s="165" t="s">
        <v>1940</v>
      </c>
      <c r="G274" s="240" t="s">
        <v>271</v>
      </c>
      <c r="H274" s="241">
        <v>654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2708</v>
      </c>
    </row>
    <row r="275" spans="1:65" s="2" customFormat="1" ht="29.25" x14ac:dyDescent="0.2">
      <c r="A275" s="33"/>
      <c r="B275" s="34"/>
      <c r="C275" s="33"/>
      <c r="D275" s="174" t="s">
        <v>243</v>
      </c>
      <c r="E275" s="33"/>
      <c r="F275" s="175" t="s">
        <v>1942</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2664</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2709</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2677</v>
      </c>
      <c r="G279" s="244"/>
      <c r="H279" s="245">
        <v>654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654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7</v>
      </c>
      <c r="D281" s="163" t="s">
        <v>237</v>
      </c>
      <c r="E281" s="164" t="s">
        <v>2710</v>
      </c>
      <c r="F281" s="165" t="s">
        <v>2711</v>
      </c>
      <c r="G281" s="240" t="s">
        <v>271</v>
      </c>
      <c r="H281" s="241">
        <v>0.24</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2712</v>
      </c>
    </row>
    <row r="282" spans="1:65" s="2" customFormat="1" ht="29.25" x14ac:dyDescent="0.2">
      <c r="A282" s="33"/>
      <c r="B282" s="34"/>
      <c r="C282" s="33"/>
      <c r="D282" s="174" t="s">
        <v>243</v>
      </c>
      <c r="E282" s="33"/>
      <c r="F282" s="175" t="s">
        <v>2713</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58.5" x14ac:dyDescent="0.2">
      <c r="A283" s="33"/>
      <c r="B283" s="34"/>
      <c r="C283" s="33"/>
      <c r="D283" s="174" t="s">
        <v>245</v>
      </c>
      <c r="E283" s="33"/>
      <c r="F283" s="178" t="s">
        <v>2714</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2664</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2715</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2716</v>
      </c>
      <c r="G286" s="244"/>
      <c r="H286" s="245">
        <v>0.24</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0.24</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4.45" customHeight="1" x14ac:dyDescent="0.2">
      <c r="A288" s="33"/>
      <c r="B288" s="162"/>
      <c r="C288" s="197" t="s">
        <v>425</v>
      </c>
      <c r="D288" s="197" t="s">
        <v>338</v>
      </c>
      <c r="E288" s="198" t="s">
        <v>2717</v>
      </c>
      <c r="F288" s="199" t="s">
        <v>2718</v>
      </c>
      <c r="G288" s="248" t="s">
        <v>341</v>
      </c>
      <c r="H288" s="249">
        <v>0.48</v>
      </c>
      <c r="I288" s="200"/>
      <c r="J288" s="256">
        <f>ROUND(I288*H288,2)</f>
        <v>0</v>
      </c>
      <c r="K288" s="257" t="s">
        <v>241</v>
      </c>
      <c r="L288" s="201"/>
      <c r="M288" s="202" t="s">
        <v>1</v>
      </c>
      <c r="N288" s="203" t="s">
        <v>41</v>
      </c>
      <c r="O288" s="59"/>
      <c r="P288" s="170">
        <f>O288*H288</f>
        <v>0</v>
      </c>
      <c r="Q288" s="170">
        <v>1</v>
      </c>
      <c r="R288" s="170">
        <f>Q288*H288</f>
        <v>0.48</v>
      </c>
      <c r="S288" s="170">
        <v>0</v>
      </c>
      <c r="T288" s="171">
        <f>S288*H288</f>
        <v>0</v>
      </c>
      <c r="U288" s="33"/>
      <c r="V288" s="33"/>
      <c r="W288" s="33"/>
      <c r="X288" s="33"/>
      <c r="Y288" s="33"/>
      <c r="Z288" s="33"/>
      <c r="AA288" s="33"/>
      <c r="AB288" s="33"/>
      <c r="AC288" s="33"/>
      <c r="AD288" s="33"/>
      <c r="AE288" s="33"/>
      <c r="AR288" s="172" t="s">
        <v>316</v>
      </c>
      <c r="AT288" s="172" t="s">
        <v>338</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2719</v>
      </c>
    </row>
    <row r="289" spans="1:65" s="2" customFormat="1" x14ac:dyDescent="0.2">
      <c r="A289" s="33"/>
      <c r="B289" s="34"/>
      <c r="C289" s="33"/>
      <c r="D289" s="174" t="s">
        <v>243</v>
      </c>
      <c r="E289" s="33"/>
      <c r="F289" s="175" t="s">
        <v>2718</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13" customFormat="1" x14ac:dyDescent="0.2">
      <c r="B290" s="179"/>
      <c r="D290" s="174" t="s">
        <v>247</v>
      </c>
      <c r="E290" s="180" t="s">
        <v>1</v>
      </c>
      <c r="F290" s="181" t="s">
        <v>2720</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2721</v>
      </c>
      <c r="G291" s="244"/>
      <c r="H291" s="245">
        <v>0.48</v>
      </c>
      <c r="I291" s="244"/>
      <c r="J291" s="244"/>
      <c r="K291" s="244"/>
      <c r="L291" s="185"/>
      <c r="M291" s="188"/>
      <c r="N291" s="189"/>
      <c r="O291" s="189"/>
      <c r="P291" s="189"/>
      <c r="Q291" s="189"/>
      <c r="R291" s="189"/>
      <c r="S291" s="189"/>
      <c r="T291" s="190"/>
      <c r="AT291" s="186" t="s">
        <v>247</v>
      </c>
      <c r="AU291" s="186" t="s">
        <v>85</v>
      </c>
      <c r="AV291" s="14" t="s">
        <v>85</v>
      </c>
      <c r="AW291" s="14" t="s">
        <v>33</v>
      </c>
      <c r="AX291" s="14" t="s">
        <v>76</v>
      </c>
      <c r="AY291" s="186" t="s">
        <v>235</v>
      </c>
    </row>
    <row r="292" spans="1:65" s="15" customFormat="1" x14ac:dyDescent="0.2">
      <c r="B292" s="191"/>
      <c r="D292" s="174" t="s">
        <v>247</v>
      </c>
      <c r="E292" s="192" t="s">
        <v>1</v>
      </c>
      <c r="F292" s="193" t="s">
        <v>252</v>
      </c>
      <c r="G292" s="246"/>
      <c r="H292" s="247">
        <v>0.48</v>
      </c>
      <c r="I292" s="246"/>
      <c r="J292" s="246"/>
      <c r="K292" s="246"/>
      <c r="L292" s="191"/>
      <c r="M292" s="194"/>
      <c r="N292" s="195"/>
      <c r="O292" s="195"/>
      <c r="P292" s="195"/>
      <c r="Q292" s="195"/>
      <c r="R292" s="195"/>
      <c r="S292" s="195"/>
      <c r="T292" s="196"/>
      <c r="AT292" s="192" t="s">
        <v>247</v>
      </c>
      <c r="AU292" s="192" t="s">
        <v>85</v>
      </c>
      <c r="AV292" s="15" t="s">
        <v>98</v>
      </c>
      <c r="AW292" s="15" t="s">
        <v>33</v>
      </c>
      <c r="AX292" s="15" t="s">
        <v>83</v>
      </c>
      <c r="AY292" s="192" t="s">
        <v>235</v>
      </c>
    </row>
    <row r="293" spans="1:65" s="2" customFormat="1" ht="19.899999999999999" customHeight="1" x14ac:dyDescent="0.2">
      <c r="A293" s="33"/>
      <c r="B293" s="162"/>
      <c r="C293" s="163" t="s">
        <v>432</v>
      </c>
      <c r="D293" s="163" t="s">
        <v>237</v>
      </c>
      <c r="E293" s="164" t="s">
        <v>1379</v>
      </c>
      <c r="F293" s="165" t="s">
        <v>1380</v>
      </c>
      <c r="G293" s="240" t="s">
        <v>271</v>
      </c>
      <c r="H293" s="241">
        <v>112.44</v>
      </c>
      <c r="I293" s="167"/>
      <c r="J293" s="254">
        <f>ROUND(I293*H293,2)</f>
        <v>0</v>
      </c>
      <c r="K293" s="255" t="s">
        <v>241</v>
      </c>
      <c r="L293" s="34"/>
      <c r="M293" s="168" t="s">
        <v>1</v>
      </c>
      <c r="N293" s="169" t="s">
        <v>41</v>
      </c>
      <c r="O293" s="59"/>
      <c r="P293" s="170">
        <f>O293*H293</f>
        <v>0</v>
      </c>
      <c r="Q293" s="170">
        <v>0</v>
      </c>
      <c r="R293" s="170">
        <f>Q293*H293</f>
        <v>0</v>
      </c>
      <c r="S293" s="170">
        <v>0</v>
      </c>
      <c r="T293" s="171">
        <f>S293*H293</f>
        <v>0</v>
      </c>
      <c r="U293" s="33"/>
      <c r="V293" s="33"/>
      <c r="W293" s="33"/>
      <c r="X293" s="33"/>
      <c r="Y293" s="33"/>
      <c r="Z293" s="33"/>
      <c r="AA293" s="33"/>
      <c r="AB293" s="33"/>
      <c r="AC293" s="33"/>
      <c r="AD293" s="33"/>
      <c r="AE293" s="33"/>
      <c r="AR293" s="172" t="s">
        <v>98</v>
      </c>
      <c r="AT293" s="172" t="s">
        <v>237</v>
      </c>
      <c r="AU293" s="172" t="s">
        <v>85</v>
      </c>
      <c r="AY293" s="18" t="s">
        <v>235</v>
      </c>
      <c r="BE293" s="173">
        <f>IF(N293="základní",J293,0)</f>
        <v>0</v>
      </c>
      <c r="BF293" s="173">
        <f>IF(N293="snížená",J293,0)</f>
        <v>0</v>
      </c>
      <c r="BG293" s="173">
        <f>IF(N293="zákl. přenesená",J293,0)</f>
        <v>0</v>
      </c>
      <c r="BH293" s="173">
        <f>IF(N293="sníž. přenesená",J293,0)</f>
        <v>0</v>
      </c>
      <c r="BI293" s="173">
        <f>IF(N293="nulová",J293,0)</f>
        <v>0</v>
      </c>
      <c r="BJ293" s="18" t="s">
        <v>83</v>
      </c>
      <c r="BK293" s="173">
        <f>ROUND(I293*H293,2)</f>
        <v>0</v>
      </c>
      <c r="BL293" s="18" t="s">
        <v>98</v>
      </c>
      <c r="BM293" s="172" t="s">
        <v>2722</v>
      </c>
    </row>
    <row r="294" spans="1:65" s="2" customFormat="1" ht="29.25" x14ac:dyDescent="0.2">
      <c r="A294" s="33"/>
      <c r="B294" s="34"/>
      <c r="C294" s="33"/>
      <c r="D294" s="174" t="s">
        <v>243</v>
      </c>
      <c r="E294" s="33"/>
      <c r="F294" s="175" t="s">
        <v>1382</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243</v>
      </c>
      <c r="AU294" s="18" t="s">
        <v>85</v>
      </c>
    </row>
    <row r="295" spans="1:65" s="2" customFormat="1" ht="243.75" x14ac:dyDescent="0.2">
      <c r="A295" s="33"/>
      <c r="B295" s="34"/>
      <c r="C295" s="33"/>
      <c r="D295" s="174" t="s">
        <v>245</v>
      </c>
      <c r="E295" s="33"/>
      <c r="F295" s="178" t="s">
        <v>1383</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245</v>
      </c>
      <c r="AU295" s="18" t="s">
        <v>85</v>
      </c>
    </row>
    <row r="296" spans="1:65" s="13" customFormat="1" x14ac:dyDescent="0.2">
      <c r="B296" s="179"/>
      <c r="D296" s="174" t="s">
        <v>247</v>
      </c>
      <c r="E296" s="180" t="s">
        <v>1</v>
      </c>
      <c r="F296" s="181" t="s">
        <v>2664</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3" customFormat="1" x14ac:dyDescent="0.2">
      <c r="B297" s="179"/>
      <c r="D297" s="174" t="s">
        <v>247</v>
      </c>
      <c r="E297" s="180" t="s">
        <v>1</v>
      </c>
      <c r="F297" s="181" t="s">
        <v>2407</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3" customFormat="1" x14ac:dyDescent="0.2">
      <c r="B298" s="179"/>
      <c r="D298" s="174" t="s">
        <v>247</v>
      </c>
      <c r="E298" s="180" t="s">
        <v>1</v>
      </c>
      <c r="F298" s="181" t="s">
        <v>1385</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2723</v>
      </c>
      <c r="G299" s="244"/>
      <c r="H299" s="245">
        <v>146.41999999999999</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1386</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2724</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2725</v>
      </c>
      <c r="G302" s="244"/>
      <c r="H302" s="245">
        <v>-20.3</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4" customFormat="1" x14ac:dyDescent="0.2">
      <c r="B303" s="185"/>
      <c r="D303" s="174" t="s">
        <v>247</v>
      </c>
      <c r="E303" s="186" t="s">
        <v>1</v>
      </c>
      <c r="F303" s="187" t="s">
        <v>2726</v>
      </c>
      <c r="G303" s="244"/>
      <c r="H303" s="245">
        <v>-17.68</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2727</v>
      </c>
      <c r="G304" s="244"/>
      <c r="H304" s="245">
        <v>-17</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2728</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7</v>
      </c>
      <c r="G306" s="244"/>
      <c r="H306" s="245">
        <v>21</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112.44</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9.899999999999999" customHeight="1" x14ac:dyDescent="0.2">
      <c r="A308" s="33"/>
      <c r="B308" s="162"/>
      <c r="C308" s="163" t="s">
        <v>441</v>
      </c>
      <c r="D308" s="163" t="s">
        <v>237</v>
      </c>
      <c r="E308" s="164" t="s">
        <v>449</v>
      </c>
      <c r="F308" s="165" t="s">
        <v>450</v>
      </c>
      <c r="G308" s="240" t="s">
        <v>263</v>
      </c>
      <c r="H308" s="241">
        <v>25</v>
      </c>
      <c r="I308" s="167"/>
      <c r="J308" s="254">
        <f>ROUND(I308*H308,2)</f>
        <v>0</v>
      </c>
      <c r="K308" s="255" t="s">
        <v>241</v>
      </c>
      <c r="L308" s="34"/>
      <c r="M308" s="168" t="s">
        <v>1</v>
      </c>
      <c r="N308" s="169" t="s">
        <v>41</v>
      </c>
      <c r="O308" s="59"/>
      <c r="P308" s="170">
        <f>O308*H308</f>
        <v>0</v>
      </c>
      <c r="Q308" s="170">
        <v>0</v>
      </c>
      <c r="R308" s="170">
        <f>Q308*H308</f>
        <v>0</v>
      </c>
      <c r="S308" s="170">
        <v>0</v>
      </c>
      <c r="T308" s="171">
        <f>S308*H308</f>
        <v>0</v>
      </c>
      <c r="U308" s="33"/>
      <c r="V308" s="33"/>
      <c r="W308" s="33"/>
      <c r="X308" s="33"/>
      <c r="Y308" s="33"/>
      <c r="Z308" s="33"/>
      <c r="AA308" s="33"/>
      <c r="AB308" s="33"/>
      <c r="AC308" s="33"/>
      <c r="AD308" s="33"/>
      <c r="AE308" s="33"/>
      <c r="AR308" s="172" t="s">
        <v>98</v>
      </c>
      <c r="AT308" s="172" t="s">
        <v>237</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2729</v>
      </c>
    </row>
    <row r="309" spans="1:65" s="2" customFormat="1" ht="29.25" x14ac:dyDescent="0.2">
      <c r="A309" s="33"/>
      <c r="B309" s="34"/>
      <c r="C309" s="33"/>
      <c r="D309" s="174" t="s">
        <v>243</v>
      </c>
      <c r="E309" s="33"/>
      <c r="F309" s="175" t="s">
        <v>452</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2" customFormat="1" ht="58.5" x14ac:dyDescent="0.2">
      <c r="A310" s="33"/>
      <c r="B310" s="34"/>
      <c r="C310" s="33"/>
      <c r="D310" s="174" t="s">
        <v>245</v>
      </c>
      <c r="E310" s="33"/>
      <c r="F310" s="178" t="s">
        <v>453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245</v>
      </c>
      <c r="AU310" s="18" t="s">
        <v>85</v>
      </c>
    </row>
    <row r="311" spans="1:65" s="13" customFormat="1" x14ac:dyDescent="0.2">
      <c r="B311" s="179"/>
      <c r="D311" s="174" t="s">
        <v>247</v>
      </c>
      <c r="E311" s="180" t="s">
        <v>1</v>
      </c>
      <c r="F311" s="181" t="s">
        <v>2664</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2730</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3" customFormat="1" ht="22.5" x14ac:dyDescent="0.2">
      <c r="B313" s="179"/>
      <c r="D313" s="174" t="s">
        <v>247</v>
      </c>
      <c r="E313" s="180" t="s">
        <v>1</v>
      </c>
      <c r="F313" s="181" t="s">
        <v>2731</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448</v>
      </c>
      <c r="G314" s="244"/>
      <c r="H314" s="245">
        <v>25</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25</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19.899999999999999" customHeight="1" x14ac:dyDescent="0.2">
      <c r="A316" s="33"/>
      <c r="B316" s="162"/>
      <c r="C316" s="163" t="s">
        <v>448</v>
      </c>
      <c r="D316" s="163" t="s">
        <v>237</v>
      </c>
      <c r="E316" s="164" t="s">
        <v>464</v>
      </c>
      <c r="F316" s="165" t="s">
        <v>465</v>
      </c>
      <c r="G316" s="240" t="s">
        <v>263</v>
      </c>
      <c r="H316" s="241">
        <v>25</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2732</v>
      </c>
    </row>
    <row r="317" spans="1:65" s="2" customFormat="1" ht="29.25" x14ac:dyDescent="0.2">
      <c r="A317" s="33"/>
      <c r="B317" s="34"/>
      <c r="C317" s="33"/>
      <c r="D317" s="174" t="s">
        <v>243</v>
      </c>
      <c r="E317" s="33"/>
      <c r="F317" s="175" t="s">
        <v>467</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136.5" x14ac:dyDescent="0.2">
      <c r="A318" s="33"/>
      <c r="B318" s="34"/>
      <c r="C318" s="33"/>
      <c r="D318" s="174" t="s">
        <v>245</v>
      </c>
      <c r="E318" s="33"/>
      <c r="F318" s="178" t="s">
        <v>468</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2664</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2419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448</v>
      </c>
      <c r="G321" s="244"/>
      <c r="H321" s="245">
        <v>25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25</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14.45" customHeight="1" x14ac:dyDescent="0.2">
      <c r="A323" s="33"/>
      <c r="B323" s="162"/>
      <c r="C323" s="197" t="s">
        <v>456</v>
      </c>
      <c r="D323" s="197" t="s">
        <v>338</v>
      </c>
      <c r="E323" s="198" t="s">
        <v>477</v>
      </c>
      <c r="F323" s="199" t="s">
        <v>478</v>
      </c>
      <c r="G323" s="248" t="s">
        <v>479</v>
      </c>
      <c r="H323" s="249">
        <v>0.77300000000000002</v>
      </c>
      <c r="I323" s="200"/>
      <c r="J323" s="256">
        <f>ROUND(I323*H323,2)</f>
        <v>0</v>
      </c>
      <c r="K323" s="257" t="s">
        <v>241</v>
      </c>
      <c r="L323" s="201"/>
      <c r="M323" s="202" t="s">
        <v>1</v>
      </c>
      <c r="N323" s="203" t="s">
        <v>41</v>
      </c>
      <c r="O323" s="59"/>
      <c r="P323" s="170">
        <f>O323*H323</f>
        <v>0</v>
      </c>
      <c r="Q323" s="170">
        <v>1E-3</v>
      </c>
      <c r="R323" s="170">
        <f>Q323*H323</f>
        <v>7.7300000000000003E-4</v>
      </c>
      <c r="S323" s="170">
        <v>0</v>
      </c>
      <c r="T323" s="171">
        <f>S323*H323</f>
        <v>0</v>
      </c>
      <c r="U323" s="33"/>
      <c r="V323" s="33"/>
      <c r="W323" s="33"/>
      <c r="X323" s="33"/>
      <c r="Y323" s="33"/>
      <c r="Z323" s="33"/>
      <c r="AA323" s="33"/>
      <c r="AB323" s="33"/>
      <c r="AC323" s="33"/>
      <c r="AD323" s="33"/>
      <c r="AE323" s="33"/>
      <c r="AR323" s="172" t="s">
        <v>316</v>
      </c>
      <c r="AT323" s="172" t="s">
        <v>338</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2733</v>
      </c>
    </row>
    <row r="324" spans="1:65" s="2" customFormat="1" x14ac:dyDescent="0.2">
      <c r="A324" s="33"/>
      <c r="B324" s="34"/>
      <c r="C324" s="33"/>
      <c r="D324" s="174" t="s">
        <v>243</v>
      </c>
      <c r="E324" s="33"/>
      <c r="F324" s="175" t="s">
        <v>478</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13" customFormat="1" x14ac:dyDescent="0.2">
      <c r="B325" s="179"/>
      <c r="D325" s="174" t="s">
        <v>247</v>
      </c>
      <c r="E325" s="180" t="s">
        <v>1</v>
      </c>
      <c r="F325" s="181" t="s">
        <v>481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4" customFormat="1" x14ac:dyDescent="0.2">
      <c r="B326" s="185"/>
      <c r="D326" s="174" t="s">
        <v>247</v>
      </c>
      <c r="E326" s="186" t="s">
        <v>1</v>
      </c>
      <c r="F326" s="187" t="s">
        <v>2734</v>
      </c>
      <c r="G326" s="244"/>
      <c r="H326" s="245">
        <v>0.77300000000000002</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1:65" s="15" customFormat="1" x14ac:dyDescent="0.2">
      <c r="B327" s="191"/>
      <c r="D327" s="174" t="s">
        <v>247</v>
      </c>
      <c r="E327" s="192" t="s">
        <v>1</v>
      </c>
      <c r="F327" s="193" t="s">
        <v>252</v>
      </c>
      <c r="G327" s="246"/>
      <c r="H327" s="247">
        <v>0.77300000000000002</v>
      </c>
      <c r="I327" s="246"/>
      <c r="J327" s="246"/>
      <c r="K327" s="246"/>
      <c r="L327" s="191"/>
      <c r="M327" s="194"/>
      <c r="N327" s="195"/>
      <c r="O327" s="195"/>
      <c r="P327" s="195"/>
      <c r="Q327" s="195"/>
      <c r="R327" s="195"/>
      <c r="S327" s="195"/>
      <c r="T327" s="196"/>
      <c r="AT327" s="192" t="s">
        <v>247</v>
      </c>
      <c r="AU327" s="192" t="s">
        <v>85</v>
      </c>
      <c r="AV327" s="15" t="s">
        <v>98</v>
      </c>
      <c r="AW327" s="15" t="s">
        <v>33</v>
      </c>
      <c r="AX327" s="15" t="s">
        <v>83</v>
      </c>
      <c r="AY327" s="192" t="s">
        <v>235</v>
      </c>
    </row>
    <row r="328" spans="1:65" s="2" customFormat="1" ht="19.899999999999999" customHeight="1" x14ac:dyDescent="0.2">
      <c r="A328" s="33"/>
      <c r="B328" s="162"/>
      <c r="C328" s="163" t="s">
        <v>463</v>
      </c>
      <c r="D328" s="163" t="s">
        <v>237</v>
      </c>
      <c r="E328" s="164" t="s">
        <v>854</v>
      </c>
      <c r="F328" s="165" t="s">
        <v>855</v>
      </c>
      <c r="G328" s="240" t="s">
        <v>263</v>
      </c>
      <c r="H328" s="241">
        <v>25</v>
      </c>
      <c r="I328" s="167"/>
      <c r="J328" s="254">
        <f>ROUND(I328*H328,2)</f>
        <v>0</v>
      </c>
      <c r="K328" s="255" t="s">
        <v>241</v>
      </c>
      <c r="L328" s="34"/>
      <c r="M328" s="168" t="s">
        <v>1</v>
      </c>
      <c r="N328" s="169" t="s">
        <v>41</v>
      </c>
      <c r="O328" s="59"/>
      <c r="P328" s="170">
        <f>O328*H328</f>
        <v>0</v>
      </c>
      <c r="Q328" s="170">
        <v>0</v>
      </c>
      <c r="R328" s="170">
        <f>Q328*H328</f>
        <v>0</v>
      </c>
      <c r="S328" s="170">
        <v>0</v>
      </c>
      <c r="T328" s="171">
        <f>S328*H328</f>
        <v>0</v>
      </c>
      <c r="U328" s="33"/>
      <c r="V328" s="33"/>
      <c r="W328" s="33"/>
      <c r="X328" s="33"/>
      <c r="Y328" s="33"/>
      <c r="Z328" s="33"/>
      <c r="AA328" s="33"/>
      <c r="AB328" s="33"/>
      <c r="AC328" s="33"/>
      <c r="AD328" s="33"/>
      <c r="AE328" s="33"/>
      <c r="AR328" s="172" t="s">
        <v>98</v>
      </c>
      <c r="AT328" s="172" t="s">
        <v>237</v>
      </c>
      <c r="AU328" s="172" t="s">
        <v>85</v>
      </c>
      <c r="AY328" s="18" t="s">
        <v>235</v>
      </c>
      <c r="BE328" s="173">
        <f>IF(N328="základní",J328,0)</f>
        <v>0</v>
      </c>
      <c r="BF328" s="173">
        <f>IF(N328="snížená",J328,0)</f>
        <v>0</v>
      </c>
      <c r="BG328" s="173">
        <f>IF(N328="zákl. přenesená",J328,0)</f>
        <v>0</v>
      </c>
      <c r="BH328" s="173">
        <f>IF(N328="sníž. přenesená",J328,0)</f>
        <v>0</v>
      </c>
      <c r="BI328" s="173">
        <f>IF(N328="nulová",J328,0)</f>
        <v>0</v>
      </c>
      <c r="BJ328" s="18" t="s">
        <v>83</v>
      </c>
      <c r="BK328" s="173">
        <f>ROUND(I328*H328,2)</f>
        <v>0</v>
      </c>
      <c r="BL328" s="18" t="s">
        <v>98</v>
      </c>
      <c r="BM328" s="172" t="s">
        <v>2735</v>
      </c>
    </row>
    <row r="329" spans="1:65" s="2" customFormat="1" ht="19.5" x14ac:dyDescent="0.2">
      <c r="A329" s="33"/>
      <c r="B329" s="34"/>
      <c r="C329" s="33"/>
      <c r="D329" s="174" t="s">
        <v>243</v>
      </c>
      <c r="E329" s="33"/>
      <c r="F329" s="175" t="s">
        <v>857</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243</v>
      </c>
      <c r="AU329" s="18" t="s">
        <v>85</v>
      </c>
    </row>
    <row r="330" spans="1:65" s="2" customFormat="1" ht="136.5" x14ac:dyDescent="0.2">
      <c r="A330" s="33"/>
      <c r="B330" s="34"/>
      <c r="C330" s="33"/>
      <c r="D330" s="174" t="s">
        <v>245</v>
      </c>
      <c r="E330" s="33"/>
      <c r="F330" s="178" t="s">
        <v>487</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245</v>
      </c>
      <c r="AU330" s="18" t="s">
        <v>85</v>
      </c>
    </row>
    <row r="331" spans="1:65" s="13" customFormat="1" x14ac:dyDescent="0.2">
      <c r="B331" s="179"/>
      <c r="D331" s="174" t="s">
        <v>247</v>
      </c>
      <c r="E331" s="180" t="s">
        <v>1</v>
      </c>
      <c r="F331" s="181" t="s">
        <v>2664</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3" customFormat="1" x14ac:dyDescent="0.2">
      <c r="B332" s="179"/>
      <c r="D332" s="174" t="s">
        <v>247</v>
      </c>
      <c r="E332" s="180" t="s">
        <v>1</v>
      </c>
      <c r="F332" s="181" t="s">
        <v>2736</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448</v>
      </c>
      <c r="G333" s="244"/>
      <c r="H333" s="245">
        <v>25</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25</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9.899999999999999" customHeight="1" x14ac:dyDescent="0.2">
      <c r="A335" s="33"/>
      <c r="B335" s="162"/>
      <c r="C335" s="163" t="s">
        <v>469</v>
      </c>
      <c r="D335" s="163" t="s">
        <v>237</v>
      </c>
      <c r="E335" s="164" t="s">
        <v>483</v>
      </c>
      <c r="F335" s="165" t="s">
        <v>484</v>
      </c>
      <c r="G335" s="240" t="s">
        <v>263</v>
      </c>
      <c r="H335" s="241">
        <v>34</v>
      </c>
      <c r="I335" s="167"/>
      <c r="J335" s="254">
        <f>ROUND(I335*H335,2)</f>
        <v>0</v>
      </c>
      <c r="K335" s="255" t="s">
        <v>241</v>
      </c>
      <c r="L335" s="34"/>
      <c r="M335" s="168" t="s">
        <v>1</v>
      </c>
      <c r="N335" s="169"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98</v>
      </c>
      <c r="AT335" s="172" t="s">
        <v>237</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2737</v>
      </c>
    </row>
    <row r="336" spans="1:65" s="2" customFormat="1" ht="19.5" x14ac:dyDescent="0.2">
      <c r="A336" s="33"/>
      <c r="B336" s="34"/>
      <c r="C336" s="33"/>
      <c r="D336" s="174" t="s">
        <v>243</v>
      </c>
      <c r="E336" s="33"/>
      <c r="F336" s="175" t="s">
        <v>486</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2" customFormat="1" ht="136.5" x14ac:dyDescent="0.2">
      <c r="A337" s="33"/>
      <c r="B337" s="34"/>
      <c r="C337" s="33"/>
      <c r="D337" s="174" t="s">
        <v>245</v>
      </c>
      <c r="E337" s="33"/>
      <c r="F337" s="178" t="s">
        <v>487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245</v>
      </c>
      <c r="AU337" s="18" t="s">
        <v>85</v>
      </c>
    </row>
    <row r="338" spans="1:65" s="13" customFormat="1" x14ac:dyDescent="0.2">
      <c r="B338" s="179"/>
      <c r="D338" s="174" t="s">
        <v>247</v>
      </c>
      <c r="E338" s="180" t="s">
        <v>1</v>
      </c>
      <c r="F338" s="181" t="s">
        <v>2664</v>
      </c>
      <c r="G338" s="242"/>
      <c r="H338" s="243" t="s">
        <v>1</v>
      </c>
      <c r="I338" s="242"/>
      <c r="J338" s="242"/>
      <c r="K338" s="242"/>
      <c r="L338" s="179"/>
      <c r="M338" s="182"/>
      <c r="N338" s="183"/>
      <c r="O338" s="183"/>
      <c r="P338" s="183"/>
      <c r="Q338" s="183"/>
      <c r="R338" s="183"/>
      <c r="S338" s="183"/>
      <c r="T338" s="184"/>
      <c r="AT338" s="180" t="s">
        <v>247</v>
      </c>
      <c r="AU338" s="180" t="s">
        <v>85</v>
      </c>
      <c r="AV338" s="13" t="s">
        <v>83</v>
      </c>
      <c r="AW338" s="13" t="s">
        <v>33</v>
      </c>
      <c r="AX338" s="13" t="s">
        <v>76</v>
      </c>
      <c r="AY338" s="180" t="s">
        <v>235</v>
      </c>
    </row>
    <row r="339" spans="1:65" s="13" customFormat="1" x14ac:dyDescent="0.2">
      <c r="B339" s="179"/>
      <c r="D339" s="174" t="s">
        <v>247</v>
      </c>
      <c r="E339" s="180" t="s">
        <v>1</v>
      </c>
      <c r="F339" s="181" t="s">
        <v>2738</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515</v>
      </c>
      <c r="G340" s="244"/>
      <c r="H340" s="245">
        <v>34</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34</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12" customFormat="1" ht="22.9" customHeight="1" x14ac:dyDescent="0.2">
      <c r="B342" s="152"/>
      <c r="D342" s="153" t="s">
        <v>75</v>
      </c>
      <c r="E342" s="161" t="s">
        <v>85</v>
      </c>
      <c r="F342" s="161" t="s">
        <v>514</v>
      </c>
      <c r="G342" s="239"/>
      <c r="H342" s="239"/>
      <c r="I342" s="239"/>
      <c r="J342" s="253">
        <f>BK342</f>
        <v>0</v>
      </c>
      <c r="K342" s="239"/>
      <c r="L342" s="152"/>
      <c r="M342" s="155"/>
      <c r="N342" s="156"/>
      <c r="O342" s="156"/>
      <c r="P342" s="157">
        <f>SUM(P343:P349)</f>
        <v>0</v>
      </c>
      <c r="Q342" s="156"/>
      <c r="R342" s="157">
        <f>SUM(R343:R349)</f>
        <v>36.72</v>
      </c>
      <c r="S342" s="156"/>
      <c r="T342" s="158">
        <f>SUM(T343:T349)</f>
        <v>0</v>
      </c>
      <c r="AR342" s="153" t="s">
        <v>83</v>
      </c>
      <c r="AT342" s="159" t="s">
        <v>75</v>
      </c>
      <c r="AU342" s="159" t="s">
        <v>83</v>
      </c>
      <c r="AY342" s="153" t="s">
        <v>235</v>
      </c>
      <c r="BK342" s="160">
        <f>SUM(BK343:BK349)</f>
        <v>0</v>
      </c>
    </row>
    <row r="343" spans="1:65" s="2" customFormat="1" ht="19.899999999999999" customHeight="1" x14ac:dyDescent="0.2">
      <c r="A343" s="33"/>
      <c r="B343" s="162"/>
      <c r="C343" s="163" t="s">
        <v>476</v>
      </c>
      <c r="D343" s="163" t="s">
        <v>237</v>
      </c>
      <c r="E343" s="164" t="s">
        <v>516</v>
      </c>
      <c r="F343" s="165" t="s">
        <v>517</v>
      </c>
      <c r="G343" s="240" t="s">
        <v>271</v>
      </c>
      <c r="H343" s="241">
        <v>17</v>
      </c>
      <c r="I343" s="167"/>
      <c r="J343" s="254">
        <f>ROUND(I343*H343,2)</f>
        <v>0</v>
      </c>
      <c r="K343" s="255" t="s">
        <v>241</v>
      </c>
      <c r="L343" s="34"/>
      <c r="M343" s="168" t="s">
        <v>1</v>
      </c>
      <c r="N343" s="169" t="s">
        <v>41</v>
      </c>
      <c r="O343" s="59"/>
      <c r="P343" s="170">
        <f>O343*H343</f>
        <v>0</v>
      </c>
      <c r="Q343" s="170">
        <v>2.16</v>
      </c>
      <c r="R343" s="170">
        <f>Q343*H343</f>
        <v>36.72</v>
      </c>
      <c r="S343" s="170">
        <v>0</v>
      </c>
      <c r="T343" s="171">
        <f>S343*H343</f>
        <v>0</v>
      </c>
      <c r="U343" s="33"/>
      <c r="V343" s="33"/>
      <c r="W343" s="33"/>
      <c r="X343" s="33"/>
      <c r="Y343" s="33"/>
      <c r="Z343" s="33"/>
      <c r="AA343" s="33"/>
      <c r="AB343" s="33"/>
      <c r="AC343" s="33"/>
      <c r="AD343" s="33"/>
      <c r="AE343" s="33"/>
      <c r="AR343" s="172" t="s">
        <v>98</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2739</v>
      </c>
    </row>
    <row r="344" spans="1:65" s="2" customFormat="1" ht="19.5" x14ac:dyDescent="0.2">
      <c r="A344" s="33"/>
      <c r="B344" s="34"/>
      <c r="C344" s="33"/>
      <c r="D344" s="174" t="s">
        <v>243</v>
      </c>
      <c r="E344" s="33"/>
      <c r="F344" s="175" t="s">
        <v>519</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2" customFormat="1" ht="39" x14ac:dyDescent="0.2">
      <c r="A345" s="33"/>
      <c r="B345" s="34"/>
      <c r="C345" s="33"/>
      <c r="D345" s="174" t="s">
        <v>245</v>
      </c>
      <c r="E345" s="33"/>
      <c r="F345" s="178" t="s">
        <v>520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245</v>
      </c>
      <c r="AU345" s="18" t="s">
        <v>85</v>
      </c>
    </row>
    <row r="346" spans="1:65" s="13" customFormat="1" x14ac:dyDescent="0.2">
      <c r="B346" s="179"/>
      <c r="D346" s="174" t="s">
        <v>247</v>
      </c>
      <c r="E346" s="180" t="s">
        <v>1</v>
      </c>
      <c r="F346" s="181" t="s">
        <v>2664</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2740</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2741</v>
      </c>
      <c r="G348" s="244"/>
      <c r="H348" s="245">
        <v>17</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17</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12" customFormat="1" ht="22.9" customHeight="1" x14ac:dyDescent="0.2">
      <c r="B350" s="152"/>
      <c r="D350" s="153" t="s">
        <v>75</v>
      </c>
      <c r="E350" s="161" t="s">
        <v>93</v>
      </c>
      <c r="F350" s="161" t="s">
        <v>522</v>
      </c>
      <c r="G350" s="239"/>
      <c r="H350" s="239"/>
      <c r="I350" s="239"/>
      <c r="J350" s="253">
        <f>BK350</f>
        <v>0</v>
      </c>
      <c r="K350" s="239"/>
      <c r="L350" s="152"/>
      <c r="M350" s="155"/>
      <c r="N350" s="156"/>
      <c r="O350" s="156"/>
      <c r="P350" s="157">
        <f>SUM(P351:P410)</f>
        <v>0</v>
      </c>
      <c r="Q350" s="156"/>
      <c r="R350" s="157">
        <f>SUM(R351:R410)</f>
        <v>4.4026972799999999</v>
      </c>
      <c r="S350" s="156"/>
      <c r="T350" s="158">
        <f>SUM(T351:T410)</f>
        <v>0</v>
      </c>
      <c r="AR350" s="153" t="s">
        <v>83</v>
      </c>
      <c r="AT350" s="159" t="s">
        <v>75</v>
      </c>
      <c r="AU350" s="159" t="s">
        <v>83</v>
      </c>
      <c r="AY350" s="153" t="s">
        <v>235</v>
      </c>
      <c r="BK350" s="160">
        <f>SUM(BK351:BK410)</f>
        <v>0</v>
      </c>
    </row>
    <row r="351" spans="1:65" s="2" customFormat="1" ht="19.899999999999999" customHeight="1" x14ac:dyDescent="0.2">
      <c r="A351" s="33"/>
      <c r="B351" s="162"/>
      <c r="C351" s="163" t="s">
        <v>260</v>
      </c>
      <c r="D351" s="163" t="s">
        <v>237</v>
      </c>
      <c r="E351" s="164" t="s">
        <v>524</v>
      </c>
      <c r="F351" s="165" t="s">
        <v>525</v>
      </c>
      <c r="G351" s="240" t="s">
        <v>341</v>
      </c>
      <c r="H351" s="241">
        <v>0.13800000000000001</v>
      </c>
      <c r="I351" s="167"/>
      <c r="J351" s="254">
        <f>ROUND(I351*H351,2)</f>
        <v>0</v>
      </c>
      <c r="K351" s="255" t="s">
        <v>241</v>
      </c>
      <c r="L351" s="34"/>
      <c r="M351" s="168" t="s">
        <v>1</v>
      </c>
      <c r="N351" s="169" t="s">
        <v>41</v>
      </c>
      <c r="O351" s="59"/>
      <c r="P351" s="170">
        <f>O351*H351</f>
        <v>0</v>
      </c>
      <c r="Q351" s="170">
        <v>1.9539999999999998E-2</v>
      </c>
      <c r="R351" s="170">
        <f>Q351*H351</f>
        <v>2.69652E-3</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2742</v>
      </c>
    </row>
    <row r="352" spans="1:65" s="2" customFormat="1" ht="29.25" x14ac:dyDescent="0.2">
      <c r="A352" s="33"/>
      <c r="B352" s="34"/>
      <c r="C352" s="33"/>
      <c r="D352" s="174" t="s">
        <v>243</v>
      </c>
      <c r="E352" s="33"/>
      <c r="F352" s="175" t="s">
        <v>527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68.25" x14ac:dyDescent="0.2">
      <c r="A353" s="33"/>
      <c r="B353" s="34"/>
      <c r="C353" s="33"/>
      <c r="D353" s="174" t="s">
        <v>245</v>
      </c>
      <c r="E353" s="33"/>
      <c r="F353" s="178" t="s">
        <v>528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2664</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2468</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3" customFormat="1" x14ac:dyDescent="0.2">
      <c r="B356" s="179"/>
      <c r="D356" s="174" t="s">
        <v>247</v>
      </c>
      <c r="E356" s="180" t="s">
        <v>1</v>
      </c>
      <c r="F356" s="181" t="s">
        <v>532</v>
      </c>
      <c r="G356" s="242"/>
      <c r="H356" s="243" t="s">
        <v>1</v>
      </c>
      <c r="I356" s="242"/>
      <c r="J356" s="242"/>
      <c r="K356" s="242"/>
      <c r="L356" s="179"/>
      <c r="M356" s="182"/>
      <c r="N356" s="183"/>
      <c r="O356" s="183"/>
      <c r="P356" s="183"/>
      <c r="Q356" s="183"/>
      <c r="R356" s="183"/>
      <c r="S356" s="183"/>
      <c r="T356" s="184"/>
      <c r="AT356" s="180" t="s">
        <v>247</v>
      </c>
      <c r="AU356" s="180" t="s">
        <v>85</v>
      </c>
      <c r="AV356" s="13" t="s">
        <v>83</v>
      </c>
      <c r="AW356" s="13" t="s">
        <v>33</v>
      </c>
      <c r="AX356" s="13" t="s">
        <v>76</v>
      </c>
      <c r="AY356" s="180" t="s">
        <v>235</v>
      </c>
    </row>
    <row r="357" spans="1:65" s="14" customFormat="1" x14ac:dyDescent="0.2">
      <c r="B357" s="185"/>
      <c r="D357" s="174" t="s">
        <v>247</v>
      </c>
      <c r="E357" s="186" t="s">
        <v>1</v>
      </c>
      <c r="F357" s="187" t="s">
        <v>2743</v>
      </c>
      <c r="G357" s="244"/>
      <c r="H357" s="245">
        <v>9.9000000000000005E-2</v>
      </c>
      <c r="I357" s="244"/>
      <c r="J357" s="244"/>
      <c r="K357" s="244"/>
      <c r="L357" s="185"/>
      <c r="M357" s="188"/>
      <c r="N357" s="189"/>
      <c r="O357" s="189"/>
      <c r="P357" s="189"/>
      <c r="Q357" s="189"/>
      <c r="R357" s="189"/>
      <c r="S357" s="189"/>
      <c r="T357" s="190"/>
      <c r="AT357" s="186" t="s">
        <v>247</v>
      </c>
      <c r="AU357" s="186" t="s">
        <v>85</v>
      </c>
      <c r="AV357" s="14" t="s">
        <v>85</v>
      </c>
      <c r="AW357" s="14" t="s">
        <v>33</v>
      </c>
      <c r="AX357" s="14" t="s">
        <v>76</v>
      </c>
      <c r="AY357" s="186" t="s">
        <v>235</v>
      </c>
    </row>
    <row r="358" spans="1:65" s="14" customFormat="1" x14ac:dyDescent="0.2">
      <c r="B358" s="185"/>
      <c r="D358" s="174" t="s">
        <v>247</v>
      </c>
      <c r="E358" s="186" t="s">
        <v>1</v>
      </c>
      <c r="F358" s="187" t="s">
        <v>2744</v>
      </c>
      <c r="G358" s="244"/>
      <c r="H358" s="245">
        <v>3.9E-2</v>
      </c>
      <c r="I358" s="244"/>
      <c r="J358" s="244"/>
      <c r="K358" s="244"/>
      <c r="L358" s="185"/>
      <c r="M358" s="188"/>
      <c r="N358" s="189"/>
      <c r="O358" s="189"/>
      <c r="P358" s="189"/>
      <c r="Q358" s="189"/>
      <c r="R358" s="189"/>
      <c r="S358" s="189"/>
      <c r="T358" s="190"/>
      <c r="AT358" s="186" t="s">
        <v>247</v>
      </c>
      <c r="AU358" s="186" t="s">
        <v>85</v>
      </c>
      <c r="AV358" s="14" t="s">
        <v>85</v>
      </c>
      <c r="AW358" s="14" t="s">
        <v>33</v>
      </c>
      <c r="AX358" s="14" t="s">
        <v>76</v>
      </c>
      <c r="AY358" s="186" t="s">
        <v>235</v>
      </c>
    </row>
    <row r="359" spans="1:65" s="15" customFormat="1" x14ac:dyDescent="0.2">
      <c r="B359" s="191"/>
      <c r="D359" s="174" t="s">
        <v>247</v>
      </c>
      <c r="E359" s="192" t="s">
        <v>1</v>
      </c>
      <c r="F359" s="193" t="s">
        <v>252</v>
      </c>
      <c r="G359" s="246"/>
      <c r="H359" s="247">
        <v>0.13800000000000001</v>
      </c>
      <c r="I359" s="246"/>
      <c r="J359" s="246"/>
      <c r="K359" s="246"/>
      <c r="L359" s="191"/>
      <c r="M359" s="194"/>
      <c r="N359" s="195"/>
      <c r="O359" s="195"/>
      <c r="P359" s="195"/>
      <c r="Q359" s="195"/>
      <c r="R359" s="195"/>
      <c r="S359" s="195"/>
      <c r="T359" s="196"/>
      <c r="AT359" s="192" t="s">
        <v>247</v>
      </c>
      <c r="AU359" s="192" t="s">
        <v>85</v>
      </c>
      <c r="AV359" s="15" t="s">
        <v>98</v>
      </c>
      <c r="AW359" s="15" t="s">
        <v>33</v>
      </c>
      <c r="AX359" s="15" t="s">
        <v>83</v>
      </c>
      <c r="AY359" s="192" t="s">
        <v>235</v>
      </c>
    </row>
    <row r="360" spans="1:65" s="2" customFormat="1" ht="14.45" customHeight="1" x14ac:dyDescent="0.2">
      <c r="A360" s="33"/>
      <c r="B360" s="162"/>
      <c r="C360" s="197" t="s">
        <v>493</v>
      </c>
      <c r="D360" s="197" t="s">
        <v>338</v>
      </c>
      <c r="E360" s="198" t="s">
        <v>535</v>
      </c>
      <c r="F360" s="199" t="s">
        <v>536</v>
      </c>
      <c r="G360" s="248" t="s">
        <v>341</v>
      </c>
      <c r="H360" s="249">
        <v>0.13800000000000001</v>
      </c>
      <c r="I360" s="200"/>
      <c r="J360" s="256">
        <f>ROUND(I360*H360,2)</f>
        <v>0</v>
      </c>
      <c r="K360" s="257" t="s">
        <v>241</v>
      </c>
      <c r="L360" s="201"/>
      <c r="M360" s="202" t="s">
        <v>1</v>
      </c>
      <c r="N360" s="203" t="s">
        <v>41</v>
      </c>
      <c r="O360" s="59"/>
      <c r="P360" s="170">
        <f>O360*H360</f>
        <v>0</v>
      </c>
      <c r="Q360" s="170">
        <v>1</v>
      </c>
      <c r="R360" s="170">
        <f>Q360*H360</f>
        <v>0.13800000000000001</v>
      </c>
      <c r="S360" s="170">
        <v>0</v>
      </c>
      <c r="T360" s="171">
        <f>S360*H360</f>
        <v>0</v>
      </c>
      <c r="U360" s="33"/>
      <c r="V360" s="33"/>
      <c r="W360" s="33"/>
      <c r="X360" s="33"/>
      <c r="Y360" s="33"/>
      <c r="Z360" s="33"/>
      <c r="AA360" s="33"/>
      <c r="AB360" s="33"/>
      <c r="AC360" s="33"/>
      <c r="AD360" s="33"/>
      <c r="AE360" s="33"/>
      <c r="AR360" s="172" t="s">
        <v>316</v>
      </c>
      <c r="AT360" s="172" t="s">
        <v>338</v>
      </c>
      <c r="AU360" s="172" t="s">
        <v>85</v>
      </c>
      <c r="AY360" s="18" t="s">
        <v>235</v>
      </c>
      <c r="BE360" s="173">
        <f>IF(N360="základní",J360,0)</f>
        <v>0</v>
      </c>
      <c r="BF360" s="173">
        <f>IF(N360="snížená",J360,0)</f>
        <v>0</v>
      </c>
      <c r="BG360" s="173">
        <f>IF(N360="zákl. přenesená",J360,0)</f>
        <v>0</v>
      </c>
      <c r="BH360" s="173">
        <f>IF(N360="sníž. přenesená",J360,0)</f>
        <v>0</v>
      </c>
      <c r="BI360" s="173">
        <f>IF(N360="nulová",J360,0)</f>
        <v>0</v>
      </c>
      <c r="BJ360" s="18" t="s">
        <v>83</v>
      </c>
      <c r="BK360" s="173">
        <f>ROUND(I360*H360,2)</f>
        <v>0</v>
      </c>
      <c r="BL360" s="18" t="s">
        <v>98</v>
      </c>
      <c r="BM360" s="172" t="s">
        <v>2745</v>
      </c>
    </row>
    <row r="361" spans="1:65" s="2" customFormat="1" x14ac:dyDescent="0.2">
      <c r="A361" s="33"/>
      <c r="B361" s="34"/>
      <c r="C361" s="33"/>
      <c r="D361" s="174" t="s">
        <v>243</v>
      </c>
      <c r="E361" s="33"/>
      <c r="F361" s="175" t="s">
        <v>536</v>
      </c>
      <c r="G361" s="238"/>
      <c r="H361" s="238"/>
      <c r="I361" s="238"/>
      <c r="J361" s="238"/>
      <c r="K361" s="238"/>
      <c r="L361" s="34"/>
      <c r="M361" s="176"/>
      <c r="N361" s="177"/>
      <c r="O361" s="59"/>
      <c r="P361" s="59"/>
      <c r="Q361" s="59"/>
      <c r="R361" s="59"/>
      <c r="S361" s="59"/>
      <c r="T361" s="60"/>
      <c r="U361" s="33"/>
      <c r="V361" s="33"/>
      <c r="W361" s="33"/>
      <c r="X361" s="33"/>
      <c r="Y361" s="33"/>
      <c r="Z361" s="33"/>
      <c r="AA361" s="33"/>
      <c r="AB361" s="33"/>
      <c r="AC361" s="33"/>
      <c r="AD361" s="33"/>
      <c r="AE361" s="33"/>
      <c r="AT361" s="18" t="s">
        <v>243</v>
      </c>
      <c r="AU361" s="18" t="s">
        <v>85</v>
      </c>
    </row>
    <row r="362" spans="1:65" s="13" customFormat="1" x14ac:dyDescent="0.2">
      <c r="B362" s="179"/>
      <c r="D362" s="174" t="s">
        <v>247</v>
      </c>
      <c r="E362" s="180" t="s">
        <v>1</v>
      </c>
      <c r="F362" s="181" t="s">
        <v>538</v>
      </c>
      <c r="G362" s="242"/>
      <c r="H362" s="243" t="s">
        <v>1</v>
      </c>
      <c r="I362" s="242"/>
      <c r="J362" s="242"/>
      <c r="K362" s="242"/>
      <c r="L362" s="179"/>
      <c r="M362" s="182"/>
      <c r="N362" s="183"/>
      <c r="O362" s="183"/>
      <c r="P362" s="183"/>
      <c r="Q362" s="183"/>
      <c r="R362" s="183"/>
      <c r="S362" s="183"/>
      <c r="T362" s="184"/>
      <c r="AT362" s="180" t="s">
        <v>247</v>
      </c>
      <c r="AU362" s="180" t="s">
        <v>85</v>
      </c>
      <c r="AV362" s="13" t="s">
        <v>83</v>
      </c>
      <c r="AW362" s="13" t="s">
        <v>33</v>
      </c>
      <c r="AX362" s="13" t="s">
        <v>76</v>
      </c>
      <c r="AY362" s="180" t="s">
        <v>235</v>
      </c>
    </row>
    <row r="363" spans="1:65" s="13" customFormat="1" x14ac:dyDescent="0.2">
      <c r="B363" s="179"/>
      <c r="D363" s="174" t="s">
        <v>247</v>
      </c>
      <c r="E363" s="180" t="s">
        <v>1</v>
      </c>
      <c r="F363" s="181" t="s">
        <v>532</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D364" s="174" t="s">
        <v>247</v>
      </c>
      <c r="E364" s="186" t="s">
        <v>1</v>
      </c>
      <c r="F364" s="187" t="s">
        <v>2743</v>
      </c>
      <c r="G364" s="244"/>
      <c r="H364" s="245">
        <v>9.9000000000000005E-2</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4" customFormat="1" x14ac:dyDescent="0.2">
      <c r="B365" s="185"/>
      <c r="D365" s="174" t="s">
        <v>247</v>
      </c>
      <c r="E365" s="186" t="s">
        <v>1</v>
      </c>
      <c r="F365" s="187" t="s">
        <v>2744</v>
      </c>
      <c r="G365" s="244"/>
      <c r="H365" s="245">
        <v>3.9E-2</v>
      </c>
      <c r="I365" s="244"/>
      <c r="J365" s="244"/>
      <c r="K365" s="244"/>
      <c r="L365" s="185"/>
      <c r="M365" s="188"/>
      <c r="N365" s="189"/>
      <c r="O365" s="189"/>
      <c r="P365" s="189"/>
      <c r="Q365" s="189"/>
      <c r="R365" s="189"/>
      <c r="S365" s="189"/>
      <c r="T365" s="190"/>
      <c r="AT365" s="186" t="s">
        <v>247</v>
      </c>
      <c r="AU365" s="186" t="s">
        <v>85</v>
      </c>
      <c r="AV365" s="14" t="s">
        <v>85</v>
      </c>
      <c r="AW365" s="14" t="s">
        <v>33</v>
      </c>
      <c r="AX365" s="14" t="s">
        <v>76</v>
      </c>
      <c r="AY365" s="186" t="s">
        <v>235</v>
      </c>
    </row>
    <row r="366" spans="1:65" s="15" customFormat="1" x14ac:dyDescent="0.2">
      <c r="B366" s="191"/>
      <c r="D366" s="174" t="s">
        <v>247</v>
      </c>
      <c r="E366" s="192" t="s">
        <v>1</v>
      </c>
      <c r="F366" s="193" t="s">
        <v>252</v>
      </c>
      <c r="G366" s="246"/>
      <c r="H366" s="247">
        <v>0.13800000000000001</v>
      </c>
      <c r="I366" s="246"/>
      <c r="J366" s="246"/>
      <c r="K366" s="246"/>
      <c r="L366" s="191"/>
      <c r="M366" s="194"/>
      <c r="N366" s="195"/>
      <c r="O366" s="195"/>
      <c r="P366" s="195"/>
      <c r="Q366" s="195"/>
      <c r="R366" s="195"/>
      <c r="S366" s="195"/>
      <c r="T366" s="196"/>
      <c r="AT366" s="192" t="s">
        <v>247</v>
      </c>
      <c r="AU366" s="192" t="s">
        <v>85</v>
      </c>
      <c r="AV366" s="15" t="s">
        <v>98</v>
      </c>
      <c r="AW366" s="15" t="s">
        <v>33</v>
      </c>
      <c r="AX366" s="15" t="s">
        <v>83</v>
      </c>
      <c r="AY366" s="192" t="s">
        <v>235</v>
      </c>
    </row>
    <row r="367" spans="1:65" s="2" customFormat="1" ht="19.899999999999999" customHeight="1" x14ac:dyDescent="0.2">
      <c r="A367" s="33"/>
      <c r="B367" s="162"/>
      <c r="C367" s="163" t="s">
        <v>502</v>
      </c>
      <c r="D367" s="163" t="s">
        <v>237</v>
      </c>
      <c r="E367" s="164" t="s">
        <v>544</v>
      </c>
      <c r="F367" s="165" t="s">
        <v>545</v>
      </c>
      <c r="G367" s="240" t="s">
        <v>263</v>
      </c>
      <c r="H367" s="241">
        <v>17.68</v>
      </c>
      <c r="I367" s="167"/>
      <c r="J367" s="254">
        <f>ROUND(I367*H367,2)</f>
        <v>0</v>
      </c>
      <c r="K367" s="255" t="s">
        <v>241</v>
      </c>
      <c r="L367" s="34"/>
      <c r="M367" s="168" t="s">
        <v>1</v>
      </c>
      <c r="N367" s="169" t="s">
        <v>41</v>
      </c>
      <c r="O367" s="59"/>
      <c r="P367" s="170">
        <f>O367*H367</f>
        <v>0</v>
      </c>
      <c r="Q367" s="170">
        <v>0</v>
      </c>
      <c r="R367" s="170">
        <f>Q367*H367</f>
        <v>0</v>
      </c>
      <c r="S367" s="170">
        <v>0</v>
      </c>
      <c r="T367" s="171">
        <f>S367*H367</f>
        <v>0</v>
      </c>
      <c r="U367" s="33"/>
      <c r="V367" s="33"/>
      <c r="W367" s="33"/>
      <c r="X367" s="33"/>
      <c r="Y367" s="33"/>
      <c r="Z367" s="33"/>
      <c r="AA367" s="33"/>
      <c r="AB367" s="33"/>
      <c r="AC367" s="33"/>
      <c r="AD367" s="33"/>
      <c r="AE367" s="33"/>
      <c r="AR367" s="172" t="s">
        <v>98</v>
      </c>
      <c r="AT367" s="172" t="s">
        <v>237</v>
      </c>
      <c r="AU367" s="172" t="s">
        <v>85</v>
      </c>
      <c r="AY367" s="18" t="s">
        <v>235</v>
      </c>
      <c r="BE367" s="173">
        <f>IF(N367="základní",J367,0)</f>
        <v>0</v>
      </c>
      <c r="BF367" s="173">
        <f>IF(N367="snížená",J367,0)</f>
        <v>0</v>
      </c>
      <c r="BG367" s="173">
        <f>IF(N367="zákl. přenesená",J367,0)</f>
        <v>0</v>
      </c>
      <c r="BH367" s="173">
        <f>IF(N367="sníž. přenesená",J367,0)</f>
        <v>0</v>
      </c>
      <c r="BI367" s="173">
        <f>IF(N367="nulová",J367,0)</f>
        <v>0</v>
      </c>
      <c r="BJ367" s="18" t="s">
        <v>83</v>
      </c>
      <c r="BK367" s="173">
        <f>ROUND(I367*H367,2)</f>
        <v>0</v>
      </c>
      <c r="BL367" s="18" t="s">
        <v>98</v>
      </c>
      <c r="BM367" s="172" t="s">
        <v>2746</v>
      </c>
    </row>
    <row r="368" spans="1:65" s="2" customFormat="1" ht="39" x14ac:dyDescent="0.2">
      <c r="A368" s="33"/>
      <c r="B368" s="34"/>
      <c r="C368" s="33"/>
      <c r="D368" s="174" t="s">
        <v>243</v>
      </c>
      <c r="E368" s="33"/>
      <c r="F368" s="175" t="s">
        <v>547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243</v>
      </c>
      <c r="AU368" s="18" t="s">
        <v>85</v>
      </c>
    </row>
    <row r="369" spans="1:65" s="2" customFormat="1" ht="146.25" x14ac:dyDescent="0.2">
      <c r="A369" s="33"/>
      <c r="B369" s="34"/>
      <c r="C369" s="33"/>
      <c r="D369" s="174" t="s">
        <v>245</v>
      </c>
      <c r="E369" s="33"/>
      <c r="F369" s="178" t="s">
        <v>548</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245</v>
      </c>
      <c r="AU369" s="18" t="s">
        <v>85</v>
      </c>
    </row>
    <row r="370" spans="1:65" s="13" customFormat="1" x14ac:dyDescent="0.2">
      <c r="B370" s="179"/>
      <c r="D370" s="174" t="s">
        <v>247</v>
      </c>
      <c r="E370" s="180" t="s">
        <v>1</v>
      </c>
      <c r="F370" s="181" t="s">
        <v>2664</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549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2747</v>
      </c>
      <c r="G372" s="244"/>
      <c r="H372" s="245">
        <v>17.68</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17.68</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9.899999999999999" customHeight="1" x14ac:dyDescent="0.2">
      <c r="A374" s="33"/>
      <c r="B374" s="162"/>
      <c r="C374" s="163" t="s">
        <v>509</v>
      </c>
      <c r="D374" s="163" t="s">
        <v>237</v>
      </c>
      <c r="E374" s="164" t="s">
        <v>552</v>
      </c>
      <c r="F374" s="165" t="s">
        <v>553</v>
      </c>
      <c r="G374" s="240" t="s">
        <v>271</v>
      </c>
      <c r="H374" s="241">
        <v>43.88</v>
      </c>
      <c r="I374" s="167"/>
      <c r="J374" s="254">
        <f>ROUND(I374*H374,2)</f>
        <v>0</v>
      </c>
      <c r="K374" s="255" t="s">
        <v>241</v>
      </c>
      <c r="L374" s="34"/>
      <c r="M374" s="168" t="s">
        <v>1</v>
      </c>
      <c r="N374" s="169" t="s">
        <v>41</v>
      </c>
      <c r="O374" s="59"/>
      <c r="P374" s="170">
        <f>O374*H374</f>
        <v>0</v>
      </c>
      <c r="Q374" s="170">
        <v>0</v>
      </c>
      <c r="R374" s="170">
        <f>Q374*H374</f>
        <v>0</v>
      </c>
      <c r="S374" s="170">
        <v>0</v>
      </c>
      <c r="T374" s="171">
        <f>S374*H374</f>
        <v>0</v>
      </c>
      <c r="U374" s="33"/>
      <c r="V374" s="33"/>
      <c r="W374" s="33"/>
      <c r="X374" s="33"/>
      <c r="Y374" s="33"/>
      <c r="Z374" s="33"/>
      <c r="AA374" s="33"/>
      <c r="AB374" s="33"/>
      <c r="AC374" s="33"/>
      <c r="AD374" s="33"/>
      <c r="AE374" s="33"/>
      <c r="AR374" s="172" t="s">
        <v>98</v>
      </c>
      <c r="AT374" s="172" t="s">
        <v>237</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2748</v>
      </c>
    </row>
    <row r="375" spans="1:65" s="2" customFormat="1" ht="48.75" x14ac:dyDescent="0.2">
      <c r="A375" s="33"/>
      <c r="B375" s="34"/>
      <c r="C375" s="33"/>
      <c r="D375" s="174" t="s">
        <v>243</v>
      </c>
      <c r="E375" s="33"/>
      <c r="F375" s="175" t="s">
        <v>555</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2" customFormat="1" ht="331.5" x14ac:dyDescent="0.2">
      <c r="A376" s="33"/>
      <c r="B376" s="34"/>
      <c r="C376" s="33"/>
      <c r="D376" s="174" t="s">
        <v>245</v>
      </c>
      <c r="E376" s="33"/>
      <c r="F376" s="178" t="s">
        <v>556</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245</v>
      </c>
      <c r="AU376" s="18" t="s">
        <v>85</v>
      </c>
    </row>
    <row r="377" spans="1:65" s="13" customFormat="1" x14ac:dyDescent="0.2">
      <c r="B377" s="179"/>
      <c r="D377" s="174" t="s">
        <v>247</v>
      </c>
      <c r="E377" s="180" t="s">
        <v>1</v>
      </c>
      <c r="F377" s="181" t="s">
        <v>2664</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3" customFormat="1" x14ac:dyDescent="0.2">
      <c r="B378" s="179"/>
      <c r="D378" s="174" t="s">
        <v>247</v>
      </c>
      <c r="E378" s="180" t="s">
        <v>1</v>
      </c>
      <c r="F378" s="181" t="s">
        <v>2749</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3" customFormat="1" x14ac:dyDescent="0.2">
      <c r="B379" s="179"/>
      <c r="D379" s="174" t="s">
        <v>247</v>
      </c>
      <c r="E379" s="180" t="s">
        <v>1</v>
      </c>
      <c r="F379" s="181" t="s">
        <v>2750</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4" customFormat="1" x14ac:dyDescent="0.2">
      <c r="B380" s="185"/>
      <c r="D380" s="174" t="s">
        <v>247</v>
      </c>
      <c r="E380" s="186" t="s">
        <v>1</v>
      </c>
      <c r="F380" s="187" t="s">
        <v>2751</v>
      </c>
      <c r="G380" s="244"/>
      <c r="H380" s="245">
        <v>26.2</v>
      </c>
      <c r="I380" s="244"/>
      <c r="J380" s="244"/>
      <c r="K380" s="244"/>
      <c r="L380" s="185"/>
      <c r="M380" s="188"/>
      <c r="N380" s="189"/>
      <c r="O380" s="189"/>
      <c r="P380" s="189"/>
      <c r="Q380" s="189"/>
      <c r="R380" s="189"/>
      <c r="S380" s="189"/>
      <c r="T380" s="190"/>
      <c r="AT380" s="186" t="s">
        <v>247</v>
      </c>
      <c r="AU380" s="186" t="s">
        <v>85</v>
      </c>
      <c r="AV380" s="14" t="s">
        <v>85</v>
      </c>
      <c r="AW380" s="14" t="s">
        <v>33</v>
      </c>
      <c r="AX380" s="14" t="s">
        <v>76</v>
      </c>
      <c r="AY380" s="186" t="s">
        <v>235</v>
      </c>
    </row>
    <row r="381" spans="1:65" s="13" customFormat="1" x14ac:dyDescent="0.2">
      <c r="B381" s="179"/>
      <c r="D381" s="174" t="s">
        <v>247</v>
      </c>
      <c r="E381" s="180" t="s">
        <v>1</v>
      </c>
      <c r="F381" s="181" t="s">
        <v>2752</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1188</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2753</v>
      </c>
      <c r="G383" s="244"/>
      <c r="H383" s="245">
        <v>17.68</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43.88</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t="s">
        <v>515</v>
      </c>
      <c r="D385" s="163" t="s">
        <v>237</v>
      </c>
      <c r="E385" s="164" t="s">
        <v>560</v>
      </c>
      <c r="F385" s="165" t="s">
        <v>561</v>
      </c>
      <c r="G385" s="240" t="s">
        <v>263</v>
      </c>
      <c r="H385" s="241">
        <v>83.1</v>
      </c>
      <c r="I385" s="167"/>
      <c r="J385" s="254">
        <f>ROUND(I385*H385,2)</f>
        <v>0</v>
      </c>
      <c r="K385" s="255" t="s">
        <v>241</v>
      </c>
      <c r="L385" s="34"/>
      <c r="M385" s="168" t="s">
        <v>1</v>
      </c>
      <c r="N385" s="169" t="s">
        <v>41</v>
      </c>
      <c r="O385" s="59"/>
      <c r="P385" s="170">
        <f>O385*H385</f>
        <v>0</v>
      </c>
      <c r="Q385" s="170">
        <v>7.26E-3</v>
      </c>
      <c r="R385" s="170">
        <f>Q385*H385</f>
        <v>0.60330600000000001</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2754</v>
      </c>
    </row>
    <row r="386" spans="1:65" s="2" customFormat="1" ht="48.75" x14ac:dyDescent="0.2">
      <c r="A386" s="33"/>
      <c r="B386" s="34"/>
      <c r="C386" s="33"/>
      <c r="D386" s="174" t="s">
        <v>243</v>
      </c>
      <c r="E386" s="33"/>
      <c r="F386" s="175" t="s">
        <v>563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234" x14ac:dyDescent="0.2">
      <c r="A387" s="33"/>
      <c r="B387" s="34"/>
      <c r="C387" s="33"/>
      <c r="D387" s="174" t="s">
        <v>245</v>
      </c>
      <c r="E387" s="33"/>
      <c r="F387" s="178" t="s">
        <v>564</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2664</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2749</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3" customFormat="1" x14ac:dyDescent="0.2">
      <c r="B390" s="179"/>
      <c r="D390" s="174" t="s">
        <v>247</v>
      </c>
      <c r="E390" s="180" t="s">
        <v>1</v>
      </c>
      <c r="F390" s="181" t="s">
        <v>2750</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4" customFormat="1" x14ac:dyDescent="0.2">
      <c r="B391" s="185"/>
      <c r="D391" s="174" t="s">
        <v>247</v>
      </c>
      <c r="E391" s="186" t="s">
        <v>1</v>
      </c>
      <c r="F391" s="187" t="s">
        <v>2755</v>
      </c>
      <c r="G391" s="244"/>
      <c r="H391" s="245">
        <v>52.4</v>
      </c>
      <c r="I391" s="244"/>
      <c r="J391" s="244"/>
      <c r="K391" s="244"/>
      <c r="L391" s="185"/>
      <c r="M391" s="188"/>
      <c r="N391" s="189"/>
      <c r="O391" s="189"/>
      <c r="P391" s="189"/>
      <c r="Q391" s="189"/>
      <c r="R391" s="189"/>
      <c r="S391" s="189"/>
      <c r="T391" s="190"/>
      <c r="AT391" s="186" t="s">
        <v>247</v>
      </c>
      <c r="AU391" s="186" t="s">
        <v>85</v>
      </c>
      <c r="AV391" s="14" t="s">
        <v>85</v>
      </c>
      <c r="AW391" s="14" t="s">
        <v>33</v>
      </c>
      <c r="AX391" s="14" t="s">
        <v>76</v>
      </c>
      <c r="AY391" s="186" t="s">
        <v>235</v>
      </c>
    </row>
    <row r="392" spans="1:65" s="14" customFormat="1" x14ac:dyDescent="0.2">
      <c r="B392" s="185"/>
      <c r="D392" s="174" t="s">
        <v>247</v>
      </c>
      <c r="E392" s="186" t="s">
        <v>1</v>
      </c>
      <c r="F392" s="187" t="s">
        <v>2756</v>
      </c>
      <c r="G392" s="244"/>
      <c r="H392" s="245">
        <v>6.5</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3" customFormat="1" x14ac:dyDescent="0.2">
      <c r="B393" s="179"/>
      <c r="D393" s="174" t="s">
        <v>247</v>
      </c>
      <c r="E393" s="180" t="s">
        <v>1</v>
      </c>
      <c r="F393" s="181" t="s">
        <v>2752</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1188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2757</v>
      </c>
      <c r="G395" s="244"/>
      <c r="H395" s="245">
        <v>3.4</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4" customFormat="1" x14ac:dyDescent="0.2">
      <c r="B396" s="185"/>
      <c r="D396" s="174" t="s">
        <v>247</v>
      </c>
      <c r="E396" s="186" t="s">
        <v>1</v>
      </c>
      <c r="F396" s="187" t="s">
        <v>2758</v>
      </c>
      <c r="G396" s="244"/>
      <c r="H396" s="245">
        <v>20.8</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D397" s="174" t="s">
        <v>247</v>
      </c>
      <c r="E397" s="192" t="s">
        <v>1</v>
      </c>
      <c r="F397" s="193" t="s">
        <v>252</v>
      </c>
      <c r="G397" s="246"/>
      <c r="H397" s="247">
        <v>83.1</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2" customFormat="1" ht="19.899999999999999" customHeight="1" x14ac:dyDescent="0.2">
      <c r="A398" s="33"/>
      <c r="B398" s="162"/>
      <c r="C398" s="163" t="s">
        <v>523</v>
      </c>
      <c r="D398" s="163" t="s">
        <v>237</v>
      </c>
      <c r="E398" s="164" t="s">
        <v>567</v>
      </c>
      <c r="F398" s="165" t="s">
        <v>568</v>
      </c>
      <c r="G398" s="240" t="s">
        <v>263</v>
      </c>
      <c r="H398" s="241">
        <v>83.1</v>
      </c>
      <c r="I398" s="167"/>
      <c r="J398" s="254">
        <f>ROUND(I398*H398,2)</f>
        <v>0</v>
      </c>
      <c r="K398" s="255" t="s">
        <v>241</v>
      </c>
      <c r="L398" s="34"/>
      <c r="M398" s="168" t="s">
        <v>1</v>
      </c>
      <c r="N398" s="169" t="s">
        <v>41</v>
      </c>
      <c r="O398" s="59"/>
      <c r="P398" s="170">
        <f>O398*H398</f>
        <v>0</v>
      </c>
      <c r="Q398" s="170">
        <v>8.5999999999999998E-4</v>
      </c>
      <c r="R398" s="170">
        <f>Q398*H398</f>
        <v>7.1465999999999988E-2</v>
      </c>
      <c r="S398" s="170">
        <v>0</v>
      </c>
      <c r="T398" s="171">
        <f>S398*H398</f>
        <v>0</v>
      </c>
      <c r="U398" s="33"/>
      <c r="V398" s="33"/>
      <c r="W398" s="33"/>
      <c r="X398" s="33"/>
      <c r="Y398" s="33"/>
      <c r="Z398" s="33"/>
      <c r="AA398" s="33"/>
      <c r="AB398" s="33"/>
      <c r="AC398" s="33"/>
      <c r="AD398" s="33"/>
      <c r="AE398" s="33"/>
      <c r="AR398" s="172" t="s">
        <v>98</v>
      </c>
      <c r="AT398" s="172" t="s">
        <v>237</v>
      </c>
      <c r="AU398" s="172" t="s">
        <v>85</v>
      </c>
      <c r="AY398" s="18" t="s">
        <v>235</v>
      </c>
      <c r="BE398" s="173">
        <f>IF(N398="základní",J398,0)</f>
        <v>0</v>
      </c>
      <c r="BF398" s="173">
        <f>IF(N398="snížená",J398,0)</f>
        <v>0</v>
      </c>
      <c r="BG398" s="173">
        <f>IF(N398="zákl. přenesená",J398,0)</f>
        <v>0</v>
      </c>
      <c r="BH398" s="173">
        <f>IF(N398="sníž. přenesená",J398,0)</f>
        <v>0</v>
      </c>
      <c r="BI398" s="173">
        <f>IF(N398="nulová",J398,0)</f>
        <v>0</v>
      </c>
      <c r="BJ398" s="18" t="s">
        <v>83</v>
      </c>
      <c r="BK398" s="173">
        <f>ROUND(I398*H398,2)</f>
        <v>0</v>
      </c>
      <c r="BL398" s="18" t="s">
        <v>98</v>
      </c>
      <c r="BM398" s="172" t="s">
        <v>2759</v>
      </c>
    </row>
    <row r="399" spans="1:65" s="2" customFormat="1" ht="48.75" x14ac:dyDescent="0.2">
      <c r="A399" s="33"/>
      <c r="B399" s="34"/>
      <c r="C399" s="33"/>
      <c r="D399" s="174" t="s">
        <v>243</v>
      </c>
      <c r="E399" s="33"/>
      <c r="F399" s="175" t="s">
        <v>570</v>
      </c>
      <c r="G399" s="238"/>
      <c r="H399" s="238"/>
      <c r="I399" s="238"/>
      <c r="J399" s="238"/>
      <c r="K399" s="238"/>
      <c r="L399" s="34"/>
      <c r="M399" s="176"/>
      <c r="N399" s="177"/>
      <c r="O399" s="59"/>
      <c r="P399" s="59"/>
      <c r="Q399" s="59"/>
      <c r="R399" s="59"/>
      <c r="S399" s="59"/>
      <c r="T399" s="60"/>
      <c r="U399" s="33"/>
      <c r="V399" s="33"/>
      <c r="W399" s="33"/>
      <c r="X399" s="33"/>
      <c r="Y399" s="33"/>
      <c r="Z399" s="33"/>
      <c r="AA399" s="33"/>
      <c r="AB399" s="33"/>
      <c r="AC399" s="33"/>
      <c r="AD399" s="33"/>
      <c r="AE399" s="33"/>
      <c r="AT399" s="18" t="s">
        <v>243</v>
      </c>
      <c r="AU399" s="18" t="s">
        <v>85</v>
      </c>
    </row>
    <row r="400" spans="1:65" s="2" customFormat="1" ht="234" x14ac:dyDescent="0.2">
      <c r="A400" s="33"/>
      <c r="B400" s="34"/>
      <c r="C400" s="33"/>
      <c r="D400" s="174" t="s">
        <v>245</v>
      </c>
      <c r="E400" s="33"/>
      <c r="F400" s="178" t="s">
        <v>564</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245</v>
      </c>
      <c r="AU400" s="18" t="s">
        <v>85</v>
      </c>
    </row>
    <row r="401" spans="1:65" s="13" customFormat="1" x14ac:dyDescent="0.2">
      <c r="B401" s="179"/>
      <c r="D401" s="174" t="s">
        <v>247</v>
      </c>
      <c r="E401" s="180" t="s">
        <v>1</v>
      </c>
      <c r="F401" s="181" t="s">
        <v>571</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2760</v>
      </c>
      <c r="G402" s="244"/>
      <c r="H402" s="245">
        <v>83.1</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83.1</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534</v>
      </c>
      <c r="D404" s="163" t="s">
        <v>237</v>
      </c>
      <c r="E404" s="164" t="s">
        <v>574</v>
      </c>
      <c r="F404" s="165" t="s">
        <v>575</v>
      </c>
      <c r="G404" s="240" t="s">
        <v>341</v>
      </c>
      <c r="H404" s="241">
        <v>3.3959999999999999</v>
      </c>
      <c r="I404" s="167"/>
      <c r="J404" s="254">
        <f>ROUND(I404*H404,2)</f>
        <v>0</v>
      </c>
      <c r="K404" s="255" t="s">
        <v>241</v>
      </c>
      <c r="L404" s="34"/>
      <c r="M404" s="168" t="s">
        <v>1</v>
      </c>
      <c r="N404" s="169" t="s">
        <v>41</v>
      </c>
      <c r="O404" s="59"/>
      <c r="P404" s="170">
        <f>O404*H404</f>
        <v>0</v>
      </c>
      <c r="Q404" s="170">
        <v>1.0563100000000001</v>
      </c>
      <c r="R404" s="170">
        <f>Q404*H404</f>
        <v>3.5872287600000003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2761</v>
      </c>
    </row>
    <row r="405" spans="1:65" s="2" customFormat="1" ht="58.5" x14ac:dyDescent="0.2">
      <c r="A405" s="33"/>
      <c r="B405" s="34"/>
      <c r="C405" s="33"/>
      <c r="D405" s="174" t="s">
        <v>243</v>
      </c>
      <c r="E405" s="33"/>
      <c r="F405" s="175" t="s">
        <v>577</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17" x14ac:dyDescent="0.2">
      <c r="A406" s="33"/>
      <c r="B406" s="34"/>
      <c r="C406" s="33"/>
      <c r="D406" s="174" t="s">
        <v>245</v>
      </c>
      <c r="E406" s="33"/>
      <c r="F406" s="178" t="s">
        <v>578</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579</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1389</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2762</v>
      </c>
      <c r="G409" s="244"/>
      <c r="H409" s="245">
        <v>3.3959999999999999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3.3959999999999999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12" customFormat="1" ht="22.9" customHeight="1" x14ac:dyDescent="0.2">
      <c r="B411" s="152"/>
      <c r="D411" s="153" t="s">
        <v>75</v>
      </c>
      <c r="E411" s="161" t="s">
        <v>98</v>
      </c>
      <c r="F411" s="161" t="s">
        <v>581</v>
      </c>
      <c r="G411" s="239"/>
      <c r="H411" s="239"/>
      <c r="I411" s="239"/>
      <c r="J411" s="253">
        <f>BK411</f>
        <v>0</v>
      </c>
      <c r="K411" s="239"/>
      <c r="L411" s="152"/>
      <c r="M411" s="155"/>
      <c r="N411" s="156"/>
      <c r="O411" s="156"/>
      <c r="P411" s="157">
        <f>SUM(P412:P425)</f>
        <v>0</v>
      </c>
      <c r="Q411" s="156"/>
      <c r="R411" s="157">
        <f>SUM(R412:R425)</f>
        <v>4.1357429999999997</v>
      </c>
      <c r="S411" s="156"/>
      <c r="T411" s="158">
        <f>SUM(T412:T425)</f>
        <v>0</v>
      </c>
      <c r="AR411" s="153" t="s">
        <v>83</v>
      </c>
      <c r="AT411" s="159" t="s">
        <v>75</v>
      </c>
      <c r="AU411" s="159" t="s">
        <v>83</v>
      </c>
      <c r="AY411" s="153" t="s">
        <v>235</v>
      </c>
      <c r="BK411" s="160">
        <f>SUM(BK412:BK425)</f>
        <v>0</v>
      </c>
    </row>
    <row r="412" spans="1:65" s="2" customFormat="1" ht="19.899999999999999" customHeight="1" x14ac:dyDescent="0.2">
      <c r="A412" s="33"/>
      <c r="B412" s="162"/>
      <c r="C412" s="163" t="s">
        <v>539</v>
      </c>
      <c r="D412" s="163" t="s">
        <v>237</v>
      </c>
      <c r="E412" s="164" t="s">
        <v>1564</v>
      </c>
      <c r="F412" s="165" t="s">
        <v>1565</v>
      </c>
      <c r="G412" s="240" t="s">
        <v>271</v>
      </c>
      <c r="H412" s="241">
        <v>4.9290000000000003</v>
      </c>
      <c r="I412" s="167"/>
      <c r="J412" s="254">
        <f>ROUND(I412*H412,2)</f>
        <v>0</v>
      </c>
      <c r="K412" s="255" t="s">
        <v>1</v>
      </c>
      <c r="L412" s="34"/>
      <c r="M412" s="168" t="s">
        <v>1</v>
      </c>
      <c r="N412" s="169" t="s">
        <v>41</v>
      </c>
      <c r="O412" s="59"/>
      <c r="P412" s="170">
        <f>O412*H412</f>
        <v>0</v>
      </c>
      <c r="Q412" s="170">
        <v>0</v>
      </c>
      <c r="R412" s="170">
        <f>Q412*H412</f>
        <v>0</v>
      </c>
      <c r="S412" s="170">
        <v>0</v>
      </c>
      <c r="T412" s="171">
        <f>S412*H412</f>
        <v>0</v>
      </c>
      <c r="U412" s="33"/>
      <c r="V412" s="33"/>
      <c r="W412" s="33"/>
      <c r="X412" s="33"/>
      <c r="Y412" s="33"/>
      <c r="Z412" s="33"/>
      <c r="AA412" s="33"/>
      <c r="AB412" s="33"/>
      <c r="AC412" s="33"/>
      <c r="AD412" s="33"/>
      <c r="AE412" s="33"/>
      <c r="AR412" s="172" t="s">
        <v>98</v>
      </c>
      <c r="AT412" s="172" t="s">
        <v>237</v>
      </c>
      <c r="AU412" s="172" t="s">
        <v>85</v>
      </c>
      <c r="AY412" s="18" t="s">
        <v>235</v>
      </c>
      <c r="BE412" s="173">
        <f>IF(N412="základní",J412,0)</f>
        <v>0</v>
      </c>
      <c r="BF412" s="173">
        <f>IF(N412="snížená",J412,0)</f>
        <v>0</v>
      </c>
      <c r="BG412" s="173">
        <f>IF(N412="zákl. přenesená",J412,0)</f>
        <v>0</v>
      </c>
      <c r="BH412" s="173">
        <f>IF(N412="sníž. přenesená",J412,0)</f>
        <v>0</v>
      </c>
      <c r="BI412" s="173">
        <f>IF(N412="nulová",J412,0)</f>
        <v>0</v>
      </c>
      <c r="BJ412" s="18" t="s">
        <v>83</v>
      </c>
      <c r="BK412" s="173">
        <f>ROUND(I412*H412,2)</f>
        <v>0</v>
      </c>
      <c r="BL412" s="18" t="s">
        <v>98</v>
      </c>
      <c r="BM412" s="172" t="s">
        <v>2763</v>
      </c>
    </row>
    <row r="413" spans="1:65" s="2" customFormat="1" ht="29.25" x14ac:dyDescent="0.2">
      <c r="A413" s="33"/>
      <c r="B413" s="34"/>
      <c r="C413" s="33"/>
      <c r="D413" s="174" t="s">
        <v>243</v>
      </c>
      <c r="E413" s="33"/>
      <c r="F413" s="175" t="s">
        <v>1567</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243</v>
      </c>
      <c r="AU413" s="18" t="s">
        <v>85</v>
      </c>
    </row>
    <row r="414" spans="1:65" s="2" customFormat="1" ht="39" x14ac:dyDescent="0.2">
      <c r="A414" s="33"/>
      <c r="B414" s="34"/>
      <c r="C414" s="33"/>
      <c r="D414" s="174" t="s">
        <v>245</v>
      </c>
      <c r="E414" s="33"/>
      <c r="F414" s="178" t="s">
        <v>1560</v>
      </c>
      <c r="G414" s="238"/>
      <c r="H414" s="238"/>
      <c r="I414" s="238"/>
      <c r="J414" s="238"/>
      <c r="K414" s="238"/>
      <c r="L414" s="34"/>
      <c r="M414" s="176"/>
      <c r="N414" s="177"/>
      <c r="O414" s="59"/>
      <c r="P414" s="59"/>
      <c r="Q414" s="59"/>
      <c r="R414" s="59"/>
      <c r="S414" s="59"/>
      <c r="T414" s="60"/>
      <c r="U414" s="33"/>
      <c r="V414" s="33"/>
      <c r="W414" s="33"/>
      <c r="X414" s="33"/>
      <c r="Y414" s="33"/>
      <c r="Z414" s="33"/>
      <c r="AA414" s="33"/>
      <c r="AB414" s="33"/>
      <c r="AC414" s="33"/>
      <c r="AD414" s="33"/>
      <c r="AE414" s="33"/>
      <c r="AT414" s="18" t="s">
        <v>245</v>
      </c>
      <c r="AU414" s="18" t="s">
        <v>85</v>
      </c>
    </row>
    <row r="415" spans="1:65" s="13" customFormat="1" x14ac:dyDescent="0.2">
      <c r="B415" s="179"/>
      <c r="D415" s="174" t="s">
        <v>247</v>
      </c>
      <c r="E415" s="180" t="s">
        <v>1</v>
      </c>
      <c r="F415" s="181" t="s">
        <v>2664</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3" customFormat="1" x14ac:dyDescent="0.2">
      <c r="B416" s="179"/>
      <c r="D416" s="174" t="s">
        <v>247</v>
      </c>
      <c r="E416" s="180" t="s">
        <v>1</v>
      </c>
      <c r="F416" s="181" t="s">
        <v>1568</v>
      </c>
      <c r="G416" s="242"/>
      <c r="H416" s="243" t="s">
        <v>1</v>
      </c>
      <c r="I416" s="242"/>
      <c r="J416" s="242"/>
      <c r="K416" s="242"/>
      <c r="L416" s="179"/>
      <c r="M416" s="182"/>
      <c r="N416" s="183"/>
      <c r="O416" s="183"/>
      <c r="P416" s="183"/>
      <c r="Q416" s="183"/>
      <c r="R416" s="183"/>
      <c r="S416" s="183"/>
      <c r="T416" s="184"/>
      <c r="AT416" s="180" t="s">
        <v>247</v>
      </c>
      <c r="AU416" s="180" t="s">
        <v>85</v>
      </c>
      <c r="AV416" s="13" t="s">
        <v>83</v>
      </c>
      <c r="AW416" s="13" t="s">
        <v>33</v>
      </c>
      <c r="AX416" s="13" t="s">
        <v>76</v>
      </c>
      <c r="AY416" s="180" t="s">
        <v>235</v>
      </c>
    </row>
    <row r="417" spans="1:65" s="14" customFormat="1" x14ac:dyDescent="0.2">
      <c r="B417" s="185"/>
      <c r="D417" s="174" t="s">
        <v>247</v>
      </c>
      <c r="E417" s="186" t="s">
        <v>1</v>
      </c>
      <c r="F417" s="187" t="s">
        <v>2764</v>
      </c>
      <c r="G417" s="244"/>
      <c r="H417" s="245">
        <v>4.9290000000000003</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4.9290000000000003</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9.899999999999999" customHeight="1" x14ac:dyDescent="0.2">
      <c r="A419" s="33"/>
      <c r="B419" s="162"/>
      <c r="C419" s="163" t="s">
        <v>543</v>
      </c>
      <c r="D419" s="163" t="s">
        <v>237</v>
      </c>
      <c r="E419" s="164" t="s">
        <v>609</v>
      </c>
      <c r="F419" s="165" t="s">
        <v>610</v>
      </c>
      <c r="G419" s="240" t="s">
        <v>271</v>
      </c>
      <c r="H419" s="241">
        <v>1.7</v>
      </c>
      <c r="I419" s="167"/>
      <c r="J419" s="254">
        <f>ROUND(I419*H419,2)</f>
        <v>0</v>
      </c>
      <c r="K419" s="255" t="s">
        <v>241</v>
      </c>
      <c r="L419" s="34"/>
      <c r="M419" s="168" t="s">
        <v>1</v>
      </c>
      <c r="N419" s="169" t="s">
        <v>41</v>
      </c>
      <c r="O419" s="59"/>
      <c r="P419" s="170">
        <f>O419*H419</f>
        <v>0</v>
      </c>
      <c r="Q419" s="170">
        <v>2.4327899999999998</v>
      </c>
      <c r="R419" s="170">
        <f>Q419*H419</f>
        <v>4.1357429999999997</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2765</v>
      </c>
    </row>
    <row r="420" spans="1:65" s="2" customFormat="1" ht="19.5" x14ac:dyDescent="0.2">
      <c r="A420" s="33"/>
      <c r="B420" s="34"/>
      <c r="C420" s="33"/>
      <c r="D420" s="174" t="s">
        <v>243</v>
      </c>
      <c r="E420" s="33"/>
      <c r="F420" s="175" t="s">
        <v>612</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2" customFormat="1" ht="87.75" x14ac:dyDescent="0.2">
      <c r="A421" s="33"/>
      <c r="B421" s="34"/>
      <c r="C421" s="33"/>
      <c r="D421" s="174" t="s">
        <v>245</v>
      </c>
      <c r="E421" s="33"/>
      <c r="F421" s="178" t="s">
        <v>613</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245</v>
      </c>
      <c r="AU421" s="18" t="s">
        <v>85</v>
      </c>
    </row>
    <row r="422" spans="1:65" s="13" customFormat="1" x14ac:dyDescent="0.2">
      <c r="B422" s="179"/>
      <c r="D422" s="174" t="s">
        <v>247</v>
      </c>
      <c r="E422" s="180" t="s">
        <v>1</v>
      </c>
      <c r="F422" s="181" t="s">
        <v>2664</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2766</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2767</v>
      </c>
      <c r="G424" s="244"/>
      <c r="H424" s="245">
        <v>1.7</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1.7</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12" customFormat="1" ht="22.9" customHeight="1" x14ac:dyDescent="0.2">
      <c r="B426" s="152"/>
      <c r="D426" s="153" t="s">
        <v>75</v>
      </c>
      <c r="E426" s="161" t="s">
        <v>281</v>
      </c>
      <c r="F426" s="161" t="s">
        <v>1640</v>
      </c>
      <c r="G426" s="239"/>
      <c r="H426" s="239"/>
      <c r="I426" s="239"/>
      <c r="J426" s="253">
        <f>BK426</f>
        <v>0</v>
      </c>
      <c r="K426" s="239"/>
      <c r="L426" s="152"/>
      <c r="M426" s="155"/>
      <c r="N426" s="156"/>
      <c r="O426" s="156"/>
      <c r="P426" s="157">
        <f>SUM(P427:P439)</f>
        <v>0</v>
      </c>
      <c r="Q426" s="156"/>
      <c r="R426" s="157">
        <f>SUM(R427:R439)</f>
        <v>47.508100000000006</v>
      </c>
      <c r="S426" s="156"/>
      <c r="T426" s="158">
        <f>SUM(T427:T439)</f>
        <v>0</v>
      </c>
      <c r="AR426" s="153" t="s">
        <v>83</v>
      </c>
      <c r="AT426" s="159" t="s">
        <v>75</v>
      </c>
      <c r="AU426" s="159" t="s">
        <v>83</v>
      </c>
      <c r="AY426" s="153" t="s">
        <v>235</v>
      </c>
      <c r="BK426" s="160">
        <f>SUM(BK427:BK439)</f>
        <v>0</v>
      </c>
    </row>
    <row r="427" spans="1:65" s="2" customFormat="1" ht="30" customHeight="1" x14ac:dyDescent="0.2">
      <c r="A427" s="33"/>
      <c r="B427" s="162"/>
      <c r="C427" s="163" t="s">
        <v>551</v>
      </c>
      <c r="D427" s="163" t="s">
        <v>237</v>
      </c>
      <c r="E427" s="164" t="s">
        <v>1655</v>
      </c>
      <c r="F427" s="165" t="s">
        <v>1656</v>
      </c>
      <c r="G427" s="240" t="s">
        <v>263</v>
      </c>
      <c r="H427" s="241">
        <v>154</v>
      </c>
      <c r="I427" s="167"/>
      <c r="J427" s="254">
        <f>ROUND(I427*H427,2)</f>
        <v>0</v>
      </c>
      <c r="K427" s="255" t="s">
        <v>241</v>
      </c>
      <c r="L427" s="34"/>
      <c r="M427" s="168" t="s">
        <v>1</v>
      </c>
      <c r="N427" s="169" t="s">
        <v>41</v>
      </c>
      <c r="O427" s="59"/>
      <c r="P427" s="170">
        <f>O427*H427</f>
        <v>0</v>
      </c>
      <c r="Q427" s="170">
        <v>8.3500000000000005E-2</v>
      </c>
      <c r="R427" s="170">
        <f>Q427*H427</f>
        <v>12.859</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2768</v>
      </c>
    </row>
    <row r="428" spans="1:65" s="2" customFormat="1" ht="29.25" x14ac:dyDescent="0.2">
      <c r="A428" s="33"/>
      <c r="B428" s="34"/>
      <c r="C428" s="33"/>
      <c r="D428" s="174" t="s">
        <v>243</v>
      </c>
      <c r="E428" s="33"/>
      <c r="F428" s="175" t="s">
        <v>1658</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68.25" x14ac:dyDescent="0.2">
      <c r="A429" s="33"/>
      <c r="B429" s="34"/>
      <c r="C429" s="33"/>
      <c r="D429" s="174" t="s">
        <v>245</v>
      </c>
      <c r="E429" s="33"/>
      <c r="F429" s="178" t="s">
        <v>1659</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2664</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2769</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2666</v>
      </c>
      <c r="G432" s="244"/>
      <c r="H432" s="245">
        <v>154</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154</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1662</v>
      </c>
      <c r="F434" s="199" t="s">
        <v>1663</v>
      </c>
      <c r="G434" s="248" t="s">
        <v>648</v>
      </c>
      <c r="H434" s="249">
        <v>12.833</v>
      </c>
      <c r="I434" s="200"/>
      <c r="J434" s="256">
        <f>ROUND(I434*H434,2)</f>
        <v>0</v>
      </c>
      <c r="K434" s="257" t="s">
        <v>241</v>
      </c>
      <c r="L434" s="201"/>
      <c r="M434" s="202" t="s">
        <v>1</v>
      </c>
      <c r="N434" s="203" t="s">
        <v>41</v>
      </c>
      <c r="O434" s="59"/>
      <c r="P434" s="170">
        <f>O434*H434</f>
        <v>0</v>
      </c>
      <c r="Q434" s="170">
        <v>2.7</v>
      </c>
      <c r="R434" s="170">
        <f>Q434*H434</f>
        <v>34.649100000000004</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2770</v>
      </c>
    </row>
    <row r="435" spans="1:65" s="2" customFormat="1" x14ac:dyDescent="0.2">
      <c r="A435" s="33"/>
      <c r="B435" s="34"/>
      <c r="C435" s="33"/>
      <c r="D435" s="174" t="s">
        <v>243</v>
      </c>
      <c r="E435" s="33"/>
      <c r="F435" s="175" t="s">
        <v>1663</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2771</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2772</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2773</v>
      </c>
      <c r="G438" s="244"/>
      <c r="H438" s="245">
        <v>12.833</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12.833</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12" customFormat="1" ht="22.9" customHeight="1" x14ac:dyDescent="0.2">
      <c r="B440" s="152"/>
      <c r="D440" s="153" t="s">
        <v>75</v>
      </c>
      <c r="E440" s="161" t="s">
        <v>322</v>
      </c>
      <c r="F440" s="161" t="s">
        <v>653</v>
      </c>
      <c r="G440" s="239"/>
      <c r="H440" s="239"/>
      <c r="I440" s="239"/>
      <c r="J440" s="253">
        <f>BK440</f>
        <v>0</v>
      </c>
      <c r="K440" s="239"/>
      <c r="L440" s="152"/>
      <c r="M440" s="155"/>
      <c r="N440" s="156"/>
      <c r="O440" s="156"/>
      <c r="P440" s="157">
        <f>SUM(P441:P484)</f>
        <v>0</v>
      </c>
      <c r="Q440" s="156"/>
      <c r="R440" s="157">
        <f>SUM(R441:R484)</f>
        <v>0.22658440000000005</v>
      </c>
      <c r="S440" s="156"/>
      <c r="T440" s="158">
        <f>SUM(T441:T484)</f>
        <v>59.85</v>
      </c>
      <c r="AR440" s="153" t="s">
        <v>83</v>
      </c>
      <c r="AT440" s="159" t="s">
        <v>75</v>
      </c>
      <c r="AU440" s="159" t="s">
        <v>83</v>
      </c>
      <c r="AY440" s="153" t="s">
        <v>235</v>
      </c>
      <c r="BK440" s="160">
        <f>SUM(BK441:BK484)</f>
        <v>0</v>
      </c>
    </row>
    <row r="441" spans="1:65" s="2" customFormat="1" ht="14.45" customHeight="1" x14ac:dyDescent="0.2">
      <c r="A441" s="33"/>
      <c r="B441" s="162"/>
      <c r="C441" s="163" t="s">
        <v>566</v>
      </c>
      <c r="D441" s="163" t="s">
        <v>237</v>
      </c>
      <c r="E441" s="164" t="s">
        <v>2774</v>
      </c>
      <c r="F441" s="165" t="s">
        <v>2775</v>
      </c>
      <c r="G441" s="240" t="s">
        <v>263</v>
      </c>
      <c r="H441" s="241">
        <v>2.64</v>
      </c>
      <c r="I441" s="167"/>
      <c r="J441" s="254">
        <f>ROUND(I441*H441,2)</f>
        <v>0</v>
      </c>
      <c r="K441" s="255" t="s">
        <v>241</v>
      </c>
      <c r="L441" s="34"/>
      <c r="M441" s="168" t="s">
        <v>1</v>
      </c>
      <c r="N441" s="169" t="s">
        <v>41</v>
      </c>
      <c r="O441" s="59"/>
      <c r="P441" s="170">
        <f>O441*H441</f>
        <v>0</v>
      </c>
      <c r="Q441" s="170">
        <v>8.2460000000000006E-2</v>
      </c>
      <c r="R441" s="170">
        <f>Q441*H441</f>
        <v>0.21769440000000004</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2776</v>
      </c>
    </row>
    <row r="442" spans="1:65" s="2" customFormat="1" ht="29.25" x14ac:dyDescent="0.2">
      <c r="A442" s="33"/>
      <c r="B442" s="34"/>
      <c r="C442" s="33"/>
      <c r="D442" s="174" t="s">
        <v>243</v>
      </c>
      <c r="E442" s="33"/>
      <c r="F442" s="175" t="s">
        <v>2777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87.75" x14ac:dyDescent="0.2">
      <c r="A443" s="33"/>
      <c r="B443" s="34"/>
      <c r="C443" s="33"/>
      <c r="D443" s="174" t="s">
        <v>245</v>
      </c>
      <c r="E443" s="33"/>
      <c r="F443" s="178" t="s">
        <v>689</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2664</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2778</v>
      </c>
      <c r="G445" s="244"/>
      <c r="H445" s="245">
        <v>2.64</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2.64</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30" customHeight="1" x14ac:dyDescent="0.2">
      <c r="A447" s="33"/>
      <c r="B447" s="162"/>
      <c r="C447" s="163" t="s">
        <v>573</v>
      </c>
      <c r="D447" s="163" t="s">
        <v>237</v>
      </c>
      <c r="E447" s="164" t="s">
        <v>1753</v>
      </c>
      <c r="F447" s="165" t="s">
        <v>1754</v>
      </c>
      <c r="G447" s="240" t="s">
        <v>627</v>
      </c>
      <c r="H447" s="241">
        <v>4.5</v>
      </c>
      <c r="I447" s="167"/>
      <c r="J447" s="254">
        <f>ROUND(I447*H447,2)</f>
        <v>0</v>
      </c>
      <c r="K447" s="255" t="s">
        <v>1</v>
      </c>
      <c r="L447" s="34"/>
      <c r="M447" s="168" t="s">
        <v>1</v>
      </c>
      <c r="N447" s="169" t="s">
        <v>41</v>
      </c>
      <c r="O447" s="59"/>
      <c r="P447" s="170">
        <f>O447*H447</f>
        <v>0</v>
      </c>
      <c r="Q447" s="170">
        <v>1.2199999999999999E-3</v>
      </c>
      <c r="R447" s="170">
        <f>Q447*H447</f>
        <v>5.4900000000000001E-3</v>
      </c>
      <c r="S447" s="170">
        <v>0</v>
      </c>
      <c r="T447" s="171">
        <f>S447*H447</f>
        <v>0</v>
      </c>
      <c r="U447" s="33"/>
      <c r="V447" s="33"/>
      <c r="W447" s="33"/>
      <c r="X447" s="33"/>
      <c r="Y447" s="33"/>
      <c r="Z447" s="33"/>
      <c r="AA447" s="33"/>
      <c r="AB447" s="33"/>
      <c r="AC447" s="33"/>
      <c r="AD447" s="33"/>
      <c r="AE447" s="33"/>
      <c r="AR447" s="172" t="s">
        <v>98</v>
      </c>
      <c r="AT447" s="172" t="s">
        <v>237</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2779</v>
      </c>
    </row>
    <row r="448" spans="1:65" s="2" customFormat="1" ht="39" x14ac:dyDescent="0.2">
      <c r="A448" s="33"/>
      <c r="B448" s="34"/>
      <c r="C448" s="33"/>
      <c r="D448" s="174" t="s">
        <v>243</v>
      </c>
      <c r="E448" s="33"/>
      <c r="F448" s="175" t="s">
        <v>1756</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2664</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3" customFormat="1" x14ac:dyDescent="0.2">
      <c r="B450" s="179"/>
      <c r="D450" s="174" t="s">
        <v>247</v>
      </c>
      <c r="E450" s="180" t="s">
        <v>1</v>
      </c>
      <c r="F450" s="181" t="s">
        <v>1757</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2780</v>
      </c>
      <c r="G451" s="244"/>
      <c r="H451" s="245">
        <v>4.5</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4.5</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63" t="s">
        <v>582</v>
      </c>
      <c r="D453" s="163" t="s">
        <v>237</v>
      </c>
      <c r="E453" s="164" t="s">
        <v>710</v>
      </c>
      <c r="F453" s="165" t="s">
        <v>711</v>
      </c>
      <c r="G453" s="240" t="s">
        <v>648</v>
      </c>
      <c r="H453" s="241">
        <v>22</v>
      </c>
      <c r="I453" s="167"/>
      <c r="J453" s="254">
        <f>ROUND(I453*H453,2)</f>
        <v>0</v>
      </c>
      <c r="K453" s="255" t="s">
        <v>241</v>
      </c>
      <c r="L453" s="34"/>
      <c r="M453" s="168" t="s">
        <v>1</v>
      </c>
      <c r="N453" s="169" t="s">
        <v>41</v>
      </c>
      <c r="O453" s="59"/>
      <c r="P453" s="170">
        <f>O453*H453</f>
        <v>0</v>
      </c>
      <c r="Q453" s="170">
        <v>8.0000000000000007E-5</v>
      </c>
      <c r="R453" s="170">
        <f>Q453*H453</f>
        <v>1.7600000000000001E-3</v>
      </c>
      <c r="S453" s="170">
        <v>0</v>
      </c>
      <c r="T453" s="171">
        <f>S453*H453</f>
        <v>0</v>
      </c>
      <c r="U453" s="33"/>
      <c r="V453" s="33"/>
      <c r="W453" s="33"/>
      <c r="X453" s="33"/>
      <c r="Y453" s="33"/>
      <c r="Z453" s="33"/>
      <c r="AA453" s="33"/>
      <c r="AB453" s="33"/>
      <c r="AC453" s="33"/>
      <c r="AD453" s="33"/>
      <c r="AE453" s="33"/>
      <c r="AR453" s="172" t="s">
        <v>98</v>
      </c>
      <c r="AT453" s="172" t="s">
        <v>237</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2781</v>
      </c>
    </row>
    <row r="454" spans="1:65" s="2" customFormat="1" ht="39" x14ac:dyDescent="0.2">
      <c r="A454" s="33"/>
      <c r="B454" s="34"/>
      <c r="C454" s="33"/>
      <c r="D454" s="174" t="s">
        <v>243</v>
      </c>
      <c r="E454" s="33"/>
      <c r="F454" s="175" t="s">
        <v>713</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2" customFormat="1" ht="87.75" x14ac:dyDescent="0.2">
      <c r="A455" s="33"/>
      <c r="B455" s="34"/>
      <c r="C455" s="33"/>
      <c r="D455" s="174" t="s">
        <v>245</v>
      </c>
      <c r="E455" s="33"/>
      <c r="F455" s="178" t="s">
        <v>714</v>
      </c>
      <c r="G455" s="238"/>
      <c r="H455" s="238"/>
      <c r="I455" s="238"/>
      <c r="J455" s="238"/>
      <c r="K455" s="238"/>
      <c r="L455" s="34"/>
      <c r="M455" s="176"/>
      <c r="N455" s="177"/>
      <c r="O455" s="59"/>
      <c r="P455" s="59"/>
      <c r="Q455" s="59"/>
      <c r="R455" s="59"/>
      <c r="S455" s="59"/>
      <c r="T455" s="60"/>
      <c r="U455" s="33"/>
      <c r="V455" s="33"/>
      <c r="W455" s="33"/>
      <c r="X455" s="33"/>
      <c r="Y455" s="33"/>
      <c r="Z455" s="33"/>
      <c r="AA455" s="33"/>
      <c r="AB455" s="33"/>
      <c r="AC455" s="33"/>
      <c r="AD455" s="33"/>
      <c r="AE455" s="33"/>
      <c r="AT455" s="18" t="s">
        <v>245</v>
      </c>
      <c r="AU455" s="18" t="s">
        <v>85</v>
      </c>
    </row>
    <row r="456" spans="1:65" s="13" customFormat="1" x14ac:dyDescent="0.2">
      <c r="B456" s="179"/>
      <c r="D456" s="174" t="s">
        <v>247</v>
      </c>
      <c r="E456" s="180" t="s">
        <v>1</v>
      </c>
      <c r="F456" s="181" t="s">
        <v>2664</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3" customFormat="1" x14ac:dyDescent="0.2">
      <c r="B457" s="179"/>
      <c r="D457" s="174" t="s">
        <v>247</v>
      </c>
      <c r="E457" s="180" t="s">
        <v>1</v>
      </c>
      <c r="F457" s="181" t="s">
        <v>715</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2782</v>
      </c>
      <c r="G458" s="244"/>
      <c r="H458" s="245">
        <v>22</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5" customFormat="1" x14ac:dyDescent="0.2">
      <c r="B459" s="191"/>
      <c r="D459" s="174" t="s">
        <v>247</v>
      </c>
      <c r="E459" s="192" t="s">
        <v>1</v>
      </c>
      <c r="F459" s="193" t="s">
        <v>252</v>
      </c>
      <c r="G459" s="246"/>
      <c r="H459" s="247">
        <v>22</v>
      </c>
      <c r="I459" s="246"/>
      <c r="J459" s="246"/>
      <c r="K459" s="246"/>
      <c r="L459" s="191"/>
      <c r="M459" s="194"/>
      <c r="N459" s="195"/>
      <c r="O459" s="195"/>
      <c r="P459" s="195"/>
      <c r="Q459" s="195"/>
      <c r="R459" s="195"/>
      <c r="S459" s="195"/>
      <c r="T459" s="196"/>
      <c r="AT459" s="192" t="s">
        <v>247</v>
      </c>
      <c r="AU459" s="192" t="s">
        <v>85</v>
      </c>
      <c r="AV459" s="15" t="s">
        <v>98</v>
      </c>
      <c r="AW459" s="15" t="s">
        <v>33</v>
      </c>
      <c r="AX459" s="15" t="s">
        <v>83</v>
      </c>
      <c r="AY459" s="192" t="s">
        <v>235</v>
      </c>
    </row>
    <row r="460" spans="1:65" s="2" customFormat="1" ht="14.45" customHeight="1" x14ac:dyDescent="0.2">
      <c r="A460" s="33"/>
      <c r="B460" s="162"/>
      <c r="C460" s="197" t="s">
        <v>592</v>
      </c>
      <c r="D460" s="197" t="s">
        <v>338</v>
      </c>
      <c r="E460" s="198" t="s">
        <v>718</v>
      </c>
      <c r="F460" s="199" t="s">
        <v>719</v>
      </c>
      <c r="G460" s="248" t="s">
        <v>648</v>
      </c>
      <c r="H460" s="249">
        <v>69</v>
      </c>
      <c r="I460" s="200"/>
      <c r="J460" s="256">
        <f>ROUND(I460*H460,2)</f>
        <v>0</v>
      </c>
      <c r="K460" s="257" t="s">
        <v>1</v>
      </c>
      <c r="L460" s="201"/>
      <c r="M460" s="202" t="s">
        <v>1</v>
      </c>
      <c r="N460" s="203" t="s">
        <v>41</v>
      </c>
      <c r="O460" s="59"/>
      <c r="P460" s="170">
        <f>O460*H460</f>
        <v>0</v>
      </c>
      <c r="Q460" s="170">
        <v>0</v>
      </c>
      <c r="R460" s="170">
        <f>Q460*H460</f>
        <v>0</v>
      </c>
      <c r="S460" s="170">
        <v>0</v>
      </c>
      <c r="T460" s="171">
        <f>S460*H460</f>
        <v>0</v>
      </c>
      <c r="U460" s="33"/>
      <c r="V460" s="33"/>
      <c r="W460" s="33"/>
      <c r="X460" s="33"/>
      <c r="Y460" s="33"/>
      <c r="Z460" s="33"/>
      <c r="AA460" s="33"/>
      <c r="AB460" s="33"/>
      <c r="AC460" s="33"/>
      <c r="AD460" s="33"/>
      <c r="AE460" s="33"/>
      <c r="AR460" s="172" t="s">
        <v>316</v>
      </c>
      <c r="AT460" s="172" t="s">
        <v>338</v>
      </c>
      <c r="AU460" s="172" t="s">
        <v>85</v>
      </c>
      <c r="AY460" s="18" t="s">
        <v>235</v>
      </c>
      <c r="BE460" s="173">
        <f>IF(N460="základní",J460,0)</f>
        <v>0</v>
      </c>
      <c r="BF460" s="173">
        <f>IF(N460="snížená",J460,0)</f>
        <v>0</v>
      </c>
      <c r="BG460" s="173">
        <f>IF(N460="zákl. přenesená",J460,0)</f>
        <v>0</v>
      </c>
      <c r="BH460" s="173">
        <f>IF(N460="sníž. přenesená",J460,0)</f>
        <v>0</v>
      </c>
      <c r="BI460" s="173">
        <f>IF(N460="nulová",J460,0)</f>
        <v>0</v>
      </c>
      <c r="BJ460" s="18" t="s">
        <v>83</v>
      </c>
      <c r="BK460" s="173">
        <f>ROUND(I460*H460,2)</f>
        <v>0</v>
      </c>
      <c r="BL460" s="18" t="s">
        <v>98</v>
      </c>
      <c r="BM460" s="172" t="s">
        <v>2783</v>
      </c>
    </row>
    <row r="461" spans="1:65" s="2" customFormat="1" x14ac:dyDescent="0.2">
      <c r="A461" s="33"/>
      <c r="B461" s="34"/>
      <c r="C461" s="33"/>
      <c r="D461" s="174" t="s">
        <v>243</v>
      </c>
      <c r="E461" s="33"/>
      <c r="F461" s="175" t="s">
        <v>721</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243</v>
      </c>
      <c r="AU461" s="18" t="s">
        <v>85</v>
      </c>
    </row>
    <row r="462" spans="1:65" s="13" customFormat="1" x14ac:dyDescent="0.2">
      <c r="B462" s="179"/>
      <c r="D462" s="174" t="s">
        <v>247</v>
      </c>
      <c r="E462" s="180" t="s">
        <v>1</v>
      </c>
      <c r="F462" s="181" t="s">
        <v>722</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1538</v>
      </c>
      <c r="G463" s="244"/>
      <c r="H463" s="245">
        <v>69</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5" customFormat="1" x14ac:dyDescent="0.2">
      <c r="B464" s="191"/>
      <c r="D464" s="174" t="s">
        <v>247</v>
      </c>
      <c r="E464" s="192" t="s">
        <v>1</v>
      </c>
      <c r="F464" s="193" t="s">
        <v>252</v>
      </c>
      <c r="G464" s="246"/>
      <c r="H464" s="247">
        <v>69</v>
      </c>
      <c r="I464" s="246"/>
      <c r="J464" s="246"/>
      <c r="K464" s="246"/>
      <c r="L464" s="191"/>
      <c r="M464" s="194"/>
      <c r="N464" s="195"/>
      <c r="O464" s="195"/>
      <c r="P464" s="195"/>
      <c r="Q464" s="195"/>
      <c r="R464" s="195"/>
      <c r="S464" s="195"/>
      <c r="T464" s="196"/>
      <c r="AT464" s="192" t="s">
        <v>247</v>
      </c>
      <c r="AU464" s="192" t="s">
        <v>85</v>
      </c>
      <c r="AV464" s="15" t="s">
        <v>98</v>
      </c>
      <c r="AW464" s="15" t="s">
        <v>33</v>
      </c>
      <c r="AX464" s="15" t="s">
        <v>83</v>
      </c>
      <c r="AY464" s="192" t="s">
        <v>235</v>
      </c>
    </row>
    <row r="465" spans="1:65" s="2" customFormat="1" ht="19.899999999999999" customHeight="1" x14ac:dyDescent="0.2">
      <c r="A465" s="33"/>
      <c r="B465" s="162"/>
      <c r="C465" s="163" t="s">
        <v>600</v>
      </c>
      <c r="D465" s="163" t="s">
        <v>237</v>
      </c>
      <c r="E465" s="164" t="s">
        <v>724</v>
      </c>
      <c r="F465" s="165" t="s">
        <v>725</v>
      </c>
      <c r="G465" s="240" t="s">
        <v>648</v>
      </c>
      <c r="H465" s="241">
        <v>4</v>
      </c>
      <c r="I465" s="167"/>
      <c r="J465" s="254">
        <f>ROUND(I465*H465,2)</f>
        <v>0</v>
      </c>
      <c r="K465" s="255" t="s">
        <v>241</v>
      </c>
      <c r="L465" s="34"/>
      <c r="M465" s="168" t="s">
        <v>1</v>
      </c>
      <c r="N465" s="169" t="s">
        <v>41</v>
      </c>
      <c r="O465" s="59"/>
      <c r="P465" s="170">
        <f>O465*H465</f>
        <v>0</v>
      </c>
      <c r="Q465" s="170">
        <v>2.0000000000000002E-5</v>
      </c>
      <c r="R465" s="170">
        <f>Q465*H465</f>
        <v>8.0000000000000007E-5</v>
      </c>
      <c r="S465" s="170">
        <v>0</v>
      </c>
      <c r="T465" s="171">
        <f>S465*H465</f>
        <v>0</v>
      </c>
      <c r="U465" s="33"/>
      <c r="V465" s="33"/>
      <c r="W465" s="33"/>
      <c r="X465" s="33"/>
      <c r="Y465" s="33"/>
      <c r="Z465" s="33"/>
      <c r="AA465" s="33"/>
      <c r="AB465" s="33"/>
      <c r="AC465" s="33"/>
      <c r="AD465" s="33"/>
      <c r="AE465" s="33"/>
      <c r="AR465" s="172" t="s">
        <v>98</v>
      </c>
      <c r="AT465" s="172" t="s">
        <v>237</v>
      </c>
      <c r="AU465" s="172" t="s">
        <v>85</v>
      </c>
      <c r="AY465" s="18" t="s">
        <v>235</v>
      </c>
      <c r="BE465" s="173">
        <f>IF(N465="základní",J465,0)</f>
        <v>0</v>
      </c>
      <c r="BF465" s="173">
        <f>IF(N465="snížená",J465,0)</f>
        <v>0</v>
      </c>
      <c r="BG465" s="173">
        <f>IF(N465="zákl. přenesená",J465,0)</f>
        <v>0</v>
      </c>
      <c r="BH465" s="173">
        <f>IF(N465="sníž. přenesená",J465,0)</f>
        <v>0</v>
      </c>
      <c r="BI465" s="173">
        <f>IF(N465="nulová",J465,0)</f>
        <v>0</v>
      </c>
      <c r="BJ465" s="18" t="s">
        <v>83</v>
      </c>
      <c r="BK465" s="173">
        <f>ROUND(I465*H465,2)</f>
        <v>0</v>
      </c>
      <c r="BL465" s="18" t="s">
        <v>98</v>
      </c>
      <c r="BM465" s="172" t="s">
        <v>2784</v>
      </c>
    </row>
    <row r="466" spans="1:65" s="2" customFormat="1" ht="29.25" x14ac:dyDescent="0.2">
      <c r="A466" s="33"/>
      <c r="B466" s="34"/>
      <c r="C466" s="33"/>
      <c r="D466" s="174" t="s">
        <v>243</v>
      </c>
      <c r="E466" s="33"/>
      <c r="F466" s="175" t="s">
        <v>727</v>
      </c>
      <c r="G466" s="238"/>
      <c r="H466" s="238"/>
      <c r="I466" s="238"/>
      <c r="J466" s="238"/>
      <c r="K466" s="238"/>
      <c r="L466" s="34"/>
      <c r="M466" s="176"/>
      <c r="N466" s="177"/>
      <c r="O466" s="59"/>
      <c r="P466" s="59"/>
      <c r="Q466" s="59"/>
      <c r="R466" s="59"/>
      <c r="S466" s="59"/>
      <c r="T466" s="60"/>
      <c r="U466" s="33"/>
      <c r="V466" s="33"/>
      <c r="W466" s="33"/>
      <c r="X466" s="33"/>
      <c r="Y466" s="33"/>
      <c r="Z466" s="33"/>
      <c r="AA466" s="33"/>
      <c r="AB466" s="33"/>
      <c r="AC466" s="33"/>
      <c r="AD466" s="33"/>
      <c r="AE466" s="33"/>
      <c r="AT466" s="18" t="s">
        <v>243</v>
      </c>
      <c r="AU466" s="18" t="s">
        <v>85</v>
      </c>
    </row>
    <row r="467" spans="1:65" s="2" customFormat="1" ht="117" x14ac:dyDescent="0.2">
      <c r="A467" s="33"/>
      <c r="B467" s="34"/>
      <c r="C467" s="33"/>
      <c r="D467" s="174" t="s">
        <v>245</v>
      </c>
      <c r="E467" s="33"/>
      <c r="F467" s="178" t="s">
        <v>728</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245</v>
      </c>
      <c r="AU467" s="18" t="s">
        <v>85</v>
      </c>
    </row>
    <row r="468" spans="1:65" s="13" customFormat="1" x14ac:dyDescent="0.2">
      <c r="B468" s="179"/>
      <c r="D468" s="174" t="s">
        <v>247</v>
      </c>
      <c r="E468" s="180" t="s">
        <v>1</v>
      </c>
      <c r="F468" s="181" t="s">
        <v>2664</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3" customFormat="1" x14ac:dyDescent="0.2">
      <c r="B469" s="179"/>
      <c r="D469" s="174" t="s">
        <v>247</v>
      </c>
      <c r="E469" s="180" t="s">
        <v>1</v>
      </c>
      <c r="F469" s="181" t="s">
        <v>2785</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2786</v>
      </c>
      <c r="G470" s="244"/>
      <c r="H470" s="245">
        <v>4</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4</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608</v>
      </c>
      <c r="D472" s="163" t="s">
        <v>237</v>
      </c>
      <c r="E472" s="164" t="s">
        <v>731</v>
      </c>
      <c r="F472" s="165" t="s">
        <v>732</v>
      </c>
      <c r="G472" s="240" t="s">
        <v>648</v>
      </c>
      <c r="H472" s="241">
        <v>4</v>
      </c>
      <c r="I472" s="167"/>
      <c r="J472" s="254">
        <f>ROUND(I472*H472,2)</f>
        <v>0</v>
      </c>
      <c r="K472" s="255" t="s">
        <v>241</v>
      </c>
      <c r="L472" s="34"/>
      <c r="M472" s="168" t="s">
        <v>1</v>
      </c>
      <c r="N472" s="169" t="s">
        <v>41</v>
      </c>
      <c r="O472" s="59"/>
      <c r="P472" s="170">
        <f>O472*H472</f>
        <v>0</v>
      </c>
      <c r="Q472" s="170">
        <v>3.8999999999999999E-4</v>
      </c>
      <c r="R472" s="170">
        <f>Q472*H472</f>
        <v>1.56E-3</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2787</v>
      </c>
    </row>
    <row r="473" spans="1:65" s="2" customFormat="1" ht="19.5" x14ac:dyDescent="0.2">
      <c r="A473" s="33"/>
      <c r="B473" s="34"/>
      <c r="C473" s="33"/>
      <c r="D473" s="174" t="s">
        <v>243</v>
      </c>
      <c r="E473" s="33"/>
      <c r="F473" s="175" t="s">
        <v>734</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728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2664</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2786</v>
      </c>
      <c r="G476" s="244"/>
      <c r="H476" s="245">
        <v>4</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4</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616</v>
      </c>
      <c r="D478" s="163" t="s">
        <v>237</v>
      </c>
      <c r="E478" s="164" t="s">
        <v>2788</v>
      </c>
      <c r="F478" s="165" t="s">
        <v>2789</v>
      </c>
      <c r="G478" s="240" t="s">
        <v>271</v>
      </c>
      <c r="H478" s="241">
        <v>21</v>
      </c>
      <c r="I478" s="167"/>
      <c r="J478" s="254">
        <f>ROUND(I478*H478,2)</f>
        <v>0</v>
      </c>
      <c r="K478" s="255" t="s">
        <v>241</v>
      </c>
      <c r="L478" s="34"/>
      <c r="M478" s="168" t="s">
        <v>1</v>
      </c>
      <c r="N478" s="169" t="s">
        <v>41</v>
      </c>
      <c r="O478" s="59"/>
      <c r="P478" s="170">
        <f>O478*H478</f>
        <v>0</v>
      </c>
      <c r="Q478" s="170">
        <v>0</v>
      </c>
      <c r="R478" s="170">
        <f>Q478*H478</f>
        <v>0</v>
      </c>
      <c r="S478" s="170">
        <v>2.85</v>
      </c>
      <c r="T478" s="171">
        <f>S478*H478</f>
        <v>59.85</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2790</v>
      </c>
    </row>
    <row r="479" spans="1:65" s="2" customFormat="1" ht="39" x14ac:dyDescent="0.2">
      <c r="A479" s="33"/>
      <c r="B479" s="34"/>
      <c r="C479" s="33"/>
      <c r="D479" s="174" t="s">
        <v>243</v>
      </c>
      <c r="E479" s="33"/>
      <c r="F479" s="175" t="s">
        <v>2791</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409.5" x14ac:dyDescent="0.2">
      <c r="A480" s="33"/>
      <c r="B480" s="34"/>
      <c r="C480" s="33"/>
      <c r="D480" s="174" t="s">
        <v>245</v>
      </c>
      <c r="E480" s="33"/>
      <c r="F480" s="217" t="s">
        <v>2792</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2664</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2793</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7</v>
      </c>
      <c r="G483" s="244"/>
      <c r="H483" s="245">
        <v>21</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D484" s="174" t="s">
        <v>247</v>
      </c>
      <c r="E484" s="192" t="s">
        <v>1</v>
      </c>
      <c r="F484" s="193" t="s">
        <v>252</v>
      </c>
      <c r="G484" s="246"/>
      <c r="H484" s="247">
        <v>21</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12" customFormat="1" ht="22.9" customHeight="1" x14ac:dyDescent="0.2">
      <c r="B485" s="152"/>
      <c r="D485" s="153" t="s">
        <v>75</v>
      </c>
      <c r="E485" s="161" t="s">
        <v>736</v>
      </c>
      <c r="F485" s="161" t="s">
        <v>737</v>
      </c>
      <c r="G485" s="239"/>
      <c r="H485" s="239"/>
      <c r="I485" s="239"/>
      <c r="J485" s="253">
        <f>BK485</f>
        <v>0</v>
      </c>
      <c r="K485" s="239"/>
      <c r="L485" s="152"/>
      <c r="M485" s="155"/>
      <c r="N485" s="156"/>
      <c r="O485" s="156"/>
      <c r="P485" s="157">
        <f>SUM(P486:P518)</f>
        <v>0</v>
      </c>
      <c r="Q485" s="156"/>
      <c r="R485" s="157">
        <f>SUM(R486:R518)</f>
        <v>0</v>
      </c>
      <c r="S485" s="156"/>
      <c r="T485" s="158">
        <f>SUM(T486:T518)</f>
        <v>0</v>
      </c>
      <c r="AR485" s="153" t="s">
        <v>83</v>
      </c>
      <c r="AT485" s="159" t="s">
        <v>75</v>
      </c>
      <c r="AU485" s="159" t="s">
        <v>83</v>
      </c>
      <c r="AY485" s="153" t="s">
        <v>235</v>
      </c>
      <c r="BK485" s="160">
        <f>SUM(BK486:BK518)</f>
        <v>0</v>
      </c>
    </row>
    <row r="486" spans="1:65" s="2" customFormat="1" ht="19.899999999999999" customHeight="1" x14ac:dyDescent="0.2">
      <c r="A486" s="33"/>
      <c r="B486" s="162"/>
      <c r="C486" s="163" t="s">
        <v>624</v>
      </c>
      <c r="D486" s="163" t="s">
        <v>237</v>
      </c>
      <c r="E486" s="164" t="s">
        <v>739</v>
      </c>
      <c r="F486" s="165" t="s">
        <v>740</v>
      </c>
      <c r="G486" s="240" t="s">
        <v>341</v>
      </c>
      <c r="H486" s="241">
        <v>69.55</v>
      </c>
      <c r="I486" s="167"/>
      <c r="J486" s="254">
        <f>ROUND(I486*H486,2)</f>
        <v>0</v>
      </c>
      <c r="K486" s="255" t="s">
        <v>241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2794</v>
      </c>
    </row>
    <row r="487" spans="1:65" s="2" customFormat="1" ht="19.5" x14ac:dyDescent="0.2">
      <c r="A487" s="33"/>
      <c r="B487" s="34"/>
      <c r="C487" s="33"/>
      <c r="D487" s="174" t="s">
        <v>243</v>
      </c>
      <c r="E487" s="33"/>
      <c r="F487" s="175" t="s">
        <v>742</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78" x14ac:dyDescent="0.2">
      <c r="A488" s="33"/>
      <c r="B488" s="34"/>
      <c r="C488" s="33"/>
      <c r="D488" s="174" t="s">
        <v>245</v>
      </c>
      <c r="E488" s="33"/>
      <c r="F488" s="178" t="s">
        <v>743</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2664</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2795</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2796</v>
      </c>
      <c r="G491" s="244"/>
      <c r="H491" s="245">
        <v>4.0999999999999996</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3" customFormat="1" x14ac:dyDescent="0.2">
      <c r="B492" s="179"/>
      <c r="D492" s="174" t="s">
        <v>247</v>
      </c>
      <c r="E492" s="180" t="s">
        <v>1</v>
      </c>
      <c r="F492" s="181" t="s">
        <v>2797</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2798</v>
      </c>
      <c r="G493" s="244"/>
      <c r="H493" s="245">
        <v>65.45</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69.55</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30" customHeight="1" x14ac:dyDescent="0.2">
      <c r="A495" s="33"/>
      <c r="B495" s="162"/>
      <c r="C495" s="163" t="s">
        <v>633</v>
      </c>
      <c r="D495" s="163" t="s">
        <v>237</v>
      </c>
      <c r="E495" s="164" t="s">
        <v>2799</v>
      </c>
      <c r="F495" s="165" t="s">
        <v>2800</v>
      </c>
      <c r="G495" s="240" t="s">
        <v>341</v>
      </c>
      <c r="H495" s="241">
        <v>59.85</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2801</v>
      </c>
    </row>
    <row r="496" spans="1:65" s="2" customFormat="1" ht="29.25" x14ac:dyDescent="0.2">
      <c r="A496" s="33"/>
      <c r="B496" s="34"/>
      <c r="C496" s="33"/>
      <c r="D496" s="174" t="s">
        <v>243</v>
      </c>
      <c r="E496" s="33"/>
      <c r="F496" s="175" t="s">
        <v>2802</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87.75" x14ac:dyDescent="0.2">
      <c r="A497" s="33"/>
      <c r="B497" s="34"/>
      <c r="C497" s="33"/>
      <c r="D497" s="174" t="s">
        <v>245</v>
      </c>
      <c r="E497" s="33"/>
      <c r="F497" s="178" t="s">
        <v>2803</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2664</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4" customFormat="1" x14ac:dyDescent="0.2">
      <c r="B499" s="185"/>
      <c r="D499" s="174" t="s">
        <v>247</v>
      </c>
      <c r="E499" s="186" t="s">
        <v>1</v>
      </c>
      <c r="F499" s="187" t="s">
        <v>2804</v>
      </c>
      <c r="G499" s="244"/>
      <c r="H499" s="245">
        <v>59.85</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1:65" s="15" customFormat="1" x14ac:dyDescent="0.2">
      <c r="B500" s="191"/>
      <c r="D500" s="174" t="s">
        <v>247</v>
      </c>
      <c r="E500" s="192" t="s">
        <v>1</v>
      </c>
      <c r="F500" s="193" t="s">
        <v>252</v>
      </c>
      <c r="G500" s="246"/>
      <c r="H500" s="247">
        <v>59.85</v>
      </c>
      <c r="I500" s="246"/>
      <c r="J500" s="246"/>
      <c r="K500" s="246"/>
      <c r="L500" s="191"/>
      <c r="M500" s="194"/>
      <c r="N500" s="195"/>
      <c r="O500" s="195"/>
      <c r="P500" s="195"/>
      <c r="Q500" s="195"/>
      <c r="R500" s="195"/>
      <c r="S500" s="195"/>
      <c r="T500" s="196"/>
      <c r="AT500" s="192" t="s">
        <v>247</v>
      </c>
      <c r="AU500" s="192" t="s">
        <v>85</v>
      </c>
      <c r="AV500" s="15" t="s">
        <v>98</v>
      </c>
      <c r="AW500" s="15" t="s">
        <v>33</v>
      </c>
      <c r="AX500" s="15" t="s">
        <v>83</v>
      </c>
      <c r="AY500" s="192" t="s">
        <v>235</v>
      </c>
    </row>
    <row r="501" spans="1:65" s="2" customFormat="1" ht="19.899999999999999" customHeight="1" x14ac:dyDescent="0.2">
      <c r="A501" s="33"/>
      <c r="B501" s="162"/>
      <c r="C501" s="163" t="s">
        <v>638</v>
      </c>
      <c r="D501" s="163" t="s">
        <v>237</v>
      </c>
      <c r="E501" s="164" t="s">
        <v>2805</v>
      </c>
      <c r="F501" s="165" t="s">
        <v>2806</v>
      </c>
      <c r="G501" s="240" t="s">
        <v>341</v>
      </c>
      <c r="H501" s="241">
        <v>60.35</v>
      </c>
      <c r="I501" s="167"/>
      <c r="J501" s="254">
        <f>ROUND(I501*H501,2)</f>
        <v>0</v>
      </c>
      <c r="K501" s="255" t="s">
        <v>241</v>
      </c>
      <c r="L501" s="34"/>
      <c r="M501" s="168" t="s">
        <v>1</v>
      </c>
      <c r="N501" s="169" t="s">
        <v>41</v>
      </c>
      <c r="O501" s="59"/>
      <c r="P501" s="170">
        <f>O501*H501</f>
        <v>0</v>
      </c>
      <c r="Q501" s="170">
        <v>0</v>
      </c>
      <c r="R501" s="170">
        <f>Q501*H501</f>
        <v>0</v>
      </c>
      <c r="S501" s="170">
        <v>0</v>
      </c>
      <c r="T501" s="171">
        <f>S501*H501</f>
        <v>0</v>
      </c>
      <c r="U501" s="33"/>
      <c r="V501" s="33"/>
      <c r="W501" s="33"/>
      <c r="X501" s="33"/>
      <c r="Y501" s="33"/>
      <c r="Z501" s="33"/>
      <c r="AA501" s="33"/>
      <c r="AB501" s="33"/>
      <c r="AC501" s="33"/>
      <c r="AD501" s="33"/>
      <c r="AE501" s="33"/>
      <c r="AR501" s="172" t="s">
        <v>98</v>
      </c>
      <c r="AT501" s="172" t="s">
        <v>237</v>
      </c>
      <c r="AU501" s="172" t="s">
        <v>85</v>
      </c>
      <c r="AY501" s="18" t="s">
        <v>235</v>
      </c>
      <c r="BE501" s="173">
        <f>IF(N501="základní",J501,0)</f>
        <v>0</v>
      </c>
      <c r="BF501" s="173">
        <f>IF(N501="snížená",J501,0)</f>
        <v>0</v>
      </c>
      <c r="BG501" s="173">
        <f>IF(N501="zákl. přenesená",J501,0)</f>
        <v>0</v>
      </c>
      <c r="BH501" s="173">
        <f>IF(N501="sníž. přenesená",J501,0)</f>
        <v>0</v>
      </c>
      <c r="BI501" s="173">
        <f>IF(N501="nulová",J501,0)</f>
        <v>0</v>
      </c>
      <c r="BJ501" s="18" t="s">
        <v>83</v>
      </c>
      <c r="BK501" s="173">
        <f>ROUND(I501*H501,2)</f>
        <v>0</v>
      </c>
      <c r="BL501" s="18" t="s">
        <v>98</v>
      </c>
      <c r="BM501" s="172" t="s">
        <v>2807</v>
      </c>
    </row>
    <row r="502" spans="1:65" s="2" customFormat="1" ht="29.25" x14ac:dyDescent="0.2">
      <c r="A502" s="33"/>
      <c r="B502" s="34"/>
      <c r="C502" s="33"/>
      <c r="D502" s="174" t="s">
        <v>243</v>
      </c>
      <c r="E502" s="33"/>
      <c r="F502" s="175" t="s">
        <v>2808</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243</v>
      </c>
      <c r="AU502" s="18" t="s">
        <v>85</v>
      </c>
    </row>
    <row r="503" spans="1:65" s="2" customFormat="1" ht="263.25" x14ac:dyDescent="0.2">
      <c r="A503" s="33"/>
      <c r="B503" s="34"/>
      <c r="C503" s="33"/>
      <c r="D503" s="174" t="s">
        <v>245</v>
      </c>
      <c r="E503" s="33"/>
      <c r="F503" s="178" t="s">
        <v>2809</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245</v>
      </c>
      <c r="AU503" s="18" t="s">
        <v>85</v>
      </c>
    </row>
    <row r="504" spans="1:65" s="13" customFormat="1" x14ac:dyDescent="0.2">
      <c r="B504" s="179"/>
      <c r="D504" s="174" t="s">
        <v>247</v>
      </c>
      <c r="E504" s="180" t="s">
        <v>1</v>
      </c>
      <c r="F504" s="181" t="s">
        <v>2664</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3" customFormat="1" x14ac:dyDescent="0.2">
      <c r="B505" s="179"/>
      <c r="D505" s="174" t="s">
        <v>247</v>
      </c>
      <c r="E505" s="180" t="s">
        <v>1</v>
      </c>
      <c r="F505" s="181" t="s">
        <v>2810</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2804</v>
      </c>
      <c r="G506" s="244"/>
      <c r="H506" s="245">
        <v>59.85</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3" customFormat="1" x14ac:dyDescent="0.2">
      <c r="B507" s="179"/>
      <c r="D507" s="174" t="s">
        <v>247</v>
      </c>
      <c r="E507" s="180" t="s">
        <v>1</v>
      </c>
      <c r="F507" s="181" t="s">
        <v>2811</v>
      </c>
      <c r="G507" s="242"/>
      <c r="H507" s="243" t="s">
        <v>1</v>
      </c>
      <c r="I507" s="242"/>
      <c r="J507" s="242"/>
      <c r="K507" s="242"/>
      <c r="L507" s="179"/>
      <c r="M507" s="182"/>
      <c r="N507" s="183"/>
      <c r="O507" s="183"/>
      <c r="P507" s="183"/>
      <c r="Q507" s="183"/>
      <c r="R507" s="183"/>
      <c r="S507" s="183"/>
      <c r="T507" s="184"/>
      <c r="AT507" s="180" t="s">
        <v>247</v>
      </c>
      <c r="AU507" s="180" t="s">
        <v>85</v>
      </c>
      <c r="AV507" s="13" t="s">
        <v>83</v>
      </c>
      <c r="AW507" s="13" t="s">
        <v>33</v>
      </c>
      <c r="AX507" s="13" t="s">
        <v>76</v>
      </c>
      <c r="AY507" s="180" t="s">
        <v>235</v>
      </c>
    </row>
    <row r="508" spans="1:65" s="14" customFormat="1" x14ac:dyDescent="0.2">
      <c r="B508" s="185"/>
      <c r="D508" s="174" t="s">
        <v>247</v>
      </c>
      <c r="E508" s="186" t="s">
        <v>1</v>
      </c>
      <c r="F508" s="187" t="s">
        <v>2812</v>
      </c>
      <c r="G508" s="244"/>
      <c r="H508" s="245">
        <v>0.5</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1:65" s="15" customFormat="1" x14ac:dyDescent="0.2">
      <c r="B509" s="191"/>
      <c r="D509" s="174" t="s">
        <v>247</v>
      </c>
      <c r="E509" s="192" t="s">
        <v>1</v>
      </c>
      <c r="F509" s="193" t="s">
        <v>252</v>
      </c>
      <c r="G509" s="246"/>
      <c r="H509" s="247">
        <v>60.35</v>
      </c>
      <c r="I509" s="246"/>
      <c r="J509" s="246"/>
      <c r="K509" s="246"/>
      <c r="L509" s="191"/>
      <c r="M509" s="194"/>
      <c r="N509" s="195"/>
      <c r="O509" s="195"/>
      <c r="P509" s="195"/>
      <c r="Q509" s="195"/>
      <c r="R509" s="195"/>
      <c r="S509" s="195"/>
      <c r="T509" s="196"/>
      <c r="AT509" s="192" t="s">
        <v>247</v>
      </c>
      <c r="AU509" s="192" t="s">
        <v>85</v>
      </c>
      <c r="AV509" s="15" t="s">
        <v>98</v>
      </c>
      <c r="AW509" s="15" t="s">
        <v>33</v>
      </c>
      <c r="AX509" s="15" t="s">
        <v>83</v>
      </c>
      <c r="AY509" s="192" t="s">
        <v>235</v>
      </c>
    </row>
    <row r="510" spans="1:65" s="2" customFormat="1" ht="19.899999999999999" customHeight="1" x14ac:dyDescent="0.2">
      <c r="A510" s="33"/>
      <c r="B510" s="162"/>
      <c r="C510" s="163" t="s">
        <v>645</v>
      </c>
      <c r="D510" s="163" t="s">
        <v>237</v>
      </c>
      <c r="E510" s="164" t="s">
        <v>2813</v>
      </c>
      <c r="F510" s="165" t="s">
        <v>2814</v>
      </c>
      <c r="G510" s="240" t="s">
        <v>341</v>
      </c>
      <c r="H510" s="241">
        <v>1146.6500000000001</v>
      </c>
      <c r="I510" s="167"/>
      <c r="J510" s="254">
        <f>ROUND(I510*H510,2)</f>
        <v>0</v>
      </c>
      <c r="K510" s="255" t="s">
        <v>241</v>
      </c>
      <c r="L510" s="34"/>
      <c r="M510" s="168" t="s">
        <v>1</v>
      </c>
      <c r="N510" s="169" t="s">
        <v>41</v>
      </c>
      <c r="O510" s="59"/>
      <c r="P510" s="170">
        <f>O510*H510</f>
        <v>0</v>
      </c>
      <c r="Q510" s="170">
        <v>0</v>
      </c>
      <c r="R510" s="170">
        <f>Q510*H510</f>
        <v>0</v>
      </c>
      <c r="S510" s="170">
        <v>0</v>
      </c>
      <c r="T510" s="171">
        <f>S510*H510</f>
        <v>0</v>
      </c>
      <c r="U510" s="33"/>
      <c r="V510" s="33"/>
      <c r="W510" s="33"/>
      <c r="X510" s="33"/>
      <c r="Y510" s="33"/>
      <c r="Z510" s="33"/>
      <c r="AA510" s="33"/>
      <c r="AB510" s="33"/>
      <c r="AC510" s="33"/>
      <c r="AD510" s="33"/>
      <c r="AE510" s="33"/>
      <c r="AR510" s="172" t="s">
        <v>98</v>
      </c>
      <c r="AT510" s="172" t="s">
        <v>237</v>
      </c>
      <c r="AU510" s="172" t="s">
        <v>85</v>
      </c>
      <c r="AY510" s="18" t="s">
        <v>235</v>
      </c>
      <c r="BE510" s="173">
        <f>IF(N510="základní",J510,0)</f>
        <v>0</v>
      </c>
      <c r="BF510" s="173">
        <f>IF(N510="snížená",J510,0)</f>
        <v>0</v>
      </c>
      <c r="BG510" s="173">
        <f>IF(N510="zákl. přenesená",J510,0)</f>
        <v>0</v>
      </c>
      <c r="BH510" s="173">
        <f>IF(N510="sníž. přenesená",J510,0)</f>
        <v>0</v>
      </c>
      <c r="BI510" s="173">
        <f>IF(N510="nulová",J510,0)</f>
        <v>0</v>
      </c>
      <c r="BJ510" s="18" t="s">
        <v>83</v>
      </c>
      <c r="BK510" s="173">
        <f>ROUND(I510*H510,2)</f>
        <v>0</v>
      </c>
      <c r="BL510" s="18" t="s">
        <v>98</v>
      </c>
      <c r="BM510" s="172" t="s">
        <v>2815</v>
      </c>
    </row>
    <row r="511" spans="1:65" s="2" customFormat="1" ht="39" x14ac:dyDescent="0.2">
      <c r="A511" s="33"/>
      <c r="B511" s="34"/>
      <c r="C511" s="33"/>
      <c r="D511" s="174" t="s">
        <v>243</v>
      </c>
      <c r="E511" s="33"/>
      <c r="F511" s="175" t="s">
        <v>2816</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243</v>
      </c>
      <c r="AU511" s="18" t="s">
        <v>85</v>
      </c>
    </row>
    <row r="512" spans="1:65" s="2" customFormat="1" ht="263.25" x14ac:dyDescent="0.2">
      <c r="A512" s="33"/>
      <c r="B512" s="34"/>
      <c r="C512" s="33"/>
      <c r="D512" s="174" t="s">
        <v>245</v>
      </c>
      <c r="E512" s="33"/>
      <c r="F512" s="178" t="s">
        <v>2809</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245</v>
      </c>
      <c r="AU512" s="18" t="s">
        <v>85</v>
      </c>
    </row>
    <row r="513" spans="1:65" s="13" customFormat="1" x14ac:dyDescent="0.2">
      <c r="B513" s="179"/>
      <c r="D513" s="174" t="s">
        <v>247</v>
      </c>
      <c r="E513" s="180" t="s">
        <v>1</v>
      </c>
      <c r="F513" s="181" t="s">
        <v>2664</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1333</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2817</v>
      </c>
      <c r="G515" s="244"/>
      <c r="H515" s="245">
        <v>1137.1500000000001</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3" customFormat="1" x14ac:dyDescent="0.2">
      <c r="B516" s="179"/>
      <c r="D516" s="174" t="s">
        <v>247</v>
      </c>
      <c r="E516" s="180" t="s">
        <v>1</v>
      </c>
      <c r="F516" s="181" t="s">
        <v>2818</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D517" s="174" t="s">
        <v>247</v>
      </c>
      <c r="E517" s="186" t="s">
        <v>1</v>
      </c>
      <c r="F517" s="187" t="s">
        <v>2819</v>
      </c>
      <c r="G517" s="244"/>
      <c r="H517" s="245">
        <v>9.5</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1146.6500000000001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12" customFormat="1" ht="22.9" customHeight="1" x14ac:dyDescent="0.2">
      <c r="B519" s="152"/>
      <c r="D519" s="153" t="s">
        <v>75</v>
      </c>
      <c r="E519" s="161" t="s">
        <v>746</v>
      </c>
      <c r="F519" s="161" t="s">
        <v>747</v>
      </c>
      <c r="G519" s="239"/>
      <c r="H519" s="239"/>
      <c r="I519" s="239"/>
      <c r="J519" s="253">
        <f>BK519</f>
        <v>0</v>
      </c>
      <c r="K519" s="239"/>
      <c r="L519" s="152"/>
      <c r="M519" s="155"/>
      <c r="N519" s="156"/>
      <c r="O519" s="156"/>
      <c r="P519" s="157">
        <f>SUM(P520:P522)</f>
        <v>0</v>
      </c>
      <c r="Q519" s="156"/>
      <c r="R519" s="157">
        <f>SUM(R520:R522)</f>
        <v>0</v>
      </c>
      <c r="S519" s="156"/>
      <c r="T519" s="158">
        <f>SUM(T520:T522)</f>
        <v>0</v>
      </c>
      <c r="AR519" s="153" t="s">
        <v>83</v>
      </c>
      <c r="AT519" s="159" t="s">
        <v>75</v>
      </c>
      <c r="AU519" s="159" t="s">
        <v>83</v>
      </c>
      <c r="AY519" s="153" t="s">
        <v>235</v>
      </c>
      <c r="BK519" s="160">
        <f>SUM(BK520:BK522)</f>
        <v>0</v>
      </c>
    </row>
    <row r="520" spans="1:65" s="2" customFormat="1" ht="14.45" customHeight="1" x14ac:dyDescent="0.2">
      <c r="A520" s="33"/>
      <c r="B520" s="162"/>
      <c r="C520" s="163" t="s">
        <v>654</v>
      </c>
      <c r="D520" s="163" t="s">
        <v>237</v>
      </c>
      <c r="E520" s="164" t="s">
        <v>749</v>
      </c>
      <c r="F520" s="165" t="s">
        <v>750</v>
      </c>
      <c r="G520" s="240" t="s">
        <v>341</v>
      </c>
      <c r="H520" s="241">
        <v>98.915000000000006</v>
      </c>
      <c r="I520" s="167"/>
      <c r="J520" s="254">
        <f>ROUND(I520*H520,2)</f>
        <v>0</v>
      </c>
      <c r="K520" s="255" t="s">
        <v>241</v>
      </c>
      <c r="L520" s="34"/>
      <c r="M520" s="168" t="s">
        <v>1</v>
      </c>
      <c r="N520" s="169" t="s">
        <v>41</v>
      </c>
      <c r="O520" s="59"/>
      <c r="P520" s="170">
        <f>O520*H520</f>
        <v>0</v>
      </c>
      <c r="Q520" s="170">
        <v>0</v>
      </c>
      <c r="R520" s="170">
        <f>Q520*H520</f>
        <v>0</v>
      </c>
      <c r="S520" s="170">
        <v>0</v>
      </c>
      <c r="T520" s="171">
        <f>S520*H520</f>
        <v>0</v>
      </c>
      <c r="U520" s="33"/>
      <c r="V520" s="33"/>
      <c r="W520" s="33"/>
      <c r="X520" s="33"/>
      <c r="Y520" s="33"/>
      <c r="Z520" s="33"/>
      <c r="AA520" s="33"/>
      <c r="AB520" s="33"/>
      <c r="AC520" s="33"/>
      <c r="AD520" s="33"/>
      <c r="AE520" s="33"/>
      <c r="AR520" s="172" t="s">
        <v>98</v>
      </c>
      <c r="AT520" s="172" t="s">
        <v>237</v>
      </c>
      <c r="AU520" s="172" t="s">
        <v>85</v>
      </c>
      <c r="AY520" s="18" t="s">
        <v>235</v>
      </c>
      <c r="BE520" s="173">
        <f>IF(N520="základní",J520,0)</f>
        <v>0</v>
      </c>
      <c r="BF520" s="173">
        <f>IF(N520="snížená",J520,0)</f>
        <v>0</v>
      </c>
      <c r="BG520" s="173">
        <f>IF(N520="zákl. přenesená",J520,0)</f>
        <v>0</v>
      </c>
      <c r="BH520" s="173">
        <f>IF(N520="sníž. přenesená",J520,0)</f>
        <v>0</v>
      </c>
      <c r="BI520" s="173">
        <f>IF(N520="nulová",J520,0)</f>
        <v>0</v>
      </c>
      <c r="BJ520" s="18" t="s">
        <v>83</v>
      </c>
      <c r="BK520" s="173">
        <f>ROUND(I520*H520,2)</f>
        <v>0</v>
      </c>
      <c r="BL520" s="18" t="s">
        <v>98</v>
      </c>
      <c r="BM520" s="172" t="s">
        <v>2820</v>
      </c>
    </row>
    <row r="521" spans="1:65" s="2" customFormat="1" ht="19.5" x14ac:dyDescent="0.2">
      <c r="A521" s="33"/>
      <c r="B521" s="34"/>
      <c r="C521" s="33"/>
      <c r="D521" s="174" t="s">
        <v>243</v>
      </c>
      <c r="E521" s="33"/>
      <c r="F521" s="175" t="s">
        <v>752</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243</v>
      </c>
      <c r="AU521" s="18" t="s">
        <v>85</v>
      </c>
    </row>
    <row r="522" spans="1:65" s="2" customFormat="1" ht="29.25" x14ac:dyDescent="0.2">
      <c r="A522" s="33"/>
      <c r="B522" s="34"/>
      <c r="C522" s="33"/>
      <c r="D522" s="174" t="s">
        <v>245</v>
      </c>
      <c r="E522" s="33"/>
      <c r="F522" s="178" t="s">
        <v>753</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245</v>
      </c>
      <c r="AU522" s="18" t="s">
        <v>85</v>
      </c>
    </row>
    <row r="523" spans="1:65" s="12" customFormat="1" ht="25.9" customHeight="1" x14ac:dyDescent="0.2">
      <c r="B523" s="152"/>
      <c r="D523" s="153" t="s">
        <v>75</v>
      </c>
      <c r="E523" s="154" t="s">
        <v>754</v>
      </c>
      <c r="F523" s="154" t="s">
        <v>755</v>
      </c>
      <c r="G523" s="239"/>
      <c r="H523" s="239"/>
      <c r="I523" s="239"/>
      <c r="J523" s="252">
        <f>BK523</f>
        <v>0</v>
      </c>
      <c r="K523" s="239"/>
      <c r="L523" s="152"/>
      <c r="M523" s="155"/>
      <c r="N523" s="156"/>
      <c r="O523" s="156"/>
      <c r="P523" s="157">
        <f>P524+P541</f>
        <v>0</v>
      </c>
      <c r="Q523" s="156"/>
      <c r="R523" s="157">
        <f>R524+R541</f>
        <v>5.7680000000000006E-3</v>
      </c>
      <c r="S523" s="156"/>
      <c r="T523" s="158">
        <f>T524+T541</f>
        <v>0.5</v>
      </c>
      <c r="AR523" s="153" t="s">
        <v>85</v>
      </c>
      <c r="AT523" s="159" t="s">
        <v>75</v>
      </c>
      <c r="AU523" s="159" t="s">
        <v>76</v>
      </c>
      <c r="AY523" s="153" t="s">
        <v>235</v>
      </c>
      <c r="BK523" s="160">
        <f>BK524+BK541</f>
        <v>0</v>
      </c>
    </row>
    <row r="524" spans="1:65" s="12" customFormat="1" ht="22.9" customHeight="1" x14ac:dyDescent="0.2">
      <c r="B524" s="152"/>
      <c r="D524" s="153" t="s">
        <v>75</v>
      </c>
      <c r="E524" s="161" t="s">
        <v>756</v>
      </c>
      <c r="F524" s="161" t="s">
        <v>757</v>
      </c>
      <c r="G524" s="239"/>
      <c r="H524" s="239"/>
      <c r="I524" s="239"/>
      <c r="J524" s="253">
        <f>BK524</f>
        <v>0</v>
      </c>
      <c r="K524" s="239"/>
      <c r="L524" s="152"/>
      <c r="M524" s="155"/>
      <c r="N524" s="156"/>
      <c r="O524" s="156"/>
      <c r="P524" s="157">
        <f>SUM(P525:P540)</f>
        <v>0</v>
      </c>
      <c r="Q524" s="156"/>
      <c r="R524" s="157">
        <f>SUM(R525:R540)</f>
        <v>4.0000000000000001E-3</v>
      </c>
      <c r="S524" s="156"/>
      <c r="T524" s="158">
        <f>SUM(T525:T540)</f>
        <v>0.5</v>
      </c>
      <c r="AR524" s="153" t="s">
        <v>85</v>
      </c>
      <c r="AT524" s="159" t="s">
        <v>75</v>
      </c>
      <c r="AU524" s="159" t="s">
        <v>83</v>
      </c>
      <c r="AY524" s="153" t="s">
        <v>235</v>
      </c>
      <c r="BK524" s="160">
        <f>SUM(BK525:BK540)</f>
        <v>0</v>
      </c>
    </row>
    <row r="525" spans="1:65" s="2" customFormat="1" ht="30" customHeight="1" x14ac:dyDescent="0.2">
      <c r="A525" s="33"/>
      <c r="B525" s="162"/>
      <c r="C525" s="163" t="s">
        <v>662</v>
      </c>
      <c r="D525" s="163" t="s">
        <v>237</v>
      </c>
      <c r="E525" s="164" t="s">
        <v>2821</v>
      </c>
      <c r="F525" s="165" t="s">
        <v>2822</v>
      </c>
      <c r="G525" s="240" t="s">
        <v>479</v>
      </c>
      <c r="H525" s="241">
        <v>500</v>
      </c>
      <c r="I525" s="167"/>
      <c r="J525" s="254">
        <f>ROUND(I525*H525,2)</f>
        <v>0</v>
      </c>
      <c r="K525" s="255" t="s">
        <v>241</v>
      </c>
      <c r="L525" s="34"/>
      <c r="M525" s="168" t="s">
        <v>1</v>
      </c>
      <c r="N525" s="169" t="s">
        <v>41</v>
      </c>
      <c r="O525" s="59"/>
      <c r="P525" s="170">
        <f>O525*H525</f>
        <v>0</v>
      </c>
      <c r="Q525" s="170">
        <v>0</v>
      </c>
      <c r="R525" s="170">
        <f>Q525*H525</f>
        <v>0</v>
      </c>
      <c r="S525" s="170">
        <v>1E-3</v>
      </c>
      <c r="T525" s="171">
        <f>S525*H525</f>
        <v>0.5</v>
      </c>
      <c r="U525" s="33"/>
      <c r="V525" s="33"/>
      <c r="W525" s="33"/>
      <c r="X525" s="33"/>
      <c r="Y525" s="33"/>
      <c r="Z525" s="33"/>
      <c r="AA525" s="33"/>
      <c r="AB525" s="33"/>
      <c r="AC525" s="33"/>
      <c r="AD525" s="33"/>
      <c r="AE525" s="33"/>
      <c r="AR525" s="172" t="s">
        <v>379</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379</v>
      </c>
      <c r="BM525" s="172" t="s">
        <v>2823</v>
      </c>
    </row>
    <row r="526" spans="1:65" s="2" customFormat="1" ht="19.5" x14ac:dyDescent="0.2">
      <c r="A526" s="33"/>
      <c r="B526" s="34"/>
      <c r="C526" s="33"/>
      <c r="D526" s="174" t="s">
        <v>243</v>
      </c>
      <c r="E526" s="33"/>
      <c r="F526" s="175" t="s">
        <v>2824</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58.5" x14ac:dyDescent="0.2">
      <c r="A527" s="33"/>
      <c r="B527" s="34"/>
      <c r="C527" s="33"/>
      <c r="D527" s="174" t="s">
        <v>245</v>
      </c>
      <c r="E527" s="33"/>
      <c r="F527" s="178" t="s">
        <v>2825</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2664</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2826</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2827</v>
      </c>
      <c r="G530" s="244"/>
      <c r="H530" s="245">
        <v>500</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5" customFormat="1" x14ac:dyDescent="0.2">
      <c r="B531" s="191"/>
      <c r="D531" s="174" t="s">
        <v>247</v>
      </c>
      <c r="E531" s="192" t="s">
        <v>1</v>
      </c>
      <c r="F531" s="193" t="s">
        <v>252</v>
      </c>
      <c r="G531" s="246"/>
      <c r="H531" s="247">
        <v>500</v>
      </c>
      <c r="I531" s="246"/>
      <c r="J531" s="246"/>
      <c r="K531" s="246"/>
      <c r="L531" s="191"/>
      <c r="M531" s="194"/>
      <c r="N531" s="195"/>
      <c r="O531" s="195"/>
      <c r="P531" s="195"/>
      <c r="Q531" s="195"/>
      <c r="R531" s="195"/>
      <c r="S531" s="195"/>
      <c r="T531" s="196"/>
      <c r="AT531" s="192" t="s">
        <v>247</v>
      </c>
      <c r="AU531" s="192" t="s">
        <v>85</v>
      </c>
      <c r="AV531" s="15" t="s">
        <v>98</v>
      </c>
      <c r="AW531" s="15" t="s">
        <v>33</v>
      </c>
      <c r="AX531" s="15" t="s">
        <v>83</v>
      </c>
      <c r="AY531" s="192" t="s">
        <v>235</v>
      </c>
    </row>
    <row r="532" spans="1:65" s="2" customFormat="1" ht="19.899999999999999" customHeight="1" x14ac:dyDescent="0.2">
      <c r="A532" s="33"/>
      <c r="B532" s="162"/>
      <c r="C532" s="163" t="s">
        <v>667</v>
      </c>
      <c r="D532" s="163" t="s">
        <v>237</v>
      </c>
      <c r="E532" s="164" t="s">
        <v>2644</v>
      </c>
      <c r="F532" s="165" t="s">
        <v>2645</v>
      </c>
      <c r="G532" s="240" t="s">
        <v>648</v>
      </c>
      <c r="H532" s="241">
        <v>2</v>
      </c>
      <c r="I532" s="167"/>
      <c r="J532" s="254">
        <f>ROUND(I532*H532,2)</f>
        <v>0</v>
      </c>
      <c r="K532" s="255" t="s">
        <v>1</v>
      </c>
      <c r="L532" s="34"/>
      <c r="M532" s="168" t="s">
        <v>1</v>
      </c>
      <c r="N532" s="169" t="s">
        <v>41</v>
      </c>
      <c r="O532" s="59"/>
      <c r="P532" s="170">
        <f>O532*H532</f>
        <v>0</v>
      </c>
      <c r="Q532" s="170">
        <v>2E-3</v>
      </c>
      <c r="R532" s="170">
        <f>Q532*H532</f>
        <v>4.0000000000000001E-3</v>
      </c>
      <c r="S532" s="170">
        <v>0</v>
      </c>
      <c r="T532" s="171">
        <f>S532*H532</f>
        <v>0</v>
      </c>
      <c r="U532" s="33"/>
      <c r="V532" s="33"/>
      <c r="W532" s="33"/>
      <c r="X532" s="33"/>
      <c r="Y532" s="33"/>
      <c r="Z532" s="33"/>
      <c r="AA532" s="33"/>
      <c r="AB532" s="33"/>
      <c r="AC532" s="33"/>
      <c r="AD532" s="33"/>
      <c r="AE532" s="33"/>
      <c r="AR532" s="172" t="s">
        <v>379</v>
      </c>
      <c r="AT532" s="172" t="s">
        <v>237</v>
      </c>
      <c r="AU532" s="172" t="s">
        <v>85</v>
      </c>
      <c r="AY532" s="18" t="s">
        <v>235</v>
      </c>
      <c r="BE532" s="173">
        <f>IF(N532="základní",J532,0)</f>
        <v>0</v>
      </c>
      <c r="BF532" s="173">
        <f>IF(N532="snížená",J532,0)</f>
        <v>0</v>
      </c>
      <c r="BG532" s="173">
        <f>IF(N532="zákl. přenesená",J532,0)</f>
        <v>0</v>
      </c>
      <c r="BH532" s="173">
        <f>IF(N532="sníž. přenesená",J532,0)</f>
        <v>0</v>
      </c>
      <c r="BI532" s="173">
        <f>IF(N532="nulová",J532,0)</f>
        <v>0</v>
      </c>
      <c r="BJ532" s="18" t="s">
        <v>83</v>
      </c>
      <c r="BK532" s="173">
        <f>ROUND(I532*H532,2)</f>
        <v>0</v>
      </c>
      <c r="BL532" s="18" t="s">
        <v>379</v>
      </c>
      <c r="BM532" s="172" t="s">
        <v>2828</v>
      </c>
    </row>
    <row r="533" spans="1:65" s="2" customFormat="1" x14ac:dyDescent="0.2">
      <c r="A533" s="33"/>
      <c r="B533" s="34"/>
      <c r="C533" s="33"/>
      <c r="D533" s="174" t="s">
        <v>243</v>
      </c>
      <c r="E533" s="33"/>
      <c r="F533" s="175" t="s">
        <v>2645</v>
      </c>
      <c r="G533" s="238"/>
      <c r="H533" s="238"/>
      <c r="I533" s="238"/>
      <c r="J533" s="238"/>
      <c r="K533" s="238"/>
      <c r="L533" s="34"/>
      <c r="M533" s="176"/>
      <c r="N533" s="177"/>
      <c r="O533" s="59"/>
      <c r="P533" s="59"/>
      <c r="Q533" s="59"/>
      <c r="R533" s="59"/>
      <c r="S533" s="59"/>
      <c r="T533" s="60"/>
      <c r="U533" s="33"/>
      <c r="V533" s="33"/>
      <c r="W533" s="33"/>
      <c r="X533" s="33"/>
      <c r="Y533" s="33"/>
      <c r="Z533" s="33"/>
      <c r="AA533" s="33"/>
      <c r="AB533" s="33"/>
      <c r="AC533" s="33"/>
      <c r="AD533" s="33"/>
      <c r="AE533" s="33"/>
      <c r="AT533" s="18" t="s">
        <v>243</v>
      </c>
      <c r="AU533" s="18" t="s">
        <v>85</v>
      </c>
    </row>
    <row r="534" spans="1:65" s="2" customFormat="1" ht="39" x14ac:dyDescent="0.2">
      <c r="A534" s="33"/>
      <c r="B534" s="34"/>
      <c r="C534" s="33"/>
      <c r="D534" s="174" t="s">
        <v>408</v>
      </c>
      <c r="E534" s="33"/>
      <c r="F534" s="178" t="s">
        <v>2829</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408</v>
      </c>
      <c r="AU534" s="18" t="s">
        <v>85</v>
      </c>
    </row>
    <row r="535" spans="1:65" s="13" customFormat="1" x14ac:dyDescent="0.2">
      <c r="B535" s="179"/>
      <c r="D535" s="174" t="s">
        <v>247</v>
      </c>
      <c r="E535" s="180" t="s">
        <v>1</v>
      </c>
      <c r="F535" s="181" t="s">
        <v>2664</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D536" s="174" t="s">
        <v>247</v>
      </c>
      <c r="E536" s="186" t="s">
        <v>1</v>
      </c>
      <c r="F536" s="187" t="s">
        <v>85</v>
      </c>
      <c r="G536" s="244"/>
      <c r="H536" s="245">
        <v>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D537" s="174" t="s">
        <v>247</v>
      </c>
      <c r="E537" s="192" t="s">
        <v>1</v>
      </c>
      <c r="F537" s="193" t="s">
        <v>252</v>
      </c>
      <c r="G537" s="246"/>
      <c r="H537" s="247">
        <v>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9.899999999999999" customHeight="1" x14ac:dyDescent="0.2">
      <c r="A538" s="33"/>
      <c r="B538" s="162"/>
      <c r="C538" s="163" t="s">
        <v>676</v>
      </c>
      <c r="D538" s="163" t="s">
        <v>237</v>
      </c>
      <c r="E538" s="164" t="s">
        <v>1897</v>
      </c>
      <c r="F538" s="165" t="s">
        <v>1898</v>
      </c>
      <c r="G538" s="240" t="s">
        <v>341</v>
      </c>
      <c r="H538" s="241">
        <v>4.0000000000000001E-3</v>
      </c>
      <c r="I538" s="167"/>
      <c r="J538" s="254">
        <f>ROUND(I538*H538,2)</f>
        <v>0</v>
      </c>
      <c r="K538" s="255" t="s">
        <v>241</v>
      </c>
      <c r="L538" s="34"/>
      <c r="M538" s="168" t="s">
        <v>1</v>
      </c>
      <c r="N538" s="169"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379</v>
      </c>
      <c r="AT538" s="172" t="s">
        <v>237</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379</v>
      </c>
      <c r="BM538" s="172" t="s">
        <v>2830</v>
      </c>
    </row>
    <row r="539" spans="1:65" s="2" customFormat="1" ht="29.25" x14ac:dyDescent="0.2">
      <c r="A539" s="33"/>
      <c r="B539" s="34"/>
      <c r="C539" s="33"/>
      <c r="D539" s="174" t="s">
        <v>243</v>
      </c>
      <c r="E539" s="33"/>
      <c r="F539" s="175" t="s">
        <v>1900</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136.5" x14ac:dyDescent="0.2">
      <c r="A540" s="33"/>
      <c r="B540" s="34"/>
      <c r="C540" s="33"/>
      <c r="D540" s="174" t="s">
        <v>245</v>
      </c>
      <c r="E540" s="33"/>
      <c r="F540" s="178" t="s">
        <v>1901</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245</v>
      </c>
      <c r="AU540" s="18" t="s">
        <v>85</v>
      </c>
    </row>
    <row r="541" spans="1:65" s="12" customFormat="1" ht="22.9" customHeight="1" x14ac:dyDescent="0.2">
      <c r="B541" s="152"/>
      <c r="D541" s="153" t="s">
        <v>75</v>
      </c>
      <c r="E541" s="161" t="s">
        <v>772</v>
      </c>
      <c r="F541" s="161" t="s">
        <v>773</v>
      </c>
      <c r="G541" s="239"/>
      <c r="H541" s="239"/>
      <c r="I541" s="239"/>
      <c r="J541" s="253">
        <f>BK541</f>
        <v>0</v>
      </c>
      <c r="K541" s="239"/>
      <c r="L541" s="152"/>
      <c r="M541" s="155"/>
      <c r="N541" s="156"/>
      <c r="O541" s="156"/>
      <c r="P541" s="157">
        <f>SUM(P542:P547)</f>
        <v>0</v>
      </c>
      <c r="Q541" s="156"/>
      <c r="R541" s="157">
        <f>SUM(R542:R547)</f>
        <v>1.768E-3</v>
      </c>
      <c r="S541" s="156"/>
      <c r="T541" s="158">
        <f>SUM(T542:T547)</f>
        <v>0</v>
      </c>
      <c r="AR541" s="153" t="s">
        <v>85</v>
      </c>
      <c r="AT541" s="159" t="s">
        <v>75</v>
      </c>
      <c r="AU541" s="159" t="s">
        <v>83</v>
      </c>
      <c r="AY541" s="153" t="s">
        <v>235</v>
      </c>
      <c r="BK541" s="160">
        <f>SUM(BK542:BK547)</f>
        <v>0</v>
      </c>
    </row>
    <row r="542" spans="1:65" s="2" customFormat="1" ht="19.899999999999999" customHeight="1" x14ac:dyDescent="0.2">
      <c r="A542" s="33"/>
      <c r="B542" s="162"/>
      <c r="C542" s="163" t="s">
        <v>684</v>
      </c>
      <c r="D542" s="163" t="s">
        <v>237</v>
      </c>
      <c r="E542" s="164" t="s">
        <v>1903</v>
      </c>
      <c r="F542" s="165" t="s">
        <v>1904</v>
      </c>
      <c r="G542" s="240" t="s">
        <v>263</v>
      </c>
      <c r="H542" s="241">
        <v>17.68</v>
      </c>
      <c r="I542" s="167"/>
      <c r="J542" s="254">
        <f>ROUND(I542*H542,2)</f>
        <v>0</v>
      </c>
      <c r="K542" s="255" t="s">
        <v>241</v>
      </c>
      <c r="L542" s="34"/>
      <c r="M542" s="168" t="s">
        <v>1</v>
      </c>
      <c r="N542" s="169" t="s">
        <v>41</v>
      </c>
      <c r="O542" s="59"/>
      <c r="P542" s="170">
        <f>O542*H542</f>
        <v>0</v>
      </c>
      <c r="Q542" s="170">
        <v>1E-4</v>
      </c>
      <c r="R542" s="170">
        <f>Q542*H542</f>
        <v>1.768E-3</v>
      </c>
      <c r="S542" s="170">
        <v>0</v>
      </c>
      <c r="T542" s="171">
        <f>S542*H542</f>
        <v>0</v>
      </c>
      <c r="U542" s="33"/>
      <c r="V542" s="33"/>
      <c r="W542" s="33"/>
      <c r="X542" s="33"/>
      <c r="Y542" s="33"/>
      <c r="Z542" s="33"/>
      <c r="AA542" s="33"/>
      <c r="AB542" s="33"/>
      <c r="AC542" s="33"/>
      <c r="AD542" s="33"/>
      <c r="AE542" s="33"/>
      <c r="AR542" s="172" t="s">
        <v>379</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379</v>
      </c>
      <c r="BM542" s="172" t="s">
        <v>2831</v>
      </c>
    </row>
    <row r="543" spans="1:65" s="2" customFormat="1" ht="29.25" x14ac:dyDescent="0.2">
      <c r="A543" s="33"/>
      <c r="B543" s="34"/>
      <c r="C543" s="33"/>
      <c r="D543" s="174" t="s">
        <v>243</v>
      </c>
      <c r="E543" s="33"/>
      <c r="F543" s="175" t="s">
        <v>1906</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13" customFormat="1" x14ac:dyDescent="0.2">
      <c r="B544" s="179"/>
      <c r="D544" s="174" t="s">
        <v>247</v>
      </c>
      <c r="E544" s="180" t="s">
        <v>1</v>
      </c>
      <c r="F544" s="181" t="s">
        <v>2664</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51" s="13" customFormat="1" x14ac:dyDescent="0.2">
      <c r="B545" s="179"/>
      <c r="D545" s="174" t="s">
        <v>247</v>
      </c>
      <c r="E545" s="180" t="s">
        <v>1</v>
      </c>
      <c r="F545" s="181" t="s">
        <v>549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51" s="14" customFormat="1" x14ac:dyDescent="0.2">
      <c r="B546" s="185"/>
      <c r="D546" s="174" t="s">
        <v>247</v>
      </c>
      <c r="E546" s="186" t="s">
        <v>1</v>
      </c>
      <c r="F546" s="187" t="s">
        <v>2747</v>
      </c>
      <c r="G546" s="244"/>
      <c r="H546" s="245">
        <v>17.68</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51" s="15" customFormat="1" x14ac:dyDescent="0.2">
      <c r="B547" s="191"/>
      <c r="D547" s="174" t="s">
        <v>247</v>
      </c>
      <c r="E547" s="192" t="s">
        <v>1</v>
      </c>
      <c r="F547" s="193" t="s">
        <v>252</v>
      </c>
      <c r="G547" s="246"/>
      <c r="H547" s="247">
        <v>17.68</v>
      </c>
      <c r="I547" s="246"/>
      <c r="J547" s="246"/>
      <c r="K547" s="246"/>
      <c r="L547" s="191"/>
      <c r="M547" s="204"/>
      <c r="N547" s="205"/>
      <c r="O547" s="205"/>
      <c r="P547" s="205"/>
      <c r="Q547" s="205"/>
      <c r="R547" s="205"/>
      <c r="S547" s="205"/>
      <c r="T547" s="206"/>
      <c r="AT547" s="192" t="s">
        <v>247</v>
      </c>
      <c r="AU547" s="192" t="s">
        <v>85</v>
      </c>
      <c r="AV547" s="15" t="s">
        <v>98</v>
      </c>
      <c r="AW547" s="15" t="s">
        <v>33</v>
      </c>
      <c r="AX547" s="15" t="s">
        <v>83</v>
      </c>
      <c r="AY547" s="192" t="s">
        <v>235</v>
      </c>
    </row>
    <row r="548" spans="1:51" s="2" customFormat="1" ht="6.95" customHeight="1" x14ac:dyDescent="0.2">
      <c r="A548" s="33"/>
      <c r="B548" s="48"/>
      <c r="C548" s="49"/>
      <c r="D548" s="49"/>
      <c r="E548" s="49"/>
      <c r="F548" s="49"/>
      <c r="G548" s="250"/>
      <c r="H548" s="250"/>
      <c r="I548" s="250"/>
      <c r="J548" s="250"/>
      <c r="K548" s="250"/>
      <c r="L548" s="34"/>
      <c r="M548" s="33"/>
      <c r="O548" s="33"/>
      <c r="P548" s="33"/>
      <c r="Q548" s="33"/>
      <c r="R548" s="33"/>
      <c r="S548" s="33"/>
      <c r="T548" s="33"/>
      <c r="U548" s="33"/>
      <c r="V548" s="33"/>
      <c r="W548" s="33"/>
      <c r="X548" s="33"/>
      <c r="Y548" s="33"/>
      <c r="Z548" s="33"/>
      <c r="AA548" s="33"/>
      <c r="AB548" s="33"/>
      <c r="AC548" s="33"/>
      <c r="AD548" s="33"/>
      <c r="AE548" s="33"/>
    </row>
  </sheetData>
  <sheetProtection password="F3DC" sheet="1" objects="1" scenarios="1"/>
  <autoFilter ref="C135:K547"/>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12"/>
  <sheetViews>
    <sheetView showGridLines="0" workbookViewId="0">
      <selection activeCell="E9" sqref="E9:H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165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2832</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ROUND((SUM(BE130:BE411)),  2)</f>
        <v>0</v>
      </c>
      <c r="G37" s="33"/>
      <c r="H37" s="33"/>
      <c r="I37" s="113">
        <v>0.21</v>
      </c>
      <c r="J37" s="112">
        <f>ROUND(((SUM(BE130:BE411))*I37),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ROUND((SUM(BF130:BF411)),  2)</f>
        <v>0</v>
      </c>
      <c r="G38" s="33"/>
      <c r="H38" s="33"/>
      <c r="I38" s="113">
        <v>0.15</v>
      </c>
      <c r="J38" s="112">
        <f>ROUND(((SUM(BF130:BF411))*I38),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ROUND((SUM(BG130:BG411)),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ROUND((SUM(BH130:BH411)),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ROUND((SUM(BI130:BI411)),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02.1.5 - Odbahnění Morávky</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212</v>
      </c>
      <c r="E103" s="139"/>
      <c r="F103" s="139"/>
      <c r="G103" s="139"/>
      <c r="H103" s="139"/>
      <c r="I103" s="140"/>
      <c r="J103" s="141">
        <f>J300</f>
        <v>0</v>
      </c>
      <c r="L103" s="137"/>
    </row>
    <row r="104" spans="1:47" s="10" customFormat="1" ht="19.899999999999999" customHeight="1" x14ac:dyDescent="0.2">
      <c r="B104" s="137"/>
      <c r="D104" s="138" t="s">
        <v>1134</v>
      </c>
      <c r="E104" s="139"/>
      <c r="F104" s="139"/>
      <c r="G104" s="139"/>
      <c r="H104" s="139"/>
      <c r="I104" s="140"/>
      <c r="J104" s="141">
        <f>J394</f>
        <v>0</v>
      </c>
      <c r="L104" s="137"/>
    </row>
    <row r="105" spans="1:47" s="10" customFormat="1" ht="19.899999999999999" customHeight="1" x14ac:dyDescent="0.2">
      <c r="B105" s="137"/>
      <c r="D105" s="138" t="s">
        <v>215</v>
      </c>
      <c r="E105" s="139"/>
      <c r="F105" s="139"/>
      <c r="G105" s="139"/>
      <c r="H105" s="139"/>
      <c r="I105" s="140"/>
      <c r="J105" s="141">
        <f>J401</f>
        <v>0</v>
      </c>
      <c r="L105" s="137"/>
    </row>
    <row r="106" spans="1:47" s="10" customFormat="1" ht="19.899999999999999" customHeight="1" x14ac:dyDescent="0.2">
      <c r="B106" s="137"/>
      <c r="D106" s="138" t="s">
        <v>216</v>
      </c>
      <c r="E106" s="139"/>
      <c r="F106" s="139"/>
      <c r="G106" s="139"/>
      <c r="H106" s="139"/>
      <c r="I106" s="140"/>
      <c r="J106" s="141">
        <f>J408</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307" t="str">
        <f>E7</f>
        <v>Morava km 137,021 - revitalizace VH uzlu Nedakonice</v>
      </c>
      <c r="F116" s="308"/>
      <c r="G116" s="308"/>
      <c r="H116" s="308"/>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307" t="s">
        <v>2153</v>
      </c>
      <c r="F118" s="281"/>
      <c r="G118" s="281"/>
      <c r="H118" s="281"/>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309" t="s">
        <v>2154</v>
      </c>
      <c r="F120" s="310"/>
      <c r="G120" s="310"/>
      <c r="H120" s="310"/>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266" t="str">
        <f>E13</f>
        <v>SO 02.1.5 - Odbahnění Morávky</v>
      </c>
      <c r="F122" s="310"/>
      <c r="G122" s="310"/>
      <c r="H122" s="310"/>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f>
        <v>0</v>
      </c>
      <c r="Q130" s="67"/>
      <c r="R130" s="149">
        <f>R131</f>
        <v>802.88565554000002</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P132+P300+P394+P401+P408</f>
        <v>0</v>
      </c>
      <c r="Q131" s="156"/>
      <c r="R131" s="157">
        <f>R132+R300+R394+R401+R408</f>
        <v>802.88565554000002</v>
      </c>
      <c r="S131" s="156"/>
      <c r="T131" s="158">
        <f>T132+T300+T394+T401+T408</f>
        <v>0</v>
      </c>
      <c r="AR131" s="153" t="s">
        <v>83</v>
      </c>
      <c r="AT131" s="159" t="s">
        <v>75</v>
      </c>
      <c r="AU131" s="159" t="s">
        <v>76</v>
      </c>
      <c r="AY131" s="153" t="s">
        <v>235</v>
      </c>
      <c r="BK131" s="160">
        <f>BK132+BK300+BK394+BK401+BK408</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SUM(P133:P299)</f>
        <v>0</v>
      </c>
      <c r="Q132" s="156"/>
      <c r="R132" s="157">
        <f>SUM(R133:R299)</f>
        <v>8.8899000000000006E-2</v>
      </c>
      <c r="S132" s="156"/>
      <c r="T132" s="158">
        <f>SUM(T133:T299)</f>
        <v>0</v>
      </c>
      <c r="AR132" s="153" t="s">
        <v>83</v>
      </c>
      <c r="AT132" s="159" t="s">
        <v>75</v>
      </c>
      <c r="AU132" s="159" t="s">
        <v>83</v>
      </c>
      <c r="AY132" s="153" t="s">
        <v>235</v>
      </c>
      <c r="BK132" s="160">
        <f>SUM(BK133:BK299)</f>
        <v>0</v>
      </c>
    </row>
    <row r="133" spans="1:65" s="2" customFormat="1" ht="30" customHeight="1" x14ac:dyDescent="0.2">
      <c r="A133" s="33"/>
      <c r="B133" s="162"/>
      <c r="C133" s="163" t="s">
        <v>83</v>
      </c>
      <c r="D133" s="163" t="s">
        <v>237</v>
      </c>
      <c r="E133" s="164" t="s">
        <v>1980</v>
      </c>
      <c r="F133" s="165" t="s">
        <v>1981</v>
      </c>
      <c r="G133" s="240" t="s">
        <v>263</v>
      </c>
      <c r="H133" s="241">
        <v>5075</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2833</v>
      </c>
    </row>
    <row r="134" spans="1:65" s="2" customFormat="1" ht="29.25" x14ac:dyDescent="0.2">
      <c r="A134" s="33"/>
      <c r="B134" s="34"/>
      <c r="C134" s="33"/>
      <c r="D134" s="174" t="s">
        <v>243</v>
      </c>
      <c r="E134" s="33"/>
      <c r="F134" s="175" t="s">
        <v>1983</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17" x14ac:dyDescent="0.2">
      <c r="A135" s="33"/>
      <c r="B135" s="34"/>
      <c r="C135" s="33"/>
      <c r="D135" s="174" t="s">
        <v>245</v>
      </c>
      <c r="E135" s="33"/>
      <c r="F135" s="178" t="s">
        <v>1984</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1141</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2834</v>
      </c>
      <c r="G137" s="244"/>
      <c r="H137" s="245">
        <v>5075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5075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30" customHeight="1" x14ac:dyDescent="0.2">
      <c r="A139" s="33"/>
      <c r="B139" s="162"/>
      <c r="C139" s="163" t="s">
        <v>85</v>
      </c>
      <c r="D139" s="163" t="s">
        <v>237</v>
      </c>
      <c r="E139" s="164" t="s">
        <v>798</v>
      </c>
      <c r="F139" s="165" t="s">
        <v>799</v>
      </c>
      <c r="G139" s="240" t="s">
        <v>271</v>
      </c>
      <c r="H139" s="241">
        <v>607</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2835</v>
      </c>
    </row>
    <row r="140" spans="1:65" s="2" customFormat="1" ht="19.5" x14ac:dyDescent="0.2">
      <c r="A140" s="33"/>
      <c r="B140" s="34"/>
      <c r="C140" s="33"/>
      <c r="D140" s="174" t="s">
        <v>243</v>
      </c>
      <c r="E140" s="33"/>
      <c r="F140" s="175" t="s">
        <v>801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82.75" x14ac:dyDescent="0.2">
      <c r="A141" s="33"/>
      <c r="B141" s="34"/>
      <c r="C141" s="33"/>
      <c r="D141" s="174" t="s">
        <v>245</v>
      </c>
      <c r="E141" s="33"/>
      <c r="F141" s="178" t="s">
        <v>802</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2836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ht="22.5" x14ac:dyDescent="0.2">
      <c r="B143" s="179"/>
      <c r="D143" s="174" t="s">
        <v>247</v>
      </c>
      <c r="E143" s="180" t="s">
        <v>1</v>
      </c>
      <c r="F143" s="181" t="s">
        <v>2837</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2838</v>
      </c>
      <c r="G144" s="244"/>
      <c r="H144" s="245">
        <v>607</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607</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30" customHeight="1" x14ac:dyDescent="0.2">
      <c r="A146" s="33"/>
      <c r="B146" s="162"/>
      <c r="C146" s="163" t="s">
        <v>93</v>
      </c>
      <c r="D146" s="163" t="s">
        <v>237</v>
      </c>
      <c r="E146" s="164" t="s">
        <v>1996</v>
      </c>
      <c r="F146" s="165" t="s">
        <v>1997</v>
      </c>
      <c r="G146" s="240" t="s">
        <v>271</v>
      </c>
      <c r="H146" s="241">
        <v>5013</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2839</v>
      </c>
    </row>
    <row r="147" spans="1:65" s="2" customFormat="1" ht="19.5" x14ac:dyDescent="0.2">
      <c r="A147" s="33"/>
      <c r="B147" s="34"/>
      <c r="C147" s="33"/>
      <c r="D147" s="174" t="s">
        <v>243</v>
      </c>
      <c r="E147" s="33"/>
      <c r="F147" s="175" t="s">
        <v>1997</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9.25" x14ac:dyDescent="0.2">
      <c r="A148" s="33"/>
      <c r="B148" s="34"/>
      <c r="C148" s="33"/>
      <c r="D148" s="174" t="s">
        <v>408</v>
      </c>
      <c r="E148" s="33"/>
      <c r="F148" s="178" t="s">
        <v>1999</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408</v>
      </c>
      <c r="AU148" s="18" t="s">
        <v>85</v>
      </c>
    </row>
    <row r="149" spans="1:65" s="13" customFormat="1" x14ac:dyDescent="0.2">
      <c r="B149" s="179"/>
      <c r="D149" s="174" t="s">
        <v>247</v>
      </c>
      <c r="E149" s="180" t="s">
        <v>1</v>
      </c>
      <c r="F149" s="181" t="s">
        <v>2836</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2840</v>
      </c>
      <c r="G150" s="244"/>
      <c r="H150" s="245">
        <v>5013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5013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30" customHeight="1" x14ac:dyDescent="0.2">
      <c r="A152" s="33"/>
      <c r="B152" s="162"/>
      <c r="C152" s="163" t="s">
        <v>98</v>
      </c>
      <c r="D152" s="163" t="s">
        <v>237</v>
      </c>
      <c r="E152" s="164" t="s">
        <v>2841</v>
      </c>
      <c r="F152" s="165" t="s">
        <v>2842</v>
      </c>
      <c r="G152" s="240" t="s">
        <v>271</v>
      </c>
      <c r="H152" s="241">
        <v>223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2843</v>
      </c>
    </row>
    <row r="153" spans="1:65" s="2" customFormat="1" ht="29.25" x14ac:dyDescent="0.2">
      <c r="A153" s="33"/>
      <c r="B153" s="34"/>
      <c r="C153" s="33"/>
      <c r="D153" s="174" t="s">
        <v>243</v>
      </c>
      <c r="E153" s="33"/>
      <c r="F153" s="175" t="s">
        <v>2844</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58.5" x14ac:dyDescent="0.2">
      <c r="A154" s="33"/>
      <c r="B154" s="34"/>
      <c r="C154" s="33"/>
      <c r="D154" s="174" t="s">
        <v>245</v>
      </c>
      <c r="E154" s="33"/>
      <c r="F154" s="178" t="s">
        <v>293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2836</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2845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2846</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2847</v>
      </c>
      <c r="G158" s="244"/>
      <c r="H158" s="245">
        <v>120.4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3" customFormat="1" x14ac:dyDescent="0.2">
      <c r="B159" s="179"/>
      <c r="D159" s="174" t="s">
        <v>247</v>
      </c>
      <c r="E159" s="180" t="s">
        <v>1</v>
      </c>
      <c r="F159" s="181" t="s">
        <v>2848</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2849</v>
      </c>
      <c r="G160" s="244"/>
      <c r="H160" s="245">
        <v>102.6</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223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281</v>
      </c>
      <c r="D162" s="163" t="s">
        <v>237</v>
      </c>
      <c r="E162" s="164" t="s">
        <v>2850</v>
      </c>
      <c r="F162" s="165" t="s">
        <v>2851</v>
      </c>
      <c r="G162" s="240" t="s">
        <v>271</v>
      </c>
      <c r="H162" s="241">
        <v>14.433999999999999</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2852</v>
      </c>
    </row>
    <row r="163" spans="1:65" s="2" customFormat="1" ht="29.25" x14ac:dyDescent="0.2">
      <c r="A163" s="33"/>
      <c r="B163" s="34"/>
      <c r="C163" s="33"/>
      <c r="D163" s="174" t="s">
        <v>243</v>
      </c>
      <c r="E163" s="33"/>
      <c r="F163" s="175" t="s">
        <v>2853</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48.75" x14ac:dyDescent="0.2">
      <c r="A164" s="33"/>
      <c r="B164" s="34"/>
      <c r="C164" s="33"/>
      <c r="D164" s="174" t="s">
        <v>245</v>
      </c>
      <c r="E164" s="33"/>
      <c r="F164" s="178" t="s">
        <v>312</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2836</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2749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2854</v>
      </c>
      <c r="G167" s="244"/>
      <c r="H167" s="245">
        <v>14.433999999999999</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14.433999999999999</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2024</v>
      </c>
      <c r="F169" s="165" t="s">
        <v>2025</v>
      </c>
      <c r="G169" s="240" t="s">
        <v>263</v>
      </c>
      <c r="H169" s="241">
        <v>5075</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2855</v>
      </c>
    </row>
    <row r="170" spans="1:65" s="2" customFormat="1" ht="19.5" x14ac:dyDescent="0.2">
      <c r="A170" s="33"/>
      <c r="B170" s="34"/>
      <c r="C170" s="33"/>
      <c r="D170" s="174" t="s">
        <v>243</v>
      </c>
      <c r="E170" s="33"/>
      <c r="F170" s="175" t="s">
        <v>2027</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2028</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1141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2834</v>
      </c>
      <c r="G173" s="244"/>
      <c r="H173" s="245">
        <v>5075</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5075</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2" customFormat="1" ht="19.899999999999999" customHeight="1" x14ac:dyDescent="0.2">
      <c r="A175" s="33"/>
      <c r="B175" s="162"/>
      <c r="C175" s="163" t="s">
        <v>307</v>
      </c>
      <c r="D175" s="163" t="s">
        <v>237</v>
      </c>
      <c r="E175" s="164" t="s">
        <v>2048</v>
      </c>
      <c r="F175" s="165" t="s">
        <v>2049</v>
      </c>
      <c r="G175" s="240" t="s">
        <v>263</v>
      </c>
      <c r="H175" s="241">
        <v>76125</v>
      </c>
      <c r="I175" s="167"/>
      <c r="J175" s="254">
        <f>ROUND(I175*H175,2)</f>
        <v>0</v>
      </c>
      <c r="K175" s="255" t="s">
        <v>241</v>
      </c>
      <c r="L175" s="34"/>
      <c r="M175" s="168" t="s">
        <v>1</v>
      </c>
      <c r="N175" s="169" t="s">
        <v>41</v>
      </c>
      <c r="O175" s="59"/>
      <c r="P175" s="170">
        <f>O175*H175</f>
        <v>0</v>
      </c>
      <c r="Q175" s="170">
        <v>0</v>
      </c>
      <c r="R175" s="170">
        <f>Q175*H175</f>
        <v>0</v>
      </c>
      <c r="S175" s="170">
        <v>0</v>
      </c>
      <c r="T175" s="171">
        <f>S175*H175</f>
        <v>0</v>
      </c>
      <c r="U175" s="33"/>
      <c r="V175" s="33"/>
      <c r="W175" s="33"/>
      <c r="X175" s="33"/>
      <c r="Y175" s="33"/>
      <c r="Z175" s="33"/>
      <c r="AA175" s="33"/>
      <c r="AB175" s="33"/>
      <c r="AC175" s="33"/>
      <c r="AD175" s="33"/>
      <c r="AE175" s="33"/>
      <c r="AR175" s="172" t="s">
        <v>98</v>
      </c>
      <c r="AT175" s="172" t="s">
        <v>237</v>
      </c>
      <c r="AU175" s="172" t="s">
        <v>85</v>
      </c>
      <c r="AY175" s="18" t="s">
        <v>235</v>
      </c>
      <c r="BE175" s="173">
        <f>IF(N175="základní",J175,0)</f>
        <v>0</v>
      </c>
      <c r="BF175" s="173">
        <f>IF(N175="snížená",J175,0)</f>
        <v>0</v>
      </c>
      <c r="BG175" s="173">
        <f>IF(N175="zákl. přenesená",J175,0)</f>
        <v>0</v>
      </c>
      <c r="BH175" s="173">
        <f>IF(N175="sníž. přenesená",J175,0)</f>
        <v>0</v>
      </c>
      <c r="BI175" s="173">
        <f>IF(N175="nulová",J175,0)</f>
        <v>0</v>
      </c>
      <c r="BJ175" s="18" t="s">
        <v>83</v>
      </c>
      <c r="BK175" s="173">
        <f>ROUND(I175*H175,2)</f>
        <v>0</v>
      </c>
      <c r="BL175" s="18" t="s">
        <v>98</v>
      </c>
      <c r="BM175" s="172" t="s">
        <v>2856</v>
      </c>
    </row>
    <row r="176" spans="1:65" s="2" customFormat="1" ht="19.5" x14ac:dyDescent="0.2">
      <c r="A176" s="33"/>
      <c r="B176" s="34"/>
      <c r="C176" s="33"/>
      <c r="D176" s="174" t="s">
        <v>243</v>
      </c>
      <c r="E176" s="33"/>
      <c r="F176" s="175" t="s">
        <v>2051</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243</v>
      </c>
      <c r="AU176" s="18" t="s">
        <v>85</v>
      </c>
    </row>
    <row r="177" spans="1:65" s="2" customFormat="1" ht="58.5" x14ac:dyDescent="0.2">
      <c r="A177" s="33"/>
      <c r="B177" s="34"/>
      <c r="C177" s="33"/>
      <c r="D177" s="174" t="s">
        <v>245</v>
      </c>
      <c r="E177" s="33"/>
      <c r="F177" s="178" t="s">
        <v>2028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245</v>
      </c>
      <c r="AU177" s="18" t="s">
        <v>85</v>
      </c>
    </row>
    <row r="178" spans="1:65" s="13" customFormat="1" x14ac:dyDescent="0.2">
      <c r="B178" s="179"/>
      <c r="D178" s="174" t="s">
        <v>247</v>
      </c>
      <c r="E178" s="180" t="s">
        <v>1</v>
      </c>
      <c r="F178" s="181" t="s">
        <v>1141</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3" customFormat="1" x14ac:dyDescent="0.2">
      <c r="B179" s="179"/>
      <c r="D179" s="174" t="s">
        <v>247</v>
      </c>
      <c r="E179" s="180" t="s">
        <v>1</v>
      </c>
      <c r="F179" s="181" t="s">
        <v>1333</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2857</v>
      </c>
      <c r="G180" s="244"/>
      <c r="H180" s="245">
        <v>76125</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76125</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30" customHeight="1" x14ac:dyDescent="0.2">
      <c r="A182" s="33"/>
      <c r="B182" s="162"/>
      <c r="C182" s="163" t="s">
        <v>316</v>
      </c>
      <c r="D182" s="163" t="s">
        <v>237</v>
      </c>
      <c r="E182" s="164" t="s">
        <v>364</v>
      </c>
      <c r="F182" s="165" t="s">
        <v>365</v>
      </c>
      <c r="G182" s="240" t="s">
        <v>271</v>
      </c>
      <c r="H182" s="241">
        <v>278</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2858</v>
      </c>
    </row>
    <row r="183" spans="1:65" s="2" customFormat="1" ht="48.75" x14ac:dyDescent="0.2">
      <c r="A183" s="33"/>
      <c r="B183" s="34"/>
      <c r="C183" s="33"/>
      <c r="D183" s="174" t="s">
        <v>243</v>
      </c>
      <c r="E183" s="33"/>
      <c r="F183" s="175" t="s">
        <v>367</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78" x14ac:dyDescent="0.2">
      <c r="A184" s="33"/>
      <c r="B184" s="34"/>
      <c r="C184" s="33"/>
      <c r="D184" s="174" t="s">
        <v>245</v>
      </c>
      <c r="E184" s="33"/>
      <c r="F184" s="178" t="s">
        <v>368</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2836</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3" customFormat="1" x14ac:dyDescent="0.2">
      <c r="B186" s="179"/>
      <c r="D186" s="174" t="s">
        <v>247</v>
      </c>
      <c r="E186" s="180" t="s">
        <v>1</v>
      </c>
      <c r="F186" s="181" t="s">
        <v>2859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2860</v>
      </c>
      <c r="G187" s="244"/>
      <c r="H187" s="245">
        <v>223</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D188" s="174" t="s">
        <v>247</v>
      </c>
      <c r="E188" s="180" t="s">
        <v>1</v>
      </c>
      <c r="F188" s="181" t="s">
        <v>2861</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D189" s="174" t="s">
        <v>247</v>
      </c>
      <c r="E189" s="186" t="s">
        <v>1</v>
      </c>
      <c r="F189" s="187" t="s">
        <v>676</v>
      </c>
      <c r="G189" s="244"/>
      <c r="H189" s="245">
        <v>55</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5" customFormat="1" x14ac:dyDescent="0.2">
      <c r="B190" s="191"/>
      <c r="D190" s="174" t="s">
        <v>247</v>
      </c>
      <c r="E190" s="192" t="s">
        <v>1</v>
      </c>
      <c r="F190" s="193" t="s">
        <v>252</v>
      </c>
      <c r="G190" s="246"/>
      <c r="H190" s="247">
        <v>278</v>
      </c>
      <c r="I190" s="246"/>
      <c r="J190" s="246"/>
      <c r="K190" s="246"/>
      <c r="L190" s="191"/>
      <c r="M190" s="194"/>
      <c r="N190" s="195"/>
      <c r="O190" s="195"/>
      <c r="P190" s="195"/>
      <c r="Q190" s="195"/>
      <c r="R190" s="195"/>
      <c r="S190" s="195"/>
      <c r="T190" s="196"/>
      <c r="AT190" s="192" t="s">
        <v>247</v>
      </c>
      <c r="AU190" s="192" t="s">
        <v>85</v>
      </c>
      <c r="AV190" s="15" t="s">
        <v>98</v>
      </c>
      <c r="AW190" s="15" t="s">
        <v>33</v>
      </c>
      <c r="AX190" s="15" t="s">
        <v>83</v>
      </c>
      <c r="AY190" s="192" t="s">
        <v>235</v>
      </c>
    </row>
    <row r="191" spans="1:65" s="2" customFormat="1" ht="30" customHeight="1" x14ac:dyDescent="0.2">
      <c r="A191" s="33"/>
      <c r="B191" s="162"/>
      <c r="C191" s="163" t="s">
        <v>322</v>
      </c>
      <c r="D191" s="163" t="s">
        <v>237</v>
      </c>
      <c r="E191" s="164" t="s">
        <v>380</v>
      </c>
      <c r="F191" s="165" t="s">
        <v>381</v>
      </c>
      <c r="G191" s="240" t="s">
        <v>271</v>
      </c>
      <c r="H191" s="241">
        <v>834.43399999999997</v>
      </c>
      <c r="I191" s="167"/>
      <c r="J191" s="254">
        <f>ROUND(I191*H191,2)</f>
        <v>0</v>
      </c>
      <c r="K191" s="255" t="s">
        <v>241</v>
      </c>
      <c r="L191" s="34"/>
      <c r="M191" s="168" t="s">
        <v>1</v>
      </c>
      <c r="N191" s="169" t="s">
        <v>41</v>
      </c>
      <c r="O191" s="59"/>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98</v>
      </c>
      <c r="AT191" s="172" t="s">
        <v>237</v>
      </c>
      <c r="AU191" s="172" t="s">
        <v>85</v>
      </c>
      <c r="AY191" s="18" t="s">
        <v>235</v>
      </c>
      <c r="BE191" s="173">
        <f>IF(N191="základní",J191,0)</f>
        <v>0</v>
      </c>
      <c r="BF191" s="173">
        <f>IF(N191="snížená",J191,0)</f>
        <v>0</v>
      </c>
      <c r="BG191" s="173">
        <f>IF(N191="zákl. přenesená",J191,0)</f>
        <v>0</v>
      </c>
      <c r="BH191" s="173">
        <f>IF(N191="sníž. přenesená",J191,0)</f>
        <v>0</v>
      </c>
      <c r="BI191" s="173">
        <f>IF(N191="nulová",J191,0)</f>
        <v>0</v>
      </c>
      <c r="BJ191" s="18" t="s">
        <v>83</v>
      </c>
      <c r="BK191" s="173">
        <f>ROUND(I191*H191,2)</f>
        <v>0</v>
      </c>
      <c r="BL191" s="18" t="s">
        <v>98</v>
      </c>
      <c r="BM191" s="172" t="s">
        <v>2862</v>
      </c>
    </row>
    <row r="192" spans="1:65" s="2" customFormat="1" ht="48.75" x14ac:dyDescent="0.2">
      <c r="A192" s="33"/>
      <c r="B192" s="34"/>
      <c r="C192" s="33"/>
      <c r="D192" s="174" t="s">
        <v>243</v>
      </c>
      <c r="E192" s="33"/>
      <c r="F192" s="175" t="s">
        <v>383</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243</v>
      </c>
      <c r="AU192" s="18" t="s">
        <v>85</v>
      </c>
    </row>
    <row r="193" spans="1:65" s="2" customFormat="1" ht="78" x14ac:dyDescent="0.2">
      <c r="A193" s="33"/>
      <c r="B193" s="34"/>
      <c r="C193" s="33"/>
      <c r="D193" s="174" t="s">
        <v>245</v>
      </c>
      <c r="E193" s="33"/>
      <c r="F193" s="178" t="s">
        <v>368</v>
      </c>
      <c r="G193" s="238"/>
      <c r="H193" s="238"/>
      <c r="I193" s="238"/>
      <c r="J193" s="238"/>
      <c r="K193" s="238"/>
      <c r="L193" s="34"/>
      <c r="M193" s="176"/>
      <c r="N193" s="177"/>
      <c r="O193" s="59"/>
      <c r="P193" s="59"/>
      <c r="Q193" s="59"/>
      <c r="R193" s="59"/>
      <c r="S193" s="59"/>
      <c r="T193" s="60"/>
      <c r="U193" s="33"/>
      <c r="V193" s="33"/>
      <c r="W193" s="33"/>
      <c r="X193" s="33"/>
      <c r="Y193" s="33"/>
      <c r="Z193" s="33"/>
      <c r="AA193" s="33"/>
      <c r="AB193" s="33"/>
      <c r="AC193" s="33"/>
      <c r="AD193" s="33"/>
      <c r="AE193" s="33"/>
      <c r="AT193" s="18" t="s">
        <v>245</v>
      </c>
      <c r="AU193" s="18" t="s">
        <v>85</v>
      </c>
    </row>
    <row r="194" spans="1:65" s="13" customFormat="1" x14ac:dyDescent="0.2">
      <c r="B194" s="179"/>
      <c r="D194" s="174" t="s">
        <v>247</v>
      </c>
      <c r="E194" s="180" t="s">
        <v>1</v>
      </c>
      <c r="F194" s="181" t="s">
        <v>2836</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3" customFormat="1" x14ac:dyDescent="0.2">
      <c r="B195" s="179"/>
      <c r="D195" s="174" t="s">
        <v>247</v>
      </c>
      <c r="E195" s="180" t="s">
        <v>1</v>
      </c>
      <c r="F195" s="181" t="s">
        <v>816</v>
      </c>
      <c r="G195" s="242"/>
      <c r="H195" s="243" t="s">
        <v>1</v>
      </c>
      <c r="I195" s="242"/>
      <c r="J195" s="242"/>
      <c r="K195" s="242"/>
      <c r="L195" s="179"/>
      <c r="M195" s="182"/>
      <c r="N195" s="183"/>
      <c r="O195" s="183"/>
      <c r="P195" s="183"/>
      <c r="Q195" s="183"/>
      <c r="R195" s="183"/>
      <c r="S195" s="183"/>
      <c r="T195" s="184"/>
      <c r="AT195" s="180" t="s">
        <v>247</v>
      </c>
      <c r="AU195" s="180" t="s">
        <v>85</v>
      </c>
      <c r="AV195" s="13" t="s">
        <v>83</v>
      </c>
      <c r="AW195" s="13" t="s">
        <v>33</v>
      </c>
      <c r="AX195" s="13" t="s">
        <v>76</v>
      </c>
      <c r="AY195" s="180" t="s">
        <v>235</v>
      </c>
    </row>
    <row r="196" spans="1:65" s="14" customFormat="1" x14ac:dyDescent="0.2">
      <c r="B196" s="185"/>
      <c r="D196" s="174" t="s">
        <v>247</v>
      </c>
      <c r="E196" s="186" t="s">
        <v>1</v>
      </c>
      <c r="F196" s="187" t="s">
        <v>2863</v>
      </c>
      <c r="G196" s="244"/>
      <c r="H196" s="245">
        <v>607</v>
      </c>
      <c r="I196" s="244"/>
      <c r="J196" s="244"/>
      <c r="K196" s="244"/>
      <c r="L196" s="185"/>
      <c r="M196" s="188"/>
      <c r="N196" s="189"/>
      <c r="O196" s="189"/>
      <c r="P196" s="189"/>
      <c r="Q196" s="189"/>
      <c r="R196" s="189"/>
      <c r="S196" s="189"/>
      <c r="T196" s="190"/>
      <c r="AT196" s="186" t="s">
        <v>247</v>
      </c>
      <c r="AU196" s="186" t="s">
        <v>85</v>
      </c>
      <c r="AV196" s="14" t="s">
        <v>85</v>
      </c>
      <c r="AW196" s="14" t="s">
        <v>33</v>
      </c>
      <c r="AX196" s="14" t="s">
        <v>76</v>
      </c>
      <c r="AY196" s="186" t="s">
        <v>235</v>
      </c>
    </row>
    <row r="197" spans="1:65" s="13" customFormat="1" x14ac:dyDescent="0.2">
      <c r="B197" s="179"/>
      <c r="D197" s="174" t="s">
        <v>247</v>
      </c>
      <c r="E197" s="180" t="s">
        <v>1</v>
      </c>
      <c r="F197" s="181" t="s">
        <v>2864</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2865</v>
      </c>
      <c r="G198" s="244"/>
      <c r="H198" s="245">
        <v>168</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3" customFormat="1" x14ac:dyDescent="0.2">
      <c r="B199" s="179"/>
      <c r="D199" s="174" t="s">
        <v>247</v>
      </c>
      <c r="E199" s="180" t="s">
        <v>1</v>
      </c>
      <c r="F199" s="181" t="s">
        <v>2866</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4" customFormat="1" x14ac:dyDescent="0.2">
      <c r="B200" s="185"/>
      <c r="D200" s="174" t="s">
        <v>247</v>
      </c>
      <c r="E200" s="186" t="s">
        <v>1</v>
      </c>
      <c r="F200" s="187" t="s">
        <v>600</v>
      </c>
      <c r="G200" s="244"/>
      <c r="H200" s="245">
        <v>45</v>
      </c>
      <c r="I200" s="244"/>
      <c r="J200" s="244"/>
      <c r="K200" s="244"/>
      <c r="L200" s="185"/>
      <c r="M200" s="188"/>
      <c r="N200" s="189"/>
      <c r="O200" s="189"/>
      <c r="P200" s="189"/>
      <c r="Q200" s="189"/>
      <c r="R200" s="189"/>
      <c r="S200" s="189"/>
      <c r="T200" s="190"/>
      <c r="AT200" s="186" t="s">
        <v>247</v>
      </c>
      <c r="AU200" s="186" t="s">
        <v>85</v>
      </c>
      <c r="AV200" s="14" t="s">
        <v>85</v>
      </c>
      <c r="AW200" s="14" t="s">
        <v>33</v>
      </c>
      <c r="AX200" s="14" t="s">
        <v>76</v>
      </c>
      <c r="AY200" s="186" t="s">
        <v>235</v>
      </c>
    </row>
    <row r="201" spans="1:65" s="13" customFormat="1" x14ac:dyDescent="0.2">
      <c r="B201" s="179"/>
      <c r="D201" s="174" t="s">
        <v>247</v>
      </c>
      <c r="E201" s="180" t="s">
        <v>1</v>
      </c>
      <c r="F201" s="181" t="s">
        <v>1389</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2867</v>
      </c>
      <c r="G202" s="244"/>
      <c r="H202" s="245">
        <v>14.433999999999999</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834.43399999999997</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30" customHeight="1" x14ac:dyDescent="0.2">
      <c r="A204" s="33"/>
      <c r="B204" s="162"/>
      <c r="C204" s="163" t="s">
        <v>330</v>
      </c>
      <c r="D204" s="163" t="s">
        <v>237</v>
      </c>
      <c r="E204" s="164" t="s">
        <v>387</v>
      </c>
      <c r="F204" s="165" t="s">
        <v>388</v>
      </c>
      <c r="G204" s="240" t="s">
        <v>271</v>
      </c>
      <c r="H204" s="241">
        <v>12516.51</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2868</v>
      </c>
    </row>
    <row r="205" spans="1:65" s="2" customFormat="1" ht="48.75" x14ac:dyDescent="0.2">
      <c r="A205" s="33"/>
      <c r="B205" s="34"/>
      <c r="C205" s="33"/>
      <c r="D205" s="174" t="s">
        <v>243</v>
      </c>
      <c r="E205" s="33"/>
      <c r="F205" s="175" t="s">
        <v>390</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2" customFormat="1" ht="78" x14ac:dyDescent="0.2">
      <c r="A206" s="33"/>
      <c r="B206" s="34"/>
      <c r="C206" s="33"/>
      <c r="D206" s="174" t="s">
        <v>245</v>
      </c>
      <c r="E206" s="33"/>
      <c r="F206" s="178" t="s">
        <v>368</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245</v>
      </c>
      <c r="AU206" s="18" t="s">
        <v>85</v>
      </c>
    </row>
    <row r="207" spans="1:65" s="13" customFormat="1" x14ac:dyDescent="0.2">
      <c r="B207" s="179"/>
      <c r="D207" s="174" t="s">
        <v>247</v>
      </c>
      <c r="E207" s="180" t="s">
        <v>1</v>
      </c>
      <c r="F207" s="181" t="s">
        <v>2176</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3" customFormat="1" x14ac:dyDescent="0.2">
      <c r="B208" s="179"/>
      <c r="D208" s="174" t="s">
        <v>247</v>
      </c>
      <c r="E208" s="180" t="s">
        <v>1</v>
      </c>
      <c r="F208" s="181" t="s">
        <v>391</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4" customFormat="1" x14ac:dyDescent="0.2">
      <c r="B209" s="185"/>
      <c r="D209" s="174" t="s">
        <v>247</v>
      </c>
      <c r="E209" s="186" t="s">
        <v>1</v>
      </c>
      <c r="F209" s="187" t="s">
        <v>2869</v>
      </c>
      <c r="G209" s="244"/>
      <c r="H209" s="245">
        <v>12516.51</v>
      </c>
      <c r="I209" s="244"/>
      <c r="J209" s="244"/>
      <c r="K209" s="244"/>
      <c r="L209" s="185"/>
      <c r="M209" s="188"/>
      <c r="N209" s="189"/>
      <c r="O209" s="189"/>
      <c r="P209" s="189"/>
      <c r="Q209" s="189"/>
      <c r="R209" s="189"/>
      <c r="S209" s="189"/>
      <c r="T209" s="190"/>
      <c r="AT209" s="186" t="s">
        <v>247</v>
      </c>
      <c r="AU209" s="186" t="s">
        <v>85</v>
      </c>
      <c r="AV209" s="14" t="s">
        <v>85</v>
      </c>
      <c r="AW209" s="14" t="s">
        <v>33</v>
      </c>
      <c r="AX209" s="14" t="s">
        <v>76</v>
      </c>
      <c r="AY209" s="186" t="s">
        <v>235</v>
      </c>
    </row>
    <row r="210" spans="1:65" s="15" customFormat="1" x14ac:dyDescent="0.2">
      <c r="B210" s="191"/>
      <c r="D210" s="174" t="s">
        <v>247</v>
      </c>
      <c r="E210" s="192" t="s">
        <v>1</v>
      </c>
      <c r="F210" s="193" t="s">
        <v>252</v>
      </c>
      <c r="G210" s="246"/>
      <c r="H210" s="247">
        <v>12516.51</v>
      </c>
      <c r="I210" s="246"/>
      <c r="J210" s="246"/>
      <c r="K210" s="246"/>
      <c r="L210" s="191"/>
      <c r="M210" s="194"/>
      <c r="N210" s="195"/>
      <c r="O210" s="195"/>
      <c r="P210" s="195"/>
      <c r="Q210" s="195"/>
      <c r="R210" s="195"/>
      <c r="S210" s="195"/>
      <c r="T210" s="196"/>
      <c r="AT210" s="192" t="s">
        <v>247</v>
      </c>
      <c r="AU210" s="192" t="s">
        <v>85</v>
      </c>
      <c r="AV210" s="15" t="s">
        <v>98</v>
      </c>
      <c r="AW210" s="15" t="s">
        <v>33</v>
      </c>
      <c r="AX210" s="15" t="s">
        <v>83</v>
      </c>
      <c r="AY210" s="192" t="s">
        <v>235</v>
      </c>
    </row>
    <row r="211" spans="1:65" s="2" customFormat="1" ht="19.899999999999999" customHeight="1" x14ac:dyDescent="0.2">
      <c r="A211" s="33"/>
      <c r="B211" s="162"/>
      <c r="C211" s="163" t="s">
        <v>337</v>
      </c>
      <c r="D211" s="163" t="s">
        <v>237</v>
      </c>
      <c r="E211" s="164" t="s">
        <v>2870</v>
      </c>
      <c r="F211" s="165" t="s">
        <v>2871</v>
      </c>
      <c r="G211" s="240" t="s">
        <v>271</v>
      </c>
      <c r="H211" s="241">
        <v>128</v>
      </c>
      <c r="I211" s="167"/>
      <c r="J211" s="254">
        <f>ROUND(I211*H211,2)</f>
        <v>0</v>
      </c>
      <c r="K211" s="255" t="s">
        <v>1</v>
      </c>
      <c r="L211" s="34"/>
      <c r="M211" s="168" t="s">
        <v>1</v>
      </c>
      <c r="N211" s="169" t="s">
        <v>41</v>
      </c>
      <c r="O211" s="59"/>
      <c r="P211" s="170">
        <f>O211*H211</f>
        <v>0</v>
      </c>
      <c r="Q211" s="170">
        <v>0</v>
      </c>
      <c r="R211" s="170">
        <f>Q211*H211</f>
        <v>0</v>
      </c>
      <c r="S211" s="170">
        <v>0</v>
      </c>
      <c r="T211" s="171">
        <f>S211*H211</f>
        <v>0</v>
      </c>
      <c r="U211" s="33"/>
      <c r="V211" s="33"/>
      <c r="W211" s="33"/>
      <c r="X211" s="33"/>
      <c r="Y211" s="33"/>
      <c r="Z211" s="33"/>
      <c r="AA211" s="33"/>
      <c r="AB211" s="33"/>
      <c r="AC211" s="33"/>
      <c r="AD211" s="33"/>
      <c r="AE211" s="33"/>
      <c r="AR211" s="172" t="s">
        <v>98</v>
      </c>
      <c r="AT211" s="172" t="s">
        <v>237</v>
      </c>
      <c r="AU211" s="172" t="s">
        <v>85</v>
      </c>
      <c r="AY211" s="18" t="s">
        <v>235</v>
      </c>
      <c r="BE211" s="173">
        <f>IF(N211="základní",J211,0)</f>
        <v>0</v>
      </c>
      <c r="BF211" s="173">
        <f>IF(N211="snížená",J211,0)</f>
        <v>0</v>
      </c>
      <c r="BG211" s="173">
        <f>IF(N211="zákl. přenesená",J211,0)</f>
        <v>0</v>
      </c>
      <c r="BH211" s="173">
        <f>IF(N211="sníž. přenesená",J211,0)</f>
        <v>0</v>
      </c>
      <c r="BI211" s="173">
        <f>IF(N211="nulová",J211,0)</f>
        <v>0</v>
      </c>
      <c r="BJ211" s="18" t="s">
        <v>83</v>
      </c>
      <c r="BK211" s="173">
        <f>ROUND(I211*H211,2)</f>
        <v>0</v>
      </c>
      <c r="BL211" s="18" t="s">
        <v>98</v>
      </c>
      <c r="BM211" s="172" t="s">
        <v>2872</v>
      </c>
    </row>
    <row r="212" spans="1:65" s="2" customFormat="1" ht="19.5" x14ac:dyDescent="0.2">
      <c r="A212" s="33"/>
      <c r="B212" s="34"/>
      <c r="C212" s="33"/>
      <c r="D212" s="174" t="s">
        <v>243</v>
      </c>
      <c r="E212" s="33"/>
      <c r="F212" s="175" t="s">
        <v>2871</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243</v>
      </c>
      <c r="AU212" s="18" t="s">
        <v>85</v>
      </c>
    </row>
    <row r="213" spans="1:65" s="2" customFormat="1" ht="48.75" x14ac:dyDescent="0.2">
      <c r="A213" s="33"/>
      <c r="B213" s="34"/>
      <c r="C213" s="33"/>
      <c r="D213" s="174" t="s">
        <v>408</v>
      </c>
      <c r="E213" s="33"/>
      <c r="F213" s="178" t="s">
        <v>2873</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408</v>
      </c>
      <c r="AU213" s="18" t="s">
        <v>85</v>
      </c>
    </row>
    <row r="214" spans="1:65" s="13" customFormat="1" x14ac:dyDescent="0.2">
      <c r="B214" s="179"/>
      <c r="D214" s="174" t="s">
        <v>247</v>
      </c>
      <c r="E214" s="180" t="s">
        <v>1</v>
      </c>
      <c r="F214" s="181" t="s">
        <v>2836</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988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2874</v>
      </c>
      <c r="G216" s="244"/>
      <c r="H216" s="245">
        <v>120</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3" customFormat="1" x14ac:dyDescent="0.2">
      <c r="B217" s="179"/>
      <c r="D217" s="174" t="s">
        <v>247</v>
      </c>
      <c r="E217" s="180" t="s">
        <v>1</v>
      </c>
      <c r="F217" s="181" t="s">
        <v>2875</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2876</v>
      </c>
      <c r="G218" s="244"/>
      <c r="H218" s="245">
        <v>8</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128</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19.899999999999999" customHeight="1" x14ac:dyDescent="0.2">
      <c r="A220" s="33"/>
      <c r="B220" s="162"/>
      <c r="C220" s="163" t="s">
        <v>346</v>
      </c>
      <c r="D220" s="163" t="s">
        <v>237</v>
      </c>
      <c r="E220" s="164" t="s">
        <v>394</v>
      </c>
      <c r="F220" s="165" t="s">
        <v>395</v>
      </c>
      <c r="G220" s="240" t="s">
        <v>271</v>
      </c>
      <c r="H220" s="241">
        <v>223</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2877</v>
      </c>
    </row>
    <row r="221" spans="1:65" s="2" customFormat="1" ht="29.25" x14ac:dyDescent="0.2">
      <c r="A221" s="33"/>
      <c r="B221" s="34"/>
      <c r="C221" s="33"/>
      <c r="D221" s="174" t="s">
        <v>243</v>
      </c>
      <c r="E221" s="33"/>
      <c r="F221" s="175" t="s">
        <v>397</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136.5" x14ac:dyDescent="0.2">
      <c r="A222" s="33"/>
      <c r="B222" s="34"/>
      <c r="C222" s="33"/>
      <c r="D222" s="174" t="s">
        <v>245</v>
      </c>
      <c r="E222" s="33"/>
      <c r="F222" s="178" t="s">
        <v>398</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2836</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2861</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676</v>
      </c>
      <c r="G225" s="244"/>
      <c r="H225" s="245">
        <v>55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3" customFormat="1" x14ac:dyDescent="0.2">
      <c r="B226" s="179"/>
      <c r="D226" s="174" t="s">
        <v>247</v>
      </c>
      <c r="E226" s="180" t="s">
        <v>1</v>
      </c>
      <c r="F226" s="181" t="s">
        <v>2878</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4" customFormat="1" x14ac:dyDescent="0.2">
      <c r="B227" s="185"/>
      <c r="D227" s="174" t="s">
        <v>247</v>
      </c>
      <c r="E227" s="186" t="s">
        <v>1</v>
      </c>
      <c r="F227" s="187" t="s">
        <v>2865</v>
      </c>
      <c r="G227" s="244"/>
      <c r="H227" s="245">
        <v>168</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1:65" s="15" customFormat="1" x14ac:dyDescent="0.2">
      <c r="B228" s="191"/>
      <c r="D228" s="174" t="s">
        <v>247</v>
      </c>
      <c r="E228" s="192" t="s">
        <v>1</v>
      </c>
      <c r="F228" s="193" t="s">
        <v>252</v>
      </c>
      <c r="G228" s="246"/>
      <c r="H228" s="247">
        <v>223</v>
      </c>
      <c r="I228" s="246"/>
      <c r="J228" s="246"/>
      <c r="K228" s="246"/>
      <c r="L228" s="191"/>
      <c r="M228" s="194"/>
      <c r="N228" s="195"/>
      <c r="O228" s="195"/>
      <c r="P228" s="195"/>
      <c r="Q228" s="195"/>
      <c r="R228" s="195"/>
      <c r="S228" s="195"/>
      <c r="T228" s="196"/>
      <c r="AT228" s="192" t="s">
        <v>247</v>
      </c>
      <c r="AU228" s="192" t="s">
        <v>85</v>
      </c>
      <c r="AV228" s="15" t="s">
        <v>98</v>
      </c>
      <c r="AW228" s="15" t="s">
        <v>33</v>
      </c>
      <c r="AX228" s="15" t="s">
        <v>83</v>
      </c>
      <c r="AY228" s="192" t="s">
        <v>235</v>
      </c>
    </row>
    <row r="229" spans="1:65" s="2" customFormat="1" ht="19.899999999999999" customHeight="1" x14ac:dyDescent="0.2">
      <c r="A229" s="33"/>
      <c r="B229" s="162"/>
      <c r="C229" s="163" t="s">
        <v>353</v>
      </c>
      <c r="D229" s="163" t="s">
        <v>237</v>
      </c>
      <c r="E229" s="164" t="s">
        <v>433</v>
      </c>
      <c r="F229" s="165" t="s">
        <v>434</v>
      </c>
      <c r="G229" s="240" t="s">
        <v>271</v>
      </c>
      <c r="H229" s="241">
        <v>223</v>
      </c>
      <c r="I229" s="167"/>
      <c r="J229" s="254">
        <f>ROUND(I229*H229,2)</f>
        <v>0</v>
      </c>
      <c r="K229" s="255" t="s">
        <v>241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98</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98</v>
      </c>
      <c r="BM229" s="172" t="s">
        <v>2879</v>
      </c>
    </row>
    <row r="230" spans="1:65" s="2" customFormat="1" ht="29.25" x14ac:dyDescent="0.2">
      <c r="A230" s="33"/>
      <c r="B230" s="34"/>
      <c r="C230" s="33"/>
      <c r="D230" s="174" t="s">
        <v>243</v>
      </c>
      <c r="E230" s="33"/>
      <c r="F230" s="175" t="s">
        <v>436</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2" customFormat="1" ht="136.5" x14ac:dyDescent="0.2">
      <c r="A231" s="33"/>
      <c r="B231" s="34"/>
      <c r="C231" s="33"/>
      <c r="D231" s="174" t="s">
        <v>245</v>
      </c>
      <c r="E231" s="33"/>
      <c r="F231" s="178" t="s">
        <v>437</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245</v>
      </c>
      <c r="AU231" s="18" t="s">
        <v>85</v>
      </c>
    </row>
    <row r="232" spans="1:65" s="13" customFormat="1" x14ac:dyDescent="0.2">
      <c r="B232" s="179"/>
      <c r="D232" s="174" t="s">
        <v>247</v>
      </c>
      <c r="E232" s="180" t="s">
        <v>1</v>
      </c>
      <c r="F232" s="181" t="s">
        <v>2836</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3" customFormat="1" x14ac:dyDescent="0.2">
      <c r="B233" s="179"/>
      <c r="D233" s="174" t="s">
        <v>247</v>
      </c>
      <c r="E233" s="180" t="s">
        <v>1</v>
      </c>
      <c r="F233" s="181" t="s">
        <v>438</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D234" s="174" t="s">
        <v>247</v>
      </c>
      <c r="E234" s="186" t="s">
        <v>1</v>
      </c>
      <c r="F234" s="187" t="s">
        <v>2860</v>
      </c>
      <c r="G234" s="244"/>
      <c r="H234" s="245">
        <v>223</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D235" s="174" t="s">
        <v>247</v>
      </c>
      <c r="E235" s="192" t="s">
        <v>1</v>
      </c>
      <c r="F235" s="193" t="s">
        <v>252</v>
      </c>
      <c r="G235" s="246"/>
      <c r="H235" s="247">
        <v>223</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30" customHeight="1" x14ac:dyDescent="0.2">
      <c r="A236" s="33"/>
      <c r="B236" s="162"/>
      <c r="C236" s="163" t="s">
        <v>358</v>
      </c>
      <c r="D236" s="163" t="s">
        <v>237</v>
      </c>
      <c r="E236" s="164" t="s">
        <v>442</v>
      </c>
      <c r="F236" s="165" t="s">
        <v>443</v>
      </c>
      <c r="G236" s="240" t="s">
        <v>341</v>
      </c>
      <c r="H236" s="241">
        <v>1501.981</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2880</v>
      </c>
    </row>
    <row r="237" spans="1:65" s="2" customFormat="1" ht="29.25" x14ac:dyDescent="0.2">
      <c r="A237" s="33"/>
      <c r="B237" s="34"/>
      <c r="C237" s="33"/>
      <c r="D237" s="174" t="s">
        <v>243</v>
      </c>
      <c r="E237" s="33"/>
      <c r="F237" s="175" t="s">
        <v>445</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13" customFormat="1" x14ac:dyDescent="0.2">
      <c r="B238" s="179"/>
      <c r="D238" s="174" t="s">
        <v>247</v>
      </c>
      <c r="E238" s="180" t="s">
        <v>1</v>
      </c>
      <c r="F238" s="181" t="s">
        <v>2836</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3" customFormat="1" ht="22.5" x14ac:dyDescent="0.2">
      <c r="B239" s="179"/>
      <c r="D239" s="174" t="s">
        <v>247</v>
      </c>
      <c r="E239" s="180" t="s">
        <v>1</v>
      </c>
      <c r="F239" s="181" t="s">
        <v>446</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4" customFormat="1" x14ac:dyDescent="0.2">
      <c r="B240" s="185"/>
      <c r="D240" s="174" t="s">
        <v>247</v>
      </c>
      <c r="E240" s="186" t="s">
        <v>1</v>
      </c>
      <c r="F240" s="187" t="s">
        <v>2881</v>
      </c>
      <c r="G240" s="244"/>
      <c r="H240" s="245">
        <v>1501.981</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1501.981</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14.45" customHeight="1" x14ac:dyDescent="0.2">
      <c r="A242" s="33"/>
      <c r="B242" s="162"/>
      <c r="C242" s="163" t="s">
        <v>8</v>
      </c>
      <c r="D242" s="163" t="s">
        <v>237</v>
      </c>
      <c r="E242" s="164" t="s">
        <v>1939</v>
      </c>
      <c r="F242" s="165" t="s">
        <v>1940</v>
      </c>
      <c r="G242" s="240" t="s">
        <v>271</v>
      </c>
      <c r="H242" s="241">
        <v>5013</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2882</v>
      </c>
    </row>
    <row r="243" spans="1:65" s="2" customFormat="1" ht="29.25" x14ac:dyDescent="0.2">
      <c r="A243" s="33"/>
      <c r="B243" s="34"/>
      <c r="C243" s="33"/>
      <c r="D243" s="174" t="s">
        <v>243</v>
      </c>
      <c r="E243" s="33"/>
      <c r="F243" s="175" t="s">
        <v>1942</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136.5" x14ac:dyDescent="0.2">
      <c r="A244" s="33"/>
      <c r="B244" s="34"/>
      <c r="C244" s="33"/>
      <c r="D244" s="174" t="s">
        <v>245</v>
      </c>
      <c r="E244" s="33"/>
      <c r="F244" s="178" t="s">
        <v>430</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2836</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2057</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2840</v>
      </c>
      <c r="G247" s="244"/>
      <c r="H247" s="245">
        <v>5013</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5013</v>
      </c>
      <c r="I248" s="246"/>
      <c r="J248" s="246"/>
      <c r="K248" s="246"/>
      <c r="L248" s="191"/>
      <c r="M248" s="194"/>
      <c r="N248" s="195"/>
      <c r="O248" s="195"/>
      <c r="P248" s="195"/>
      <c r="Q248" s="195"/>
      <c r="R248" s="195"/>
      <c r="S248" s="195"/>
      <c r="T248" s="196"/>
      <c r="AT248" s="192" t="s">
        <v>247</v>
      </c>
      <c r="AU248" s="192" t="s">
        <v>85</v>
      </c>
      <c r="AV248" s="15" t="s">
        <v>98</v>
      </c>
      <c r="AW248" s="15" t="s">
        <v>33</v>
      </c>
      <c r="AX248" s="15" t="s">
        <v>83</v>
      </c>
      <c r="AY248" s="192" t="s">
        <v>235</v>
      </c>
    </row>
    <row r="249" spans="1:65" s="2" customFormat="1" ht="19.899999999999999" customHeight="1" x14ac:dyDescent="0.2">
      <c r="A249" s="33"/>
      <c r="B249" s="162"/>
      <c r="C249" s="163" t="s">
        <v>379</v>
      </c>
      <c r="D249" s="163" t="s">
        <v>237</v>
      </c>
      <c r="E249" s="164" t="s">
        <v>2883</v>
      </c>
      <c r="F249" s="165" t="s">
        <v>2884</v>
      </c>
      <c r="G249" s="240" t="s">
        <v>271</v>
      </c>
      <c r="H249" s="241">
        <v>55</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98</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98</v>
      </c>
      <c r="BM249" s="172" t="s">
        <v>2885</v>
      </c>
    </row>
    <row r="250" spans="1:65" s="2" customFormat="1" ht="29.25" x14ac:dyDescent="0.2">
      <c r="A250" s="33"/>
      <c r="B250" s="34"/>
      <c r="C250" s="33"/>
      <c r="D250" s="174" t="s">
        <v>243</v>
      </c>
      <c r="E250" s="33"/>
      <c r="F250" s="175" t="s">
        <v>2886</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243.75" x14ac:dyDescent="0.2">
      <c r="A251" s="33"/>
      <c r="B251" s="34"/>
      <c r="C251" s="33"/>
      <c r="D251" s="174" t="s">
        <v>245</v>
      </c>
      <c r="E251" s="33"/>
      <c r="F251" s="178" t="s">
        <v>1383</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3" customFormat="1" x14ac:dyDescent="0.2">
      <c r="B252" s="179"/>
      <c r="D252" s="174" t="s">
        <v>247</v>
      </c>
      <c r="E252" s="180" t="s">
        <v>1</v>
      </c>
      <c r="F252" s="181" t="s">
        <v>2836</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x14ac:dyDescent="0.2">
      <c r="B253" s="179"/>
      <c r="D253" s="174" t="s">
        <v>247</v>
      </c>
      <c r="E253" s="180" t="s">
        <v>1</v>
      </c>
      <c r="F253" s="181" t="s">
        <v>2887</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676</v>
      </c>
      <c r="G254" s="244"/>
      <c r="H254" s="245">
        <v>55</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55</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19.899999999999999" customHeight="1" x14ac:dyDescent="0.2">
      <c r="A256" s="33"/>
      <c r="B256" s="162"/>
      <c r="C256" s="163" t="s">
        <v>386</v>
      </c>
      <c r="D256" s="163" t="s">
        <v>237</v>
      </c>
      <c r="E256" s="164" t="s">
        <v>847</v>
      </c>
      <c r="F256" s="165" t="s">
        <v>848</v>
      </c>
      <c r="G256" s="240" t="s">
        <v>263</v>
      </c>
      <c r="H256" s="241">
        <v>2877</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2888</v>
      </c>
    </row>
    <row r="257" spans="1:65" s="2" customFormat="1" ht="29.25" x14ac:dyDescent="0.2">
      <c r="A257" s="33"/>
      <c r="B257" s="34"/>
      <c r="C257" s="33"/>
      <c r="D257" s="174" t="s">
        <v>243</v>
      </c>
      <c r="E257" s="33"/>
      <c r="F257" s="175" t="s">
        <v>850</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136.5" x14ac:dyDescent="0.2">
      <c r="A258" s="33"/>
      <c r="B258" s="34"/>
      <c r="C258" s="33"/>
      <c r="D258" s="174" t="s">
        <v>245</v>
      </c>
      <c r="E258" s="33"/>
      <c r="F258" s="178" t="s">
        <v>468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2836</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2889</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2890</v>
      </c>
      <c r="G261" s="244"/>
      <c r="H261" s="245">
        <v>237</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3" customFormat="1" x14ac:dyDescent="0.2">
      <c r="B262" s="179"/>
      <c r="D262" s="174" t="s">
        <v>247</v>
      </c>
      <c r="E262" s="180" t="s">
        <v>1</v>
      </c>
      <c r="F262" s="181" t="s">
        <v>2891</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2177</v>
      </c>
      <c r="G263" s="244"/>
      <c r="H263" s="245">
        <v>2640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2877</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4.45" customHeight="1" x14ac:dyDescent="0.2">
      <c r="A265" s="33"/>
      <c r="B265" s="162"/>
      <c r="C265" s="197" t="s">
        <v>393</v>
      </c>
      <c r="D265" s="197" t="s">
        <v>338</v>
      </c>
      <c r="E265" s="198" t="s">
        <v>477</v>
      </c>
      <c r="F265" s="199" t="s">
        <v>478</v>
      </c>
      <c r="G265" s="248" t="s">
        <v>479</v>
      </c>
      <c r="H265" s="249">
        <v>88.899000000000001</v>
      </c>
      <c r="I265" s="200"/>
      <c r="J265" s="256">
        <f>ROUND(I265*H265,2)</f>
        <v>0</v>
      </c>
      <c r="K265" s="257" t="s">
        <v>241</v>
      </c>
      <c r="L265" s="201"/>
      <c r="M265" s="202" t="s">
        <v>1</v>
      </c>
      <c r="N265" s="203" t="s">
        <v>41</v>
      </c>
      <c r="O265" s="59"/>
      <c r="P265" s="170">
        <f>O265*H265</f>
        <v>0</v>
      </c>
      <c r="Q265" s="170">
        <v>1E-3</v>
      </c>
      <c r="R265" s="170">
        <f>Q265*H265</f>
        <v>8.8899000000000006E-2</v>
      </c>
      <c r="S265" s="170">
        <v>0</v>
      </c>
      <c r="T265" s="171">
        <f>S265*H265</f>
        <v>0</v>
      </c>
      <c r="U265" s="33"/>
      <c r="V265" s="33"/>
      <c r="W265" s="33"/>
      <c r="X265" s="33"/>
      <c r="Y265" s="33"/>
      <c r="Z265" s="33"/>
      <c r="AA265" s="33"/>
      <c r="AB265" s="33"/>
      <c r="AC265" s="33"/>
      <c r="AD265" s="33"/>
      <c r="AE265" s="33"/>
      <c r="AR265" s="172" t="s">
        <v>316</v>
      </c>
      <c r="AT265" s="172" t="s">
        <v>338</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2892</v>
      </c>
    </row>
    <row r="266" spans="1:65" s="2" customFormat="1" x14ac:dyDescent="0.2">
      <c r="A266" s="33"/>
      <c r="B266" s="34"/>
      <c r="C266" s="33"/>
      <c r="D266" s="174" t="s">
        <v>243</v>
      </c>
      <c r="E266" s="33"/>
      <c r="F266" s="175" t="s">
        <v>478</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13" customFormat="1" x14ac:dyDescent="0.2">
      <c r="B267" s="179"/>
      <c r="D267" s="174" t="s">
        <v>247</v>
      </c>
      <c r="E267" s="180" t="s">
        <v>1</v>
      </c>
      <c r="F267" s="181" t="s">
        <v>481</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2893</v>
      </c>
      <c r="G268" s="244"/>
      <c r="H268" s="245">
        <v>88.899000000000001</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88.899000000000001</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19.899999999999999" customHeight="1" x14ac:dyDescent="0.2">
      <c r="A270" s="33"/>
      <c r="B270" s="162"/>
      <c r="C270" s="163" t="s">
        <v>403</v>
      </c>
      <c r="D270" s="163" t="s">
        <v>237</v>
      </c>
      <c r="E270" s="164" t="s">
        <v>494</v>
      </c>
      <c r="F270" s="165" t="s">
        <v>495</v>
      </c>
      <c r="G270" s="240" t="s">
        <v>263</v>
      </c>
      <c r="H270" s="241">
        <v>623.29999999999995</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2894</v>
      </c>
    </row>
    <row r="271" spans="1:65" s="2" customFormat="1" ht="29.25" x14ac:dyDescent="0.2">
      <c r="A271" s="33"/>
      <c r="B271" s="34"/>
      <c r="C271" s="33"/>
      <c r="D271" s="174" t="s">
        <v>243</v>
      </c>
      <c r="E271" s="33"/>
      <c r="F271" s="175" t="s">
        <v>497</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58.5" x14ac:dyDescent="0.2">
      <c r="A272" s="33"/>
      <c r="B272" s="34"/>
      <c r="C272" s="33"/>
      <c r="D272" s="174" t="s">
        <v>245</v>
      </c>
      <c r="E272" s="33"/>
      <c r="F272" s="178" t="s">
        <v>498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2836</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499</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3" customFormat="1" x14ac:dyDescent="0.2">
      <c r="B275" s="179"/>
      <c r="D275" s="174" t="s">
        <v>247</v>
      </c>
      <c r="E275" s="180" t="s">
        <v>1</v>
      </c>
      <c r="F275" s="181" t="s">
        <v>1414</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2895</v>
      </c>
      <c r="G276" s="244"/>
      <c r="H276" s="245">
        <v>114.8</v>
      </c>
      <c r="I276" s="244"/>
      <c r="J276" s="244"/>
      <c r="K276" s="244"/>
      <c r="L276" s="185"/>
      <c r="M276" s="188"/>
      <c r="N276" s="189"/>
      <c r="O276" s="189"/>
      <c r="P276" s="189"/>
      <c r="Q276" s="189"/>
      <c r="R276" s="189"/>
      <c r="S276" s="189"/>
      <c r="T276" s="190"/>
      <c r="AT276" s="186" t="s">
        <v>247</v>
      </c>
      <c r="AU276" s="186" t="s">
        <v>85</v>
      </c>
      <c r="AV276" s="14" t="s">
        <v>85</v>
      </c>
      <c r="AW276" s="14" t="s">
        <v>33</v>
      </c>
      <c r="AX276" s="14" t="s">
        <v>76</v>
      </c>
      <c r="AY276" s="186" t="s">
        <v>235</v>
      </c>
    </row>
    <row r="277" spans="1:65" s="14" customFormat="1" x14ac:dyDescent="0.2">
      <c r="B277" s="185"/>
      <c r="D277" s="174" t="s">
        <v>247</v>
      </c>
      <c r="E277" s="186" t="s">
        <v>1</v>
      </c>
      <c r="F277" s="187" t="s">
        <v>2896</v>
      </c>
      <c r="G277" s="244"/>
      <c r="H277" s="245">
        <v>152.9</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4" customFormat="1" x14ac:dyDescent="0.2">
      <c r="B278" s="185"/>
      <c r="D278" s="174" t="s">
        <v>247</v>
      </c>
      <c r="E278" s="186" t="s">
        <v>1</v>
      </c>
      <c r="F278" s="187" t="s">
        <v>2897</v>
      </c>
      <c r="G278" s="244"/>
      <c r="H278" s="245">
        <v>154</v>
      </c>
      <c r="I278" s="244"/>
      <c r="J278" s="244"/>
      <c r="K278" s="244"/>
      <c r="L278" s="185"/>
      <c r="M278" s="188"/>
      <c r="N278" s="189"/>
      <c r="O278" s="189"/>
      <c r="P278" s="189"/>
      <c r="Q278" s="189"/>
      <c r="R278" s="189"/>
      <c r="S278" s="189"/>
      <c r="T278" s="190"/>
      <c r="AT278" s="186" t="s">
        <v>247</v>
      </c>
      <c r="AU278" s="186" t="s">
        <v>85</v>
      </c>
      <c r="AV278" s="14" t="s">
        <v>85</v>
      </c>
      <c r="AW278" s="14" t="s">
        <v>33</v>
      </c>
      <c r="AX278" s="14" t="s">
        <v>76</v>
      </c>
      <c r="AY278" s="186" t="s">
        <v>235</v>
      </c>
    </row>
    <row r="279" spans="1:65" s="13" customFormat="1" x14ac:dyDescent="0.2">
      <c r="B279" s="179"/>
      <c r="D279" s="174" t="s">
        <v>247</v>
      </c>
      <c r="E279" s="180" t="s">
        <v>1</v>
      </c>
      <c r="F279" s="181" t="s">
        <v>2898</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2899</v>
      </c>
      <c r="G280" s="244"/>
      <c r="H280" s="245">
        <v>201.6</v>
      </c>
      <c r="I280" s="244"/>
      <c r="J280" s="244"/>
      <c r="K280" s="244"/>
      <c r="L280" s="185"/>
      <c r="M280" s="188"/>
      <c r="N280" s="189"/>
      <c r="O280" s="189"/>
      <c r="P280" s="189"/>
      <c r="Q280" s="189"/>
      <c r="R280" s="189"/>
      <c r="S280" s="189"/>
      <c r="T280" s="190"/>
      <c r="AT280" s="186" t="s">
        <v>247</v>
      </c>
      <c r="AU280" s="186" t="s">
        <v>85</v>
      </c>
      <c r="AV280" s="14" t="s">
        <v>85</v>
      </c>
      <c r="AW280" s="14" t="s">
        <v>33</v>
      </c>
      <c r="AX280" s="14" t="s">
        <v>76</v>
      </c>
      <c r="AY280" s="186" t="s">
        <v>235</v>
      </c>
    </row>
    <row r="281" spans="1:65" s="15" customFormat="1" x14ac:dyDescent="0.2">
      <c r="B281" s="191"/>
      <c r="D281" s="174" t="s">
        <v>247</v>
      </c>
      <c r="E281" s="192" t="s">
        <v>1</v>
      </c>
      <c r="F281" s="193" t="s">
        <v>252</v>
      </c>
      <c r="G281" s="246"/>
      <c r="H281" s="247">
        <v>623.29999999999995</v>
      </c>
      <c r="I281" s="246"/>
      <c r="J281" s="246"/>
      <c r="K281" s="246"/>
      <c r="L281" s="191"/>
      <c r="M281" s="194"/>
      <c r="N281" s="195"/>
      <c r="O281" s="195"/>
      <c r="P281" s="195"/>
      <c r="Q281" s="195"/>
      <c r="R281" s="195"/>
      <c r="S281" s="195"/>
      <c r="T281" s="196"/>
      <c r="AT281" s="192" t="s">
        <v>247</v>
      </c>
      <c r="AU281" s="192" t="s">
        <v>85</v>
      </c>
      <c r="AV281" s="15" t="s">
        <v>98</v>
      </c>
      <c r="AW281" s="15" t="s">
        <v>33</v>
      </c>
      <c r="AX281" s="15" t="s">
        <v>83</v>
      </c>
      <c r="AY281" s="192" t="s">
        <v>235</v>
      </c>
    </row>
    <row r="282" spans="1:65" s="2" customFormat="1" ht="19.899999999999999" customHeight="1" x14ac:dyDescent="0.2">
      <c r="A282" s="33"/>
      <c r="B282" s="162"/>
      <c r="C282" s="163" t="s">
        <v>412</v>
      </c>
      <c r="D282" s="163" t="s">
        <v>237</v>
      </c>
      <c r="E282" s="164" t="s">
        <v>2900</v>
      </c>
      <c r="F282" s="165" t="s">
        <v>2901</v>
      </c>
      <c r="G282" s="240" t="s">
        <v>263</v>
      </c>
      <c r="H282" s="241">
        <v>158</v>
      </c>
      <c r="I282" s="167"/>
      <c r="J282" s="254">
        <f>ROUND(I282*H282,2)</f>
        <v>0</v>
      </c>
      <c r="K282" s="255" t="s">
        <v>241</v>
      </c>
      <c r="L282" s="34"/>
      <c r="M282" s="168" t="s">
        <v>1</v>
      </c>
      <c r="N282" s="169" t="s">
        <v>41</v>
      </c>
      <c r="O282" s="59"/>
      <c r="P282" s="170">
        <f>O282*H282</f>
        <v>0</v>
      </c>
      <c r="Q282" s="170">
        <v>0</v>
      </c>
      <c r="R282" s="170">
        <f>Q282*H282</f>
        <v>0</v>
      </c>
      <c r="S282" s="170">
        <v>0</v>
      </c>
      <c r="T282" s="171">
        <f>S282*H282</f>
        <v>0</v>
      </c>
      <c r="U282" s="33"/>
      <c r="V282" s="33"/>
      <c r="W282" s="33"/>
      <c r="X282" s="33"/>
      <c r="Y282" s="33"/>
      <c r="Z282" s="33"/>
      <c r="AA282" s="33"/>
      <c r="AB282" s="33"/>
      <c r="AC282" s="33"/>
      <c r="AD282" s="33"/>
      <c r="AE282" s="33"/>
      <c r="AR282" s="172" t="s">
        <v>98</v>
      </c>
      <c r="AT282" s="172" t="s">
        <v>237</v>
      </c>
      <c r="AU282" s="172" t="s">
        <v>85</v>
      </c>
      <c r="AY282" s="18" t="s">
        <v>235</v>
      </c>
      <c r="BE282" s="173">
        <f>IF(N282="základní",J282,0)</f>
        <v>0</v>
      </c>
      <c r="BF282" s="173">
        <f>IF(N282="snížená",J282,0)</f>
        <v>0</v>
      </c>
      <c r="BG282" s="173">
        <f>IF(N282="zákl. přenesená",J282,0)</f>
        <v>0</v>
      </c>
      <c r="BH282" s="173">
        <f>IF(N282="sníž. přenesená",J282,0)</f>
        <v>0</v>
      </c>
      <c r="BI282" s="173">
        <f>IF(N282="nulová",J282,0)</f>
        <v>0</v>
      </c>
      <c r="BJ282" s="18" t="s">
        <v>83</v>
      </c>
      <c r="BK282" s="173">
        <f>ROUND(I282*H282,2)</f>
        <v>0</v>
      </c>
      <c r="BL282" s="18" t="s">
        <v>98</v>
      </c>
      <c r="BM282" s="172" t="s">
        <v>2902</v>
      </c>
    </row>
    <row r="283" spans="1:65" s="2" customFormat="1" ht="29.25" x14ac:dyDescent="0.2">
      <c r="A283" s="33"/>
      <c r="B283" s="34"/>
      <c r="C283" s="33"/>
      <c r="D283" s="174" t="s">
        <v>243</v>
      </c>
      <c r="E283" s="33"/>
      <c r="F283" s="175" t="s">
        <v>2903</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243</v>
      </c>
      <c r="AU283" s="18" t="s">
        <v>85</v>
      </c>
    </row>
    <row r="284" spans="1:65" s="2" customFormat="1" ht="58.5" x14ac:dyDescent="0.2">
      <c r="A284" s="33"/>
      <c r="B284" s="34"/>
      <c r="C284" s="33"/>
      <c r="D284" s="174" t="s">
        <v>245</v>
      </c>
      <c r="E284" s="33"/>
      <c r="F284" s="178" t="s">
        <v>453</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245</v>
      </c>
      <c r="AU284" s="18" t="s">
        <v>85</v>
      </c>
    </row>
    <row r="285" spans="1:65" s="13" customFormat="1" x14ac:dyDescent="0.2">
      <c r="B285" s="179"/>
      <c r="D285" s="174" t="s">
        <v>247</v>
      </c>
      <c r="E285" s="180" t="s">
        <v>1</v>
      </c>
      <c r="F285" s="181" t="s">
        <v>2836</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3" customFormat="1" x14ac:dyDescent="0.2">
      <c r="B286" s="179"/>
      <c r="D286" s="174" t="s">
        <v>247</v>
      </c>
      <c r="E286" s="180" t="s">
        <v>1</v>
      </c>
      <c r="F286" s="181" t="s">
        <v>2904</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4" customFormat="1" x14ac:dyDescent="0.2">
      <c r="B287" s="185"/>
      <c r="D287" s="174" t="s">
        <v>247</v>
      </c>
      <c r="E287" s="186" t="s">
        <v>1</v>
      </c>
      <c r="F287" s="187" t="s">
        <v>2905</v>
      </c>
      <c r="G287" s="244"/>
      <c r="H287" s="245">
        <v>158</v>
      </c>
      <c r="I287" s="244"/>
      <c r="J287" s="244"/>
      <c r="K287" s="244"/>
      <c r="L287" s="185"/>
      <c r="M287" s="188"/>
      <c r="N287" s="189"/>
      <c r="O287" s="189"/>
      <c r="P287" s="189"/>
      <c r="Q287" s="189"/>
      <c r="R287" s="189"/>
      <c r="S287" s="189"/>
      <c r="T287" s="190"/>
      <c r="AT287" s="186" t="s">
        <v>247</v>
      </c>
      <c r="AU287" s="186" t="s">
        <v>85</v>
      </c>
      <c r="AV287" s="14" t="s">
        <v>85</v>
      </c>
      <c r="AW287" s="14" t="s">
        <v>33</v>
      </c>
      <c r="AX287" s="14" t="s">
        <v>76</v>
      </c>
      <c r="AY287" s="186" t="s">
        <v>235</v>
      </c>
    </row>
    <row r="288" spans="1:65" s="15" customFormat="1" x14ac:dyDescent="0.2">
      <c r="B288" s="191"/>
      <c r="D288" s="174" t="s">
        <v>247</v>
      </c>
      <c r="E288" s="192" t="s">
        <v>1</v>
      </c>
      <c r="F288" s="193" t="s">
        <v>252</v>
      </c>
      <c r="G288" s="246"/>
      <c r="H288" s="247">
        <v>158</v>
      </c>
      <c r="I288" s="246"/>
      <c r="J288" s="246"/>
      <c r="K288" s="246"/>
      <c r="L288" s="191"/>
      <c r="M288" s="194"/>
      <c r="N288" s="195"/>
      <c r="O288" s="195"/>
      <c r="P288" s="195"/>
      <c r="Q288" s="195"/>
      <c r="R288" s="195"/>
      <c r="S288" s="195"/>
      <c r="T288" s="196"/>
      <c r="AT288" s="192" t="s">
        <v>247</v>
      </c>
      <c r="AU288" s="192" t="s">
        <v>85</v>
      </c>
      <c r="AV288" s="15" t="s">
        <v>98</v>
      </c>
      <c r="AW288" s="15" t="s">
        <v>33</v>
      </c>
      <c r="AX288" s="15" t="s">
        <v>83</v>
      </c>
      <c r="AY288" s="192" t="s">
        <v>235</v>
      </c>
    </row>
    <row r="289" spans="1:65" s="2" customFormat="1" ht="14.45" customHeight="1" x14ac:dyDescent="0.2">
      <c r="A289" s="33"/>
      <c r="B289" s="162"/>
      <c r="C289" s="163" t="s">
        <v>7</v>
      </c>
      <c r="D289" s="163" t="s">
        <v>237</v>
      </c>
      <c r="E289" s="164" t="s">
        <v>2906</v>
      </c>
      <c r="F289" s="165" t="s">
        <v>2907</v>
      </c>
      <c r="G289" s="240" t="s">
        <v>648</v>
      </c>
      <c r="H289" s="241">
        <v>334</v>
      </c>
      <c r="I289" s="167"/>
      <c r="J289" s="254">
        <f>ROUND(I289*H289,2)</f>
        <v>0</v>
      </c>
      <c r="K289" s="255" t="s">
        <v>241</v>
      </c>
      <c r="L289" s="34"/>
      <c r="M289" s="168" t="s">
        <v>1</v>
      </c>
      <c r="N289" s="169" t="s">
        <v>41</v>
      </c>
      <c r="O289" s="59"/>
      <c r="P289" s="170">
        <f>O289*H289</f>
        <v>0</v>
      </c>
      <c r="Q289" s="170">
        <v>0</v>
      </c>
      <c r="R289" s="170">
        <f>Q289*H289</f>
        <v>0</v>
      </c>
      <c r="S289" s="170">
        <v>0</v>
      </c>
      <c r="T289" s="171">
        <f>S289*H289</f>
        <v>0</v>
      </c>
      <c r="U289" s="33"/>
      <c r="V289" s="33"/>
      <c r="W289" s="33"/>
      <c r="X289" s="33"/>
      <c r="Y289" s="33"/>
      <c r="Z289" s="33"/>
      <c r="AA289" s="33"/>
      <c r="AB289" s="33"/>
      <c r="AC289" s="33"/>
      <c r="AD289" s="33"/>
      <c r="AE289" s="33"/>
      <c r="AR289" s="172" t="s">
        <v>98</v>
      </c>
      <c r="AT289" s="172" t="s">
        <v>237</v>
      </c>
      <c r="AU289" s="172" t="s">
        <v>85</v>
      </c>
      <c r="AY289" s="18" t="s">
        <v>235</v>
      </c>
      <c r="BE289" s="173">
        <f>IF(N289="základní",J289,0)</f>
        <v>0</v>
      </c>
      <c r="BF289" s="173">
        <f>IF(N289="snížená",J289,0)</f>
        <v>0</v>
      </c>
      <c r="BG289" s="173">
        <f>IF(N289="zákl. přenesená",J289,0)</f>
        <v>0</v>
      </c>
      <c r="BH289" s="173">
        <f>IF(N289="sníž. přenesená",J289,0)</f>
        <v>0</v>
      </c>
      <c r="BI289" s="173">
        <f>IF(N289="nulová",J289,0)</f>
        <v>0</v>
      </c>
      <c r="BJ289" s="18" t="s">
        <v>83</v>
      </c>
      <c r="BK289" s="173">
        <f>ROUND(I289*H289,2)</f>
        <v>0</v>
      </c>
      <c r="BL289" s="18" t="s">
        <v>98</v>
      </c>
      <c r="BM289" s="172" t="s">
        <v>2908</v>
      </c>
    </row>
    <row r="290" spans="1:65" s="2" customFormat="1" ht="19.5" x14ac:dyDescent="0.2">
      <c r="A290" s="33"/>
      <c r="B290" s="34"/>
      <c r="C290" s="33"/>
      <c r="D290" s="174" t="s">
        <v>243</v>
      </c>
      <c r="E290" s="33"/>
      <c r="F290" s="175" t="s">
        <v>2909</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243</v>
      </c>
      <c r="AU290" s="18" t="s">
        <v>85</v>
      </c>
    </row>
    <row r="291" spans="1:65" s="13" customFormat="1" x14ac:dyDescent="0.2">
      <c r="B291" s="179"/>
      <c r="D291" s="174" t="s">
        <v>247</v>
      </c>
      <c r="E291" s="180" t="s">
        <v>1</v>
      </c>
      <c r="F291" s="181" t="s">
        <v>2836</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3" customFormat="1" x14ac:dyDescent="0.2">
      <c r="B292" s="179"/>
      <c r="D292" s="174" t="s">
        <v>247</v>
      </c>
      <c r="E292" s="180" t="s">
        <v>1</v>
      </c>
      <c r="F292" s="181" t="s">
        <v>2910</v>
      </c>
      <c r="G292" s="242"/>
      <c r="H292" s="243" t="s">
        <v>1</v>
      </c>
      <c r="I292" s="242"/>
      <c r="J292" s="242"/>
      <c r="K292" s="242"/>
      <c r="L292" s="179"/>
      <c r="M292" s="182"/>
      <c r="N292" s="183"/>
      <c r="O292" s="183"/>
      <c r="P292" s="183"/>
      <c r="Q292" s="183"/>
      <c r="R292" s="183"/>
      <c r="S292" s="183"/>
      <c r="T292" s="184"/>
      <c r="AT292" s="180" t="s">
        <v>247</v>
      </c>
      <c r="AU292" s="180" t="s">
        <v>85</v>
      </c>
      <c r="AV292" s="13" t="s">
        <v>83</v>
      </c>
      <c r="AW292" s="13" t="s">
        <v>33</v>
      </c>
      <c r="AX292" s="13" t="s">
        <v>76</v>
      </c>
      <c r="AY292" s="180" t="s">
        <v>235</v>
      </c>
    </row>
    <row r="293" spans="1:65" s="14" customFormat="1" x14ac:dyDescent="0.2">
      <c r="B293" s="185"/>
      <c r="D293" s="174" t="s">
        <v>247</v>
      </c>
      <c r="E293" s="186" t="s">
        <v>1</v>
      </c>
      <c r="F293" s="187" t="s">
        <v>2911</v>
      </c>
      <c r="G293" s="244"/>
      <c r="H293" s="245">
        <v>334</v>
      </c>
      <c r="I293" s="244"/>
      <c r="J293" s="244"/>
      <c r="K293" s="244"/>
      <c r="L293" s="185"/>
      <c r="M293" s="188"/>
      <c r="N293" s="189"/>
      <c r="O293" s="189"/>
      <c r="P293" s="189"/>
      <c r="Q293" s="189"/>
      <c r="R293" s="189"/>
      <c r="S293" s="189"/>
      <c r="T293" s="190"/>
      <c r="AT293" s="186" t="s">
        <v>247</v>
      </c>
      <c r="AU293" s="186" t="s">
        <v>85</v>
      </c>
      <c r="AV293" s="14" t="s">
        <v>85</v>
      </c>
      <c r="AW293" s="14" t="s">
        <v>33</v>
      </c>
      <c r="AX293" s="14" t="s">
        <v>76</v>
      </c>
      <c r="AY293" s="186" t="s">
        <v>235</v>
      </c>
    </row>
    <row r="294" spans="1:65" s="15" customFormat="1" x14ac:dyDescent="0.2">
      <c r="B294" s="191"/>
      <c r="D294" s="174" t="s">
        <v>247</v>
      </c>
      <c r="E294" s="192" t="s">
        <v>1</v>
      </c>
      <c r="F294" s="193" t="s">
        <v>252</v>
      </c>
      <c r="G294" s="246"/>
      <c r="H294" s="247">
        <v>334</v>
      </c>
      <c r="I294" s="246"/>
      <c r="J294" s="246"/>
      <c r="K294" s="246"/>
      <c r="L294" s="191"/>
      <c r="M294" s="194"/>
      <c r="N294" s="195"/>
      <c r="O294" s="195"/>
      <c r="P294" s="195"/>
      <c r="Q294" s="195"/>
      <c r="R294" s="195"/>
      <c r="S294" s="195"/>
      <c r="T294" s="196"/>
      <c r="AT294" s="192" t="s">
        <v>247</v>
      </c>
      <c r="AU294" s="192" t="s">
        <v>85</v>
      </c>
      <c r="AV294" s="15" t="s">
        <v>98</v>
      </c>
      <c r="AW294" s="15" t="s">
        <v>33</v>
      </c>
      <c r="AX294" s="15" t="s">
        <v>83</v>
      </c>
      <c r="AY294" s="192" t="s">
        <v>235</v>
      </c>
    </row>
    <row r="295" spans="1:65" s="2" customFormat="1" ht="14.45" customHeight="1" x14ac:dyDescent="0.2">
      <c r="A295" s="33"/>
      <c r="B295" s="162"/>
      <c r="C295" s="197" t="s">
        <v>425</v>
      </c>
      <c r="D295" s="197" t="s">
        <v>338</v>
      </c>
      <c r="E295" s="198" t="s">
        <v>2912</v>
      </c>
      <c r="F295" s="199" t="s">
        <v>2910</v>
      </c>
      <c r="G295" s="248" t="s">
        <v>648</v>
      </c>
      <c r="H295" s="249">
        <v>334</v>
      </c>
      <c r="I295" s="200"/>
      <c r="J295" s="256">
        <f>ROUND(I295*H295,2)</f>
        <v>0</v>
      </c>
      <c r="K295" s="257" t="s">
        <v>1</v>
      </c>
      <c r="L295" s="201"/>
      <c r="M295" s="202" t="s">
        <v>1</v>
      </c>
      <c r="N295" s="203" t="s">
        <v>41</v>
      </c>
      <c r="O295" s="59"/>
      <c r="P295" s="170">
        <f>O295*H295</f>
        <v>0</v>
      </c>
      <c r="Q295" s="170">
        <v>0</v>
      </c>
      <c r="R295" s="170">
        <f>Q295*H295</f>
        <v>0</v>
      </c>
      <c r="S295" s="170">
        <v>0</v>
      </c>
      <c r="T295" s="171">
        <f>S295*H295</f>
        <v>0</v>
      </c>
      <c r="U295" s="33"/>
      <c r="V295" s="33"/>
      <c r="W295" s="33"/>
      <c r="X295" s="33"/>
      <c r="Y295" s="33"/>
      <c r="Z295" s="33"/>
      <c r="AA295" s="33"/>
      <c r="AB295" s="33"/>
      <c r="AC295" s="33"/>
      <c r="AD295" s="33"/>
      <c r="AE295" s="33"/>
      <c r="AR295" s="172" t="s">
        <v>316</v>
      </c>
      <c r="AT295" s="172" t="s">
        <v>338</v>
      </c>
      <c r="AU295" s="172" t="s">
        <v>85</v>
      </c>
      <c r="AY295" s="18" t="s">
        <v>235</v>
      </c>
      <c r="BE295" s="173">
        <f>IF(N295="základní",J295,0)</f>
        <v>0</v>
      </c>
      <c r="BF295" s="173">
        <f>IF(N295="snížená",J295,0)</f>
        <v>0</v>
      </c>
      <c r="BG295" s="173">
        <f>IF(N295="zákl. přenesená",J295,0)</f>
        <v>0</v>
      </c>
      <c r="BH295" s="173">
        <f>IF(N295="sníž. přenesená",J295,0)</f>
        <v>0</v>
      </c>
      <c r="BI295" s="173">
        <f>IF(N295="nulová",J295,0)</f>
        <v>0</v>
      </c>
      <c r="BJ295" s="18" t="s">
        <v>83</v>
      </c>
      <c r="BK295" s="173">
        <f>ROUND(I295*H295,2)</f>
        <v>0</v>
      </c>
      <c r="BL295" s="18" t="s">
        <v>98</v>
      </c>
      <c r="BM295" s="172" t="s">
        <v>2913</v>
      </c>
    </row>
    <row r="296" spans="1:65" s="2" customFormat="1" x14ac:dyDescent="0.2">
      <c r="A296" s="33"/>
      <c r="B296" s="34"/>
      <c r="C296" s="33"/>
      <c r="D296" s="174" t="s">
        <v>243</v>
      </c>
      <c r="E296" s="33"/>
      <c r="F296" s="175" t="s">
        <v>2910</v>
      </c>
      <c r="G296" s="238"/>
      <c r="H296" s="238"/>
      <c r="I296" s="238"/>
      <c r="J296" s="238"/>
      <c r="K296" s="238"/>
      <c r="L296" s="34"/>
      <c r="M296" s="176"/>
      <c r="N296" s="177"/>
      <c r="O296" s="59"/>
      <c r="P296" s="59"/>
      <c r="Q296" s="59"/>
      <c r="R296" s="59"/>
      <c r="S296" s="59"/>
      <c r="T296" s="60"/>
      <c r="U296" s="33"/>
      <c r="V296" s="33"/>
      <c r="W296" s="33"/>
      <c r="X296" s="33"/>
      <c r="Y296" s="33"/>
      <c r="Z296" s="33"/>
      <c r="AA296" s="33"/>
      <c r="AB296" s="33"/>
      <c r="AC296" s="33"/>
      <c r="AD296" s="33"/>
      <c r="AE296" s="33"/>
      <c r="AT296" s="18" t="s">
        <v>243</v>
      </c>
      <c r="AU296" s="18" t="s">
        <v>85</v>
      </c>
    </row>
    <row r="297" spans="1:65" s="13" customFormat="1" x14ac:dyDescent="0.2">
      <c r="B297" s="179"/>
      <c r="D297" s="174" t="s">
        <v>247</v>
      </c>
      <c r="E297" s="180" t="s">
        <v>1</v>
      </c>
      <c r="F297" s="181" t="s">
        <v>2914</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2911</v>
      </c>
      <c r="G298" s="244"/>
      <c r="H298" s="245">
        <v>334</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334</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12" customFormat="1" ht="22.9" customHeight="1" x14ac:dyDescent="0.2">
      <c r="B300" s="152"/>
      <c r="D300" s="153" t="s">
        <v>75</v>
      </c>
      <c r="E300" s="161" t="s">
        <v>98</v>
      </c>
      <c r="F300" s="161" t="s">
        <v>581</v>
      </c>
      <c r="G300" s="239"/>
      <c r="H300" s="239"/>
      <c r="I300" s="239"/>
      <c r="J300" s="253">
        <f>BK300</f>
        <v>0</v>
      </c>
      <c r="K300" s="239"/>
      <c r="L300" s="152"/>
      <c r="M300" s="155"/>
      <c r="N300" s="156"/>
      <c r="O300" s="156"/>
      <c r="P300" s="157">
        <f>SUM(P301:P393)</f>
        <v>0</v>
      </c>
      <c r="Q300" s="156"/>
      <c r="R300" s="157">
        <f>SUM(R301:R393)</f>
        <v>802.79675654000005</v>
      </c>
      <c r="S300" s="156"/>
      <c r="T300" s="158">
        <f>SUM(T301:T393)</f>
        <v>0</v>
      </c>
      <c r="AR300" s="153" t="s">
        <v>83</v>
      </c>
      <c r="AT300" s="159" t="s">
        <v>75</v>
      </c>
      <c r="AU300" s="159" t="s">
        <v>83</v>
      </c>
      <c r="AY300" s="153" t="s">
        <v>235</v>
      </c>
      <c r="BK300" s="160">
        <f>SUM(BK301:BK393)</f>
        <v>0</v>
      </c>
    </row>
    <row r="301" spans="1:65" s="2" customFormat="1" ht="30" customHeight="1" x14ac:dyDescent="0.2">
      <c r="A301" s="33"/>
      <c r="B301" s="162"/>
      <c r="C301" s="163" t="s">
        <v>432</v>
      </c>
      <c r="D301" s="163" t="s">
        <v>237</v>
      </c>
      <c r="E301" s="164" t="s">
        <v>583</v>
      </c>
      <c r="F301" s="165" t="s">
        <v>584</v>
      </c>
      <c r="G301" s="240" t="s">
        <v>263</v>
      </c>
      <c r="H301" s="241">
        <v>152.9</v>
      </c>
      <c r="I301" s="167"/>
      <c r="J301" s="254">
        <f>ROUND(I301*H301,2)</f>
        <v>0</v>
      </c>
      <c r="K301" s="255" t="s">
        <v>241</v>
      </c>
      <c r="L301" s="34"/>
      <c r="M301" s="168" t="s">
        <v>1</v>
      </c>
      <c r="N301" s="169" t="s">
        <v>41</v>
      </c>
      <c r="O301" s="59"/>
      <c r="P301" s="170">
        <f>O301*H301</f>
        <v>0</v>
      </c>
      <c r="Q301" s="170">
        <v>0</v>
      </c>
      <c r="R301" s="170">
        <f>Q301*H301</f>
        <v>0</v>
      </c>
      <c r="S301" s="170">
        <v>0</v>
      </c>
      <c r="T301" s="171">
        <f>S301*H301</f>
        <v>0</v>
      </c>
      <c r="U301" s="33"/>
      <c r="V301" s="33"/>
      <c r="W301" s="33"/>
      <c r="X301" s="33"/>
      <c r="Y301" s="33"/>
      <c r="Z301" s="33"/>
      <c r="AA301" s="33"/>
      <c r="AB301" s="33"/>
      <c r="AC301" s="33"/>
      <c r="AD301" s="33"/>
      <c r="AE301" s="33"/>
      <c r="AR301" s="172" t="s">
        <v>98</v>
      </c>
      <c r="AT301" s="172" t="s">
        <v>237</v>
      </c>
      <c r="AU301" s="172" t="s">
        <v>85</v>
      </c>
      <c r="AY301" s="18" t="s">
        <v>235</v>
      </c>
      <c r="BE301" s="173">
        <f>IF(N301="základní",J301,0)</f>
        <v>0</v>
      </c>
      <c r="BF301" s="173">
        <f>IF(N301="snížená",J301,0)</f>
        <v>0</v>
      </c>
      <c r="BG301" s="173">
        <f>IF(N301="zákl. přenesená",J301,0)</f>
        <v>0</v>
      </c>
      <c r="BH301" s="173">
        <f>IF(N301="sníž. přenesená",J301,0)</f>
        <v>0</v>
      </c>
      <c r="BI301" s="173">
        <f>IF(N301="nulová",J301,0)</f>
        <v>0</v>
      </c>
      <c r="BJ301" s="18" t="s">
        <v>83</v>
      </c>
      <c r="BK301" s="173">
        <f>ROUND(I301*H301,2)</f>
        <v>0</v>
      </c>
      <c r="BL301" s="18" t="s">
        <v>98</v>
      </c>
      <c r="BM301" s="172" t="s">
        <v>2915</v>
      </c>
    </row>
    <row r="302" spans="1:65" s="2" customFormat="1" ht="19.5" x14ac:dyDescent="0.2">
      <c r="A302" s="33"/>
      <c r="B302" s="34"/>
      <c r="C302" s="33"/>
      <c r="D302" s="174" t="s">
        <v>243</v>
      </c>
      <c r="E302" s="33"/>
      <c r="F302" s="175" t="s">
        <v>586</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243</v>
      </c>
      <c r="AU302" s="18" t="s">
        <v>85</v>
      </c>
    </row>
    <row r="303" spans="1:65" s="2" customFormat="1" ht="68.25" x14ac:dyDescent="0.2">
      <c r="A303" s="33"/>
      <c r="B303" s="34"/>
      <c r="C303" s="33"/>
      <c r="D303" s="174" t="s">
        <v>245</v>
      </c>
      <c r="E303" s="33"/>
      <c r="F303" s="178" t="s">
        <v>587</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245</v>
      </c>
      <c r="AU303" s="18" t="s">
        <v>85</v>
      </c>
    </row>
    <row r="304" spans="1:65" s="13" customFormat="1" x14ac:dyDescent="0.2">
      <c r="B304" s="179"/>
      <c r="D304" s="174" t="s">
        <v>247</v>
      </c>
      <c r="E304" s="180" t="s">
        <v>1</v>
      </c>
      <c r="F304" s="181" t="s">
        <v>2836</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3" customFormat="1" x14ac:dyDescent="0.2">
      <c r="B305" s="179"/>
      <c r="D305" s="174" t="s">
        <v>247</v>
      </c>
      <c r="E305" s="180" t="s">
        <v>1</v>
      </c>
      <c r="F305" s="181" t="s">
        <v>2848</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2916</v>
      </c>
      <c r="G306" s="244"/>
      <c r="H306" s="245">
        <v>152.9</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152.9</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9.899999999999999" customHeight="1" x14ac:dyDescent="0.2">
      <c r="A308" s="33"/>
      <c r="B308" s="162"/>
      <c r="C308" s="163" t="s">
        <v>441</v>
      </c>
      <c r="D308" s="163" t="s">
        <v>237</v>
      </c>
      <c r="E308" s="164" t="s">
        <v>593</v>
      </c>
      <c r="F308" s="165" t="s">
        <v>594</v>
      </c>
      <c r="G308" s="240" t="s">
        <v>271</v>
      </c>
      <c r="H308" s="241">
        <v>14.433999999999999</v>
      </c>
      <c r="I308" s="167"/>
      <c r="J308" s="254">
        <f>ROUND(I308*H308,2)</f>
        <v>0</v>
      </c>
      <c r="K308" s="255" t="s">
        <v>241</v>
      </c>
      <c r="L308" s="34"/>
      <c r="M308" s="168" t="s">
        <v>1</v>
      </c>
      <c r="N308" s="169" t="s">
        <v>41</v>
      </c>
      <c r="O308" s="59"/>
      <c r="P308" s="170">
        <f>O308*H308</f>
        <v>0</v>
      </c>
      <c r="Q308" s="170">
        <v>2.83331</v>
      </c>
      <c r="R308" s="170">
        <f>Q308*H308</f>
        <v>40.895996539999999</v>
      </c>
      <c r="S308" s="170">
        <v>0</v>
      </c>
      <c r="T308" s="171">
        <f>S308*H308</f>
        <v>0</v>
      </c>
      <c r="U308" s="33"/>
      <c r="V308" s="33"/>
      <c r="W308" s="33"/>
      <c r="X308" s="33"/>
      <c r="Y308" s="33"/>
      <c r="Z308" s="33"/>
      <c r="AA308" s="33"/>
      <c r="AB308" s="33"/>
      <c r="AC308" s="33"/>
      <c r="AD308" s="33"/>
      <c r="AE308" s="33"/>
      <c r="AR308" s="172" t="s">
        <v>98</v>
      </c>
      <c r="AT308" s="172" t="s">
        <v>237</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2917</v>
      </c>
    </row>
    <row r="309" spans="1:65" s="2" customFormat="1" ht="39" x14ac:dyDescent="0.2">
      <c r="A309" s="33"/>
      <c r="B309" s="34"/>
      <c r="C309" s="33"/>
      <c r="D309" s="174" t="s">
        <v>243</v>
      </c>
      <c r="E309" s="33"/>
      <c r="F309" s="175" t="s">
        <v>596</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2" customFormat="1" ht="29.25" x14ac:dyDescent="0.2">
      <c r="A310" s="33"/>
      <c r="B310" s="34"/>
      <c r="C310" s="33"/>
      <c r="D310" s="174" t="s">
        <v>245</v>
      </c>
      <c r="E310" s="33"/>
      <c r="F310" s="178" t="s">
        <v>597</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245</v>
      </c>
      <c r="AU310" s="18" t="s">
        <v>85</v>
      </c>
    </row>
    <row r="311" spans="1:65" s="13" customFormat="1" x14ac:dyDescent="0.2">
      <c r="B311" s="179"/>
      <c r="D311" s="174" t="s">
        <v>247</v>
      </c>
      <c r="E311" s="180" t="s">
        <v>1</v>
      </c>
      <c r="F311" s="181" t="s">
        <v>2836</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2918</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2854</v>
      </c>
      <c r="G313" s="244"/>
      <c r="H313" s="245">
        <v>14.433999999999999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14.433999999999999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448</v>
      </c>
      <c r="D315" s="163" t="s">
        <v>237</v>
      </c>
      <c r="E315" s="164" t="s">
        <v>1564</v>
      </c>
      <c r="F315" s="165" t="s">
        <v>1565</v>
      </c>
      <c r="G315" s="240" t="s">
        <v>271</v>
      </c>
      <c r="H315" s="241">
        <v>1.6040000000000001</v>
      </c>
      <c r="I315" s="167"/>
      <c r="J315" s="254">
        <f>ROUND(I315*H315,2)</f>
        <v>0</v>
      </c>
      <c r="K315" s="255" t="s">
        <v>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2919</v>
      </c>
    </row>
    <row r="316" spans="1:65" s="2" customFormat="1" ht="29.25" x14ac:dyDescent="0.2">
      <c r="A316" s="33"/>
      <c r="B316" s="34"/>
      <c r="C316" s="33"/>
      <c r="D316" s="174" t="s">
        <v>243</v>
      </c>
      <c r="E316" s="33"/>
      <c r="F316" s="175" t="s">
        <v>1567</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39" x14ac:dyDescent="0.2">
      <c r="A317" s="33"/>
      <c r="B317" s="34"/>
      <c r="C317" s="33"/>
      <c r="D317" s="174" t="s">
        <v>245</v>
      </c>
      <c r="E317" s="33"/>
      <c r="F317" s="178" t="s">
        <v>1560</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2836</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1568</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1573</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2920</v>
      </c>
      <c r="G321" s="244"/>
      <c r="H321" s="245">
        <v>1.6040000000000001</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1.6040000000000001</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456</v>
      </c>
      <c r="D323" s="163" t="s">
        <v>237</v>
      </c>
      <c r="E323" s="164" t="s">
        <v>2921</v>
      </c>
      <c r="F323" s="165" t="s">
        <v>2922</v>
      </c>
      <c r="G323" s="240" t="s">
        <v>271</v>
      </c>
      <c r="H323" s="241">
        <v>45</v>
      </c>
      <c r="I323" s="167"/>
      <c r="J323" s="254">
        <f>ROUND(I323*H323,2)</f>
        <v>0</v>
      </c>
      <c r="K323" s="255" t="s">
        <v>241</v>
      </c>
      <c r="L323" s="34"/>
      <c r="M323" s="168" t="s">
        <v>1</v>
      </c>
      <c r="N323" s="169" t="s">
        <v>41</v>
      </c>
      <c r="O323" s="59"/>
      <c r="P323" s="170">
        <f>O323*H323</f>
        <v>0</v>
      </c>
      <c r="Q323" s="170">
        <v>1.89</v>
      </c>
      <c r="R323" s="170">
        <f>Q323*H323</f>
        <v>85.05</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2923</v>
      </c>
    </row>
    <row r="324" spans="1:65" s="2" customFormat="1" ht="29.25" x14ac:dyDescent="0.2">
      <c r="A324" s="33"/>
      <c r="B324" s="34"/>
      <c r="C324" s="33"/>
      <c r="D324" s="174" t="s">
        <v>243</v>
      </c>
      <c r="E324" s="33"/>
      <c r="F324" s="175" t="s">
        <v>2924</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87.75" x14ac:dyDescent="0.2">
      <c r="A325" s="33"/>
      <c r="B325" s="34"/>
      <c r="C325" s="33"/>
      <c r="D325" s="174" t="s">
        <v>245</v>
      </c>
      <c r="E325" s="33"/>
      <c r="F325" s="178" t="s">
        <v>1595</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2836</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2925</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2926</v>
      </c>
      <c r="G328" s="244"/>
      <c r="H328" s="245">
        <v>45</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5" customFormat="1" x14ac:dyDescent="0.2">
      <c r="B329" s="191"/>
      <c r="D329" s="174" t="s">
        <v>247</v>
      </c>
      <c r="E329" s="192" t="s">
        <v>1</v>
      </c>
      <c r="F329" s="193" t="s">
        <v>252</v>
      </c>
      <c r="G329" s="246"/>
      <c r="H329" s="247">
        <v>45</v>
      </c>
      <c r="I329" s="246"/>
      <c r="J329" s="246"/>
      <c r="K329" s="246"/>
      <c r="L329" s="191"/>
      <c r="M329" s="194"/>
      <c r="N329" s="195"/>
      <c r="O329" s="195"/>
      <c r="P329" s="195"/>
      <c r="Q329" s="195"/>
      <c r="R329" s="195"/>
      <c r="S329" s="195"/>
      <c r="T329" s="196"/>
      <c r="AT329" s="192" t="s">
        <v>247</v>
      </c>
      <c r="AU329" s="192" t="s">
        <v>85</v>
      </c>
      <c r="AV329" s="15" t="s">
        <v>98</v>
      </c>
      <c r="AW329" s="15" t="s">
        <v>33</v>
      </c>
      <c r="AX329" s="15" t="s">
        <v>83</v>
      </c>
      <c r="AY329" s="192" t="s">
        <v>235</v>
      </c>
    </row>
    <row r="330" spans="1:65" s="2" customFormat="1" ht="19.899999999999999" customHeight="1" x14ac:dyDescent="0.2">
      <c r="A330" s="33"/>
      <c r="B330" s="162"/>
      <c r="C330" s="163" t="s">
        <v>463</v>
      </c>
      <c r="D330" s="163" t="s">
        <v>237</v>
      </c>
      <c r="E330" s="164" t="s">
        <v>2927</v>
      </c>
      <c r="F330" s="165" t="s">
        <v>2928</v>
      </c>
      <c r="G330" s="240" t="s">
        <v>263</v>
      </c>
      <c r="H330" s="241">
        <v>245</v>
      </c>
      <c r="I330" s="167"/>
      <c r="J330" s="254">
        <f>ROUND(I330*H330,2)</f>
        <v>0</v>
      </c>
      <c r="K330" s="255" t="s">
        <v>241</v>
      </c>
      <c r="L330" s="34"/>
      <c r="M330" s="168" t="s">
        <v>1</v>
      </c>
      <c r="N330" s="169" t="s">
        <v>41</v>
      </c>
      <c r="O330" s="59"/>
      <c r="P330" s="170">
        <f>O330*H330</f>
        <v>0</v>
      </c>
      <c r="Q330" s="170">
        <v>2.7999999999999998E-4</v>
      </c>
      <c r="R330" s="170">
        <f>Q330*H330</f>
        <v>6.8599999999999994E-2</v>
      </c>
      <c r="S330" s="170">
        <v>0</v>
      </c>
      <c r="T330" s="171">
        <f>S330*H330</f>
        <v>0</v>
      </c>
      <c r="U330" s="33"/>
      <c r="V330" s="33"/>
      <c r="W330" s="33"/>
      <c r="X330" s="33"/>
      <c r="Y330" s="33"/>
      <c r="Z330" s="33"/>
      <c r="AA330" s="33"/>
      <c r="AB330" s="33"/>
      <c r="AC330" s="33"/>
      <c r="AD330" s="33"/>
      <c r="AE330" s="33"/>
      <c r="AR330" s="172" t="s">
        <v>98</v>
      </c>
      <c r="AT330" s="172" t="s">
        <v>237</v>
      </c>
      <c r="AU330" s="172" t="s">
        <v>85</v>
      </c>
      <c r="AY330" s="18" t="s">
        <v>235</v>
      </c>
      <c r="BE330" s="173">
        <f>IF(N330="základní",J330,0)</f>
        <v>0</v>
      </c>
      <c r="BF330" s="173">
        <f>IF(N330="snížená",J330,0)</f>
        <v>0</v>
      </c>
      <c r="BG330" s="173">
        <f>IF(N330="zákl. přenesená",J330,0)</f>
        <v>0</v>
      </c>
      <c r="BH330" s="173">
        <f>IF(N330="sníž. přenesená",J330,0)</f>
        <v>0</v>
      </c>
      <c r="BI330" s="173">
        <f>IF(N330="nulová",J330,0)</f>
        <v>0</v>
      </c>
      <c r="BJ330" s="18" t="s">
        <v>83</v>
      </c>
      <c r="BK330" s="173">
        <f>ROUND(I330*H330,2)</f>
        <v>0</v>
      </c>
      <c r="BL330" s="18" t="s">
        <v>98</v>
      </c>
      <c r="BM330" s="172" t="s">
        <v>2929</v>
      </c>
    </row>
    <row r="331" spans="1:65" s="2" customFormat="1" ht="39" x14ac:dyDescent="0.2">
      <c r="A331" s="33"/>
      <c r="B331" s="34"/>
      <c r="C331" s="33"/>
      <c r="D331" s="174" t="s">
        <v>243</v>
      </c>
      <c r="E331" s="33"/>
      <c r="F331" s="175" t="s">
        <v>2930</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243</v>
      </c>
      <c r="AU331" s="18" t="s">
        <v>85</v>
      </c>
    </row>
    <row r="332" spans="1:65" s="2" customFormat="1" ht="136.5" x14ac:dyDescent="0.2">
      <c r="A332" s="33"/>
      <c r="B332" s="34"/>
      <c r="C332" s="33"/>
      <c r="D332" s="174" t="s">
        <v>245</v>
      </c>
      <c r="E332" s="33"/>
      <c r="F332" s="178" t="s">
        <v>1604</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245</v>
      </c>
      <c r="AU332" s="18" t="s">
        <v>85</v>
      </c>
    </row>
    <row r="333" spans="1:65" s="13" customFormat="1" x14ac:dyDescent="0.2">
      <c r="B333" s="179"/>
      <c r="D333" s="174" t="s">
        <v>247</v>
      </c>
      <c r="E333" s="180" t="s">
        <v>1</v>
      </c>
      <c r="F333" s="181" t="s">
        <v>2836</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2889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2931</v>
      </c>
      <c r="G335" s="244"/>
      <c r="H335" s="245">
        <v>140</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3" customFormat="1" x14ac:dyDescent="0.2">
      <c r="B336" s="179"/>
      <c r="D336" s="174" t="s">
        <v>247</v>
      </c>
      <c r="E336" s="180" t="s">
        <v>1</v>
      </c>
      <c r="F336" s="181" t="s">
        <v>2932</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1767</v>
      </c>
      <c r="G337" s="244"/>
      <c r="H337" s="245">
        <v>105</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245</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9.899999999999999" customHeight="1" x14ac:dyDescent="0.2">
      <c r="A339" s="33"/>
      <c r="B339" s="162"/>
      <c r="C339" s="197" t="s">
        <v>469</v>
      </c>
      <c r="D339" s="197" t="s">
        <v>338</v>
      </c>
      <c r="E339" s="198" t="s">
        <v>1607</v>
      </c>
      <c r="F339" s="199" t="s">
        <v>1608</v>
      </c>
      <c r="G339" s="248" t="s">
        <v>263</v>
      </c>
      <c r="H339" s="249">
        <v>245</v>
      </c>
      <c r="I339" s="200"/>
      <c r="J339" s="256">
        <f>ROUND(I339*H339,2)</f>
        <v>0</v>
      </c>
      <c r="K339" s="257" t="s">
        <v>241</v>
      </c>
      <c r="L339" s="201"/>
      <c r="M339" s="202" t="s">
        <v>1</v>
      </c>
      <c r="N339" s="203" t="s">
        <v>41</v>
      </c>
      <c r="O339" s="59"/>
      <c r="P339" s="170">
        <f>O339*H339</f>
        <v>0</v>
      </c>
      <c r="Q339" s="170">
        <v>5.0000000000000001E-4</v>
      </c>
      <c r="R339" s="170">
        <f>Q339*H339</f>
        <v>0.1225</v>
      </c>
      <c r="S339" s="170">
        <v>0</v>
      </c>
      <c r="T339" s="171">
        <f>S339*H339</f>
        <v>0</v>
      </c>
      <c r="U339" s="33"/>
      <c r="V339" s="33"/>
      <c r="W339" s="33"/>
      <c r="X339" s="33"/>
      <c r="Y339" s="33"/>
      <c r="Z339" s="33"/>
      <c r="AA339" s="33"/>
      <c r="AB339" s="33"/>
      <c r="AC339" s="33"/>
      <c r="AD339" s="33"/>
      <c r="AE339" s="33"/>
      <c r="AR339" s="172" t="s">
        <v>316</v>
      </c>
      <c r="AT339" s="172" t="s">
        <v>338</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2933</v>
      </c>
    </row>
    <row r="340" spans="1:65" s="2" customFormat="1" ht="19.5" x14ac:dyDescent="0.2">
      <c r="A340" s="33"/>
      <c r="B340" s="34"/>
      <c r="C340" s="33"/>
      <c r="D340" s="174" t="s">
        <v>243</v>
      </c>
      <c r="E340" s="33"/>
      <c r="F340" s="175" t="s">
        <v>1608</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13" customFormat="1" x14ac:dyDescent="0.2">
      <c r="B341" s="179"/>
      <c r="D341" s="174" t="s">
        <v>247</v>
      </c>
      <c r="E341" s="180" t="s">
        <v>1</v>
      </c>
      <c r="F341" s="181" t="s">
        <v>2934</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2935</v>
      </c>
      <c r="G342" s="244"/>
      <c r="H342" s="245">
        <v>245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245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t="s">
        <v>476</v>
      </c>
      <c r="D344" s="163" t="s">
        <v>237</v>
      </c>
      <c r="E344" s="164" t="s">
        <v>2936</v>
      </c>
      <c r="F344" s="165" t="s">
        <v>2937</v>
      </c>
      <c r="G344" s="240" t="s">
        <v>271</v>
      </c>
      <c r="H344" s="241">
        <v>100.1</v>
      </c>
      <c r="I344" s="167"/>
      <c r="J344" s="254">
        <f>ROUND(I344*H344,2)</f>
        <v>0</v>
      </c>
      <c r="K344" s="255" t="s">
        <v>241</v>
      </c>
      <c r="L344" s="34"/>
      <c r="M344" s="168" t="s">
        <v>1</v>
      </c>
      <c r="N344" s="169" t="s">
        <v>41</v>
      </c>
      <c r="O344" s="59"/>
      <c r="P344" s="170">
        <f>O344*H344</f>
        <v>0</v>
      </c>
      <c r="Q344" s="170">
        <v>2.13408</v>
      </c>
      <c r="R344" s="170">
        <f>Q344*H344</f>
        <v>213.62140799999997</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2938</v>
      </c>
    </row>
    <row r="345" spans="1:65" s="2" customFormat="1" ht="29.25" x14ac:dyDescent="0.2">
      <c r="A345" s="33"/>
      <c r="B345" s="34"/>
      <c r="C345" s="33"/>
      <c r="D345" s="174" t="s">
        <v>243</v>
      </c>
      <c r="E345" s="33"/>
      <c r="F345" s="175" t="s">
        <v>2939</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97.5" x14ac:dyDescent="0.2">
      <c r="A346" s="33"/>
      <c r="B346" s="34"/>
      <c r="C346" s="33"/>
      <c r="D346" s="174" t="s">
        <v>245</v>
      </c>
      <c r="E346" s="33"/>
      <c r="F346" s="178" t="s">
        <v>605</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2836</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2940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2941</v>
      </c>
      <c r="G349" s="244"/>
      <c r="H349" s="245">
        <v>69.3</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3" customFormat="1" x14ac:dyDescent="0.2">
      <c r="B350" s="179"/>
      <c r="D350" s="174" t="s">
        <v>247</v>
      </c>
      <c r="E350" s="180" t="s">
        <v>1</v>
      </c>
      <c r="F350" s="181" t="s">
        <v>2942</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4" customFormat="1" x14ac:dyDescent="0.2">
      <c r="B351" s="185"/>
      <c r="D351" s="174" t="s">
        <v>247</v>
      </c>
      <c r="E351" s="186" t="s">
        <v>1</v>
      </c>
      <c r="F351" s="187" t="s">
        <v>2943</v>
      </c>
      <c r="G351" s="244"/>
      <c r="H351" s="245">
        <v>30.8</v>
      </c>
      <c r="I351" s="244"/>
      <c r="J351" s="244"/>
      <c r="K351" s="244"/>
      <c r="L351" s="185"/>
      <c r="M351" s="188"/>
      <c r="N351" s="189"/>
      <c r="O351" s="189"/>
      <c r="P351" s="189"/>
      <c r="Q351" s="189"/>
      <c r="R351" s="189"/>
      <c r="S351" s="189"/>
      <c r="T351" s="190"/>
      <c r="AT351" s="186" t="s">
        <v>247</v>
      </c>
      <c r="AU351" s="186" t="s">
        <v>85</v>
      </c>
      <c r="AV351" s="14" t="s">
        <v>85</v>
      </c>
      <c r="AW351" s="14" t="s">
        <v>33</v>
      </c>
      <c r="AX351" s="14" t="s">
        <v>76</v>
      </c>
      <c r="AY351" s="186" t="s">
        <v>235</v>
      </c>
    </row>
    <row r="352" spans="1:65" s="15" customFormat="1" x14ac:dyDescent="0.2">
      <c r="B352" s="191"/>
      <c r="D352" s="174" t="s">
        <v>247</v>
      </c>
      <c r="E352" s="192" t="s">
        <v>1</v>
      </c>
      <c r="F352" s="193" t="s">
        <v>252</v>
      </c>
      <c r="G352" s="246"/>
      <c r="H352" s="247">
        <v>100.1</v>
      </c>
      <c r="I352" s="246"/>
      <c r="J352" s="246"/>
      <c r="K352" s="246"/>
      <c r="L352" s="191"/>
      <c r="M352" s="194"/>
      <c r="N352" s="195"/>
      <c r="O352" s="195"/>
      <c r="P352" s="195"/>
      <c r="Q352" s="195"/>
      <c r="R352" s="195"/>
      <c r="S352" s="195"/>
      <c r="T352" s="196"/>
      <c r="AT352" s="192" t="s">
        <v>247</v>
      </c>
      <c r="AU352" s="192" t="s">
        <v>85</v>
      </c>
      <c r="AV352" s="15" t="s">
        <v>98</v>
      </c>
      <c r="AW352" s="15" t="s">
        <v>33</v>
      </c>
      <c r="AX352" s="15" t="s">
        <v>83</v>
      </c>
      <c r="AY352" s="192" t="s">
        <v>235</v>
      </c>
    </row>
    <row r="353" spans="1:65" s="2" customFormat="1" ht="19.899999999999999" customHeight="1" x14ac:dyDescent="0.2">
      <c r="A353" s="33"/>
      <c r="B353" s="162"/>
      <c r="C353" s="163" t="s">
        <v>260</v>
      </c>
      <c r="D353" s="163" t="s">
        <v>237</v>
      </c>
      <c r="E353" s="164" t="s">
        <v>2944</v>
      </c>
      <c r="F353" s="165" t="s">
        <v>2945</v>
      </c>
      <c r="G353" s="240" t="s">
        <v>271</v>
      </c>
      <c r="H353" s="241">
        <v>114</v>
      </c>
      <c r="I353" s="167"/>
      <c r="J353" s="254">
        <f>ROUND(I353*H353,2)</f>
        <v>0</v>
      </c>
      <c r="K353" s="255" t="s">
        <v>241</v>
      </c>
      <c r="L353" s="34"/>
      <c r="M353" s="168" t="s">
        <v>1</v>
      </c>
      <c r="N353" s="169" t="s">
        <v>41</v>
      </c>
      <c r="O353" s="59"/>
      <c r="P353" s="170">
        <f>O353*H353</f>
        <v>0</v>
      </c>
      <c r="Q353" s="170">
        <v>2.13408</v>
      </c>
      <c r="R353" s="170">
        <f>Q353*H353</f>
        <v>243.28512000000001</v>
      </c>
      <c r="S353" s="170">
        <v>0</v>
      </c>
      <c r="T353" s="171">
        <f>S353*H353</f>
        <v>0</v>
      </c>
      <c r="U353" s="33"/>
      <c r="V353" s="33"/>
      <c r="W353" s="33"/>
      <c r="X353" s="33"/>
      <c r="Y353" s="33"/>
      <c r="Z353" s="33"/>
      <c r="AA353" s="33"/>
      <c r="AB353" s="33"/>
      <c r="AC353" s="33"/>
      <c r="AD353" s="33"/>
      <c r="AE353" s="33"/>
      <c r="AR353" s="172" t="s">
        <v>98</v>
      </c>
      <c r="AT353" s="172" t="s">
        <v>237</v>
      </c>
      <c r="AU353" s="172" t="s">
        <v>85</v>
      </c>
      <c r="AY353" s="18" t="s">
        <v>235</v>
      </c>
      <c r="BE353" s="173">
        <f>IF(N353="základní",J353,0)</f>
        <v>0</v>
      </c>
      <c r="BF353" s="173">
        <f>IF(N353="snížená",J353,0)</f>
        <v>0</v>
      </c>
      <c r="BG353" s="173">
        <f>IF(N353="zákl. přenesená",J353,0)</f>
        <v>0</v>
      </c>
      <c r="BH353" s="173">
        <f>IF(N353="sníž. přenesená",J353,0)</f>
        <v>0</v>
      </c>
      <c r="BI353" s="173">
        <f>IF(N353="nulová",J353,0)</f>
        <v>0</v>
      </c>
      <c r="BJ353" s="18" t="s">
        <v>83</v>
      </c>
      <c r="BK353" s="173">
        <f>ROUND(I353*H353,2)</f>
        <v>0</v>
      </c>
      <c r="BL353" s="18" t="s">
        <v>98</v>
      </c>
      <c r="BM353" s="172" t="s">
        <v>2946</v>
      </c>
    </row>
    <row r="354" spans="1:65" s="2" customFormat="1" ht="29.25" x14ac:dyDescent="0.2">
      <c r="A354" s="33"/>
      <c r="B354" s="34"/>
      <c r="C354" s="33"/>
      <c r="D354" s="174" t="s">
        <v>243</v>
      </c>
      <c r="E354" s="33"/>
      <c r="F354" s="175" t="s">
        <v>2947</v>
      </c>
      <c r="G354" s="238"/>
      <c r="H354" s="238"/>
      <c r="I354" s="238"/>
      <c r="J354" s="238"/>
      <c r="K354" s="238"/>
      <c r="L354" s="34"/>
      <c r="M354" s="176"/>
      <c r="N354" s="177"/>
      <c r="O354" s="59"/>
      <c r="P354" s="59"/>
      <c r="Q354" s="59"/>
      <c r="R354" s="59"/>
      <c r="S354" s="59"/>
      <c r="T354" s="60"/>
      <c r="U354" s="33"/>
      <c r="V354" s="33"/>
      <c r="W354" s="33"/>
      <c r="X354" s="33"/>
      <c r="Y354" s="33"/>
      <c r="Z354" s="33"/>
      <c r="AA354" s="33"/>
      <c r="AB354" s="33"/>
      <c r="AC354" s="33"/>
      <c r="AD354" s="33"/>
      <c r="AE354" s="33"/>
      <c r="AT354" s="18" t="s">
        <v>243</v>
      </c>
      <c r="AU354" s="18" t="s">
        <v>85</v>
      </c>
    </row>
    <row r="355" spans="1:65" s="2" customFormat="1" ht="97.5" x14ac:dyDescent="0.2">
      <c r="A355" s="33"/>
      <c r="B355" s="34"/>
      <c r="C355" s="33"/>
      <c r="D355" s="174" t="s">
        <v>245</v>
      </c>
      <c r="E355" s="33"/>
      <c r="F355" s="178" t="s">
        <v>605</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245</v>
      </c>
      <c r="AU355" s="18" t="s">
        <v>85</v>
      </c>
    </row>
    <row r="356" spans="1:65" s="13" customFormat="1" x14ac:dyDescent="0.2">
      <c r="B356" s="179"/>
      <c r="D356" s="174" t="s">
        <v>247</v>
      </c>
      <c r="E356" s="180" t="s">
        <v>1</v>
      </c>
      <c r="F356" s="181" t="s">
        <v>2836</v>
      </c>
      <c r="G356" s="242"/>
      <c r="H356" s="243" t="s">
        <v>1</v>
      </c>
      <c r="I356" s="242"/>
      <c r="J356" s="242"/>
      <c r="K356" s="242"/>
      <c r="L356" s="179"/>
      <c r="M356" s="182"/>
      <c r="N356" s="183"/>
      <c r="O356" s="183"/>
      <c r="P356" s="183"/>
      <c r="Q356" s="183"/>
      <c r="R356" s="183"/>
      <c r="S356" s="183"/>
      <c r="T356" s="184"/>
      <c r="AT356" s="180" t="s">
        <v>247</v>
      </c>
      <c r="AU356" s="180" t="s">
        <v>85</v>
      </c>
      <c r="AV356" s="13" t="s">
        <v>83</v>
      </c>
      <c r="AW356" s="13" t="s">
        <v>33</v>
      </c>
      <c r="AX356" s="13" t="s">
        <v>76</v>
      </c>
      <c r="AY356" s="180" t="s">
        <v>235</v>
      </c>
    </row>
    <row r="357" spans="1:65" s="13" customFormat="1" x14ac:dyDescent="0.2">
      <c r="B357" s="179"/>
      <c r="D357" s="174" t="s">
        <v>247</v>
      </c>
      <c r="E357" s="180" t="s">
        <v>1</v>
      </c>
      <c r="F357" s="181" t="s">
        <v>2948</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D358" s="174" t="s">
        <v>247</v>
      </c>
      <c r="E358" s="180" t="s">
        <v>1</v>
      </c>
      <c r="F358" s="181" t="s">
        <v>2889</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D359" s="174" t="s">
        <v>247</v>
      </c>
      <c r="E359" s="186" t="s">
        <v>1</v>
      </c>
      <c r="F359" s="187" t="s">
        <v>2949</v>
      </c>
      <c r="G359" s="244"/>
      <c r="H359" s="245">
        <v>67.2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3" customFormat="1" x14ac:dyDescent="0.2">
      <c r="B360" s="179"/>
      <c r="D360" s="174" t="s">
        <v>247</v>
      </c>
      <c r="E360" s="180" t="s">
        <v>1</v>
      </c>
      <c r="F360" s="181" t="s">
        <v>2848</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2950</v>
      </c>
      <c r="G361" s="244"/>
      <c r="H361" s="245">
        <v>46.8</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114</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493</v>
      </c>
      <c r="D363" s="163" t="s">
        <v>237</v>
      </c>
      <c r="E363" s="164" t="s">
        <v>1632</v>
      </c>
      <c r="F363" s="165" t="s">
        <v>1633</v>
      </c>
      <c r="G363" s="240" t="s">
        <v>271</v>
      </c>
      <c r="H363" s="241">
        <v>50.96</v>
      </c>
      <c r="I363" s="167"/>
      <c r="J363" s="254">
        <f>ROUND(I363*H363,2)</f>
        <v>0</v>
      </c>
      <c r="K363" s="255" t="s">
        <v>241</v>
      </c>
      <c r="L363" s="34"/>
      <c r="M363" s="168" t="s">
        <v>1</v>
      </c>
      <c r="N363" s="169" t="s">
        <v>41</v>
      </c>
      <c r="O363" s="59"/>
      <c r="P363" s="170">
        <f>O363*H363</f>
        <v>0</v>
      </c>
      <c r="Q363" s="170">
        <v>2.4142999999999999</v>
      </c>
      <c r="R363" s="170">
        <f>Q363*H363</f>
        <v>123.03272799999999</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2951</v>
      </c>
    </row>
    <row r="364" spans="1:65" s="2" customFormat="1" ht="29.25" x14ac:dyDescent="0.2">
      <c r="A364" s="33"/>
      <c r="B364" s="34"/>
      <c r="C364" s="33"/>
      <c r="D364" s="174" t="s">
        <v>243</v>
      </c>
      <c r="E364" s="33"/>
      <c r="F364" s="175" t="s">
        <v>1635</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17" x14ac:dyDescent="0.2">
      <c r="A365" s="33"/>
      <c r="B365" s="34"/>
      <c r="C365" s="33"/>
      <c r="D365" s="174" t="s">
        <v>245</v>
      </c>
      <c r="E365" s="33"/>
      <c r="F365" s="178" t="s">
        <v>1636</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2836</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2948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3" customFormat="1" x14ac:dyDescent="0.2">
      <c r="B368" s="179"/>
      <c r="D368" s="174" t="s">
        <v>247</v>
      </c>
      <c r="E368" s="180" t="s">
        <v>1</v>
      </c>
      <c r="F368" s="181" t="s">
        <v>2889</v>
      </c>
      <c r="G368" s="242"/>
      <c r="H368" s="243" t="s">
        <v>1</v>
      </c>
      <c r="I368" s="242"/>
      <c r="J368" s="242"/>
      <c r="K368" s="242"/>
      <c r="L368" s="179"/>
      <c r="M368" s="182"/>
      <c r="N368" s="183"/>
      <c r="O368" s="183"/>
      <c r="P368" s="183"/>
      <c r="Q368" s="183"/>
      <c r="R368" s="183"/>
      <c r="S368" s="183"/>
      <c r="T368" s="184"/>
      <c r="AT368" s="180" t="s">
        <v>247</v>
      </c>
      <c r="AU368" s="180" t="s">
        <v>85</v>
      </c>
      <c r="AV368" s="13" t="s">
        <v>83</v>
      </c>
      <c r="AW368" s="13" t="s">
        <v>33</v>
      </c>
      <c r="AX368" s="13" t="s">
        <v>76</v>
      </c>
      <c r="AY368" s="180" t="s">
        <v>235</v>
      </c>
    </row>
    <row r="369" spans="1:65" s="14" customFormat="1" x14ac:dyDescent="0.2">
      <c r="B369" s="185"/>
      <c r="D369" s="174" t="s">
        <v>247</v>
      </c>
      <c r="E369" s="186" t="s">
        <v>1</v>
      </c>
      <c r="F369" s="187" t="s">
        <v>2952</v>
      </c>
      <c r="G369" s="244"/>
      <c r="H369" s="245">
        <v>50.96</v>
      </c>
      <c r="I369" s="244"/>
      <c r="J369" s="244"/>
      <c r="K369" s="244"/>
      <c r="L369" s="185"/>
      <c r="M369" s="188"/>
      <c r="N369" s="189"/>
      <c r="O369" s="189"/>
      <c r="P369" s="189"/>
      <c r="Q369" s="189"/>
      <c r="R369" s="189"/>
      <c r="S369" s="189"/>
      <c r="T369" s="190"/>
      <c r="AT369" s="186" t="s">
        <v>247</v>
      </c>
      <c r="AU369" s="186" t="s">
        <v>85</v>
      </c>
      <c r="AV369" s="14" t="s">
        <v>85</v>
      </c>
      <c r="AW369" s="14" t="s">
        <v>33</v>
      </c>
      <c r="AX369" s="14" t="s">
        <v>76</v>
      </c>
      <c r="AY369" s="186" t="s">
        <v>235</v>
      </c>
    </row>
    <row r="370" spans="1:65" s="15" customFormat="1" x14ac:dyDescent="0.2">
      <c r="B370" s="191"/>
      <c r="D370" s="174" t="s">
        <v>247</v>
      </c>
      <c r="E370" s="192" t="s">
        <v>1</v>
      </c>
      <c r="F370" s="193" t="s">
        <v>252</v>
      </c>
      <c r="G370" s="246"/>
      <c r="H370" s="247">
        <v>50.96</v>
      </c>
      <c r="I370" s="246"/>
      <c r="J370" s="246"/>
      <c r="K370" s="246"/>
      <c r="L370" s="191"/>
      <c r="M370" s="194"/>
      <c r="N370" s="195"/>
      <c r="O370" s="195"/>
      <c r="P370" s="195"/>
      <c r="Q370" s="195"/>
      <c r="R370" s="195"/>
      <c r="S370" s="195"/>
      <c r="T370" s="196"/>
      <c r="AT370" s="192" t="s">
        <v>247</v>
      </c>
      <c r="AU370" s="192" t="s">
        <v>85</v>
      </c>
      <c r="AV370" s="15" t="s">
        <v>98</v>
      </c>
      <c r="AW370" s="15" t="s">
        <v>33</v>
      </c>
      <c r="AX370" s="15" t="s">
        <v>83</v>
      </c>
      <c r="AY370" s="192" t="s">
        <v>235</v>
      </c>
    </row>
    <row r="371" spans="1:65" s="2" customFormat="1" ht="19.899999999999999" customHeight="1" x14ac:dyDescent="0.2">
      <c r="A371" s="33"/>
      <c r="B371" s="162"/>
      <c r="C371" s="163" t="s">
        <v>502</v>
      </c>
      <c r="D371" s="163" t="s">
        <v>237</v>
      </c>
      <c r="E371" s="164" t="s">
        <v>617</v>
      </c>
      <c r="F371" s="165" t="s">
        <v>618</v>
      </c>
      <c r="G371" s="240" t="s">
        <v>263</v>
      </c>
      <c r="H371" s="241">
        <v>152.9</v>
      </c>
      <c r="I371" s="167"/>
      <c r="J371" s="254">
        <f>ROUND(I371*H371,2)</f>
        <v>0</v>
      </c>
      <c r="K371" s="255" t="s">
        <v>241</v>
      </c>
      <c r="L371" s="34"/>
      <c r="M371" s="168" t="s">
        <v>1</v>
      </c>
      <c r="N371" s="169" t="s">
        <v>41</v>
      </c>
      <c r="O371" s="59"/>
      <c r="P371" s="170">
        <f>O371*H371</f>
        <v>0</v>
      </c>
      <c r="Q371" s="170">
        <v>0.60875999999999997</v>
      </c>
      <c r="R371" s="170">
        <f>Q371*H371</f>
        <v>93.079403999999997</v>
      </c>
      <c r="S371" s="170">
        <v>0</v>
      </c>
      <c r="T371" s="171">
        <f>S371*H371</f>
        <v>0</v>
      </c>
      <c r="U371" s="33"/>
      <c r="V371" s="33"/>
      <c r="W371" s="33"/>
      <c r="X371" s="33"/>
      <c r="Y371" s="33"/>
      <c r="Z371" s="33"/>
      <c r="AA371" s="33"/>
      <c r="AB371" s="33"/>
      <c r="AC371" s="33"/>
      <c r="AD371" s="33"/>
      <c r="AE371" s="33"/>
      <c r="AR371" s="172" t="s">
        <v>98</v>
      </c>
      <c r="AT371" s="172" t="s">
        <v>237</v>
      </c>
      <c r="AU371" s="172" t="s">
        <v>85</v>
      </c>
      <c r="AY371" s="18" t="s">
        <v>235</v>
      </c>
      <c r="BE371" s="173">
        <f>IF(N371="základní",J371,0)</f>
        <v>0</v>
      </c>
      <c r="BF371" s="173">
        <f>IF(N371="snížená",J371,0)</f>
        <v>0</v>
      </c>
      <c r="BG371" s="173">
        <f>IF(N371="zákl. přenesená",J371,0)</f>
        <v>0</v>
      </c>
      <c r="BH371" s="173">
        <f>IF(N371="sníž. přenesená",J371,0)</f>
        <v>0</v>
      </c>
      <c r="BI371" s="173">
        <f>IF(N371="nulová",J371,0)</f>
        <v>0</v>
      </c>
      <c r="BJ371" s="18" t="s">
        <v>83</v>
      </c>
      <c r="BK371" s="173">
        <f>ROUND(I371*H371,2)</f>
        <v>0</v>
      </c>
      <c r="BL371" s="18" t="s">
        <v>98</v>
      </c>
      <c r="BM371" s="172" t="s">
        <v>2953</v>
      </c>
    </row>
    <row r="372" spans="1:65" s="2" customFormat="1" ht="29.25" x14ac:dyDescent="0.2">
      <c r="A372" s="33"/>
      <c r="B372" s="34"/>
      <c r="C372" s="33"/>
      <c r="D372" s="174" t="s">
        <v>243</v>
      </c>
      <c r="E372" s="33"/>
      <c r="F372" s="175" t="s">
        <v>620</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243</v>
      </c>
      <c r="AU372" s="18" t="s">
        <v>85</v>
      </c>
    </row>
    <row r="373" spans="1:65" s="2" customFormat="1" ht="97.5" x14ac:dyDescent="0.2">
      <c r="A373" s="33"/>
      <c r="B373" s="34"/>
      <c r="C373" s="33"/>
      <c r="D373" s="174" t="s">
        <v>245</v>
      </c>
      <c r="E373" s="33"/>
      <c r="F373" s="178" t="s">
        <v>621</v>
      </c>
      <c r="G373" s="238"/>
      <c r="H373" s="238"/>
      <c r="I373" s="238"/>
      <c r="J373" s="238"/>
      <c r="K373" s="238"/>
      <c r="L373" s="34"/>
      <c r="M373" s="176"/>
      <c r="N373" s="177"/>
      <c r="O373" s="59"/>
      <c r="P373" s="59"/>
      <c r="Q373" s="59"/>
      <c r="R373" s="59"/>
      <c r="S373" s="59"/>
      <c r="T373" s="60"/>
      <c r="U373" s="33"/>
      <c r="V373" s="33"/>
      <c r="W373" s="33"/>
      <c r="X373" s="33"/>
      <c r="Y373" s="33"/>
      <c r="Z373" s="33"/>
      <c r="AA373" s="33"/>
      <c r="AB373" s="33"/>
      <c r="AC373" s="33"/>
      <c r="AD373" s="33"/>
      <c r="AE373" s="33"/>
      <c r="AT373" s="18" t="s">
        <v>245</v>
      </c>
      <c r="AU373" s="18" t="s">
        <v>85</v>
      </c>
    </row>
    <row r="374" spans="1:65" s="13" customFormat="1" x14ac:dyDescent="0.2">
      <c r="B374" s="179"/>
      <c r="D374" s="174" t="s">
        <v>247</v>
      </c>
      <c r="E374" s="180" t="s">
        <v>1</v>
      </c>
      <c r="F374" s="181" t="s">
        <v>2836</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3" customFormat="1" x14ac:dyDescent="0.2">
      <c r="B375" s="179"/>
      <c r="D375" s="174" t="s">
        <v>247</v>
      </c>
      <c r="E375" s="180" t="s">
        <v>1</v>
      </c>
      <c r="F375" s="181" t="s">
        <v>2848</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2916</v>
      </c>
      <c r="G376" s="244"/>
      <c r="H376" s="245">
        <v>152.9</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152.9</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509</v>
      </c>
      <c r="D378" s="163" t="s">
        <v>237</v>
      </c>
      <c r="E378" s="164" t="s">
        <v>2954</v>
      </c>
      <c r="F378" s="165" t="s">
        <v>2955</v>
      </c>
      <c r="G378" s="240" t="s">
        <v>627</v>
      </c>
      <c r="H378" s="241">
        <v>100</v>
      </c>
      <c r="I378" s="167"/>
      <c r="J378" s="254">
        <f>ROUND(I378*H378,2)</f>
        <v>0</v>
      </c>
      <c r="K378" s="255" t="s">
        <v>241</v>
      </c>
      <c r="L378" s="34"/>
      <c r="M378" s="168" t="s">
        <v>1</v>
      </c>
      <c r="N378" s="169" t="s">
        <v>41</v>
      </c>
      <c r="O378" s="59"/>
      <c r="P378" s="170">
        <f>O378*H378</f>
        <v>0</v>
      </c>
      <c r="Q378" s="170">
        <v>7.2899999999999996E-3</v>
      </c>
      <c r="R378" s="170">
        <f>Q378*H378</f>
        <v>0.72899999999999998</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2956</v>
      </c>
    </row>
    <row r="379" spans="1:65" s="2" customFormat="1" ht="29.25" x14ac:dyDescent="0.2">
      <c r="A379" s="33"/>
      <c r="B379" s="34"/>
      <c r="C379" s="33"/>
      <c r="D379" s="174" t="s">
        <v>243</v>
      </c>
      <c r="E379" s="33"/>
      <c r="F379" s="175" t="s">
        <v>2957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78" x14ac:dyDescent="0.2">
      <c r="A380" s="33"/>
      <c r="B380" s="34"/>
      <c r="C380" s="33"/>
      <c r="D380" s="174" t="s">
        <v>245</v>
      </c>
      <c r="E380" s="33"/>
      <c r="F380" s="178" t="s">
        <v>2958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2836</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2959</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1744</v>
      </c>
      <c r="G383" s="244"/>
      <c r="H383" s="245">
        <v>100</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100</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t="s">
        <v>515</v>
      </c>
      <c r="D385" s="163" t="s">
        <v>237</v>
      </c>
      <c r="E385" s="164" t="s">
        <v>2960</v>
      </c>
      <c r="F385" s="165" t="s">
        <v>2961</v>
      </c>
      <c r="G385" s="240" t="s">
        <v>627</v>
      </c>
      <c r="H385" s="241">
        <v>200</v>
      </c>
      <c r="I385" s="167"/>
      <c r="J385" s="254">
        <f>ROUND(I385*H385,2)</f>
        <v>0</v>
      </c>
      <c r="K385" s="255" t="s">
        <v>241</v>
      </c>
      <c r="L385" s="34"/>
      <c r="M385" s="168" t="s">
        <v>1</v>
      </c>
      <c r="N385" s="169" t="s">
        <v>41</v>
      </c>
      <c r="O385" s="59"/>
      <c r="P385" s="170">
        <f>O385*H385</f>
        <v>0</v>
      </c>
      <c r="Q385" s="170">
        <v>1.456E-2</v>
      </c>
      <c r="R385" s="170">
        <f>Q385*H385</f>
        <v>2.9119999999999999</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2962</v>
      </c>
    </row>
    <row r="386" spans="1:65" s="2" customFormat="1" ht="29.25" x14ac:dyDescent="0.2">
      <c r="A386" s="33"/>
      <c r="B386" s="34"/>
      <c r="C386" s="33"/>
      <c r="D386" s="174" t="s">
        <v>243</v>
      </c>
      <c r="E386" s="33"/>
      <c r="F386" s="175" t="s">
        <v>2963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78" x14ac:dyDescent="0.2">
      <c r="A387" s="33"/>
      <c r="B387" s="34"/>
      <c r="C387" s="33"/>
      <c r="D387" s="174" t="s">
        <v>245</v>
      </c>
      <c r="E387" s="33"/>
      <c r="F387" s="178" t="s">
        <v>2958</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2836</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2964</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1744</v>
      </c>
      <c r="G390" s="244"/>
      <c r="H390" s="245">
        <v>100</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3" customFormat="1" x14ac:dyDescent="0.2">
      <c r="B391" s="179"/>
      <c r="D391" s="174" t="s">
        <v>247</v>
      </c>
      <c r="E391" s="180" t="s">
        <v>1</v>
      </c>
      <c r="F391" s="181" t="s">
        <v>2965</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1744</v>
      </c>
      <c r="G392" s="244"/>
      <c r="H392" s="245">
        <v>100</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200</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12" customFormat="1" ht="22.9" customHeight="1" x14ac:dyDescent="0.2">
      <c r="B394" s="152"/>
      <c r="D394" s="153" t="s">
        <v>75</v>
      </c>
      <c r="E394" s="161" t="s">
        <v>281</v>
      </c>
      <c r="F394" s="161" t="s">
        <v>1640</v>
      </c>
      <c r="G394" s="239"/>
      <c r="H394" s="239"/>
      <c r="I394" s="239"/>
      <c r="J394" s="253">
        <f>BK394</f>
        <v>0</v>
      </c>
      <c r="K394" s="239"/>
      <c r="L394" s="152"/>
      <c r="M394" s="155"/>
      <c r="N394" s="156"/>
      <c r="O394" s="156"/>
      <c r="P394" s="157">
        <f>SUM(P395:P400)</f>
        <v>0</v>
      </c>
      <c r="Q394" s="156"/>
      <c r="R394" s="157">
        <f>SUM(R395:R400)</f>
        <v>0</v>
      </c>
      <c r="S394" s="156"/>
      <c r="T394" s="158">
        <f>SUM(T395:T400)</f>
        <v>0</v>
      </c>
      <c r="AR394" s="153" t="s">
        <v>83</v>
      </c>
      <c r="AT394" s="159" t="s">
        <v>75</v>
      </c>
      <c r="AU394" s="159" t="s">
        <v>83</v>
      </c>
      <c r="AY394" s="153" t="s">
        <v>235</v>
      </c>
      <c r="BK394" s="160">
        <f>SUM(BK395:BK400)</f>
        <v>0</v>
      </c>
    </row>
    <row r="395" spans="1:65" s="2" customFormat="1" ht="14.45" customHeight="1" x14ac:dyDescent="0.2">
      <c r="A395" s="33"/>
      <c r="B395" s="162"/>
      <c r="C395" s="163" t="s">
        <v>534</v>
      </c>
      <c r="D395" s="163" t="s">
        <v>237</v>
      </c>
      <c r="E395" s="164" t="s">
        <v>2966</v>
      </c>
      <c r="F395" s="165" t="s">
        <v>2967</v>
      </c>
      <c r="G395" s="240" t="s">
        <v>263</v>
      </c>
      <c r="H395" s="241">
        <v>26</v>
      </c>
      <c r="I395" s="167"/>
      <c r="J395" s="254">
        <f>ROUND(I395*H395,2)</f>
        <v>0</v>
      </c>
      <c r="K395" s="255" t="s">
        <v>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2968</v>
      </c>
    </row>
    <row r="396" spans="1:65" s="2" customFormat="1" x14ac:dyDescent="0.2">
      <c r="A396" s="33"/>
      <c r="B396" s="34"/>
      <c r="C396" s="33"/>
      <c r="D396" s="174" t="s">
        <v>243</v>
      </c>
      <c r="E396" s="33"/>
      <c r="F396" s="175" t="s">
        <v>2967</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408</v>
      </c>
      <c r="E397" s="33"/>
      <c r="F397" s="178" t="s">
        <v>2969</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408</v>
      </c>
      <c r="AU397" s="18" t="s">
        <v>85</v>
      </c>
    </row>
    <row r="398" spans="1:65" s="13" customFormat="1" x14ac:dyDescent="0.2">
      <c r="B398" s="179"/>
      <c r="D398" s="174" t="s">
        <v>247</v>
      </c>
      <c r="E398" s="180" t="s">
        <v>1</v>
      </c>
      <c r="F398" s="181" t="s">
        <v>2836</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456</v>
      </c>
      <c r="G399" s="244"/>
      <c r="H399" s="245">
        <v>26</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5" customFormat="1" x14ac:dyDescent="0.2">
      <c r="B400" s="191"/>
      <c r="D400" s="174" t="s">
        <v>247</v>
      </c>
      <c r="E400" s="192" t="s">
        <v>1</v>
      </c>
      <c r="F400" s="193" t="s">
        <v>252</v>
      </c>
      <c r="G400" s="246"/>
      <c r="H400" s="247">
        <v>26</v>
      </c>
      <c r="I400" s="246"/>
      <c r="J400" s="246"/>
      <c r="K400" s="246"/>
      <c r="L400" s="191"/>
      <c r="M400" s="194"/>
      <c r="N400" s="195"/>
      <c r="O400" s="195"/>
      <c r="P400" s="195"/>
      <c r="Q400" s="195"/>
      <c r="R400" s="195"/>
      <c r="S400" s="195"/>
      <c r="T400" s="196"/>
      <c r="AT400" s="192" t="s">
        <v>247</v>
      </c>
      <c r="AU400" s="192" t="s">
        <v>85</v>
      </c>
      <c r="AV400" s="15" t="s">
        <v>98</v>
      </c>
      <c r="AW400" s="15" t="s">
        <v>33</v>
      </c>
      <c r="AX400" s="15" t="s">
        <v>83</v>
      </c>
      <c r="AY400" s="192" t="s">
        <v>235</v>
      </c>
    </row>
    <row r="401" spans="1:65" s="12" customFormat="1" ht="22.9" customHeight="1" x14ac:dyDescent="0.2">
      <c r="B401" s="152"/>
      <c r="D401" s="153" t="s">
        <v>75</v>
      </c>
      <c r="E401" s="161" t="s">
        <v>736</v>
      </c>
      <c r="F401" s="161" t="s">
        <v>737</v>
      </c>
      <c r="G401" s="239"/>
      <c r="H401" s="239"/>
      <c r="I401" s="239"/>
      <c r="J401" s="253">
        <f>BK401</f>
        <v>0</v>
      </c>
      <c r="K401" s="239"/>
      <c r="L401" s="152"/>
      <c r="M401" s="155"/>
      <c r="N401" s="156"/>
      <c r="O401" s="156"/>
      <c r="P401" s="157">
        <f>SUM(P402:P407)</f>
        <v>0</v>
      </c>
      <c r="Q401" s="156"/>
      <c r="R401" s="157">
        <f>SUM(R402:R407)</f>
        <v>0</v>
      </c>
      <c r="S401" s="156"/>
      <c r="T401" s="158">
        <f>SUM(T402:T407)</f>
        <v>0</v>
      </c>
      <c r="AR401" s="153" t="s">
        <v>83</v>
      </c>
      <c r="AT401" s="159" t="s">
        <v>75</v>
      </c>
      <c r="AU401" s="159" t="s">
        <v>83</v>
      </c>
      <c r="AY401" s="153" t="s">
        <v>235</v>
      </c>
      <c r="BK401" s="160">
        <f>SUM(BK402:BK407)</f>
        <v>0</v>
      </c>
    </row>
    <row r="402" spans="1:65" s="2" customFormat="1" ht="19.899999999999999" customHeight="1" x14ac:dyDescent="0.2">
      <c r="A402" s="33"/>
      <c r="B402" s="162"/>
      <c r="C402" s="163" t="s">
        <v>539</v>
      </c>
      <c r="D402" s="163" t="s">
        <v>237</v>
      </c>
      <c r="E402" s="164" t="s">
        <v>1778</v>
      </c>
      <c r="F402" s="165" t="s">
        <v>1779</v>
      </c>
      <c r="G402" s="240" t="s">
        <v>341</v>
      </c>
      <c r="H402" s="241">
        <v>253.75</v>
      </c>
      <c r="I402" s="167"/>
      <c r="J402" s="254">
        <f>ROUND(I402*H402,2)</f>
        <v>0</v>
      </c>
      <c r="K402" s="255" t="s">
        <v>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2970</v>
      </c>
    </row>
    <row r="403" spans="1:65" s="2" customFormat="1" ht="19.5" x14ac:dyDescent="0.2">
      <c r="A403" s="33"/>
      <c r="B403" s="34"/>
      <c r="C403" s="33"/>
      <c r="D403" s="174" t="s">
        <v>243</v>
      </c>
      <c r="E403" s="33"/>
      <c r="F403" s="175" t="s">
        <v>1779</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13" customFormat="1" x14ac:dyDescent="0.2">
      <c r="B404" s="179"/>
      <c r="D404" s="174" t="s">
        <v>247</v>
      </c>
      <c r="E404" s="180" t="s">
        <v>1</v>
      </c>
      <c r="F404" s="181" t="s">
        <v>1141</v>
      </c>
      <c r="G404" s="242"/>
      <c r="H404" s="243" t="s">
        <v>1</v>
      </c>
      <c r="I404" s="242"/>
      <c r="J404" s="242"/>
      <c r="K404" s="242"/>
      <c r="L404" s="179"/>
      <c r="M404" s="182"/>
      <c r="N404" s="183"/>
      <c r="O404" s="183"/>
      <c r="P404" s="183"/>
      <c r="Q404" s="183"/>
      <c r="R404" s="183"/>
      <c r="S404" s="183"/>
      <c r="T404" s="184"/>
      <c r="AT404" s="180" t="s">
        <v>247</v>
      </c>
      <c r="AU404" s="180" t="s">
        <v>85</v>
      </c>
      <c r="AV404" s="13" t="s">
        <v>83</v>
      </c>
      <c r="AW404" s="13" t="s">
        <v>33</v>
      </c>
      <c r="AX404" s="13" t="s">
        <v>76</v>
      </c>
      <c r="AY404" s="180" t="s">
        <v>235</v>
      </c>
    </row>
    <row r="405" spans="1:65" s="13" customFormat="1" x14ac:dyDescent="0.2">
      <c r="B405" s="179"/>
      <c r="D405" s="174" t="s">
        <v>247</v>
      </c>
      <c r="E405" s="180" t="s">
        <v>1</v>
      </c>
      <c r="F405" s="181" t="s">
        <v>2111</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4" customFormat="1" x14ac:dyDescent="0.2">
      <c r="B406" s="185"/>
      <c r="D406" s="174" t="s">
        <v>247</v>
      </c>
      <c r="E406" s="186" t="s">
        <v>1</v>
      </c>
      <c r="F406" s="187" t="s">
        <v>2971</v>
      </c>
      <c r="G406" s="244"/>
      <c r="H406" s="245">
        <v>253.75</v>
      </c>
      <c r="I406" s="244"/>
      <c r="J406" s="244"/>
      <c r="K406" s="244"/>
      <c r="L406" s="185"/>
      <c r="M406" s="188"/>
      <c r="N406" s="189"/>
      <c r="O406" s="189"/>
      <c r="P406" s="189"/>
      <c r="Q406" s="189"/>
      <c r="R406" s="189"/>
      <c r="S406" s="189"/>
      <c r="T406" s="190"/>
      <c r="AT406" s="186" t="s">
        <v>247</v>
      </c>
      <c r="AU406" s="186" t="s">
        <v>85</v>
      </c>
      <c r="AV406" s="14" t="s">
        <v>85</v>
      </c>
      <c r="AW406" s="14" t="s">
        <v>33</v>
      </c>
      <c r="AX406" s="14" t="s">
        <v>76</v>
      </c>
      <c r="AY406" s="186" t="s">
        <v>235</v>
      </c>
    </row>
    <row r="407" spans="1:65" s="15" customFormat="1" x14ac:dyDescent="0.2">
      <c r="B407" s="191"/>
      <c r="D407" s="174" t="s">
        <v>247</v>
      </c>
      <c r="E407" s="192" t="s">
        <v>1</v>
      </c>
      <c r="F407" s="193" t="s">
        <v>252</v>
      </c>
      <c r="G407" s="246"/>
      <c r="H407" s="247">
        <v>253.75</v>
      </c>
      <c r="I407" s="246"/>
      <c r="J407" s="246"/>
      <c r="K407" s="246"/>
      <c r="L407" s="191"/>
      <c r="M407" s="194"/>
      <c r="N407" s="195"/>
      <c r="O407" s="195"/>
      <c r="P407" s="195"/>
      <c r="Q407" s="195"/>
      <c r="R407" s="195"/>
      <c r="S407" s="195"/>
      <c r="T407" s="196"/>
      <c r="AT407" s="192" t="s">
        <v>247</v>
      </c>
      <c r="AU407" s="192" t="s">
        <v>85</v>
      </c>
      <c r="AV407" s="15" t="s">
        <v>98</v>
      </c>
      <c r="AW407" s="15" t="s">
        <v>33</v>
      </c>
      <c r="AX407" s="15" t="s">
        <v>83</v>
      </c>
      <c r="AY407" s="192" t="s">
        <v>235</v>
      </c>
    </row>
    <row r="408" spans="1:65" s="12" customFormat="1" ht="22.9" customHeight="1" x14ac:dyDescent="0.2">
      <c r="B408" s="152"/>
      <c r="D408" s="153" t="s">
        <v>75</v>
      </c>
      <c r="E408" s="161" t="s">
        <v>746</v>
      </c>
      <c r="F408" s="161" t="s">
        <v>747</v>
      </c>
      <c r="G408" s="239"/>
      <c r="H408" s="239"/>
      <c r="I408" s="239"/>
      <c r="J408" s="253">
        <f>BK408</f>
        <v>0</v>
      </c>
      <c r="K408" s="239"/>
      <c r="L408" s="152"/>
      <c r="M408" s="155"/>
      <c r="N408" s="156"/>
      <c r="O408" s="156"/>
      <c r="P408" s="157">
        <f>SUM(P409:P411)</f>
        <v>0</v>
      </c>
      <c r="Q408" s="156"/>
      <c r="R408" s="157">
        <f>SUM(R409:R411)</f>
        <v>0</v>
      </c>
      <c r="S408" s="156"/>
      <c r="T408" s="158">
        <f>SUM(T409:T411)</f>
        <v>0</v>
      </c>
      <c r="AR408" s="153" t="s">
        <v>83</v>
      </c>
      <c r="AT408" s="159" t="s">
        <v>75</v>
      </c>
      <c r="AU408" s="159" t="s">
        <v>83</v>
      </c>
      <c r="AY408" s="153" t="s">
        <v>235</v>
      </c>
      <c r="BK408" s="160">
        <f>SUM(BK409:BK411)</f>
        <v>0</v>
      </c>
    </row>
    <row r="409" spans="1:65" s="2" customFormat="1" ht="14.45" customHeight="1" x14ac:dyDescent="0.2">
      <c r="A409" s="33"/>
      <c r="B409" s="162"/>
      <c r="C409" s="163" t="s">
        <v>543</v>
      </c>
      <c r="D409" s="163" t="s">
        <v>237</v>
      </c>
      <c r="E409" s="164" t="s">
        <v>749</v>
      </c>
      <c r="F409" s="165" t="s">
        <v>750</v>
      </c>
      <c r="G409" s="240" t="s">
        <v>341</v>
      </c>
      <c r="H409" s="241">
        <v>802.88599999999997</v>
      </c>
      <c r="I409" s="167"/>
      <c r="J409" s="254">
        <f>ROUND(I409*H409,2)</f>
        <v>0</v>
      </c>
      <c r="K409" s="255" t="s">
        <v>241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2972</v>
      </c>
    </row>
    <row r="410" spans="1:65" s="2" customFormat="1" ht="19.5" x14ac:dyDescent="0.2">
      <c r="A410" s="33"/>
      <c r="B410" s="34"/>
      <c r="C410" s="33"/>
      <c r="D410" s="174" t="s">
        <v>243</v>
      </c>
      <c r="E410" s="33"/>
      <c r="F410" s="175" t="s">
        <v>752</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29.25" x14ac:dyDescent="0.2">
      <c r="A411" s="33"/>
      <c r="B411" s="34"/>
      <c r="C411" s="33"/>
      <c r="D411" s="174" t="s">
        <v>245</v>
      </c>
      <c r="E411" s="33"/>
      <c r="F411" s="178" t="s">
        <v>753</v>
      </c>
      <c r="G411" s="238"/>
      <c r="H411" s="238"/>
      <c r="I411" s="238"/>
      <c r="J411" s="238"/>
      <c r="K411" s="238"/>
      <c r="L411" s="34"/>
      <c r="M411" s="207"/>
      <c r="N411" s="208"/>
      <c r="O411" s="209"/>
      <c r="P411" s="209"/>
      <c r="Q411" s="209"/>
      <c r="R411" s="209"/>
      <c r="S411" s="209"/>
      <c r="T411" s="210"/>
      <c r="U411" s="33"/>
      <c r="V411" s="33"/>
      <c r="W411" s="33"/>
      <c r="X411" s="33"/>
      <c r="Y411" s="33"/>
      <c r="Z411" s="33"/>
      <c r="AA411" s="33"/>
      <c r="AB411" s="33"/>
      <c r="AC411" s="33"/>
      <c r="AD411" s="33"/>
      <c r="AE411" s="33"/>
      <c r="AT411" s="18" t="s">
        <v>245</v>
      </c>
      <c r="AU411" s="18" t="s">
        <v>85</v>
      </c>
    </row>
    <row r="412" spans="1:65" s="2" customFormat="1" ht="6.95" customHeight="1" x14ac:dyDescent="0.2">
      <c r="A412" s="33"/>
      <c r="B412" s="48"/>
      <c r="C412" s="49"/>
      <c r="D412" s="49"/>
      <c r="E412" s="49"/>
      <c r="F412" s="49"/>
      <c r="G412" s="250"/>
      <c r="H412" s="250"/>
      <c r="I412" s="250"/>
      <c r="J412" s="250"/>
      <c r="K412" s="250"/>
      <c r="L412" s="34"/>
      <c r="M412" s="33"/>
      <c r="O412" s="33"/>
      <c r="P412" s="33"/>
      <c r="Q412" s="33"/>
      <c r="R412" s="33"/>
      <c r="S412" s="33"/>
      <c r="T412" s="33"/>
      <c r="U412" s="33"/>
      <c r="V412" s="33"/>
      <c r="W412" s="33"/>
      <c r="X412" s="33"/>
      <c r="Y412" s="33"/>
      <c r="Z412" s="33"/>
      <c r="AA412" s="33"/>
      <c r="AB412" s="33"/>
      <c r="AC412" s="33"/>
      <c r="AD412" s="33"/>
      <c r="AE412" s="33"/>
    </row>
  </sheetData>
  <sheetProtection password="F3DC" sheet="1" objects="1" scenarios="1"/>
  <autoFilter ref="C129:K411"/>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3"/>
  <sheetViews>
    <sheetView showGridLines="0" topLeftCell="A117" workbookViewId="0">
      <selection activeCell="X133" sqref="X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168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2973</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ROUND((SUM(BE128:BE402)),  2)</f>
        <v>0</v>
      </c>
      <c r="G37" s="33"/>
      <c r="H37" s="33"/>
      <c r="I37" s="113">
        <v>0.21</v>
      </c>
      <c r="J37" s="112">
        <f>ROUND(((SUM(BE128:BE402))*I37),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ROUND((SUM(BF128:BF402)),  2)</f>
        <v>0</v>
      </c>
      <c r="G38" s="33"/>
      <c r="H38" s="33"/>
      <c r="I38" s="113">
        <v>0.15</v>
      </c>
      <c r="J38" s="112">
        <f>ROUND(((SUM(BF128:BF402))*I38),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ROUND((SUM(BG128:BG402)),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ROUND((SUM(BH128:BH402)),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ROUND((SUM(BI128:BI402)),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02.1.6 - Mokřadní plocha</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J374</f>
        <v>0</v>
      </c>
      <c r="L103" s="137"/>
    </row>
    <row r="104" spans="1:47" s="10" customFormat="1" ht="19.899999999999999" customHeight="1" x14ac:dyDescent="0.2">
      <c r="B104" s="137"/>
      <c r="D104" s="138" t="s">
        <v>216</v>
      </c>
      <c r="E104" s="139"/>
      <c r="F104" s="139"/>
      <c r="G104" s="139"/>
      <c r="H104" s="139"/>
      <c r="I104" s="140"/>
      <c r="J104" s="141">
        <f>J399</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2153</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2154</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02.1.6 - Mokřadní plocha</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2.9622010000000003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P130+P374+P399</f>
        <v>0</v>
      </c>
      <c r="Q129" s="156"/>
      <c r="R129" s="157">
        <f>R130+R374+R399</f>
        <v>2.9622010000000003</v>
      </c>
      <c r="S129" s="156"/>
      <c r="T129" s="158">
        <f>T130+T374+T399</f>
        <v>0</v>
      </c>
      <c r="AR129" s="153" t="s">
        <v>83</v>
      </c>
      <c r="AT129" s="159" t="s">
        <v>75</v>
      </c>
      <c r="AU129" s="159" t="s">
        <v>76</v>
      </c>
      <c r="AY129" s="153" t="s">
        <v>235</v>
      </c>
      <c r="BK129" s="160">
        <f>BK130+BK374+BK399</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SUM(P131:P373)</f>
        <v>0</v>
      </c>
      <c r="Q130" s="156"/>
      <c r="R130" s="157">
        <f>SUM(R131:R373)</f>
        <v>0.27959099999999998</v>
      </c>
      <c r="S130" s="156"/>
      <c r="T130" s="158">
        <f>SUM(T131:T373)</f>
        <v>0</v>
      </c>
      <c r="AR130" s="153" t="s">
        <v>83</v>
      </c>
      <c r="AT130" s="159" t="s">
        <v>75</v>
      </c>
      <c r="AU130" s="159" t="s">
        <v>83</v>
      </c>
      <c r="AY130" s="153" t="s">
        <v>235</v>
      </c>
      <c r="BK130" s="160">
        <f>SUM(BK131:BK373)</f>
        <v>0</v>
      </c>
    </row>
    <row r="131" spans="1:65" s="2" customFormat="1" ht="19.899999999999999" customHeight="1" x14ac:dyDescent="0.2">
      <c r="A131" s="33"/>
      <c r="B131" s="162"/>
      <c r="C131" s="163" t="s">
        <v>83</v>
      </c>
      <c r="D131" s="163" t="s">
        <v>237</v>
      </c>
      <c r="E131" s="164" t="s">
        <v>2974</v>
      </c>
      <c r="F131" s="165" t="s">
        <v>2975</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2976</v>
      </c>
    </row>
    <row r="132" spans="1:65" s="2" customFormat="1" ht="19.5" x14ac:dyDescent="0.2">
      <c r="A132" s="33"/>
      <c r="B132" s="34"/>
      <c r="C132" s="33"/>
      <c r="D132" s="174" t="s">
        <v>243</v>
      </c>
      <c r="E132" s="33"/>
      <c r="F132" s="175" t="s">
        <v>2977</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2978</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2979</v>
      </c>
      <c r="G135" s="244"/>
      <c r="H135" s="245">
        <v>546</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546</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238</v>
      </c>
      <c r="F137" s="165" t="s">
        <v>239</v>
      </c>
      <c r="G137" s="240" t="s">
        <v>240</v>
      </c>
      <c r="H137" s="241">
        <v>80</v>
      </c>
      <c r="I137" s="167"/>
      <c r="J137" s="254">
        <f>ROUND(I137*H137,2)</f>
        <v>0</v>
      </c>
      <c r="K137" s="255" t="s">
        <v>241</v>
      </c>
      <c r="L137" s="34"/>
      <c r="M137" s="168" t="s">
        <v>1</v>
      </c>
      <c r="N137" s="169" t="s">
        <v>41</v>
      </c>
      <c r="O137" s="59"/>
      <c r="P137" s="170">
        <f>O137*H137</f>
        <v>0</v>
      </c>
      <c r="Q137" s="170">
        <v>3.0000000000000001E-5</v>
      </c>
      <c r="R137" s="170">
        <f>Q137*H137</f>
        <v>2.4000000000000002E-3</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2980</v>
      </c>
    </row>
    <row r="138" spans="1:65" s="2" customFormat="1" ht="19.5" x14ac:dyDescent="0.2">
      <c r="A138" s="33"/>
      <c r="B138" s="34"/>
      <c r="C138" s="33"/>
      <c r="D138" s="174" t="s">
        <v>243</v>
      </c>
      <c r="E138" s="33"/>
      <c r="F138" s="175" t="s">
        <v>244</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273" x14ac:dyDescent="0.2">
      <c r="A139" s="33"/>
      <c r="B139" s="34"/>
      <c r="C139" s="33"/>
      <c r="D139" s="174" t="s">
        <v>245</v>
      </c>
      <c r="E139" s="33"/>
      <c r="F139" s="178" t="s">
        <v>246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2981</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2982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2983</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1624</v>
      </c>
      <c r="G143" s="244"/>
      <c r="H143" s="245">
        <v>80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253</v>
      </c>
      <c r="F145" s="165" t="s">
        <v>254</v>
      </c>
      <c r="G145" s="240" t="s">
        <v>255</v>
      </c>
      <c r="H145" s="241">
        <v>5</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2984</v>
      </c>
    </row>
    <row r="146" spans="1:65" s="2" customFormat="1" ht="19.5" x14ac:dyDescent="0.2">
      <c r="A146" s="33"/>
      <c r="B146" s="34"/>
      <c r="C146" s="33"/>
      <c r="D146" s="174" t="s">
        <v>243</v>
      </c>
      <c r="E146" s="33"/>
      <c r="F146" s="175" t="s">
        <v>257</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85.25" x14ac:dyDescent="0.2">
      <c r="A147" s="33"/>
      <c r="B147" s="34"/>
      <c r="C147" s="33"/>
      <c r="D147" s="174" t="s">
        <v>245</v>
      </c>
      <c r="E147" s="33"/>
      <c r="F147" s="178" t="s">
        <v>258</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2981</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2982</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2983</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281</v>
      </c>
      <c r="G151" s="244"/>
      <c r="H151" s="245">
        <v>5</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5</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789</v>
      </c>
      <c r="F153" s="165" t="s">
        <v>790</v>
      </c>
      <c r="G153" s="240" t="s">
        <v>263</v>
      </c>
      <c r="H153" s="241">
        <v>4868</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2985</v>
      </c>
    </row>
    <row r="154" spans="1:65" s="2" customFormat="1" ht="19.5" x14ac:dyDescent="0.2">
      <c r="A154" s="33"/>
      <c r="B154" s="34"/>
      <c r="C154" s="33"/>
      <c r="D154" s="174" t="s">
        <v>243</v>
      </c>
      <c r="E154" s="33"/>
      <c r="F154" s="175" t="s">
        <v>792</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87.75" x14ac:dyDescent="0.2">
      <c r="A155" s="33"/>
      <c r="B155" s="34"/>
      <c r="C155" s="33"/>
      <c r="D155" s="174" t="s">
        <v>245</v>
      </c>
      <c r="E155" s="33"/>
      <c r="F155" s="178" t="s">
        <v>266</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2978</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267</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2986</v>
      </c>
      <c r="G158" s="244"/>
      <c r="H158" s="245">
        <v>4868</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4868</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281</v>
      </c>
      <c r="D160" s="163" t="s">
        <v>237</v>
      </c>
      <c r="E160" s="164" t="s">
        <v>2987</v>
      </c>
      <c r="F160" s="165" t="s">
        <v>2988</v>
      </c>
      <c r="G160" s="240" t="s">
        <v>271</v>
      </c>
      <c r="H160" s="241">
        <v>1460.4</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2989</v>
      </c>
    </row>
    <row r="161" spans="1:65" s="2" customFormat="1" ht="19.5" x14ac:dyDescent="0.2">
      <c r="A161" s="33"/>
      <c r="B161" s="34"/>
      <c r="C161" s="33"/>
      <c r="D161" s="174" t="s">
        <v>243</v>
      </c>
      <c r="E161" s="33"/>
      <c r="F161" s="175" t="s">
        <v>2990</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2978</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795</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2991</v>
      </c>
      <c r="G165" s="244"/>
      <c r="H165" s="245">
        <v>54.6</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2992</v>
      </c>
      <c r="G167" s="244"/>
      <c r="H167" s="245">
        <v>1405.8</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1460.4</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2993</v>
      </c>
      <c r="F169" s="165" t="s">
        <v>2994</v>
      </c>
      <c r="G169" s="240" t="s">
        <v>271</v>
      </c>
      <c r="H169" s="241">
        <v>12929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2995</v>
      </c>
    </row>
    <row r="170" spans="1:65" s="2" customFormat="1" ht="29.25" x14ac:dyDescent="0.2">
      <c r="A170" s="33"/>
      <c r="B170" s="34"/>
      <c r="C170" s="33"/>
      <c r="D170" s="174" t="s">
        <v>243</v>
      </c>
      <c r="E170" s="33"/>
      <c r="F170" s="175" t="s">
        <v>2996</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2978</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2997</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2998</v>
      </c>
      <c r="G174" s="244"/>
      <c r="H174" s="245">
        <v>12929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12929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364</v>
      </c>
      <c r="F176" s="165" t="s">
        <v>365</v>
      </c>
      <c r="G176" s="240" t="s">
        <v>271</v>
      </c>
      <c r="H176" s="241">
        <v>1515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2999</v>
      </c>
    </row>
    <row r="177" spans="1:65" s="2" customFormat="1" ht="48.75" x14ac:dyDescent="0.2">
      <c r="A177" s="33"/>
      <c r="B177" s="34"/>
      <c r="C177" s="33"/>
      <c r="D177" s="174" t="s">
        <v>243</v>
      </c>
      <c r="E177" s="33"/>
      <c r="F177" s="175" t="s">
        <v>367</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368</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2978</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371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3000</v>
      </c>
      <c r="G181" s="244"/>
      <c r="H181" s="245">
        <v>1460.4</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3" customFormat="1" x14ac:dyDescent="0.2">
      <c r="B182" s="179"/>
      <c r="D182" s="174" t="s">
        <v>247</v>
      </c>
      <c r="E182" s="180" t="s">
        <v>1</v>
      </c>
      <c r="F182" s="181" t="s">
        <v>809</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4" customFormat="1" x14ac:dyDescent="0.2">
      <c r="B183" s="185"/>
      <c r="D183" s="174" t="s">
        <v>247</v>
      </c>
      <c r="E183" s="186" t="s">
        <v>1</v>
      </c>
      <c r="F183" s="187" t="s">
        <v>2991</v>
      </c>
      <c r="G183" s="244"/>
      <c r="H183" s="245">
        <v>54.6</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5" customFormat="1" x14ac:dyDescent="0.2">
      <c r="B184" s="191"/>
      <c r="D184" s="174" t="s">
        <v>247</v>
      </c>
      <c r="E184" s="192" t="s">
        <v>1</v>
      </c>
      <c r="F184" s="193" t="s">
        <v>252</v>
      </c>
      <c r="G184" s="246"/>
      <c r="H184" s="247">
        <v>1515</v>
      </c>
      <c r="I184" s="246"/>
      <c r="J184" s="246"/>
      <c r="K184" s="246"/>
      <c r="L184" s="191"/>
      <c r="M184" s="194"/>
      <c r="N184" s="195"/>
      <c r="O184" s="195"/>
      <c r="P184" s="195"/>
      <c r="Q184" s="195"/>
      <c r="R184" s="195"/>
      <c r="S184" s="195"/>
      <c r="T184" s="196"/>
      <c r="AT184" s="192" t="s">
        <v>247</v>
      </c>
      <c r="AU184" s="192" t="s">
        <v>85</v>
      </c>
      <c r="AV184" s="15" t="s">
        <v>98</v>
      </c>
      <c r="AW184" s="15" t="s">
        <v>33</v>
      </c>
      <c r="AX184" s="15" t="s">
        <v>83</v>
      </c>
      <c r="AY184" s="192" t="s">
        <v>235</v>
      </c>
    </row>
    <row r="185" spans="1:65" s="2" customFormat="1" ht="30" customHeight="1" x14ac:dyDescent="0.2">
      <c r="A185" s="33"/>
      <c r="B185" s="162"/>
      <c r="C185" s="163" t="s">
        <v>316</v>
      </c>
      <c r="D185" s="163" t="s">
        <v>237</v>
      </c>
      <c r="E185" s="164" t="s">
        <v>1353</v>
      </c>
      <c r="F185" s="165" t="s">
        <v>1354</v>
      </c>
      <c r="G185" s="240" t="s">
        <v>271</v>
      </c>
      <c r="H185" s="241">
        <v>1405.8</v>
      </c>
      <c r="I185" s="167"/>
      <c r="J185" s="254">
        <f>ROUND(I185*H185,2)</f>
        <v>0</v>
      </c>
      <c r="K185" s="255" t="s">
        <v>241</v>
      </c>
      <c r="L185" s="34"/>
      <c r="M185" s="168" t="s">
        <v>1</v>
      </c>
      <c r="N185" s="169" t="s">
        <v>41</v>
      </c>
      <c r="O185" s="59"/>
      <c r="P185" s="170">
        <f>O185*H185</f>
        <v>0</v>
      </c>
      <c r="Q185" s="170">
        <v>0</v>
      </c>
      <c r="R185" s="170">
        <f>Q185*H185</f>
        <v>0</v>
      </c>
      <c r="S185" s="170">
        <v>0</v>
      </c>
      <c r="T185" s="171">
        <f>S185*H185</f>
        <v>0</v>
      </c>
      <c r="U185" s="33"/>
      <c r="V185" s="33"/>
      <c r="W185" s="33"/>
      <c r="X185" s="33"/>
      <c r="Y185" s="33"/>
      <c r="Z185" s="33"/>
      <c r="AA185" s="33"/>
      <c r="AB185" s="33"/>
      <c r="AC185" s="33"/>
      <c r="AD185" s="33"/>
      <c r="AE185" s="33"/>
      <c r="AR185" s="172" t="s">
        <v>98</v>
      </c>
      <c r="AT185" s="172" t="s">
        <v>237</v>
      </c>
      <c r="AU185" s="172" t="s">
        <v>85</v>
      </c>
      <c r="AY185" s="18" t="s">
        <v>235</v>
      </c>
      <c r="BE185" s="173">
        <f>IF(N185="základní",J185,0)</f>
        <v>0</v>
      </c>
      <c r="BF185" s="173">
        <f>IF(N185="snížená",J185,0)</f>
        <v>0</v>
      </c>
      <c r="BG185" s="173">
        <f>IF(N185="zákl. přenesená",J185,0)</f>
        <v>0</v>
      </c>
      <c r="BH185" s="173">
        <f>IF(N185="sníž. přenesená",J185,0)</f>
        <v>0</v>
      </c>
      <c r="BI185" s="173">
        <f>IF(N185="nulová",J185,0)</f>
        <v>0</v>
      </c>
      <c r="BJ185" s="18" t="s">
        <v>83</v>
      </c>
      <c r="BK185" s="173">
        <f>ROUND(I185*H185,2)</f>
        <v>0</v>
      </c>
      <c r="BL185" s="18" t="s">
        <v>98</v>
      </c>
      <c r="BM185" s="172" t="s">
        <v>3001</v>
      </c>
    </row>
    <row r="186" spans="1:65" s="2" customFormat="1" ht="48.75" x14ac:dyDescent="0.2">
      <c r="A186" s="33"/>
      <c r="B186" s="34"/>
      <c r="C186" s="33"/>
      <c r="D186" s="174" t="s">
        <v>243</v>
      </c>
      <c r="E186" s="33"/>
      <c r="F186" s="175" t="s">
        <v>1356</v>
      </c>
      <c r="G186" s="238"/>
      <c r="H186" s="238"/>
      <c r="I186" s="238"/>
      <c r="J186" s="238"/>
      <c r="K186" s="238"/>
      <c r="L186" s="34"/>
      <c r="M186" s="176"/>
      <c r="N186" s="177"/>
      <c r="O186" s="59"/>
      <c r="P186" s="59"/>
      <c r="Q186" s="59"/>
      <c r="R186" s="59"/>
      <c r="S186" s="59"/>
      <c r="T186" s="60"/>
      <c r="U186" s="33"/>
      <c r="V186" s="33"/>
      <c r="W186" s="33"/>
      <c r="X186" s="33"/>
      <c r="Y186" s="33"/>
      <c r="Z186" s="33"/>
      <c r="AA186" s="33"/>
      <c r="AB186" s="33"/>
      <c r="AC186" s="33"/>
      <c r="AD186" s="33"/>
      <c r="AE186" s="33"/>
      <c r="AT186" s="18" t="s">
        <v>243</v>
      </c>
      <c r="AU186" s="18" t="s">
        <v>85</v>
      </c>
    </row>
    <row r="187" spans="1:65" s="2" customFormat="1" ht="78" x14ac:dyDescent="0.2">
      <c r="A187" s="33"/>
      <c r="B187" s="34"/>
      <c r="C187" s="33"/>
      <c r="D187" s="174" t="s">
        <v>245</v>
      </c>
      <c r="E187" s="33"/>
      <c r="F187" s="178" t="s">
        <v>368</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245</v>
      </c>
      <c r="AU187" s="18" t="s">
        <v>85</v>
      </c>
    </row>
    <row r="188" spans="1:65" s="13" customFormat="1" x14ac:dyDescent="0.2">
      <c r="B188" s="179"/>
      <c r="D188" s="174" t="s">
        <v>247</v>
      </c>
      <c r="E188" s="180" t="s">
        <v>1</v>
      </c>
      <c r="F188" s="181" t="s">
        <v>2978</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3" customFormat="1" x14ac:dyDescent="0.2">
      <c r="B189" s="179"/>
      <c r="D189" s="174" t="s">
        <v>247</v>
      </c>
      <c r="E189" s="180" t="s">
        <v>1</v>
      </c>
      <c r="F189" s="181" t="s">
        <v>814</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ht="22.5" x14ac:dyDescent="0.2">
      <c r="B190" s="179"/>
      <c r="D190" s="174" t="s">
        <v>247</v>
      </c>
      <c r="E190" s="180" t="s">
        <v>1</v>
      </c>
      <c r="F190" s="181" t="s">
        <v>3002</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2992</v>
      </c>
      <c r="G191" s="244"/>
      <c r="H191" s="245">
        <v>1405.8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1405.8</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30" customHeight="1" x14ac:dyDescent="0.2">
      <c r="A193" s="33"/>
      <c r="B193" s="162"/>
      <c r="C193" s="163" t="s">
        <v>322</v>
      </c>
      <c r="D193" s="163" t="s">
        <v>237</v>
      </c>
      <c r="E193" s="164" t="s">
        <v>380</v>
      </c>
      <c r="F193" s="165" t="s">
        <v>381</v>
      </c>
      <c r="G193" s="240" t="s">
        <v>271</v>
      </c>
      <c r="H193" s="241">
        <v>12929</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3003</v>
      </c>
    </row>
    <row r="194" spans="1:65" s="2" customFormat="1" ht="48.75" x14ac:dyDescent="0.2">
      <c r="A194" s="33"/>
      <c r="B194" s="34"/>
      <c r="C194" s="33"/>
      <c r="D194" s="174" t="s">
        <v>243</v>
      </c>
      <c r="E194" s="33"/>
      <c r="F194" s="175" t="s">
        <v>383</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78" x14ac:dyDescent="0.2">
      <c r="A195" s="33"/>
      <c r="B195" s="34"/>
      <c r="C195" s="33"/>
      <c r="D195" s="174" t="s">
        <v>245</v>
      </c>
      <c r="E195" s="33"/>
      <c r="F195" s="178" t="s">
        <v>368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2978</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816</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2998</v>
      </c>
      <c r="G198" s="244"/>
      <c r="H198" s="245">
        <v>12929</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12929</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330</v>
      </c>
      <c r="D200" s="163" t="s">
        <v>237</v>
      </c>
      <c r="E200" s="164" t="s">
        <v>387</v>
      </c>
      <c r="F200" s="165" t="s">
        <v>388</v>
      </c>
      <c r="G200" s="240" t="s">
        <v>271</v>
      </c>
      <c r="H200" s="241">
        <v>193935</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3004</v>
      </c>
    </row>
    <row r="201" spans="1:65" s="2" customFormat="1" ht="48.75" x14ac:dyDescent="0.2">
      <c r="A201" s="33"/>
      <c r="B201" s="34"/>
      <c r="C201" s="33"/>
      <c r="D201" s="174" t="s">
        <v>243</v>
      </c>
      <c r="E201" s="33"/>
      <c r="F201" s="175" t="s">
        <v>390</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78" x14ac:dyDescent="0.2">
      <c r="A202" s="33"/>
      <c r="B202" s="34"/>
      <c r="C202" s="33"/>
      <c r="D202" s="174" t="s">
        <v>245</v>
      </c>
      <c r="E202" s="33"/>
      <c r="F202" s="178" t="s">
        <v>368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2978</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391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3005</v>
      </c>
      <c r="G205" s="244"/>
      <c r="H205" s="245">
        <v>193935</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193935</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433</v>
      </c>
      <c r="F207" s="165" t="s">
        <v>434</v>
      </c>
      <c r="G207" s="240" t="s">
        <v>271</v>
      </c>
      <c r="H207" s="241">
        <v>1460.4</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3006</v>
      </c>
    </row>
    <row r="208" spans="1:65" s="2" customFormat="1" ht="29.25" x14ac:dyDescent="0.2">
      <c r="A208" s="33"/>
      <c r="B208" s="34"/>
      <c r="C208" s="33"/>
      <c r="D208" s="174" t="s">
        <v>243</v>
      </c>
      <c r="E208" s="33"/>
      <c r="F208" s="175" t="s">
        <v>436</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437</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2978</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438</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3007</v>
      </c>
      <c r="G212" s="244"/>
      <c r="H212" s="245">
        <v>1460.4</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1460.4</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30" customHeight="1" x14ac:dyDescent="0.2">
      <c r="A214" s="33"/>
      <c r="B214" s="162"/>
      <c r="C214" s="163" t="s">
        <v>346</v>
      </c>
      <c r="D214" s="163" t="s">
        <v>237</v>
      </c>
      <c r="E214" s="164" t="s">
        <v>442</v>
      </c>
      <c r="F214" s="165" t="s">
        <v>443</v>
      </c>
      <c r="G214" s="240" t="s">
        <v>341</v>
      </c>
      <c r="H214" s="241">
        <v>23272.2</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3008</v>
      </c>
    </row>
    <row r="215" spans="1:65" s="2" customFormat="1" ht="29.25" x14ac:dyDescent="0.2">
      <c r="A215" s="33"/>
      <c r="B215" s="34"/>
      <c r="C215" s="33"/>
      <c r="D215" s="174" t="s">
        <v>243</v>
      </c>
      <c r="E215" s="33"/>
      <c r="F215" s="175" t="s">
        <v>445</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13" customFormat="1" x14ac:dyDescent="0.2">
      <c r="B216" s="179"/>
      <c r="D216" s="174" t="s">
        <v>247</v>
      </c>
      <c r="E216" s="180" t="s">
        <v>1</v>
      </c>
      <c r="F216" s="181" t="s">
        <v>2978</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3" customFormat="1" ht="22.5" x14ac:dyDescent="0.2">
      <c r="B217" s="179"/>
      <c r="D217" s="174" t="s">
        <v>247</v>
      </c>
      <c r="E217" s="180" t="s">
        <v>1</v>
      </c>
      <c r="F217" s="181" t="s">
        <v>446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3009</v>
      </c>
      <c r="G218" s="244"/>
      <c r="H218" s="245">
        <v>23272.2</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23272.2</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14.45" customHeight="1" x14ac:dyDescent="0.2">
      <c r="A220" s="33"/>
      <c r="B220" s="162"/>
      <c r="C220" s="163" t="s">
        <v>353</v>
      </c>
      <c r="D220" s="163" t="s">
        <v>237</v>
      </c>
      <c r="E220" s="164" t="s">
        <v>1939</v>
      </c>
      <c r="F220" s="165" t="s">
        <v>1940</v>
      </c>
      <c r="G220" s="240" t="s">
        <v>271</v>
      </c>
      <c r="H220" s="241">
        <v>7956</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3010</v>
      </c>
    </row>
    <row r="221" spans="1:65" s="2" customFormat="1" ht="29.25" x14ac:dyDescent="0.2">
      <c r="A221" s="33"/>
      <c r="B221" s="34"/>
      <c r="C221" s="33"/>
      <c r="D221" s="174" t="s">
        <v>243</v>
      </c>
      <c r="E221" s="33"/>
      <c r="F221" s="175" t="s">
        <v>1942</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136.5" x14ac:dyDescent="0.2">
      <c r="A222" s="33"/>
      <c r="B222" s="34"/>
      <c r="C222" s="33"/>
      <c r="D222" s="174" t="s">
        <v>245</v>
      </c>
      <c r="E222" s="33"/>
      <c r="F222" s="178" t="s">
        <v>430</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2978</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3011</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3012</v>
      </c>
      <c r="G225" s="244"/>
      <c r="H225" s="245">
        <v>7956</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7956</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14058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3013</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2978</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3014</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3015</v>
      </c>
      <c r="G233" s="244"/>
      <c r="H233" s="245">
        <v>14058</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14058</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19.899999999999999" customHeight="1" x14ac:dyDescent="0.2">
      <c r="A235" s="33"/>
      <c r="B235" s="162"/>
      <c r="C235" s="163" t="s">
        <v>8</v>
      </c>
      <c r="D235" s="163" t="s">
        <v>237</v>
      </c>
      <c r="E235" s="164" t="s">
        <v>470</v>
      </c>
      <c r="F235" s="165" t="s">
        <v>471</v>
      </c>
      <c r="G235" s="240" t="s">
        <v>263</v>
      </c>
      <c r="H235" s="241">
        <v>546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3016</v>
      </c>
    </row>
    <row r="236" spans="1:65" s="2" customFormat="1" ht="29.25" x14ac:dyDescent="0.2">
      <c r="A236" s="33"/>
      <c r="B236" s="34"/>
      <c r="C236" s="33"/>
      <c r="D236" s="174" t="s">
        <v>243</v>
      </c>
      <c r="E236" s="33"/>
      <c r="F236" s="175" t="s">
        <v>473</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136.5" x14ac:dyDescent="0.2">
      <c r="A237" s="33"/>
      <c r="B237" s="34"/>
      <c r="C237" s="33"/>
      <c r="D237" s="174" t="s">
        <v>245</v>
      </c>
      <c r="E237" s="33"/>
      <c r="F237" s="178" t="s">
        <v>468</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2978</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2979</v>
      </c>
      <c r="G239" s="244"/>
      <c r="H239" s="245">
        <v>546</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546</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379</v>
      </c>
      <c r="D241" s="197" t="s">
        <v>338</v>
      </c>
      <c r="E241" s="198" t="s">
        <v>477</v>
      </c>
      <c r="F241" s="199" t="s">
        <v>478</v>
      </c>
      <c r="G241" s="248" t="s">
        <v>479</v>
      </c>
      <c r="H241" s="249">
        <v>16.870999999999999</v>
      </c>
      <c r="I241" s="200"/>
      <c r="J241" s="256">
        <f>ROUND(I241*H241,2)</f>
        <v>0</v>
      </c>
      <c r="K241" s="257" t="s">
        <v>241</v>
      </c>
      <c r="L241" s="201"/>
      <c r="M241" s="202" t="s">
        <v>1</v>
      </c>
      <c r="N241" s="203" t="s">
        <v>41</v>
      </c>
      <c r="O241" s="59"/>
      <c r="P241" s="170">
        <f>O241*H241</f>
        <v>0</v>
      </c>
      <c r="Q241" s="170">
        <v>1E-3</v>
      </c>
      <c r="R241" s="170">
        <f>Q241*H241</f>
        <v>1.6871000000000001E-2</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3017</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3018</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3019</v>
      </c>
      <c r="G244" s="244"/>
      <c r="H244" s="245">
        <v>16.870999999999999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16.870999999999999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386</v>
      </c>
      <c r="D246" s="163" t="s">
        <v>237</v>
      </c>
      <c r="E246" s="164" t="s">
        <v>483</v>
      </c>
      <c r="F246" s="165" t="s">
        <v>484</v>
      </c>
      <c r="G246" s="240" t="s">
        <v>263</v>
      </c>
      <c r="H246" s="241">
        <v>190</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3020</v>
      </c>
    </row>
    <row r="247" spans="1:65" s="2" customFormat="1" ht="19.5" x14ac:dyDescent="0.2">
      <c r="A247" s="33"/>
      <c r="B247" s="34"/>
      <c r="C247" s="33"/>
      <c r="D247" s="174" t="s">
        <v>243</v>
      </c>
      <c r="E247" s="33"/>
      <c r="F247" s="175" t="s">
        <v>486</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487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2978</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3021</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3022</v>
      </c>
      <c r="G251" s="244"/>
      <c r="H251" s="245">
        <v>190</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190</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393</v>
      </c>
      <c r="D253" s="163" t="s">
        <v>237</v>
      </c>
      <c r="E253" s="164" t="s">
        <v>494</v>
      </c>
      <c r="F253" s="165" t="s">
        <v>495</v>
      </c>
      <c r="G253" s="240" t="s">
        <v>263</v>
      </c>
      <c r="H253" s="241">
        <v>2688.5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3023</v>
      </c>
    </row>
    <row r="254" spans="1:65" s="2" customFormat="1" ht="29.25" x14ac:dyDescent="0.2">
      <c r="A254" s="33"/>
      <c r="B254" s="34"/>
      <c r="C254" s="33"/>
      <c r="D254" s="174" t="s">
        <v>243</v>
      </c>
      <c r="E254" s="33"/>
      <c r="F254" s="175" t="s">
        <v>497</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58.5" x14ac:dyDescent="0.2">
      <c r="A255" s="33"/>
      <c r="B255" s="34"/>
      <c r="C255" s="33"/>
      <c r="D255" s="174" t="s">
        <v>245</v>
      </c>
      <c r="E255" s="33"/>
      <c r="F255" s="178" t="s">
        <v>498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2978</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3024</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3025</v>
      </c>
      <c r="G258" s="244"/>
      <c r="H258" s="245">
        <v>356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D259" s="174" t="s">
        <v>247</v>
      </c>
      <c r="E259" s="180" t="s">
        <v>1</v>
      </c>
      <c r="F259" s="181" t="s">
        <v>3026</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3027</v>
      </c>
      <c r="G260" s="244"/>
      <c r="H260" s="245">
        <v>2332.5</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5" customFormat="1" x14ac:dyDescent="0.2">
      <c r="B261" s="191"/>
      <c r="D261" s="174" t="s">
        <v>247</v>
      </c>
      <c r="E261" s="192" t="s">
        <v>1</v>
      </c>
      <c r="F261" s="193" t="s">
        <v>252</v>
      </c>
      <c r="G261" s="246"/>
      <c r="H261" s="247">
        <v>2688.5</v>
      </c>
      <c r="I261" s="246"/>
      <c r="J261" s="246"/>
      <c r="K261" s="246"/>
      <c r="L261" s="191"/>
      <c r="M261" s="194"/>
      <c r="N261" s="195"/>
      <c r="O261" s="195"/>
      <c r="P261" s="195"/>
      <c r="Q261" s="195"/>
      <c r="R261" s="195"/>
      <c r="S261" s="195"/>
      <c r="T261" s="196"/>
      <c r="AT261" s="192" t="s">
        <v>247</v>
      </c>
      <c r="AU261" s="192" t="s">
        <v>85</v>
      </c>
      <c r="AV261" s="15" t="s">
        <v>98</v>
      </c>
      <c r="AW261" s="15" t="s">
        <v>33</v>
      </c>
      <c r="AX261" s="15" t="s">
        <v>83</v>
      </c>
      <c r="AY261" s="192" t="s">
        <v>235</v>
      </c>
    </row>
    <row r="262" spans="1:65" s="2" customFormat="1" ht="19.899999999999999" customHeight="1" x14ac:dyDescent="0.2">
      <c r="A262" s="33"/>
      <c r="B262" s="162"/>
      <c r="C262" s="163" t="s">
        <v>403</v>
      </c>
      <c r="D262" s="163" t="s">
        <v>237</v>
      </c>
      <c r="E262" s="164" t="s">
        <v>864</v>
      </c>
      <c r="F262" s="165" t="s">
        <v>865</v>
      </c>
      <c r="G262" s="240" t="s">
        <v>263</v>
      </c>
      <c r="H262" s="241">
        <v>546</v>
      </c>
      <c r="I262" s="167"/>
      <c r="J262" s="254">
        <f>ROUND(I262*H262,2)</f>
        <v>0</v>
      </c>
      <c r="K262" s="255" t="s">
        <v>241</v>
      </c>
      <c r="L262" s="34"/>
      <c r="M262" s="168" t="s">
        <v>1</v>
      </c>
      <c r="N262" s="169" t="s">
        <v>41</v>
      </c>
      <c r="O262" s="59"/>
      <c r="P262" s="170">
        <f>O262*H262</f>
        <v>0</v>
      </c>
      <c r="Q262" s="170">
        <v>0</v>
      </c>
      <c r="R262" s="170">
        <f>Q262*H262</f>
        <v>0</v>
      </c>
      <c r="S262" s="170">
        <v>0</v>
      </c>
      <c r="T262" s="171">
        <f>S262*H262</f>
        <v>0</v>
      </c>
      <c r="U262" s="33"/>
      <c r="V262" s="33"/>
      <c r="W262" s="33"/>
      <c r="X262" s="33"/>
      <c r="Y262" s="33"/>
      <c r="Z262" s="33"/>
      <c r="AA262" s="33"/>
      <c r="AB262" s="33"/>
      <c r="AC262" s="33"/>
      <c r="AD262" s="33"/>
      <c r="AE262" s="33"/>
      <c r="AR262" s="172" t="s">
        <v>98</v>
      </c>
      <c r="AT262" s="172" t="s">
        <v>237</v>
      </c>
      <c r="AU262" s="172" t="s">
        <v>85</v>
      </c>
      <c r="AY262" s="18" t="s">
        <v>235</v>
      </c>
      <c r="BE262" s="173">
        <f>IF(N262="základní",J262,0)</f>
        <v>0</v>
      </c>
      <c r="BF262" s="173">
        <f>IF(N262="snížená",J262,0)</f>
        <v>0</v>
      </c>
      <c r="BG262" s="173">
        <f>IF(N262="zákl. přenesená",J262,0)</f>
        <v>0</v>
      </c>
      <c r="BH262" s="173">
        <f>IF(N262="sníž. přenesená",J262,0)</f>
        <v>0</v>
      </c>
      <c r="BI262" s="173">
        <f>IF(N262="nulová",J262,0)</f>
        <v>0</v>
      </c>
      <c r="BJ262" s="18" t="s">
        <v>83</v>
      </c>
      <c r="BK262" s="173">
        <f>ROUND(I262*H262,2)</f>
        <v>0</v>
      </c>
      <c r="BL262" s="18" t="s">
        <v>98</v>
      </c>
      <c r="BM262" s="172" t="s">
        <v>3028</v>
      </c>
    </row>
    <row r="263" spans="1:65" s="2" customFormat="1" ht="29.25" x14ac:dyDescent="0.2">
      <c r="A263" s="33"/>
      <c r="B263" s="34"/>
      <c r="C263" s="33"/>
      <c r="D263" s="174" t="s">
        <v>243</v>
      </c>
      <c r="E263" s="33"/>
      <c r="F263" s="175" t="s">
        <v>867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243</v>
      </c>
      <c r="AU263" s="18" t="s">
        <v>85</v>
      </c>
    </row>
    <row r="264" spans="1:65" s="2" customFormat="1" ht="58.5" x14ac:dyDescent="0.2">
      <c r="A264" s="33"/>
      <c r="B264" s="34"/>
      <c r="C264" s="33"/>
      <c r="D264" s="174" t="s">
        <v>245</v>
      </c>
      <c r="E264" s="33"/>
      <c r="F264" s="178" t="s">
        <v>453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245</v>
      </c>
      <c r="AU264" s="18" t="s">
        <v>85</v>
      </c>
    </row>
    <row r="265" spans="1:65" s="13" customFormat="1" x14ac:dyDescent="0.2">
      <c r="B265" s="179"/>
      <c r="D265" s="174" t="s">
        <v>247</v>
      </c>
      <c r="E265" s="180" t="s">
        <v>1</v>
      </c>
      <c r="F265" s="181" t="s">
        <v>2978</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2979</v>
      </c>
      <c r="G266" s="244"/>
      <c r="H266" s="245">
        <v>546</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546</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19.899999999999999" customHeight="1" x14ac:dyDescent="0.2">
      <c r="A268" s="33"/>
      <c r="B268" s="162"/>
      <c r="C268" s="163" t="s">
        <v>412</v>
      </c>
      <c r="D268" s="163" t="s">
        <v>237</v>
      </c>
      <c r="E268" s="164" t="s">
        <v>1063</v>
      </c>
      <c r="F268" s="165" t="s">
        <v>1064</v>
      </c>
      <c r="G268" s="240" t="s">
        <v>648</v>
      </c>
      <c r="H268" s="241">
        <v>8</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3029</v>
      </c>
    </row>
    <row r="269" spans="1:65" s="2" customFormat="1" ht="29.25" x14ac:dyDescent="0.2">
      <c r="A269" s="33"/>
      <c r="B269" s="34"/>
      <c r="C269" s="33"/>
      <c r="D269" s="174" t="s">
        <v>243</v>
      </c>
      <c r="E269" s="33"/>
      <c r="F269" s="175" t="s">
        <v>1065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87.75" x14ac:dyDescent="0.2">
      <c r="A270" s="33"/>
      <c r="B270" s="34"/>
      <c r="C270" s="33"/>
      <c r="D270" s="174" t="s">
        <v>245</v>
      </c>
      <c r="E270" s="33"/>
      <c r="F270" s="178" t="s">
        <v>872</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245</v>
      </c>
      <c r="AU270" s="18" t="s">
        <v>85</v>
      </c>
    </row>
    <row r="271" spans="1:65" s="13" customFormat="1" x14ac:dyDescent="0.2">
      <c r="B271" s="179"/>
      <c r="D271" s="174" t="s">
        <v>247</v>
      </c>
      <c r="E271" s="180" t="s">
        <v>1</v>
      </c>
      <c r="F271" s="181" t="s">
        <v>3030</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3" customFormat="1" x14ac:dyDescent="0.2">
      <c r="B272" s="179"/>
      <c r="D272" s="174" t="s">
        <v>247</v>
      </c>
      <c r="E272" s="180" t="s">
        <v>1</v>
      </c>
      <c r="F272" s="181" t="s">
        <v>874</v>
      </c>
      <c r="G272" s="242"/>
      <c r="H272" s="243" t="s">
        <v>1</v>
      </c>
      <c r="I272" s="242"/>
      <c r="J272" s="242"/>
      <c r="K272" s="242"/>
      <c r="L272" s="179"/>
      <c r="M272" s="182"/>
      <c r="N272" s="183"/>
      <c r="O272" s="183"/>
      <c r="P272" s="183"/>
      <c r="Q272" s="183"/>
      <c r="R272" s="183"/>
      <c r="S272" s="183"/>
      <c r="T272" s="184"/>
      <c r="AT272" s="180" t="s">
        <v>247</v>
      </c>
      <c r="AU272" s="180" t="s">
        <v>85</v>
      </c>
      <c r="AV272" s="13" t="s">
        <v>83</v>
      </c>
      <c r="AW272" s="13" t="s">
        <v>33</v>
      </c>
      <c r="AX272" s="13" t="s">
        <v>76</v>
      </c>
      <c r="AY272" s="180" t="s">
        <v>235</v>
      </c>
    </row>
    <row r="273" spans="1:65" s="14" customFormat="1" x14ac:dyDescent="0.2">
      <c r="B273" s="185"/>
      <c r="D273" s="174" t="s">
        <v>247</v>
      </c>
      <c r="E273" s="186" t="s">
        <v>1</v>
      </c>
      <c r="F273" s="187" t="s">
        <v>316</v>
      </c>
      <c r="G273" s="244"/>
      <c r="H273" s="245">
        <v>8</v>
      </c>
      <c r="I273" s="244"/>
      <c r="J273" s="244"/>
      <c r="K273" s="244"/>
      <c r="L273" s="185"/>
      <c r="M273" s="188"/>
      <c r="N273" s="189"/>
      <c r="O273" s="189"/>
      <c r="P273" s="189"/>
      <c r="Q273" s="189"/>
      <c r="R273" s="189"/>
      <c r="S273" s="189"/>
      <c r="T273" s="190"/>
      <c r="AT273" s="186" t="s">
        <v>247</v>
      </c>
      <c r="AU273" s="186" t="s">
        <v>85</v>
      </c>
      <c r="AV273" s="14" t="s">
        <v>85</v>
      </c>
      <c r="AW273" s="14" t="s">
        <v>33</v>
      </c>
      <c r="AX273" s="14" t="s">
        <v>76</v>
      </c>
      <c r="AY273" s="186" t="s">
        <v>235</v>
      </c>
    </row>
    <row r="274" spans="1:65" s="15" customFormat="1" x14ac:dyDescent="0.2">
      <c r="B274" s="191"/>
      <c r="D274" s="174" t="s">
        <v>247</v>
      </c>
      <c r="E274" s="192" t="s">
        <v>1</v>
      </c>
      <c r="F274" s="193" t="s">
        <v>252</v>
      </c>
      <c r="G274" s="246"/>
      <c r="H274" s="247">
        <v>8</v>
      </c>
      <c r="I274" s="246"/>
      <c r="J274" s="246"/>
      <c r="K274" s="246"/>
      <c r="L274" s="191"/>
      <c r="M274" s="194"/>
      <c r="N274" s="195"/>
      <c r="O274" s="195"/>
      <c r="P274" s="195"/>
      <c r="Q274" s="195"/>
      <c r="R274" s="195"/>
      <c r="S274" s="195"/>
      <c r="T274" s="196"/>
      <c r="AT274" s="192" t="s">
        <v>247</v>
      </c>
      <c r="AU274" s="192" t="s">
        <v>85</v>
      </c>
      <c r="AV274" s="15" t="s">
        <v>98</v>
      </c>
      <c r="AW274" s="15" t="s">
        <v>33</v>
      </c>
      <c r="AX274" s="15" t="s">
        <v>83</v>
      </c>
      <c r="AY274" s="192" t="s">
        <v>235</v>
      </c>
    </row>
    <row r="275" spans="1:65" s="2" customFormat="1" ht="19.899999999999999" customHeight="1" x14ac:dyDescent="0.2">
      <c r="A275" s="33"/>
      <c r="B275" s="162"/>
      <c r="C275" s="163" t="s">
        <v>7</v>
      </c>
      <c r="D275" s="163" t="s">
        <v>237</v>
      </c>
      <c r="E275" s="164" t="s">
        <v>930</v>
      </c>
      <c r="F275" s="165" t="s">
        <v>931</v>
      </c>
      <c r="G275" s="240" t="s">
        <v>648</v>
      </c>
      <c r="H275" s="241">
        <v>8</v>
      </c>
      <c r="I275" s="167"/>
      <c r="J275" s="254">
        <f>ROUND(I275*H275,2)</f>
        <v>0</v>
      </c>
      <c r="K275" s="255" t="s">
        <v>1</v>
      </c>
      <c r="L275" s="34"/>
      <c r="M275" s="168" t="s">
        <v>1</v>
      </c>
      <c r="N275" s="169" t="s">
        <v>41</v>
      </c>
      <c r="O275" s="59"/>
      <c r="P275" s="170">
        <f>O275*H275</f>
        <v>0</v>
      </c>
      <c r="Q275" s="170">
        <v>0</v>
      </c>
      <c r="R275" s="170">
        <f>Q275*H275</f>
        <v>0</v>
      </c>
      <c r="S275" s="170">
        <v>0</v>
      </c>
      <c r="T275" s="171">
        <f>S275*H275</f>
        <v>0</v>
      </c>
      <c r="U275" s="33"/>
      <c r="V275" s="33"/>
      <c r="W275" s="33"/>
      <c r="X275" s="33"/>
      <c r="Y275" s="33"/>
      <c r="Z275" s="33"/>
      <c r="AA275" s="33"/>
      <c r="AB275" s="33"/>
      <c r="AC275" s="33"/>
      <c r="AD275" s="33"/>
      <c r="AE275" s="33"/>
      <c r="AR275" s="172" t="s">
        <v>98</v>
      </c>
      <c r="AT275" s="172" t="s">
        <v>237</v>
      </c>
      <c r="AU275" s="172" t="s">
        <v>85</v>
      </c>
      <c r="AY275" s="18" t="s">
        <v>235</v>
      </c>
      <c r="BE275" s="173">
        <f>IF(N275="základní",J275,0)</f>
        <v>0</v>
      </c>
      <c r="BF275" s="173">
        <f>IF(N275="snížená",J275,0)</f>
        <v>0</v>
      </c>
      <c r="BG275" s="173">
        <f>IF(N275="zákl. přenesená",J275,0)</f>
        <v>0</v>
      </c>
      <c r="BH275" s="173">
        <f>IF(N275="sníž. přenesená",J275,0)</f>
        <v>0</v>
      </c>
      <c r="BI275" s="173">
        <f>IF(N275="nulová",J275,0)</f>
        <v>0</v>
      </c>
      <c r="BJ275" s="18" t="s">
        <v>83</v>
      </c>
      <c r="BK275" s="173">
        <f>ROUND(I275*H275,2)</f>
        <v>0</v>
      </c>
      <c r="BL275" s="18" t="s">
        <v>98</v>
      </c>
      <c r="BM275" s="172" t="s">
        <v>3031</v>
      </c>
    </row>
    <row r="276" spans="1:65" s="2" customFormat="1" ht="29.25" x14ac:dyDescent="0.2">
      <c r="A276" s="33"/>
      <c r="B276" s="34"/>
      <c r="C276" s="33"/>
      <c r="D276" s="174" t="s">
        <v>243</v>
      </c>
      <c r="E276" s="33"/>
      <c r="F276" s="175" t="s">
        <v>933</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243</v>
      </c>
      <c r="AU276" s="18" t="s">
        <v>85</v>
      </c>
    </row>
    <row r="277" spans="1:65" s="2" customFormat="1" ht="78" x14ac:dyDescent="0.2">
      <c r="A277" s="33"/>
      <c r="B277" s="34"/>
      <c r="C277" s="33"/>
      <c r="D277" s="174" t="s">
        <v>245</v>
      </c>
      <c r="E277" s="33"/>
      <c r="F277" s="178" t="s">
        <v>934</v>
      </c>
      <c r="G277" s="238"/>
      <c r="H277" s="238"/>
      <c r="I277" s="238"/>
      <c r="J277" s="238"/>
      <c r="K277" s="238"/>
      <c r="L277" s="34"/>
      <c r="M277" s="176"/>
      <c r="N277" s="177"/>
      <c r="O277" s="59"/>
      <c r="P277" s="59"/>
      <c r="Q277" s="59"/>
      <c r="R277" s="59"/>
      <c r="S277" s="59"/>
      <c r="T277" s="60"/>
      <c r="U277" s="33"/>
      <c r="V277" s="33"/>
      <c r="W277" s="33"/>
      <c r="X277" s="33"/>
      <c r="Y277" s="33"/>
      <c r="Z277" s="33"/>
      <c r="AA277" s="33"/>
      <c r="AB277" s="33"/>
      <c r="AC277" s="33"/>
      <c r="AD277" s="33"/>
      <c r="AE277" s="33"/>
      <c r="AT277" s="18" t="s">
        <v>245</v>
      </c>
      <c r="AU277" s="18" t="s">
        <v>85</v>
      </c>
    </row>
    <row r="278" spans="1:65" s="13" customFormat="1" x14ac:dyDescent="0.2">
      <c r="B278" s="179"/>
      <c r="D278" s="174" t="s">
        <v>247</v>
      </c>
      <c r="E278" s="180" t="s">
        <v>1</v>
      </c>
      <c r="F278" s="181" t="s">
        <v>3030</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316</v>
      </c>
      <c r="G279" s="244"/>
      <c r="H279" s="245">
        <v>8</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8</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97" t="s">
        <v>425</v>
      </c>
      <c r="D281" s="197" t="s">
        <v>338</v>
      </c>
      <c r="E281" s="198" t="s">
        <v>2061</v>
      </c>
      <c r="F281" s="199" t="s">
        <v>2062</v>
      </c>
      <c r="G281" s="248" t="s">
        <v>648</v>
      </c>
      <c r="H281" s="249">
        <v>3</v>
      </c>
      <c r="I281" s="200"/>
      <c r="J281" s="256">
        <f>ROUND(I281*H281,2)</f>
        <v>0</v>
      </c>
      <c r="K281" s="257" t="s">
        <v>1</v>
      </c>
      <c r="L281" s="201"/>
      <c r="M281" s="202" t="s">
        <v>1</v>
      </c>
      <c r="N281" s="203" t="s">
        <v>41</v>
      </c>
      <c r="O281" s="59"/>
      <c r="P281" s="170">
        <f>O281*H281</f>
        <v>0</v>
      </c>
      <c r="Q281" s="170">
        <v>0.01</v>
      </c>
      <c r="R281" s="170">
        <f>Q281*H281</f>
        <v>0.03</v>
      </c>
      <c r="S281" s="170">
        <v>0</v>
      </c>
      <c r="T281" s="171">
        <f>S281*H281</f>
        <v>0</v>
      </c>
      <c r="U281" s="33"/>
      <c r="V281" s="33"/>
      <c r="W281" s="33"/>
      <c r="X281" s="33"/>
      <c r="Y281" s="33"/>
      <c r="Z281" s="33"/>
      <c r="AA281" s="33"/>
      <c r="AB281" s="33"/>
      <c r="AC281" s="33"/>
      <c r="AD281" s="33"/>
      <c r="AE281" s="33"/>
      <c r="AR281" s="172" t="s">
        <v>316</v>
      </c>
      <c r="AT281" s="172" t="s">
        <v>338</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3032</v>
      </c>
    </row>
    <row r="282" spans="1:65" s="2" customFormat="1" x14ac:dyDescent="0.2">
      <c r="A282" s="33"/>
      <c r="B282" s="34"/>
      <c r="C282" s="33"/>
      <c r="D282" s="174" t="s">
        <v>243</v>
      </c>
      <c r="E282" s="33"/>
      <c r="F282" s="175" t="s">
        <v>2062</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13" customFormat="1" x14ac:dyDescent="0.2">
      <c r="B283" s="179"/>
      <c r="D283" s="174" t="s">
        <v>247</v>
      </c>
      <c r="E283" s="180" t="s">
        <v>1</v>
      </c>
      <c r="F283" s="181" t="s">
        <v>938</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D284" s="174" t="s">
        <v>247</v>
      </c>
      <c r="E284" s="186" t="s">
        <v>1</v>
      </c>
      <c r="F284" s="187" t="s">
        <v>93</v>
      </c>
      <c r="G284" s="244"/>
      <c r="H284" s="245">
        <v>3</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5" customFormat="1" x14ac:dyDescent="0.2">
      <c r="B285" s="191"/>
      <c r="D285" s="174" t="s">
        <v>247</v>
      </c>
      <c r="E285" s="192" t="s">
        <v>1</v>
      </c>
      <c r="F285" s="193" t="s">
        <v>252</v>
      </c>
      <c r="G285" s="246"/>
      <c r="H285" s="247">
        <v>3</v>
      </c>
      <c r="I285" s="246"/>
      <c r="J285" s="246"/>
      <c r="K285" s="246"/>
      <c r="L285" s="191"/>
      <c r="M285" s="194"/>
      <c r="N285" s="195"/>
      <c r="O285" s="195"/>
      <c r="P285" s="195"/>
      <c r="Q285" s="195"/>
      <c r="R285" s="195"/>
      <c r="S285" s="195"/>
      <c r="T285" s="196"/>
      <c r="AT285" s="192" t="s">
        <v>247</v>
      </c>
      <c r="AU285" s="192" t="s">
        <v>85</v>
      </c>
      <c r="AV285" s="15" t="s">
        <v>98</v>
      </c>
      <c r="AW285" s="15" t="s">
        <v>33</v>
      </c>
      <c r="AX285" s="15" t="s">
        <v>83</v>
      </c>
      <c r="AY285" s="192" t="s">
        <v>235</v>
      </c>
    </row>
    <row r="286" spans="1:65" s="2" customFormat="1" ht="19.899999999999999" customHeight="1" x14ac:dyDescent="0.2">
      <c r="A286" s="33"/>
      <c r="B286" s="162"/>
      <c r="C286" s="197" t="s">
        <v>432</v>
      </c>
      <c r="D286" s="197" t="s">
        <v>338</v>
      </c>
      <c r="E286" s="198" t="s">
        <v>2064</v>
      </c>
      <c r="F286" s="199" t="s">
        <v>2065</v>
      </c>
      <c r="G286" s="248" t="s">
        <v>648</v>
      </c>
      <c r="H286" s="249">
        <v>3</v>
      </c>
      <c r="I286" s="200"/>
      <c r="J286" s="256">
        <f>ROUND(I286*H286,2)</f>
        <v>0</v>
      </c>
      <c r="K286" s="257" t="s">
        <v>1</v>
      </c>
      <c r="L286" s="201"/>
      <c r="M286" s="202" t="s">
        <v>1</v>
      </c>
      <c r="N286" s="203" t="s">
        <v>41</v>
      </c>
      <c r="O286" s="59"/>
      <c r="P286" s="170">
        <f>O286*H286</f>
        <v>0</v>
      </c>
      <c r="Q286" s="170">
        <v>0.01</v>
      </c>
      <c r="R286" s="170">
        <f>Q286*H286</f>
        <v>0.03</v>
      </c>
      <c r="S286" s="170">
        <v>0</v>
      </c>
      <c r="T286" s="171">
        <f>S286*H286</f>
        <v>0</v>
      </c>
      <c r="U286" s="33"/>
      <c r="V286" s="33"/>
      <c r="W286" s="33"/>
      <c r="X286" s="33"/>
      <c r="Y286" s="33"/>
      <c r="Z286" s="33"/>
      <c r="AA286" s="33"/>
      <c r="AB286" s="33"/>
      <c r="AC286" s="33"/>
      <c r="AD286" s="33"/>
      <c r="AE286" s="33"/>
      <c r="AR286" s="172" t="s">
        <v>316</v>
      </c>
      <c r="AT286" s="172" t="s">
        <v>338</v>
      </c>
      <c r="AU286" s="172" t="s">
        <v>85</v>
      </c>
      <c r="AY286" s="18" t="s">
        <v>235</v>
      </c>
      <c r="BE286" s="173">
        <f>IF(N286="základní",J286,0)</f>
        <v>0</v>
      </c>
      <c r="BF286" s="173">
        <f>IF(N286="snížená",J286,0)</f>
        <v>0</v>
      </c>
      <c r="BG286" s="173">
        <f>IF(N286="zákl. přenesená",J286,0)</f>
        <v>0</v>
      </c>
      <c r="BH286" s="173">
        <f>IF(N286="sníž. přenesená",J286,0)</f>
        <v>0</v>
      </c>
      <c r="BI286" s="173">
        <f>IF(N286="nulová",J286,0)</f>
        <v>0</v>
      </c>
      <c r="BJ286" s="18" t="s">
        <v>83</v>
      </c>
      <c r="BK286" s="173">
        <f>ROUND(I286*H286,2)</f>
        <v>0</v>
      </c>
      <c r="BL286" s="18" t="s">
        <v>98</v>
      </c>
      <c r="BM286" s="172" t="s">
        <v>3033</v>
      </c>
    </row>
    <row r="287" spans="1:65" s="2" customFormat="1" x14ac:dyDescent="0.2">
      <c r="A287" s="33"/>
      <c r="B287" s="34"/>
      <c r="C287" s="33"/>
      <c r="D287" s="174" t="s">
        <v>243</v>
      </c>
      <c r="E287" s="33"/>
      <c r="F287" s="175" t="s">
        <v>2065</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243</v>
      </c>
      <c r="AU287" s="18" t="s">
        <v>85</v>
      </c>
    </row>
    <row r="288" spans="1:65" s="13" customFormat="1" x14ac:dyDescent="0.2">
      <c r="B288" s="179"/>
      <c r="D288" s="174" t="s">
        <v>247</v>
      </c>
      <c r="E288" s="180" t="s">
        <v>1</v>
      </c>
      <c r="F288" s="181" t="s">
        <v>938</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93</v>
      </c>
      <c r="G289" s="244"/>
      <c r="H289" s="245">
        <v>3</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4.45" customHeight="1" x14ac:dyDescent="0.2">
      <c r="A291" s="33"/>
      <c r="B291" s="162"/>
      <c r="C291" s="197" t="s">
        <v>441</v>
      </c>
      <c r="D291" s="197" t="s">
        <v>338</v>
      </c>
      <c r="E291" s="198" t="s">
        <v>2076</v>
      </c>
      <c r="F291" s="199" t="s">
        <v>3034</v>
      </c>
      <c r="G291" s="248" t="s">
        <v>648</v>
      </c>
      <c r="H291" s="249">
        <v>2</v>
      </c>
      <c r="I291" s="200"/>
      <c r="J291" s="256">
        <f>ROUND(I291*H291,2)</f>
        <v>0</v>
      </c>
      <c r="K291" s="257" t="s">
        <v>1</v>
      </c>
      <c r="L291" s="201"/>
      <c r="M291" s="202" t="s">
        <v>1</v>
      </c>
      <c r="N291" s="203"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316</v>
      </c>
      <c r="AT291" s="172" t="s">
        <v>338</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3035</v>
      </c>
    </row>
    <row r="292" spans="1:65" s="2" customFormat="1" x14ac:dyDescent="0.2">
      <c r="A292" s="33"/>
      <c r="B292" s="34"/>
      <c r="C292" s="33"/>
      <c r="D292" s="174" t="s">
        <v>243</v>
      </c>
      <c r="E292" s="33"/>
      <c r="F292" s="175" t="s">
        <v>3034</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13" customFormat="1" x14ac:dyDescent="0.2">
      <c r="B293" s="179"/>
      <c r="D293" s="174" t="s">
        <v>247</v>
      </c>
      <c r="E293" s="180" t="s">
        <v>1</v>
      </c>
      <c r="F293" s="181" t="s">
        <v>938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4" customFormat="1" x14ac:dyDescent="0.2">
      <c r="B294" s="185"/>
      <c r="D294" s="174" t="s">
        <v>247</v>
      </c>
      <c r="E294" s="186" t="s">
        <v>1</v>
      </c>
      <c r="F294" s="187" t="s">
        <v>85</v>
      </c>
      <c r="G294" s="244"/>
      <c r="H294" s="245">
        <v>2</v>
      </c>
      <c r="I294" s="244"/>
      <c r="J294" s="244"/>
      <c r="K294" s="244"/>
      <c r="L294" s="185"/>
      <c r="M294" s="188"/>
      <c r="N294" s="189"/>
      <c r="O294" s="189"/>
      <c r="P294" s="189"/>
      <c r="Q294" s="189"/>
      <c r="R294" s="189"/>
      <c r="S294" s="189"/>
      <c r="T294" s="190"/>
      <c r="AT294" s="186" t="s">
        <v>247</v>
      </c>
      <c r="AU294" s="186" t="s">
        <v>85</v>
      </c>
      <c r="AV294" s="14" t="s">
        <v>85</v>
      </c>
      <c r="AW294" s="14" t="s">
        <v>33</v>
      </c>
      <c r="AX294" s="14" t="s">
        <v>76</v>
      </c>
      <c r="AY294" s="186" t="s">
        <v>235</v>
      </c>
    </row>
    <row r="295" spans="1:65" s="15" customFormat="1" x14ac:dyDescent="0.2">
      <c r="B295" s="191"/>
      <c r="D295" s="174" t="s">
        <v>247</v>
      </c>
      <c r="E295" s="192" t="s">
        <v>1</v>
      </c>
      <c r="F295" s="193" t="s">
        <v>252</v>
      </c>
      <c r="G295" s="246"/>
      <c r="H295" s="247">
        <v>2</v>
      </c>
      <c r="I295" s="246"/>
      <c r="J295" s="246"/>
      <c r="K295" s="246"/>
      <c r="L295" s="191"/>
      <c r="M295" s="194"/>
      <c r="N295" s="195"/>
      <c r="O295" s="195"/>
      <c r="P295" s="195"/>
      <c r="Q295" s="195"/>
      <c r="R295" s="195"/>
      <c r="S295" s="195"/>
      <c r="T295" s="196"/>
      <c r="AT295" s="192" t="s">
        <v>247</v>
      </c>
      <c r="AU295" s="192" t="s">
        <v>85</v>
      </c>
      <c r="AV295" s="15" t="s">
        <v>98</v>
      </c>
      <c r="AW295" s="15" t="s">
        <v>33</v>
      </c>
      <c r="AX295" s="15" t="s">
        <v>83</v>
      </c>
      <c r="AY295" s="192" t="s">
        <v>235</v>
      </c>
    </row>
    <row r="296" spans="1:65" s="2" customFormat="1" ht="19.899999999999999" customHeight="1" x14ac:dyDescent="0.2">
      <c r="A296" s="33"/>
      <c r="B296" s="162"/>
      <c r="C296" s="163" t="s">
        <v>448</v>
      </c>
      <c r="D296" s="163" t="s">
        <v>237</v>
      </c>
      <c r="E296" s="164" t="s">
        <v>961</v>
      </c>
      <c r="F296" s="165" t="s">
        <v>962</v>
      </c>
      <c r="G296" s="240" t="s">
        <v>648</v>
      </c>
      <c r="H296" s="241">
        <v>8</v>
      </c>
      <c r="I296" s="167"/>
      <c r="J296" s="254">
        <f>ROUND(I296*H296,2)</f>
        <v>0</v>
      </c>
      <c r="K296" s="255" t="s">
        <v>241</v>
      </c>
      <c r="L296" s="34"/>
      <c r="M296" s="168" t="s">
        <v>1</v>
      </c>
      <c r="N296" s="169" t="s">
        <v>41</v>
      </c>
      <c r="O296" s="59"/>
      <c r="P296" s="170">
        <f>O296*H296</f>
        <v>0</v>
      </c>
      <c r="Q296" s="170">
        <v>6.0000000000000002E-5</v>
      </c>
      <c r="R296" s="170">
        <f>Q296*H296</f>
        <v>4.8000000000000001E-4</v>
      </c>
      <c r="S296" s="170">
        <v>0</v>
      </c>
      <c r="T296" s="171">
        <f>S296*H296</f>
        <v>0</v>
      </c>
      <c r="U296" s="33"/>
      <c r="V296" s="33"/>
      <c r="W296" s="33"/>
      <c r="X296" s="33"/>
      <c r="Y296" s="33"/>
      <c r="Z296" s="33"/>
      <c r="AA296" s="33"/>
      <c r="AB296" s="33"/>
      <c r="AC296" s="33"/>
      <c r="AD296" s="33"/>
      <c r="AE296" s="33"/>
      <c r="AR296" s="172" t="s">
        <v>98</v>
      </c>
      <c r="AT296" s="172" t="s">
        <v>237</v>
      </c>
      <c r="AU296" s="172" t="s">
        <v>85</v>
      </c>
      <c r="AY296" s="18" t="s">
        <v>235</v>
      </c>
      <c r="BE296" s="173">
        <f>IF(N296="základní",J296,0)</f>
        <v>0</v>
      </c>
      <c r="BF296" s="173">
        <f>IF(N296="snížená",J296,0)</f>
        <v>0</v>
      </c>
      <c r="BG296" s="173">
        <f>IF(N296="zákl. přenesená",J296,0)</f>
        <v>0</v>
      </c>
      <c r="BH296" s="173">
        <f>IF(N296="sníž. přenesená",J296,0)</f>
        <v>0</v>
      </c>
      <c r="BI296" s="173">
        <f>IF(N296="nulová",J296,0)</f>
        <v>0</v>
      </c>
      <c r="BJ296" s="18" t="s">
        <v>83</v>
      </c>
      <c r="BK296" s="173">
        <f>ROUND(I296*H296,2)</f>
        <v>0</v>
      </c>
      <c r="BL296" s="18" t="s">
        <v>98</v>
      </c>
      <c r="BM296" s="172" t="s">
        <v>3036</v>
      </c>
    </row>
    <row r="297" spans="1:65" s="2" customFormat="1" x14ac:dyDescent="0.2">
      <c r="A297" s="33"/>
      <c r="B297" s="34"/>
      <c r="C297" s="33"/>
      <c r="D297" s="174" t="s">
        <v>243</v>
      </c>
      <c r="E297" s="33"/>
      <c r="F297" s="175" t="s">
        <v>964</v>
      </c>
      <c r="G297" s="238"/>
      <c r="H297" s="238"/>
      <c r="I297" s="238"/>
      <c r="J297" s="238"/>
      <c r="K297" s="238"/>
      <c r="L297" s="34"/>
      <c r="M297" s="176"/>
      <c r="N297" s="177"/>
      <c r="O297" s="59"/>
      <c r="P297" s="59"/>
      <c r="Q297" s="59"/>
      <c r="R297" s="59"/>
      <c r="S297" s="59"/>
      <c r="T297" s="60"/>
      <c r="U297" s="33"/>
      <c r="V297" s="33"/>
      <c r="W297" s="33"/>
      <c r="X297" s="33"/>
      <c r="Y297" s="33"/>
      <c r="Z297" s="33"/>
      <c r="AA297" s="33"/>
      <c r="AB297" s="33"/>
      <c r="AC297" s="33"/>
      <c r="AD297" s="33"/>
      <c r="AE297" s="33"/>
      <c r="AT297" s="18" t="s">
        <v>243</v>
      </c>
      <c r="AU297" s="18" t="s">
        <v>85</v>
      </c>
    </row>
    <row r="298" spans="1:65" s="2" customFormat="1" ht="58.5" x14ac:dyDescent="0.2">
      <c r="A298" s="33"/>
      <c r="B298" s="34"/>
      <c r="C298" s="33"/>
      <c r="D298" s="174" t="s">
        <v>245</v>
      </c>
      <c r="E298" s="33"/>
      <c r="F298" s="178" t="s">
        <v>965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245</v>
      </c>
      <c r="AU298" s="18" t="s">
        <v>85</v>
      </c>
    </row>
    <row r="299" spans="1:65" s="13" customFormat="1" x14ac:dyDescent="0.2">
      <c r="B299" s="179"/>
      <c r="D299" s="174" t="s">
        <v>247</v>
      </c>
      <c r="E299" s="180" t="s">
        <v>1</v>
      </c>
      <c r="F299" s="181" t="s">
        <v>3030</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4" customFormat="1" x14ac:dyDescent="0.2">
      <c r="B300" s="185"/>
      <c r="D300" s="174" t="s">
        <v>247</v>
      </c>
      <c r="E300" s="186" t="s">
        <v>1</v>
      </c>
      <c r="F300" s="187" t="s">
        <v>3037</v>
      </c>
      <c r="G300" s="244"/>
      <c r="H300" s="245">
        <v>8</v>
      </c>
      <c r="I300" s="244"/>
      <c r="J300" s="244"/>
      <c r="K300" s="244"/>
      <c r="L300" s="185"/>
      <c r="M300" s="188"/>
      <c r="N300" s="189"/>
      <c r="O300" s="189"/>
      <c r="P300" s="189"/>
      <c r="Q300" s="189"/>
      <c r="R300" s="189"/>
      <c r="S300" s="189"/>
      <c r="T300" s="190"/>
      <c r="AT300" s="186" t="s">
        <v>247</v>
      </c>
      <c r="AU300" s="186" t="s">
        <v>85</v>
      </c>
      <c r="AV300" s="14" t="s">
        <v>85</v>
      </c>
      <c r="AW300" s="14" t="s">
        <v>33</v>
      </c>
      <c r="AX300" s="14" t="s">
        <v>76</v>
      </c>
      <c r="AY300" s="186" t="s">
        <v>235</v>
      </c>
    </row>
    <row r="301" spans="1:65" s="15" customFormat="1" x14ac:dyDescent="0.2">
      <c r="B301" s="191"/>
      <c r="D301" s="174" t="s">
        <v>247</v>
      </c>
      <c r="E301" s="192" t="s">
        <v>1</v>
      </c>
      <c r="F301" s="193" t="s">
        <v>252</v>
      </c>
      <c r="G301" s="246"/>
      <c r="H301" s="247">
        <v>8</v>
      </c>
      <c r="I301" s="246"/>
      <c r="J301" s="246"/>
      <c r="K301" s="246"/>
      <c r="L301" s="191"/>
      <c r="M301" s="194"/>
      <c r="N301" s="195"/>
      <c r="O301" s="195"/>
      <c r="P301" s="195"/>
      <c r="Q301" s="195"/>
      <c r="R301" s="195"/>
      <c r="S301" s="195"/>
      <c r="T301" s="196"/>
      <c r="AT301" s="192" t="s">
        <v>247</v>
      </c>
      <c r="AU301" s="192" t="s">
        <v>85</v>
      </c>
      <c r="AV301" s="15" t="s">
        <v>98</v>
      </c>
      <c r="AW301" s="15" t="s">
        <v>33</v>
      </c>
      <c r="AX301" s="15" t="s">
        <v>83</v>
      </c>
      <c r="AY301" s="192" t="s">
        <v>235</v>
      </c>
    </row>
    <row r="302" spans="1:65" s="2" customFormat="1" ht="19.899999999999999" customHeight="1" x14ac:dyDescent="0.2">
      <c r="A302" s="33"/>
      <c r="B302" s="162"/>
      <c r="C302" s="197" t="s">
        <v>456</v>
      </c>
      <c r="D302" s="197" t="s">
        <v>338</v>
      </c>
      <c r="E302" s="198" t="s">
        <v>967</v>
      </c>
      <c r="F302" s="199" t="s">
        <v>968</v>
      </c>
      <c r="G302" s="248" t="s">
        <v>648</v>
      </c>
      <c r="H302" s="249">
        <v>8</v>
      </c>
      <c r="I302" s="200"/>
      <c r="J302" s="256">
        <f>ROUND(I302*H302,2)</f>
        <v>0</v>
      </c>
      <c r="K302" s="257" t="s">
        <v>1</v>
      </c>
      <c r="L302" s="201"/>
      <c r="M302" s="202" t="s">
        <v>1</v>
      </c>
      <c r="N302" s="203" t="s">
        <v>41</v>
      </c>
      <c r="O302" s="59"/>
      <c r="P302" s="170">
        <f>O302*H302</f>
        <v>0</v>
      </c>
      <c r="Q302" s="170">
        <v>5.8999999999999999E-3</v>
      </c>
      <c r="R302" s="170">
        <f>Q302*H302</f>
        <v>4.7199999999999999E-2</v>
      </c>
      <c r="S302" s="170">
        <v>0</v>
      </c>
      <c r="T302" s="171">
        <f>S302*H302</f>
        <v>0</v>
      </c>
      <c r="U302" s="33"/>
      <c r="V302" s="33"/>
      <c r="W302" s="33"/>
      <c r="X302" s="33"/>
      <c r="Y302" s="33"/>
      <c r="Z302" s="33"/>
      <c r="AA302" s="33"/>
      <c r="AB302" s="33"/>
      <c r="AC302" s="33"/>
      <c r="AD302" s="33"/>
      <c r="AE302" s="33"/>
      <c r="AR302" s="172" t="s">
        <v>316</v>
      </c>
      <c r="AT302" s="172" t="s">
        <v>338</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98</v>
      </c>
      <c r="BM302" s="172" t="s">
        <v>3038</v>
      </c>
    </row>
    <row r="303" spans="1:65" s="2" customFormat="1" x14ac:dyDescent="0.2">
      <c r="A303" s="33"/>
      <c r="B303" s="34"/>
      <c r="C303" s="33"/>
      <c r="D303" s="174" t="s">
        <v>243</v>
      </c>
      <c r="E303" s="33"/>
      <c r="F303" s="175" t="s">
        <v>968</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13" customFormat="1" x14ac:dyDescent="0.2">
      <c r="B304" s="179"/>
      <c r="D304" s="174" t="s">
        <v>247</v>
      </c>
      <c r="E304" s="180" t="s">
        <v>1</v>
      </c>
      <c r="F304" s="181" t="s">
        <v>970</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316</v>
      </c>
      <c r="G305" s="244"/>
      <c r="H305" s="245">
        <v>8</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5" customFormat="1" x14ac:dyDescent="0.2">
      <c r="B306" s="191"/>
      <c r="D306" s="174" t="s">
        <v>247</v>
      </c>
      <c r="E306" s="192" t="s">
        <v>1</v>
      </c>
      <c r="F306" s="193" t="s">
        <v>252</v>
      </c>
      <c r="G306" s="246"/>
      <c r="H306" s="247">
        <v>8</v>
      </c>
      <c r="I306" s="246"/>
      <c r="J306" s="246"/>
      <c r="K306" s="246"/>
      <c r="L306" s="191"/>
      <c r="M306" s="194"/>
      <c r="N306" s="195"/>
      <c r="O306" s="195"/>
      <c r="P306" s="195"/>
      <c r="Q306" s="195"/>
      <c r="R306" s="195"/>
      <c r="S306" s="195"/>
      <c r="T306" s="196"/>
      <c r="AT306" s="192" t="s">
        <v>247</v>
      </c>
      <c r="AU306" s="192" t="s">
        <v>85</v>
      </c>
      <c r="AV306" s="15" t="s">
        <v>98</v>
      </c>
      <c r="AW306" s="15" t="s">
        <v>33</v>
      </c>
      <c r="AX306" s="15" t="s">
        <v>83</v>
      </c>
      <c r="AY306" s="192" t="s">
        <v>235</v>
      </c>
    </row>
    <row r="307" spans="1:65" s="2" customFormat="1" ht="14.45" customHeight="1" x14ac:dyDescent="0.2">
      <c r="A307" s="33"/>
      <c r="B307" s="162"/>
      <c r="C307" s="197" t="s">
        <v>463</v>
      </c>
      <c r="D307" s="197" t="s">
        <v>338</v>
      </c>
      <c r="E307" s="198" t="s">
        <v>971</v>
      </c>
      <c r="F307" s="199" t="s">
        <v>972</v>
      </c>
      <c r="G307" s="248" t="s">
        <v>627</v>
      </c>
      <c r="H307" s="249">
        <v>16</v>
      </c>
      <c r="I307" s="200"/>
      <c r="J307" s="256">
        <f>ROUND(I307*H307,2)</f>
        <v>0</v>
      </c>
      <c r="K307" s="257" t="s">
        <v>1</v>
      </c>
      <c r="L307" s="201"/>
      <c r="M307" s="202" t="s">
        <v>1</v>
      </c>
      <c r="N307" s="203" t="s">
        <v>41</v>
      </c>
      <c r="O307" s="59"/>
      <c r="P307" s="170">
        <f>O307*H307</f>
        <v>0</v>
      </c>
      <c r="Q307" s="170">
        <v>1E-3</v>
      </c>
      <c r="R307" s="170">
        <f>Q307*H307</f>
        <v>1.6E-2</v>
      </c>
      <c r="S307" s="170">
        <v>0</v>
      </c>
      <c r="T307" s="171">
        <f>S307*H307</f>
        <v>0</v>
      </c>
      <c r="U307" s="33"/>
      <c r="V307" s="33"/>
      <c r="W307" s="33"/>
      <c r="X307" s="33"/>
      <c r="Y307" s="33"/>
      <c r="Z307" s="33"/>
      <c r="AA307" s="33"/>
      <c r="AB307" s="33"/>
      <c r="AC307" s="33"/>
      <c r="AD307" s="33"/>
      <c r="AE307" s="33"/>
      <c r="AR307" s="172" t="s">
        <v>316</v>
      </c>
      <c r="AT307" s="172" t="s">
        <v>338</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98</v>
      </c>
      <c r="BM307" s="172" t="s">
        <v>3039</v>
      </c>
    </row>
    <row r="308" spans="1:65" s="2" customFormat="1" x14ac:dyDescent="0.2">
      <c r="A308" s="33"/>
      <c r="B308" s="34"/>
      <c r="C308" s="33"/>
      <c r="D308" s="174" t="s">
        <v>243</v>
      </c>
      <c r="E308" s="33"/>
      <c r="F308" s="175" t="s">
        <v>974</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975</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3040</v>
      </c>
      <c r="G310" s="244"/>
      <c r="H310" s="245">
        <v>16</v>
      </c>
      <c r="I310" s="244"/>
      <c r="J310" s="244"/>
      <c r="K310" s="244"/>
      <c r="L310" s="185"/>
      <c r="M310" s="188"/>
      <c r="N310" s="189"/>
      <c r="O310" s="189"/>
      <c r="P310" s="189"/>
      <c r="Q310" s="189"/>
      <c r="R310" s="189"/>
      <c r="S310" s="189"/>
      <c r="T310" s="190"/>
      <c r="AT310" s="186" t="s">
        <v>247</v>
      </c>
      <c r="AU310" s="186" t="s">
        <v>85</v>
      </c>
      <c r="AV310" s="14" t="s">
        <v>85</v>
      </c>
      <c r="AW310" s="14" t="s">
        <v>33</v>
      </c>
      <c r="AX310" s="14" t="s">
        <v>76</v>
      </c>
      <c r="AY310" s="186" t="s">
        <v>235</v>
      </c>
    </row>
    <row r="311" spans="1:65" s="15" customFormat="1" x14ac:dyDescent="0.2">
      <c r="B311" s="191"/>
      <c r="D311" s="174" t="s">
        <v>247</v>
      </c>
      <c r="E311" s="192" t="s">
        <v>1</v>
      </c>
      <c r="F311" s="193" t="s">
        <v>252</v>
      </c>
      <c r="G311" s="246"/>
      <c r="H311" s="247">
        <v>16</v>
      </c>
      <c r="I311" s="246"/>
      <c r="J311" s="246"/>
      <c r="K311" s="246"/>
      <c r="L311" s="191"/>
      <c r="M311" s="194"/>
      <c r="N311" s="195"/>
      <c r="O311" s="195"/>
      <c r="P311" s="195"/>
      <c r="Q311" s="195"/>
      <c r="R311" s="195"/>
      <c r="S311" s="195"/>
      <c r="T311" s="196"/>
      <c r="AT311" s="192" t="s">
        <v>247</v>
      </c>
      <c r="AU311" s="192" t="s">
        <v>85</v>
      </c>
      <c r="AV311" s="15" t="s">
        <v>98</v>
      </c>
      <c r="AW311" s="15" t="s">
        <v>33</v>
      </c>
      <c r="AX311" s="15" t="s">
        <v>83</v>
      </c>
      <c r="AY311" s="192" t="s">
        <v>235</v>
      </c>
    </row>
    <row r="312" spans="1:65" s="2" customFormat="1" ht="19.899999999999999" customHeight="1" x14ac:dyDescent="0.2">
      <c r="A312" s="33"/>
      <c r="B312" s="162"/>
      <c r="C312" s="163" t="s">
        <v>469</v>
      </c>
      <c r="D312" s="163" t="s">
        <v>237</v>
      </c>
      <c r="E312" s="164" t="s">
        <v>977</v>
      </c>
      <c r="F312" s="165" t="s">
        <v>978</v>
      </c>
      <c r="G312" s="240" t="s">
        <v>648</v>
      </c>
      <c r="H312" s="241">
        <v>8</v>
      </c>
      <c r="I312" s="167"/>
      <c r="J312" s="254">
        <f>ROUND(I312*H312,2)</f>
        <v>0</v>
      </c>
      <c r="K312" s="255" t="s">
        <v>241</v>
      </c>
      <c r="L312" s="34"/>
      <c r="M312" s="168" t="s">
        <v>1</v>
      </c>
      <c r="N312" s="169" t="s">
        <v>41</v>
      </c>
      <c r="O312" s="59"/>
      <c r="P312" s="170">
        <f>O312*H312</f>
        <v>0</v>
      </c>
      <c r="Q312" s="170">
        <v>0</v>
      </c>
      <c r="R312" s="170">
        <f>Q312*H312</f>
        <v>0</v>
      </c>
      <c r="S312" s="170">
        <v>0</v>
      </c>
      <c r="T312" s="171">
        <f>S312*H312</f>
        <v>0</v>
      </c>
      <c r="U312" s="33"/>
      <c r="V312" s="33"/>
      <c r="W312" s="33"/>
      <c r="X312" s="33"/>
      <c r="Y312" s="33"/>
      <c r="Z312" s="33"/>
      <c r="AA312" s="33"/>
      <c r="AB312" s="33"/>
      <c r="AC312" s="33"/>
      <c r="AD312" s="33"/>
      <c r="AE312" s="33"/>
      <c r="AR312" s="172" t="s">
        <v>98</v>
      </c>
      <c r="AT312" s="172" t="s">
        <v>237</v>
      </c>
      <c r="AU312" s="172" t="s">
        <v>85</v>
      </c>
      <c r="AY312" s="18" t="s">
        <v>235</v>
      </c>
      <c r="BE312" s="173">
        <f>IF(N312="základní",J312,0)</f>
        <v>0</v>
      </c>
      <c r="BF312" s="173">
        <f>IF(N312="snížená",J312,0)</f>
        <v>0</v>
      </c>
      <c r="BG312" s="173">
        <f>IF(N312="zákl. přenesená",J312,0)</f>
        <v>0</v>
      </c>
      <c r="BH312" s="173">
        <f>IF(N312="sníž. přenesená",J312,0)</f>
        <v>0</v>
      </c>
      <c r="BI312" s="173">
        <f>IF(N312="nulová",J312,0)</f>
        <v>0</v>
      </c>
      <c r="BJ312" s="18" t="s">
        <v>83</v>
      </c>
      <c r="BK312" s="173">
        <f>ROUND(I312*H312,2)</f>
        <v>0</v>
      </c>
      <c r="BL312" s="18" t="s">
        <v>98</v>
      </c>
      <c r="BM312" s="172" t="s">
        <v>3041</v>
      </c>
    </row>
    <row r="313" spans="1:65" s="2" customFormat="1" ht="19.5" x14ac:dyDescent="0.2">
      <c r="A313" s="33"/>
      <c r="B313" s="34"/>
      <c r="C313" s="33"/>
      <c r="D313" s="174" t="s">
        <v>243</v>
      </c>
      <c r="E313" s="33"/>
      <c r="F313" s="175" t="s">
        <v>980</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243</v>
      </c>
      <c r="AU313" s="18" t="s">
        <v>85</v>
      </c>
    </row>
    <row r="314" spans="1:65" s="2" customFormat="1" ht="97.5" x14ac:dyDescent="0.2">
      <c r="A314" s="33"/>
      <c r="B314" s="34"/>
      <c r="C314" s="33"/>
      <c r="D314" s="174" t="s">
        <v>245</v>
      </c>
      <c r="E314" s="33"/>
      <c r="F314" s="178" t="s">
        <v>981</v>
      </c>
      <c r="G314" s="238"/>
      <c r="H314" s="238"/>
      <c r="I314" s="238"/>
      <c r="J314" s="238"/>
      <c r="K314" s="238"/>
      <c r="L314" s="34"/>
      <c r="M314" s="176"/>
      <c r="N314" s="177"/>
      <c r="O314" s="59"/>
      <c r="P314" s="59"/>
      <c r="Q314" s="59"/>
      <c r="R314" s="59"/>
      <c r="S314" s="59"/>
      <c r="T314" s="60"/>
      <c r="U314" s="33"/>
      <c r="V314" s="33"/>
      <c r="W314" s="33"/>
      <c r="X314" s="33"/>
      <c r="Y314" s="33"/>
      <c r="Z314" s="33"/>
      <c r="AA314" s="33"/>
      <c r="AB314" s="33"/>
      <c r="AC314" s="33"/>
      <c r="AD314" s="33"/>
      <c r="AE314" s="33"/>
      <c r="AT314" s="18" t="s">
        <v>245</v>
      </c>
      <c r="AU314" s="18" t="s">
        <v>85</v>
      </c>
    </row>
    <row r="315" spans="1:65" s="13" customFormat="1" x14ac:dyDescent="0.2">
      <c r="B315" s="179"/>
      <c r="D315" s="174" t="s">
        <v>247</v>
      </c>
      <c r="E315" s="180" t="s">
        <v>1</v>
      </c>
      <c r="F315" s="181" t="s">
        <v>3030</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982</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316</v>
      </c>
      <c r="G317" s="244"/>
      <c r="H317" s="245">
        <v>8</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8</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30" customHeight="1" x14ac:dyDescent="0.2">
      <c r="A319" s="33"/>
      <c r="B319" s="162"/>
      <c r="C319" s="163" t="s">
        <v>476</v>
      </c>
      <c r="D319" s="163" t="s">
        <v>237</v>
      </c>
      <c r="E319" s="164" t="s">
        <v>983</v>
      </c>
      <c r="F319" s="165" t="s">
        <v>984</v>
      </c>
      <c r="G319" s="240" t="s">
        <v>263</v>
      </c>
      <c r="H319" s="241">
        <v>8</v>
      </c>
      <c r="I319" s="167"/>
      <c r="J319" s="254">
        <f>ROUND(I319*H319,2)</f>
        <v>0</v>
      </c>
      <c r="K319" s="255" t="s">
        <v>1</v>
      </c>
      <c r="L319" s="34"/>
      <c r="M319" s="168" t="s">
        <v>1</v>
      </c>
      <c r="N319" s="169"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98</v>
      </c>
      <c r="AT319" s="172" t="s">
        <v>237</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3042</v>
      </c>
    </row>
    <row r="320" spans="1:65" s="2" customFormat="1" ht="29.25" x14ac:dyDescent="0.2">
      <c r="A320" s="33"/>
      <c r="B320" s="34"/>
      <c r="C320" s="33"/>
      <c r="D320" s="174" t="s">
        <v>243</v>
      </c>
      <c r="E320" s="33"/>
      <c r="F320" s="175" t="s">
        <v>986</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2" customFormat="1" ht="175.5" x14ac:dyDescent="0.2">
      <c r="A321" s="33"/>
      <c r="B321" s="34"/>
      <c r="C321" s="33"/>
      <c r="D321" s="174" t="s">
        <v>245</v>
      </c>
      <c r="E321" s="33"/>
      <c r="F321" s="178" t="s">
        <v>987</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245</v>
      </c>
      <c r="AU321" s="18" t="s">
        <v>85</v>
      </c>
    </row>
    <row r="322" spans="1:65" s="13" customFormat="1" x14ac:dyDescent="0.2">
      <c r="B322" s="179"/>
      <c r="D322" s="174" t="s">
        <v>247</v>
      </c>
      <c r="E322" s="180" t="s">
        <v>1</v>
      </c>
      <c r="F322" s="181" t="s">
        <v>3030</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1:65" s="13" customFormat="1" x14ac:dyDescent="0.2">
      <c r="B323" s="179"/>
      <c r="D323" s="174" t="s">
        <v>247</v>
      </c>
      <c r="E323" s="180" t="s">
        <v>1</v>
      </c>
      <c r="F323" s="181" t="s">
        <v>988</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316</v>
      </c>
      <c r="G324" s="244"/>
      <c r="H324" s="245">
        <v>8</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1:65" s="15" customFormat="1" x14ac:dyDescent="0.2">
      <c r="B325" s="191"/>
      <c r="D325" s="174" t="s">
        <v>247</v>
      </c>
      <c r="E325" s="192" t="s">
        <v>1</v>
      </c>
      <c r="F325" s="193" t="s">
        <v>252</v>
      </c>
      <c r="G325" s="246"/>
      <c r="H325" s="247">
        <v>8</v>
      </c>
      <c r="I325" s="246"/>
      <c r="J325" s="246"/>
      <c r="K325" s="246"/>
      <c r="L325" s="191"/>
      <c r="M325" s="194"/>
      <c r="N325" s="195"/>
      <c r="O325" s="195"/>
      <c r="P325" s="195"/>
      <c r="Q325" s="195"/>
      <c r="R325" s="195"/>
      <c r="S325" s="195"/>
      <c r="T325" s="196"/>
      <c r="AT325" s="192" t="s">
        <v>247</v>
      </c>
      <c r="AU325" s="192" t="s">
        <v>85</v>
      </c>
      <c r="AV325" s="15" t="s">
        <v>98</v>
      </c>
      <c r="AW325" s="15" t="s">
        <v>33</v>
      </c>
      <c r="AX325" s="15" t="s">
        <v>83</v>
      </c>
      <c r="AY325" s="192" t="s">
        <v>235</v>
      </c>
    </row>
    <row r="326" spans="1:65" s="2" customFormat="1" ht="19.899999999999999" customHeight="1" x14ac:dyDescent="0.2">
      <c r="A326" s="33"/>
      <c r="B326" s="162"/>
      <c r="C326" s="163" t="s">
        <v>260</v>
      </c>
      <c r="D326" s="163" t="s">
        <v>237</v>
      </c>
      <c r="E326" s="164" t="s">
        <v>989</v>
      </c>
      <c r="F326" s="165" t="s">
        <v>990</v>
      </c>
      <c r="G326" s="240" t="s">
        <v>648</v>
      </c>
      <c r="H326" s="241">
        <v>8</v>
      </c>
      <c r="I326" s="167"/>
      <c r="J326" s="254">
        <f>ROUND(I326*H326,2)</f>
        <v>0</v>
      </c>
      <c r="K326" s="255" t="s">
        <v>1</v>
      </c>
      <c r="L326" s="34"/>
      <c r="M326" s="168" t="s">
        <v>1</v>
      </c>
      <c r="N326" s="169" t="s">
        <v>41</v>
      </c>
      <c r="O326" s="59"/>
      <c r="P326" s="170">
        <f>O326*H326</f>
        <v>0</v>
      </c>
      <c r="Q326" s="170">
        <v>2.0799999999999998E-3</v>
      </c>
      <c r="R326" s="170">
        <f>Q326*H326</f>
        <v>1.6639999999999999E-2</v>
      </c>
      <c r="S326" s="170">
        <v>0</v>
      </c>
      <c r="T326" s="171">
        <f>S326*H326</f>
        <v>0</v>
      </c>
      <c r="U326" s="33"/>
      <c r="V326" s="33"/>
      <c r="W326" s="33"/>
      <c r="X326" s="33"/>
      <c r="Y326" s="33"/>
      <c r="Z326" s="33"/>
      <c r="AA326" s="33"/>
      <c r="AB326" s="33"/>
      <c r="AC326" s="33"/>
      <c r="AD326" s="33"/>
      <c r="AE326" s="33"/>
      <c r="AR326" s="172" t="s">
        <v>98</v>
      </c>
      <c r="AT326" s="172" t="s">
        <v>237</v>
      </c>
      <c r="AU326" s="172" t="s">
        <v>85</v>
      </c>
      <c r="AY326" s="18" t="s">
        <v>235</v>
      </c>
      <c r="BE326" s="173">
        <f>IF(N326="základní",J326,0)</f>
        <v>0</v>
      </c>
      <c r="BF326" s="173">
        <f>IF(N326="snížená",J326,0)</f>
        <v>0</v>
      </c>
      <c r="BG326" s="173">
        <f>IF(N326="zákl. přenesená",J326,0)</f>
        <v>0</v>
      </c>
      <c r="BH326" s="173">
        <f>IF(N326="sníž. přenesená",J326,0)</f>
        <v>0</v>
      </c>
      <c r="BI326" s="173">
        <f>IF(N326="nulová",J326,0)</f>
        <v>0</v>
      </c>
      <c r="BJ326" s="18" t="s">
        <v>83</v>
      </c>
      <c r="BK326" s="173">
        <f>ROUND(I326*H326,2)</f>
        <v>0</v>
      </c>
      <c r="BL326" s="18" t="s">
        <v>98</v>
      </c>
      <c r="BM326" s="172" t="s">
        <v>3043</v>
      </c>
    </row>
    <row r="327" spans="1:65" s="2" customFormat="1" ht="19.5" x14ac:dyDescent="0.2">
      <c r="A327" s="33"/>
      <c r="B327" s="34"/>
      <c r="C327" s="33"/>
      <c r="D327" s="174" t="s">
        <v>243</v>
      </c>
      <c r="E327" s="33"/>
      <c r="F327" s="175" t="s">
        <v>992</v>
      </c>
      <c r="G327" s="238"/>
      <c r="H327" s="238"/>
      <c r="I327" s="238"/>
      <c r="J327" s="238"/>
      <c r="K327" s="238"/>
      <c r="L327" s="34"/>
      <c r="M327" s="176"/>
      <c r="N327" s="177"/>
      <c r="O327" s="59"/>
      <c r="P327" s="59"/>
      <c r="Q327" s="59"/>
      <c r="R327" s="59"/>
      <c r="S327" s="59"/>
      <c r="T327" s="60"/>
      <c r="U327" s="33"/>
      <c r="V327" s="33"/>
      <c r="W327" s="33"/>
      <c r="X327" s="33"/>
      <c r="Y327" s="33"/>
      <c r="Z327" s="33"/>
      <c r="AA327" s="33"/>
      <c r="AB327" s="33"/>
      <c r="AC327" s="33"/>
      <c r="AD327" s="33"/>
      <c r="AE327" s="33"/>
      <c r="AT327" s="18" t="s">
        <v>243</v>
      </c>
      <c r="AU327" s="18" t="s">
        <v>85</v>
      </c>
    </row>
    <row r="328" spans="1:65" s="2" customFormat="1" ht="29.25" x14ac:dyDescent="0.2">
      <c r="A328" s="33"/>
      <c r="B328" s="34"/>
      <c r="C328" s="33"/>
      <c r="D328" s="174" t="s">
        <v>408</v>
      </c>
      <c r="E328" s="33"/>
      <c r="F328" s="178" t="s">
        <v>993</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408</v>
      </c>
      <c r="AU328" s="18" t="s">
        <v>85</v>
      </c>
    </row>
    <row r="329" spans="1:65" s="13" customFormat="1" x14ac:dyDescent="0.2">
      <c r="B329" s="179"/>
      <c r="D329" s="174" t="s">
        <v>247</v>
      </c>
      <c r="E329" s="180" t="s">
        <v>1</v>
      </c>
      <c r="F329" s="181" t="s">
        <v>3030</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316</v>
      </c>
      <c r="G330" s="244"/>
      <c r="H330" s="245">
        <v>8</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5" customFormat="1" x14ac:dyDescent="0.2">
      <c r="B331" s="191"/>
      <c r="D331" s="174" t="s">
        <v>247</v>
      </c>
      <c r="E331" s="192" t="s">
        <v>1</v>
      </c>
      <c r="F331" s="193" t="s">
        <v>252</v>
      </c>
      <c r="G331" s="246"/>
      <c r="H331" s="247">
        <v>8</v>
      </c>
      <c r="I331" s="246"/>
      <c r="J331" s="246"/>
      <c r="K331" s="246"/>
      <c r="L331" s="191"/>
      <c r="M331" s="194"/>
      <c r="N331" s="195"/>
      <c r="O331" s="195"/>
      <c r="P331" s="195"/>
      <c r="Q331" s="195"/>
      <c r="R331" s="195"/>
      <c r="S331" s="195"/>
      <c r="T331" s="196"/>
      <c r="AT331" s="192" t="s">
        <v>247</v>
      </c>
      <c r="AU331" s="192" t="s">
        <v>85</v>
      </c>
      <c r="AV331" s="15" t="s">
        <v>98</v>
      </c>
      <c r="AW331" s="15" t="s">
        <v>33</v>
      </c>
      <c r="AX331" s="15" t="s">
        <v>83</v>
      </c>
      <c r="AY331" s="192" t="s">
        <v>235</v>
      </c>
    </row>
    <row r="332" spans="1:65" s="2" customFormat="1" ht="19.899999999999999" customHeight="1" x14ac:dyDescent="0.2">
      <c r="A332" s="33"/>
      <c r="B332" s="162"/>
      <c r="C332" s="163" t="s">
        <v>493</v>
      </c>
      <c r="D332" s="163" t="s">
        <v>237</v>
      </c>
      <c r="E332" s="164" t="s">
        <v>994</v>
      </c>
      <c r="F332" s="165" t="s">
        <v>995</v>
      </c>
      <c r="G332" s="240" t="s">
        <v>263</v>
      </c>
      <c r="H332" s="241">
        <v>4</v>
      </c>
      <c r="I332" s="167"/>
      <c r="J332" s="254">
        <f>ROUND(I332*H332,2)</f>
        <v>0</v>
      </c>
      <c r="K332" s="255" t="s">
        <v>1</v>
      </c>
      <c r="L332" s="34"/>
      <c r="M332" s="168" t="s">
        <v>1</v>
      </c>
      <c r="N332" s="169" t="s">
        <v>41</v>
      </c>
      <c r="O332" s="59"/>
      <c r="P332" s="170">
        <f>O332*H332</f>
        <v>0</v>
      </c>
      <c r="Q332" s="170">
        <v>0</v>
      </c>
      <c r="R332" s="170">
        <f>Q332*H332</f>
        <v>0</v>
      </c>
      <c r="S332" s="170">
        <v>0</v>
      </c>
      <c r="T332" s="171">
        <f>S332*H332</f>
        <v>0</v>
      </c>
      <c r="U332" s="33"/>
      <c r="V332" s="33"/>
      <c r="W332" s="33"/>
      <c r="X332" s="33"/>
      <c r="Y332" s="33"/>
      <c r="Z332" s="33"/>
      <c r="AA332" s="33"/>
      <c r="AB332" s="33"/>
      <c r="AC332" s="33"/>
      <c r="AD332" s="33"/>
      <c r="AE332" s="33"/>
      <c r="AR332" s="172" t="s">
        <v>98</v>
      </c>
      <c r="AT332" s="172" t="s">
        <v>237</v>
      </c>
      <c r="AU332" s="172" t="s">
        <v>85</v>
      </c>
      <c r="AY332" s="18" t="s">
        <v>235</v>
      </c>
      <c r="BE332" s="173">
        <f>IF(N332="základní",J332,0)</f>
        <v>0</v>
      </c>
      <c r="BF332" s="173">
        <f>IF(N332="snížená",J332,0)</f>
        <v>0</v>
      </c>
      <c r="BG332" s="173">
        <f>IF(N332="zákl. přenesená",J332,0)</f>
        <v>0</v>
      </c>
      <c r="BH332" s="173">
        <f>IF(N332="sníž. přenesená",J332,0)</f>
        <v>0</v>
      </c>
      <c r="BI332" s="173">
        <f>IF(N332="nulová",J332,0)</f>
        <v>0</v>
      </c>
      <c r="BJ332" s="18" t="s">
        <v>83</v>
      </c>
      <c r="BK332" s="173">
        <f>ROUND(I332*H332,2)</f>
        <v>0</v>
      </c>
      <c r="BL332" s="18" t="s">
        <v>98</v>
      </c>
      <c r="BM332" s="172" t="s">
        <v>3044</v>
      </c>
    </row>
    <row r="333" spans="1:65" s="2" customFormat="1" ht="19.5" x14ac:dyDescent="0.2">
      <c r="A333" s="33"/>
      <c r="B333" s="34"/>
      <c r="C333" s="33"/>
      <c r="D333" s="174" t="s">
        <v>243</v>
      </c>
      <c r="E333" s="33"/>
      <c r="F333" s="175" t="s">
        <v>997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243</v>
      </c>
      <c r="AU333" s="18" t="s">
        <v>85</v>
      </c>
    </row>
    <row r="334" spans="1:65" s="2" customFormat="1" ht="78" x14ac:dyDescent="0.2">
      <c r="A334" s="33"/>
      <c r="B334" s="34"/>
      <c r="C334" s="33"/>
      <c r="D334" s="174" t="s">
        <v>245</v>
      </c>
      <c r="E334" s="33"/>
      <c r="F334" s="178" t="s">
        <v>998</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245</v>
      </c>
      <c r="AU334" s="18" t="s">
        <v>85</v>
      </c>
    </row>
    <row r="335" spans="1:65" s="13" customFormat="1" x14ac:dyDescent="0.2">
      <c r="B335" s="179"/>
      <c r="D335" s="174" t="s">
        <v>247</v>
      </c>
      <c r="E335" s="180" t="s">
        <v>1</v>
      </c>
      <c r="F335" s="181" t="s">
        <v>3030</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3" customFormat="1" x14ac:dyDescent="0.2">
      <c r="B336" s="179"/>
      <c r="D336" s="174" t="s">
        <v>247</v>
      </c>
      <c r="E336" s="180" t="s">
        <v>1</v>
      </c>
      <c r="F336" s="181" t="s">
        <v>1000</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3045</v>
      </c>
      <c r="G337" s="244"/>
      <c r="H337" s="245">
        <v>4</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4</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4.45" customHeight="1" x14ac:dyDescent="0.2">
      <c r="A339" s="33"/>
      <c r="B339" s="162"/>
      <c r="C339" s="197" t="s">
        <v>502</v>
      </c>
      <c r="D339" s="197" t="s">
        <v>338</v>
      </c>
      <c r="E339" s="198" t="s">
        <v>1002</v>
      </c>
      <c r="F339" s="199" t="s">
        <v>1003</v>
      </c>
      <c r="G339" s="248" t="s">
        <v>271</v>
      </c>
      <c r="H339" s="249">
        <v>0.4</v>
      </c>
      <c r="I339" s="200"/>
      <c r="J339" s="256">
        <f>ROUND(I339*H339,2)</f>
        <v>0</v>
      </c>
      <c r="K339" s="257" t="s">
        <v>1</v>
      </c>
      <c r="L339" s="201"/>
      <c r="M339" s="202" t="s">
        <v>1</v>
      </c>
      <c r="N339" s="203" t="s">
        <v>41</v>
      </c>
      <c r="O339" s="59"/>
      <c r="P339" s="170">
        <f>O339*H339</f>
        <v>0</v>
      </c>
      <c r="Q339" s="170">
        <v>0.2</v>
      </c>
      <c r="R339" s="170">
        <f>Q339*H339</f>
        <v>8.0000000000000016E-2</v>
      </c>
      <c r="S339" s="170">
        <v>0</v>
      </c>
      <c r="T339" s="171">
        <f>S339*H339</f>
        <v>0</v>
      </c>
      <c r="U339" s="33"/>
      <c r="V339" s="33"/>
      <c r="W339" s="33"/>
      <c r="X339" s="33"/>
      <c r="Y339" s="33"/>
      <c r="Z339" s="33"/>
      <c r="AA339" s="33"/>
      <c r="AB339" s="33"/>
      <c r="AC339" s="33"/>
      <c r="AD339" s="33"/>
      <c r="AE339" s="33"/>
      <c r="AR339" s="172" t="s">
        <v>316</v>
      </c>
      <c r="AT339" s="172" t="s">
        <v>338</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3046</v>
      </c>
    </row>
    <row r="340" spans="1:65" s="2" customFormat="1" x14ac:dyDescent="0.2">
      <c r="A340" s="33"/>
      <c r="B340" s="34"/>
      <c r="C340" s="33"/>
      <c r="D340" s="174" t="s">
        <v>243</v>
      </c>
      <c r="E340" s="33"/>
      <c r="F340" s="175" t="s">
        <v>1003</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13" customFormat="1" x14ac:dyDescent="0.2">
      <c r="B341" s="179"/>
      <c r="D341" s="174" t="s">
        <v>247</v>
      </c>
      <c r="E341" s="180" t="s">
        <v>1</v>
      </c>
      <c r="F341" s="181" t="s">
        <v>1005</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3047</v>
      </c>
      <c r="G342" s="244"/>
      <c r="H342" s="245">
        <v>0.4</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0.4</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4.45" customHeight="1" x14ac:dyDescent="0.2">
      <c r="A344" s="33"/>
      <c r="B344" s="162"/>
      <c r="C344" s="163" t="s">
        <v>509</v>
      </c>
      <c r="D344" s="163" t="s">
        <v>237</v>
      </c>
      <c r="E344" s="164" t="s">
        <v>1007</v>
      </c>
      <c r="F344" s="165" t="s">
        <v>1008</v>
      </c>
      <c r="G344" s="240" t="s">
        <v>648</v>
      </c>
      <c r="H344" s="241">
        <v>40</v>
      </c>
      <c r="I344" s="167"/>
      <c r="J344" s="254">
        <f>ROUND(I344*H344,2)</f>
        <v>0</v>
      </c>
      <c r="K344" s="255" t="s">
        <v>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3048</v>
      </c>
    </row>
    <row r="345" spans="1:65" s="2" customFormat="1" x14ac:dyDescent="0.2">
      <c r="A345" s="33"/>
      <c r="B345" s="34"/>
      <c r="C345" s="33"/>
      <c r="D345" s="174" t="s">
        <v>243</v>
      </c>
      <c r="E345" s="33"/>
      <c r="F345" s="175" t="s">
        <v>1010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13" customFormat="1" x14ac:dyDescent="0.2">
      <c r="B346" s="179"/>
      <c r="D346" s="174" t="s">
        <v>247</v>
      </c>
      <c r="E346" s="180" t="s">
        <v>1</v>
      </c>
      <c r="F346" s="181" t="s">
        <v>3030</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988</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3049</v>
      </c>
      <c r="G348" s="244"/>
      <c r="H348" s="245">
        <v>40</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40</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2" customFormat="1" ht="14.45" customHeight="1" x14ac:dyDescent="0.2">
      <c r="A350" s="33"/>
      <c r="B350" s="162"/>
      <c r="C350" s="197" t="s">
        <v>515</v>
      </c>
      <c r="D350" s="197" t="s">
        <v>338</v>
      </c>
      <c r="E350" s="198" t="s">
        <v>1012</v>
      </c>
      <c r="F350" s="199" t="s">
        <v>1013</v>
      </c>
      <c r="G350" s="248" t="s">
        <v>648</v>
      </c>
      <c r="H350" s="249">
        <v>40</v>
      </c>
      <c r="I350" s="200"/>
      <c r="J350" s="256">
        <f>ROUND(I350*H350,2)</f>
        <v>0</v>
      </c>
      <c r="K350" s="257" t="s">
        <v>1</v>
      </c>
      <c r="L350" s="201"/>
      <c r="M350" s="202" t="s">
        <v>1</v>
      </c>
      <c r="N350" s="203" t="s">
        <v>41</v>
      </c>
      <c r="O350" s="59"/>
      <c r="P350" s="170">
        <f>O350*H350</f>
        <v>0</v>
      </c>
      <c r="Q350" s="170">
        <v>1E-3</v>
      </c>
      <c r="R350" s="170">
        <f>Q350*H350</f>
        <v>0.04</v>
      </c>
      <c r="S350" s="170">
        <v>0</v>
      </c>
      <c r="T350" s="171">
        <f>S350*H350</f>
        <v>0</v>
      </c>
      <c r="U350" s="33"/>
      <c r="V350" s="33"/>
      <c r="W350" s="33"/>
      <c r="X350" s="33"/>
      <c r="Y350" s="33"/>
      <c r="Z350" s="33"/>
      <c r="AA350" s="33"/>
      <c r="AB350" s="33"/>
      <c r="AC350" s="33"/>
      <c r="AD350" s="33"/>
      <c r="AE350" s="33"/>
      <c r="AR350" s="172" t="s">
        <v>316</v>
      </c>
      <c r="AT350" s="172" t="s">
        <v>338</v>
      </c>
      <c r="AU350" s="172" t="s">
        <v>85</v>
      </c>
      <c r="AY350" s="18" t="s">
        <v>235</v>
      </c>
      <c r="BE350" s="173">
        <f>IF(N350="základní",J350,0)</f>
        <v>0</v>
      </c>
      <c r="BF350" s="173">
        <f>IF(N350="snížená",J350,0)</f>
        <v>0</v>
      </c>
      <c r="BG350" s="173">
        <f>IF(N350="zákl. přenesená",J350,0)</f>
        <v>0</v>
      </c>
      <c r="BH350" s="173">
        <f>IF(N350="sníž. přenesená",J350,0)</f>
        <v>0</v>
      </c>
      <c r="BI350" s="173">
        <f>IF(N350="nulová",J350,0)</f>
        <v>0</v>
      </c>
      <c r="BJ350" s="18" t="s">
        <v>83</v>
      </c>
      <c r="BK350" s="173">
        <f>ROUND(I350*H350,2)</f>
        <v>0</v>
      </c>
      <c r="BL350" s="18" t="s">
        <v>98</v>
      </c>
      <c r="BM350" s="172" t="s">
        <v>3050</v>
      </c>
    </row>
    <row r="351" spans="1:65" s="2" customFormat="1" x14ac:dyDescent="0.2">
      <c r="A351" s="33"/>
      <c r="B351" s="34"/>
      <c r="C351" s="33"/>
      <c r="D351" s="174" t="s">
        <v>243</v>
      </c>
      <c r="E351" s="33"/>
      <c r="F351" s="175" t="s">
        <v>1015</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243</v>
      </c>
      <c r="AU351" s="18" t="s">
        <v>85</v>
      </c>
    </row>
    <row r="352" spans="1:65" s="13" customFormat="1" x14ac:dyDescent="0.2">
      <c r="B352" s="179"/>
      <c r="D352" s="174" t="s">
        <v>247</v>
      </c>
      <c r="E352" s="180" t="s">
        <v>1</v>
      </c>
      <c r="F352" s="181" t="s">
        <v>1016</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1017</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559</v>
      </c>
      <c r="G354" s="244"/>
      <c r="H354" s="245">
        <v>40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40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4.45" customHeight="1" x14ac:dyDescent="0.2">
      <c r="A356" s="33"/>
      <c r="B356" s="162"/>
      <c r="C356" s="163" t="s">
        <v>523</v>
      </c>
      <c r="D356" s="163" t="s">
        <v>237</v>
      </c>
      <c r="E356" s="164" t="s">
        <v>1019</v>
      </c>
      <c r="F356" s="165" t="s">
        <v>1020</v>
      </c>
      <c r="G356" s="240" t="s">
        <v>271</v>
      </c>
      <c r="H356" s="241">
        <v>0.24</v>
      </c>
      <c r="I356" s="167"/>
      <c r="J356" s="254">
        <f>ROUND(I356*H356,2)</f>
        <v>0</v>
      </c>
      <c r="K356" s="255" t="s">
        <v>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3051</v>
      </c>
    </row>
    <row r="357" spans="1:65" s="2" customFormat="1" x14ac:dyDescent="0.2">
      <c r="A357" s="33"/>
      <c r="B357" s="34"/>
      <c r="C357" s="33"/>
      <c r="D357" s="174" t="s">
        <v>243</v>
      </c>
      <c r="E357" s="33"/>
      <c r="F357" s="175" t="s">
        <v>1022</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13" customFormat="1" x14ac:dyDescent="0.2">
      <c r="B358" s="179"/>
      <c r="D358" s="174" t="s">
        <v>247</v>
      </c>
      <c r="E358" s="180" t="s">
        <v>1</v>
      </c>
      <c r="F358" s="181" t="s">
        <v>3030</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1023</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1024</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3052</v>
      </c>
      <c r="G361" s="244"/>
      <c r="H361" s="245">
        <v>0.24</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0.24</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534</v>
      </c>
      <c r="D363" s="163" t="s">
        <v>237</v>
      </c>
      <c r="E363" s="164" t="s">
        <v>1026</v>
      </c>
      <c r="F363" s="165" t="s">
        <v>1027</v>
      </c>
      <c r="G363" s="240" t="s">
        <v>271</v>
      </c>
      <c r="H363" s="241">
        <v>0.24</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3053</v>
      </c>
    </row>
    <row r="364" spans="1:65" s="2" customFormat="1" x14ac:dyDescent="0.2">
      <c r="A364" s="33"/>
      <c r="B364" s="34"/>
      <c r="C364" s="33"/>
      <c r="D364" s="174" t="s">
        <v>243</v>
      </c>
      <c r="E364" s="33"/>
      <c r="F364" s="175" t="s">
        <v>1029</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58.5" x14ac:dyDescent="0.2">
      <c r="A365" s="33"/>
      <c r="B365" s="34"/>
      <c r="C365" s="33"/>
      <c r="D365" s="174" t="s">
        <v>245</v>
      </c>
      <c r="E365" s="33"/>
      <c r="F365" s="178" t="s">
        <v>1030</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3054</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3055</v>
      </c>
      <c r="G367" s="244"/>
      <c r="H367" s="245">
        <v>0.24</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0.24</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539</v>
      </c>
      <c r="D369" s="197" t="s">
        <v>338</v>
      </c>
      <c r="E369" s="198" t="s">
        <v>1033</v>
      </c>
      <c r="F369" s="199" t="s">
        <v>1034</v>
      </c>
      <c r="G369" s="248" t="s">
        <v>271</v>
      </c>
      <c r="H369" s="249">
        <v>0.24</v>
      </c>
      <c r="I369" s="200"/>
      <c r="J369" s="256">
        <f>ROUND(I369*H369,2)</f>
        <v>0</v>
      </c>
      <c r="K369" s="257" t="s">
        <v>241</v>
      </c>
      <c r="L369" s="201"/>
      <c r="M369" s="202" t="s">
        <v>1</v>
      </c>
      <c r="N369" s="203" t="s">
        <v>41</v>
      </c>
      <c r="O369" s="59"/>
      <c r="P369" s="170">
        <f>O369*H369</f>
        <v>0</v>
      </c>
      <c r="Q369" s="170">
        <v>0</v>
      </c>
      <c r="R369" s="170">
        <f>Q369*H369</f>
        <v>0</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3056</v>
      </c>
    </row>
    <row r="370" spans="1:65" s="2" customFormat="1" x14ac:dyDescent="0.2">
      <c r="A370" s="33"/>
      <c r="B370" s="34"/>
      <c r="C370" s="33"/>
      <c r="D370" s="174" t="s">
        <v>243</v>
      </c>
      <c r="E370" s="33"/>
      <c r="F370" s="175" t="s">
        <v>1034</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1036</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3055</v>
      </c>
      <c r="G372" s="244"/>
      <c r="H372" s="245">
        <v>0.24</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0.24</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12" customFormat="1" ht="22.9" customHeight="1" x14ac:dyDescent="0.2">
      <c r="B374" s="152"/>
      <c r="D374" s="153" t="s">
        <v>75</v>
      </c>
      <c r="E374" s="161" t="s">
        <v>93</v>
      </c>
      <c r="F374" s="161" t="s">
        <v>522</v>
      </c>
      <c r="G374" s="239"/>
      <c r="H374" s="239"/>
      <c r="I374" s="239"/>
      <c r="J374" s="253">
        <f>BK374</f>
        <v>0</v>
      </c>
      <c r="K374" s="239"/>
      <c r="L374" s="152"/>
      <c r="M374" s="155"/>
      <c r="N374" s="156"/>
      <c r="O374" s="156"/>
      <c r="P374" s="157">
        <f>SUM(P375:P398)</f>
        <v>0</v>
      </c>
      <c r="Q374" s="156"/>
      <c r="R374" s="157">
        <f>SUM(R375:R398)</f>
        <v>2.6826100000000004</v>
      </c>
      <c r="S374" s="156"/>
      <c r="T374" s="158">
        <f>SUM(T375:T398)</f>
        <v>0</v>
      </c>
      <c r="AR374" s="153" t="s">
        <v>83</v>
      </c>
      <c r="AT374" s="159" t="s">
        <v>75</v>
      </c>
      <c r="AU374" s="159" t="s">
        <v>83</v>
      </c>
      <c r="AY374" s="153" t="s">
        <v>235</v>
      </c>
      <c r="BK374" s="160">
        <f>SUM(BK375:BK398)</f>
        <v>0</v>
      </c>
    </row>
    <row r="375" spans="1:65" s="2" customFormat="1" ht="30" customHeight="1" x14ac:dyDescent="0.2">
      <c r="A375" s="33"/>
      <c r="B375" s="162"/>
      <c r="C375" s="163" t="s">
        <v>543</v>
      </c>
      <c r="D375" s="163" t="s">
        <v>237</v>
      </c>
      <c r="E375" s="164" t="s">
        <v>1037</v>
      </c>
      <c r="F375" s="165" t="s">
        <v>1038</v>
      </c>
      <c r="G375" s="240" t="s">
        <v>648</v>
      </c>
      <c r="H375" s="241">
        <v>8</v>
      </c>
      <c r="I375" s="167"/>
      <c r="J375" s="254">
        <f>ROUND(I375*H375,2)</f>
        <v>0</v>
      </c>
      <c r="K375" s="255" t="s">
        <v>241</v>
      </c>
      <c r="L375" s="34"/>
      <c r="M375" s="168" t="s">
        <v>1</v>
      </c>
      <c r="N375" s="169" t="s">
        <v>41</v>
      </c>
      <c r="O375" s="59"/>
      <c r="P375" s="170">
        <f>O375*H375</f>
        <v>0</v>
      </c>
      <c r="Q375" s="170">
        <v>0</v>
      </c>
      <c r="R375" s="170">
        <f>Q375*H375</f>
        <v>0</v>
      </c>
      <c r="S375" s="170">
        <v>0</v>
      </c>
      <c r="T375" s="171">
        <f>S375*H375</f>
        <v>0</v>
      </c>
      <c r="U375" s="33"/>
      <c r="V375" s="33"/>
      <c r="W375" s="33"/>
      <c r="X375" s="33"/>
      <c r="Y375" s="33"/>
      <c r="Z375" s="33"/>
      <c r="AA375" s="33"/>
      <c r="AB375" s="33"/>
      <c r="AC375" s="33"/>
      <c r="AD375" s="33"/>
      <c r="AE375" s="33"/>
      <c r="AR375" s="172" t="s">
        <v>98</v>
      </c>
      <c r="AT375" s="172" t="s">
        <v>237</v>
      </c>
      <c r="AU375" s="172" t="s">
        <v>85</v>
      </c>
      <c r="AY375" s="18" t="s">
        <v>235</v>
      </c>
      <c r="BE375" s="173">
        <f>IF(N375="základní",J375,0)</f>
        <v>0</v>
      </c>
      <c r="BF375" s="173">
        <f>IF(N375="snížená",J375,0)</f>
        <v>0</v>
      </c>
      <c r="BG375" s="173">
        <f>IF(N375="zákl. přenesená",J375,0)</f>
        <v>0</v>
      </c>
      <c r="BH375" s="173">
        <f>IF(N375="sníž. přenesená",J375,0)</f>
        <v>0</v>
      </c>
      <c r="BI375" s="173">
        <f>IF(N375="nulová",J375,0)</f>
        <v>0</v>
      </c>
      <c r="BJ375" s="18" t="s">
        <v>83</v>
      </c>
      <c r="BK375" s="173">
        <f>ROUND(I375*H375,2)</f>
        <v>0</v>
      </c>
      <c r="BL375" s="18" t="s">
        <v>98</v>
      </c>
      <c r="BM375" s="172" t="s">
        <v>3057</v>
      </c>
    </row>
    <row r="376" spans="1:65" s="2" customFormat="1" ht="29.25" x14ac:dyDescent="0.2">
      <c r="A376" s="33"/>
      <c r="B376" s="34"/>
      <c r="C376" s="33"/>
      <c r="D376" s="174" t="s">
        <v>243</v>
      </c>
      <c r="E376" s="33"/>
      <c r="F376" s="175" t="s">
        <v>1040</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243</v>
      </c>
      <c r="AU376" s="18" t="s">
        <v>85</v>
      </c>
    </row>
    <row r="377" spans="1:65" s="2" customFormat="1" ht="321.75" x14ac:dyDescent="0.2">
      <c r="A377" s="33"/>
      <c r="B377" s="34"/>
      <c r="C377" s="33"/>
      <c r="D377" s="174" t="s">
        <v>245</v>
      </c>
      <c r="E377" s="33"/>
      <c r="F377" s="178" t="s">
        <v>1041</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245</v>
      </c>
      <c r="AU377" s="18" t="s">
        <v>85</v>
      </c>
    </row>
    <row r="378" spans="1:65" s="13" customFormat="1" x14ac:dyDescent="0.2">
      <c r="B378" s="179"/>
      <c r="D378" s="174" t="s">
        <v>247</v>
      </c>
      <c r="E378" s="180" t="s">
        <v>1</v>
      </c>
      <c r="F378" s="181" t="s">
        <v>3030</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4" customFormat="1" x14ac:dyDescent="0.2">
      <c r="B379" s="185"/>
      <c r="D379" s="174" t="s">
        <v>247</v>
      </c>
      <c r="E379" s="186" t="s">
        <v>1</v>
      </c>
      <c r="F379" s="187" t="s">
        <v>316</v>
      </c>
      <c r="G379" s="244"/>
      <c r="H379" s="245">
        <v>8</v>
      </c>
      <c r="I379" s="244"/>
      <c r="J379" s="244"/>
      <c r="K379" s="244"/>
      <c r="L379" s="185"/>
      <c r="M379" s="188"/>
      <c r="N379" s="189"/>
      <c r="O379" s="189"/>
      <c r="P379" s="189"/>
      <c r="Q379" s="189"/>
      <c r="R379" s="189"/>
      <c r="S379" s="189"/>
      <c r="T379" s="190"/>
      <c r="AT379" s="186" t="s">
        <v>247</v>
      </c>
      <c r="AU379" s="186" t="s">
        <v>85</v>
      </c>
      <c r="AV379" s="14" t="s">
        <v>85</v>
      </c>
      <c r="AW379" s="14" t="s">
        <v>33</v>
      </c>
      <c r="AX379" s="14" t="s">
        <v>76</v>
      </c>
      <c r="AY379" s="186" t="s">
        <v>235</v>
      </c>
    </row>
    <row r="380" spans="1:65" s="15" customFormat="1" x14ac:dyDescent="0.2">
      <c r="B380" s="191"/>
      <c r="D380" s="174" t="s">
        <v>247</v>
      </c>
      <c r="E380" s="192" t="s">
        <v>1</v>
      </c>
      <c r="F380" s="193" t="s">
        <v>252</v>
      </c>
      <c r="G380" s="246"/>
      <c r="H380" s="247">
        <v>8</v>
      </c>
      <c r="I380" s="246"/>
      <c r="J380" s="246"/>
      <c r="K380" s="246"/>
      <c r="L380" s="191"/>
      <c r="M380" s="194"/>
      <c r="N380" s="195"/>
      <c r="O380" s="195"/>
      <c r="P380" s="195"/>
      <c r="Q380" s="195"/>
      <c r="R380" s="195"/>
      <c r="S380" s="195"/>
      <c r="T380" s="196"/>
      <c r="AT380" s="192" t="s">
        <v>247</v>
      </c>
      <c r="AU380" s="192" t="s">
        <v>85</v>
      </c>
      <c r="AV380" s="15" t="s">
        <v>98</v>
      </c>
      <c r="AW380" s="15" t="s">
        <v>33</v>
      </c>
      <c r="AX380" s="15" t="s">
        <v>83</v>
      </c>
      <c r="AY380" s="192" t="s">
        <v>235</v>
      </c>
    </row>
    <row r="381" spans="1:65" s="2" customFormat="1" ht="14.45" customHeight="1" x14ac:dyDescent="0.2">
      <c r="A381" s="33"/>
      <c r="B381" s="162"/>
      <c r="C381" s="197" t="s">
        <v>551</v>
      </c>
      <c r="D381" s="197" t="s">
        <v>338</v>
      </c>
      <c r="E381" s="198" t="s">
        <v>1042</v>
      </c>
      <c r="F381" s="199" t="s">
        <v>1043</v>
      </c>
      <c r="G381" s="248" t="s">
        <v>271</v>
      </c>
      <c r="H381" s="249">
        <v>0.06</v>
      </c>
      <c r="I381" s="200"/>
      <c r="J381" s="256">
        <f>ROUND(I381*H381,2)</f>
        <v>0</v>
      </c>
      <c r="K381" s="257" t="s">
        <v>241</v>
      </c>
      <c r="L381" s="201"/>
      <c r="M381" s="202" t="s">
        <v>1</v>
      </c>
      <c r="N381" s="203" t="s">
        <v>41</v>
      </c>
      <c r="O381" s="59"/>
      <c r="P381" s="170">
        <f>O381*H381</f>
        <v>0</v>
      </c>
      <c r="Q381" s="170">
        <v>0.65</v>
      </c>
      <c r="R381" s="170">
        <f>Q381*H381</f>
        <v>3.9E-2</v>
      </c>
      <c r="S381" s="170">
        <v>0</v>
      </c>
      <c r="T381" s="171">
        <f>S381*H381</f>
        <v>0</v>
      </c>
      <c r="U381" s="33"/>
      <c r="V381" s="33"/>
      <c r="W381" s="33"/>
      <c r="X381" s="33"/>
      <c r="Y381" s="33"/>
      <c r="Z381" s="33"/>
      <c r="AA381" s="33"/>
      <c r="AB381" s="33"/>
      <c r="AC381" s="33"/>
      <c r="AD381" s="33"/>
      <c r="AE381" s="33"/>
      <c r="AR381" s="172" t="s">
        <v>316</v>
      </c>
      <c r="AT381" s="172" t="s">
        <v>338</v>
      </c>
      <c r="AU381" s="172" t="s">
        <v>85</v>
      </c>
      <c r="AY381" s="18" t="s">
        <v>235</v>
      </c>
      <c r="BE381" s="173">
        <f>IF(N381="základní",J381,0)</f>
        <v>0</v>
      </c>
      <c r="BF381" s="173">
        <f>IF(N381="snížená",J381,0)</f>
        <v>0</v>
      </c>
      <c r="BG381" s="173">
        <f>IF(N381="zákl. přenesená",J381,0)</f>
        <v>0</v>
      </c>
      <c r="BH381" s="173">
        <f>IF(N381="sníž. přenesená",J381,0)</f>
        <v>0</v>
      </c>
      <c r="BI381" s="173">
        <f>IF(N381="nulová",J381,0)</f>
        <v>0</v>
      </c>
      <c r="BJ381" s="18" t="s">
        <v>83</v>
      </c>
      <c r="BK381" s="173">
        <f>ROUND(I381*H381,2)</f>
        <v>0</v>
      </c>
      <c r="BL381" s="18" t="s">
        <v>98</v>
      </c>
      <c r="BM381" s="172" t="s">
        <v>3058</v>
      </c>
    </row>
    <row r="382" spans="1:65" s="2" customFormat="1" x14ac:dyDescent="0.2">
      <c r="A382" s="33"/>
      <c r="B382" s="34"/>
      <c r="C382" s="33"/>
      <c r="D382" s="174" t="s">
        <v>243</v>
      </c>
      <c r="E382" s="33"/>
      <c r="F382" s="175" t="s">
        <v>1043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243</v>
      </c>
      <c r="AU382" s="18" t="s">
        <v>85</v>
      </c>
    </row>
    <row r="383" spans="1:65" s="13" customFormat="1" x14ac:dyDescent="0.2">
      <c r="B383" s="179"/>
      <c r="D383" s="174" t="s">
        <v>247</v>
      </c>
      <c r="E383" s="180" t="s">
        <v>1</v>
      </c>
      <c r="F383" s="181" t="s">
        <v>1045</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3059</v>
      </c>
      <c r="G384" s="244"/>
      <c r="H384" s="245">
        <v>0.06</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0.06</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2" customFormat="1" ht="14.45" customHeight="1" x14ac:dyDescent="0.2">
      <c r="A386" s="33"/>
      <c r="B386" s="162"/>
      <c r="C386" s="163" t="s">
        <v>559</v>
      </c>
      <c r="D386" s="163" t="s">
        <v>237</v>
      </c>
      <c r="E386" s="164" t="s">
        <v>3060</v>
      </c>
      <c r="F386" s="165" t="s">
        <v>3061</v>
      </c>
      <c r="G386" s="240" t="s">
        <v>627</v>
      </c>
      <c r="H386" s="241">
        <v>355</v>
      </c>
      <c r="I386" s="167"/>
      <c r="J386" s="254">
        <f>ROUND(I386*H386,2)</f>
        <v>0</v>
      </c>
      <c r="K386" s="255" t="s">
        <v>241</v>
      </c>
      <c r="L386" s="34"/>
      <c r="M386" s="168" t="s">
        <v>1</v>
      </c>
      <c r="N386" s="169" t="s">
        <v>41</v>
      </c>
      <c r="O386" s="59"/>
      <c r="P386" s="170">
        <f>O386*H386</f>
        <v>0</v>
      </c>
      <c r="Q386" s="170">
        <v>6.8199999999999997E-3</v>
      </c>
      <c r="R386" s="170">
        <f>Q386*H386</f>
        <v>2.4211</v>
      </c>
      <c r="S386" s="170">
        <v>0</v>
      </c>
      <c r="T386" s="171">
        <f>S386*H386</f>
        <v>0</v>
      </c>
      <c r="U386" s="33"/>
      <c r="V386" s="33"/>
      <c r="W386" s="33"/>
      <c r="X386" s="33"/>
      <c r="Y386" s="33"/>
      <c r="Z386" s="33"/>
      <c r="AA386" s="33"/>
      <c r="AB386" s="33"/>
      <c r="AC386" s="33"/>
      <c r="AD386" s="33"/>
      <c r="AE386" s="33"/>
      <c r="AR386" s="172" t="s">
        <v>98</v>
      </c>
      <c r="AT386" s="172" t="s">
        <v>237</v>
      </c>
      <c r="AU386" s="172" t="s">
        <v>85</v>
      </c>
      <c r="AY386" s="18" t="s">
        <v>235</v>
      </c>
      <c r="BE386" s="173">
        <f>IF(N386="základní",J386,0)</f>
        <v>0</v>
      </c>
      <c r="BF386" s="173">
        <f>IF(N386="snížená",J386,0)</f>
        <v>0</v>
      </c>
      <c r="BG386" s="173">
        <f>IF(N386="zákl. přenesená",J386,0)</f>
        <v>0</v>
      </c>
      <c r="BH386" s="173">
        <f>IF(N386="sníž. přenesená",J386,0)</f>
        <v>0</v>
      </c>
      <c r="BI386" s="173">
        <f>IF(N386="nulová",J386,0)</f>
        <v>0</v>
      </c>
      <c r="BJ386" s="18" t="s">
        <v>83</v>
      </c>
      <c r="BK386" s="173">
        <f>ROUND(I386*H386,2)</f>
        <v>0</v>
      </c>
      <c r="BL386" s="18" t="s">
        <v>98</v>
      </c>
      <c r="BM386" s="172" t="s">
        <v>3062</v>
      </c>
    </row>
    <row r="387" spans="1:65" s="2" customFormat="1" ht="39" x14ac:dyDescent="0.2">
      <c r="A387" s="33"/>
      <c r="B387" s="34"/>
      <c r="C387" s="33"/>
      <c r="D387" s="174" t="s">
        <v>243</v>
      </c>
      <c r="E387" s="33"/>
      <c r="F387" s="175" t="s">
        <v>3063</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243</v>
      </c>
      <c r="AU387" s="18" t="s">
        <v>85</v>
      </c>
    </row>
    <row r="388" spans="1:65" s="2" customFormat="1" ht="78" x14ac:dyDescent="0.2">
      <c r="A388" s="33"/>
      <c r="B388" s="34"/>
      <c r="C388" s="33"/>
      <c r="D388" s="174" t="s">
        <v>245</v>
      </c>
      <c r="E388" s="33"/>
      <c r="F388" s="178" t="s">
        <v>3064</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245</v>
      </c>
      <c r="AU388" s="18" t="s">
        <v>85</v>
      </c>
    </row>
    <row r="389" spans="1:65" s="13" customFormat="1" x14ac:dyDescent="0.2">
      <c r="B389" s="179"/>
      <c r="D389" s="174" t="s">
        <v>247</v>
      </c>
      <c r="E389" s="180" t="s">
        <v>1</v>
      </c>
      <c r="F389" s="181" t="s">
        <v>3030</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3065</v>
      </c>
      <c r="G390" s="244"/>
      <c r="H390" s="245">
        <v>355</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355</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t="s">
        <v>566</v>
      </c>
      <c r="D392" s="163" t="s">
        <v>237</v>
      </c>
      <c r="E392" s="164" t="s">
        <v>3066</v>
      </c>
      <c r="F392" s="165" t="s">
        <v>3067</v>
      </c>
      <c r="G392" s="240" t="s">
        <v>627</v>
      </c>
      <c r="H392" s="241">
        <v>3</v>
      </c>
      <c r="I392" s="167"/>
      <c r="J392" s="254">
        <f>ROUND(I392*H392,2)</f>
        <v>0</v>
      </c>
      <c r="K392" s="255" t="s">
        <v>241</v>
      </c>
      <c r="L392" s="34"/>
      <c r="M392" s="168" t="s">
        <v>1</v>
      </c>
      <c r="N392" s="169" t="s">
        <v>41</v>
      </c>
      <c r="O392" s="59"/>
      <c r="P392" s="170">
        <f>O392*H392</f>
        <v>0</v>
      </c>
      <c r="Q392" s="170">
        <v>7.417E-2</v>
      </c>
      <c r="R392" s="170">
        <f>Q392*H392</f>
        <v>0.22250999999999999</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3068</v>
      </c>
    </row>
    <row r="393" spans="1:65" s="2" customFormat="1" ht="19.5" x14ac:dyDescent="0.2">
      <c r="A393" s="33"/>
      <c r="B393" s="34"/>
      <c r="C393" s="33"/>
      <c r="D393" s="174" t="s">
        <v>243</v>
      </c>
      <c r="E393" s="33"/>
      <c r="F393" s="175" t="s">
        <v>3069</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78" x14ac:dyDescent="0.2">
      <c r="A394" s="33"/>
      <c r="B394" s="34"/>
      <c r="C394" s="33"/>
      <c r="D394" s="174" t="s">
        <v>245</v>
      </c>
      <c r="E394" s="33"/>
      <c r="F394" s="178" t="s">
        <v>3064</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3030</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3070</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93</v>
      </c>
      <c r="G397" s="244"/>
      <c r="H397" s="245">
        <v>3</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3</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12" customFormat="1" ht="22.9" customHeight="1" x14ac:dyDescent="0.2">
      <c r="B399" s="152"/>
      <c r="D399" s="153" t="s">
        <v>75</v>
      </c>
      <c r="E399" s="161" t="s">
        <v>746</v>
      </c>
      <c r="F399" s="161" t="s">
        <v>747</v>
      </c>
      <c r="G399" s="239"/>
      <c r="H399" s="239"/>
      <c r="I399" s="239"/>
      <c r="J399" s="253">
        <f>BK399</f>
        <v>0</v>
      </c>
      <c r="K399" s="239"/>
      <c r="L399" s="152"/>
      <c r="M399" s="155"/>
      <c r="N399" s="156"/>
      <c r="O399" s="156"/>
      <c r="P399" s="157">
        <f>SUM(P400:P402)</f>
        <v>0</v>
      </c>
      <c r="Q399" s="156"/>
      <c r="R399" s="157">
        <f>SUM(R400:R402)</f>
        <v>0</v>
      </c>
      <c r="S399" s="156"/>
      <c r="T399" s="158">
        <f>SUM(T400:T402)</f>
        <v>0</v>
      </c>
      <c r="AR399" s="153" t="s">
        <v>83</v>
      </c>
      <c r="AT399" s="159" t="s">
        <v>75</v>
      </c>
      <c r="AU399" s="159" t="s">
        <v>83</v>
      </c>
      <c r="AY399" s="153" t="s">
        <v>235</v>
      </c>
      <c r="BK399" s="160">
        <f>SUM(BK400:BK402)</f>
        <v>0</v>
      </c>
    </row>
    <row r="400" spans="1:65" s="2" customFormat="1" ht="14.45" customHeight="1" x14ac:dyDescent="0.2">
      <c r="A400" s="33"/>
      <c r="B400" s="162"/>
      <c r="C400" s="163" t="s">
        <v>573</v>
      </c>
      <c r="D400" s="163" t="s">
        <v>237</v>
      </c>
      <c r="E400" s="164" t="s">
        <v>749</v>
      </c>
      <c r="F400" s="165" t="s">
        <v>750</v>
      </c>
      <c r="G400" s="240" t="s">
        <v>341</v>
      </c>
      <c r="H400" s="241">
        <v>2.9620000000000002</v>
      </c>
      <c r="I400" s="167"/>
      <c r="J400" s="254">
        <f>ROUND(I400*H400,2)</f>
        <v>0</v>
      </c>
      <c r="K400" s="255" t="s">
        <v>241</v>
      </c>
      <c r="L400" s="34"/>
      <c r="M400" s="168" t="s">
        <v>1</v>
      </c>
      <c r="N400" s="169" t="s">
        <v>41</v>
      </c>
      <c r="O400" s="59"/>
      <c r="P400" s="170">
        <f>O400*H400</f>
        <v>0</v>
      </c>
      <c r="Q400" s="170">
        <v>0</v>
      </c>
      <c r="R400" s="170">
        <f>Q400*H400</f>
        <v>0</v>
      </c>
      <c r="S400" s="170">
        <v>0</v>
      </c>
      <c r="T400" s="171">
        <f>S400*H400</f>
        <v>0</v>
      </c>
      <c r="U400" s="33"/>
      <c r="V400" s="33"/>
      <c r="W400" s="33"/>
      <c r="X400" s="33"/>
      <c r="Y400" s="33"/>
      <c r="Z400" s="33"/>
      <c r="AA400" s="33"/>
      <c r="AB400" s="33"/>
      <c r="AC400" s="33"/>
      <c r="AD400" s="33"/>
      <c r="AE400" s="33"/>
      <c r="AR400" s="172" t="s">
        <v>98</v>
      </c>
      <c r="AT400" s="172" t="s">
        <v>237</v>
      </c>
      <c r="AU400" s="172" t="s">
        <v>85</v>
      </c>
      <c r="AY400" s="18" t="s">
        <v>235</v>
      </c>
      <c r="BE400" s="173">
        <f>IF(N400="základní",J400,0)</f>
        <v>0</v>
      </c>
      <c r="BF400" s="173">
        <f>IF(N400="snížená",J400,0)</f>
        <v>0</v>
      </c>
      <c r="BG400" s="173">
        <f>IF(N400="zákl. přenesená",J400,0)</f>
        <v>0</v>
      </c>
      <c r="BH400" s="173">
        <f>IF(N400="sníž. přenesená",J400,0)</f>
        <v>0</v>
      </c>
      <c r="BI400" s="173">
        <f>IF(N400="nulová",J400,0)</f>
        <v>0</v>
      </c>
      <c r="BJ400" s="18" t="s">
        <v>83</v>
      </c>
      <c r="BK400" s="173">
        <f>ROUND(I400*H400,2)</f>
        <v>0</v>
      </c>
      <c r="BL400" s="18" t="s">
        <v>98</v>
      </c>
      <c r="BM400" s="172" t="s">
        <v>3071</v>
      </c>
    </row>
    <row r="401" spans="1:47" s="2" customFormat="1" ht="19.5" x14ac:dyDescent="0.2">
      <c r="A401" s="33"/>
      <c r="B401" s="34"/>
      <c r="C401" s="33"/>
      <c r="D401" s="174" t="s">
        <v>243</v>
      </c>
      <c r="E401" s="33"/>
      <c r="F401" s="175" t="s">
        <v>752</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243</v>
      </c>
      <c r="AU401" s="18" t="s">
        <v>85</v>
      </c>
    </row>
    <row r="402" spans="1:47" s="2" customFormat="1" ht="29.25" x14ac:dyDescent="0.2">
      <c r="A402" s="33"/>
      <c r="B402" s="34"/>
      <c r="C402" s="33"/>
      <c r="D402" s="174" t="s">
        <v>245</v>
      </c>
      <c r="E402" s="33"/>
      <c r="F402" s="178" t="s">
        <v>753</v>
      </c>
      <c r="G402" s="238"/>
      <c r="H402" s="238"/>
      <c r="I402" s="238"/>
      <c r="J402" s="238"/>
      <c r="K402" s="238"/>
      <c r="L402" s="34"/>
      <c r="M402" s="207"/>
      <c r="N402" s="208"/>
      <c r="O402" s="209"/>
      <c r="P402" s="209"/>
      <c r="Q402" s="209"/>
      <c r="R402" s="209"/>
      <c r="S402" s="209"/>
      <c r="T402" s="210"/>
      <c r="U402" s="33"/>
      <c r="V402" s="33"/>
      <c r="W402" s="33"/>
      <c r="X402" s="33"/>
      <c r="Y402" s="33"/>
      <c r="Z402" s="33"/>
      <c r="AA402" s="33"/>
      <c r="AB402" s="33"/>
      <c r="AC402" s="33"/>
      <c r="AD402" s="33"/>
      <c r="AE402" s="33"/>
      <c r="AT402" s="18" t="s">
        <v>245</v>
      </c>
      <c r="AU402" s="18" t="s">
        <v>85</v>
      </c>
    </row>
    <row r="403" spans="1:47" s="2" customFormat="1" ht="6.95" customHeight="1" x14ac:dyDescent="0.2">
      <c r="A403" s="33"/>
      <c r="B403" s="48"/>
      <c r="C403" s="49"/>
      <c r="D403" s="49"/>
      <c r="E403" s="49"/>
      <c r="F403" s="49"/>
      <c r="G403" s="250"/>
      <c r="H403" s="250"/>
      <c r="I403" s="250"/>
      <c r="J403" s="250"/>
      <c r="K403" s="250"/>
      <c r="L403" s="34"/>
      <c r="M403" s="33"/>
      <c r="O403" s="33"/>
      <c r="P403" s="33"/>
      <c r="Q403" s="33"/>
      <c r="R403" s="33"/>
      <c r="S403" s="33"/>
      <c r="T403" s="33"/>
      <c r="U403" s="33"/>
      <c r="V403" s="33"/>
      <c r="W403" s="33"/>
      <c r="X403" s="33"/>
      <c r="Y403" s="33"/>
      <c r="Z403" s="33"/>
      <c r="AA403" s="33"/>
      <c r="AB403" s="33"/>
      <c r="AC403" s="33"/>
      <c r="AD403" s="33"/>
      <c r="AE403" s="33"/>
    </row>
  </sheetData>
  <sheetProtection password="F3DC" sheet="1" objects="1" scenarios="1"/>
  <autoFilter ref="C127:K40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170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3072</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02.1.6.1 - Následná péče - 1.rok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2153</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2154</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02.1.6.1 - Následná péče - 1.rok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1.6639999999999999E-3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1.6639999999999999E-3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2165</v>
      </c>
      <c r="F131" s="165" t="s">
        <v>2166</v>
      </c>
      <c r="G131" s="240" t="s">
        <v>263</v>
      </c>
      <c r="H131" s="241">
        <v>1092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2311</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3030</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3073</v>
      </c>
      <c r="G135" s="244"/>
      <c r="H135" s="245">
        <v>1092</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1092</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8</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2313</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3030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3074</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0.8</v>
      </c>
      <c r="I145" s="167"/>
      <c r="J145" s="254">
        <f>ROUND(I145*H145,2)</f>
        <v>0</v>
      </c>
      <c r="K145" s="255" t="s">
        <v>1</v>
      </c>
      <c r="L145" s="34"/>
      <c r="M145" s="168" t="s">
        <v>1</v>
      </c>
      <c r="N145" s="169" t="s">
        <v>41</v>
      </c>
      <c r="O145" s="59"/>
      <c r="P145" s="170">
        <f>O145*H145</f>
        <v>0</v>
      </c>
      <c r="Q145" s="170">
        <v>2.0799999999999998E-3</v>
      </c>
      <c r="R145" s="170">
        <f>Q145*H145</f>
        <v>1.6639999999999999E-3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2315</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3030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3075</v>
      </c>
      <c r="G150" s="244"/>
      <c r="H150" s="245">
        <v>0.8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0.8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8.0000000000000002E-3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2317</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3030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3076</v>
      </c>
      <c r="G156" s="244"/>
      <c r="H156" s="245">
        <v>8.0000000000000002E-3</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8.0000000000000002E-3</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2319</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3030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3077</v>
      </c>
      <c r="G162" s="244"/>
      <c r="H162" s="245">
        <v>1.92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2321</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3054</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3078</v>
      </c>
      <c r="G168" s="244"/>
      <c r="H168" s="245">
        <v>1.92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2323</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3078</v>
      </c>
      <c r="G173" s="244"/>
      <c r="H173" s="245">
        <v>1.92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1.9E-2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2324</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J133" sqref="J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172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3079</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02.1.6.2 - Následná péče - 2.rok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2153</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2154</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02.1.6.2 - Následná péče - 2.rok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2165</v>
      </c>
      <c r="F131" s="165" t="s">
        <v>2166</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2326</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3030</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2979</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2327</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3030</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3080</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2329</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3030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2330</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3030</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3081</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2332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3030</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3076</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3030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3082</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2335</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3054</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3083</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2337</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3083</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1.9E-2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2338</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
  <sheetViews>
    <sheetView showGridLines="0" topLeftCell="A120"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174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3084</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ROUND((SUM(BE128:BE192)),  2)</f>
        <v>0</v>
      </c>
      <c r="G37" s="33"/>
      <c r="H37" s="33"/>
      <c r="I37" s="113">
        <v>0.21</v>
      </c>
      <c r="J37" s="112">
        <f>ROUND(((SUM(BE128:BE192))*I37),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ROUND((SUM(BF128:BF192)),  2)</f>
        <v>0</v>
      </c>
      <c r="G38" s="33"/>
      <c r="H38" s="33"/>
      <c r="I38" s="113">
        <v>0.15</v>
      </c>
      <c r="J38" s="112">
        <f>ROUND(((SUM(BF128:BF192))*I38),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ROUND((SUM(BG128:BG192)),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ROUND((SUM(BH128:BH192)),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ROUND((SUM(BI128:BI192)),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02.1.6.3 - Následná péče - 3.rok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J190</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307" t="str">
        <f>E7</f>
        <v>Morava km 137,021 - revitalizace VH uzlu Nedakonice</v>
      </c>
      <c r="F114" s="308"/>
      <c r="G114" s="308"/>
      <c r="H114" s="308"/>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307" t="s">
        <v>2153</v>
      </c>
      <c r="F116" s="281"/>
      <c r="G116" s="281"/>
      <c r="H116" s="281"/>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309" t="s">
        <v>2154</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E13</f>
        <v>SO 02.1.6.3 - Následná péče - 3.rok</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21.3</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21.3</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2165</v>
      </c>
      <c r="F131" s="165" t="s">
        <v>2166</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2340</v>
      </c>
    </row>
    <row r="132" spans="1:65" s="2" customFormat="1" ht="19.5" x14ac:dyDescent="0.2">
      <c r="A132" s="33"/>
      <c r="B132" s="34"/>
      <c r="C132" s="33"/>
      <c r="D132" s="174" t="s">
        <v>243</v>
      </c>
      <c r="E132" s="33"/>
      <c r="F132" s="175" t="s">
        <v>2168</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3030</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2979</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2341</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3030</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3085</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2343</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3030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2344</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3030</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3086</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2345</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3030</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3076</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2346</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3030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3082</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2347</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3054</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3083</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2348</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3083</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P183+SUM(P184:P190)</f>
        <v>0</v>
      </c>
      <c r="Q182" s="156"/>
      <c r="R182" s="157">
        <f>R183+SUM(R184:R190)</f>
        <v>0</v>
      </c>
      <c r="S182" s="156"/>
      <c r="T182" s="158">
        <f>T183+SUM(T184:T190)</f>
        <v>21.3</v>
      </c>
      <c r="AR182" s="153" t="s">
        <v>83</v>
      </c>
      <c r="AT182" s="159" t="s">
        <v>75</v>
      </c>
      <c r="AU182" s="159" t="s">
        <v>83</v>
      </c>
      <c r="AY182" s="153" t="s">
        <v>235</v>
      </c>
      <c r="BK182" s="160">
        <f>BK183+SUM(BK184:BK190)</f>
        <v>0</v>
      </c>
    </row>
    <row r="183" spans="1:65" s="2" customFormat="1" ht="19.899999999999999" customHeight="1" x14ac:dyDescent="0.2">
      <c r="A183" s="33"/>
      <c r="B183" s="162"/>
      <c r="C183" s="163" t="s">
        <v>403</v>
      </c>
      <c r="D183" s="163" t="s">
        <v>237</v>
      </c>
      <c r="E183" s="164" t="s">
        <v>3087</v>
      </c>
      <c r="F183" s="165" t="s">
        <v>3088</v>
      </c>
      <c r="G183" s="240" t="s">
        <v>627</v>
      </c>
      <c r="H183" s="241">
        <v>355</v>
      </c>
      <c r="I183" s="167"/>
      <c r="J183" s="254">
        <f>ROUND(I183*H183,2)</f>
        <v>0</v>
      </c>
      <c r="K183" s="255" t="s">
        <v>241</v>
      </c>
      <c r="L183" s="34"/>
      <c r="M183" s="168" t="s">
        <v>1</v>
      </c>
      <c r="N183" s="169" t="s">
        <v>41</v>
      </c>
      <c r="O183" s="59"/>
      <c r="P183" s="170">
        <f>O183*H183</f>
        <v>0</v>
      </c>
      <c r="Q183" s="170">
        <v>0</v>
      </c>
      <c r="R183" s="170">
        <f>Q183*H183</f>
        <v>0</v>
      </c>
      <c r="S183" s="170">
        <v>0.06</v>
      </c>
      <c r="T183" s="171">
        <f>S183*H183</f>
        <v>21.3</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3089</v>
      </c>
    </row>
    <row r="184" spans="1:65" s="2" customFormat="1" ht="39" x14ac:dyDescent="0.2">
      <c r="A184" s="33"/>
      <c r="B184" s="34"/>
      <c r="C184" s="33"/>
      <c r="D184" s="174" t="s">
        <v>243</v>
      </c>
      <c r="E184" s="33"/>
      <c r="F184" s="175" t="s">
        <v>3090</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3091</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3030</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3092</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3065</v>
      </c>
      <c r="G188" s="244"/>
      <c r="H188" s="245">
        <v>355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355</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12" customFormat="1" ht="20.85" customHeight="1" x14ac:dyDescent="0.2">
      <c r="B190" s="152"/>
      <c r="D190" s="153" t="s">
        <v>75</v>
      </c>
      <c r="E190" s="161" t="s">
        <v>1091</v>
      </c>
      <c r="F190" s="161" t="s">
        <v>1092</v>
      </c>
      <c r="G190" s="239"/>
      <c r="H190" s="239"/>
      <c r="I190" s="239"/>
      <c r="J190" s="253">
        <f>BK190</f>
        <v>0</v>
      </c>
      <c r="K190" s="239"/>
      <c r="L190" s="152"/>
      <c r="M190" s="155"/>
      <c r="N190" s="156"/>
      <c r="O190" s="156"/>
      <c r="P190" s="157">
        <f>SUM(P191:P192)</f>
        <v>0</v>
      </c>
      <c r="Q190" s="156"/>
      <c r="R190" s="157">
        <f>SUM(R191:R192)</f>
        <v>0</v>
      </c>
      <c r="S190" s="156"/>
      <c r="T190" s="158">
        <f>SUM(T191:T192)</f>
        <v>0</v>
      </c>
      <c r="AR190" s="153" t="s">
        <v>83</v>
      </c>
      <c r="AT190" s="159" t="s">
        <v>75</v>
      </c>
      <c r="AU190" s="159" t="s">
        <v>85</v>
      </c>
      <c r="AY190" s="153" t="s">
        <v>235</v>
      </c>
      <c r="BK190" s="160">
        <f>SUM(BK191:BK192)</f>
        <v>0</v>
      </c>
    </row>
    <row r="191" spans="1:65" s="2" customFormat="1" ht="19.899999999999999" customHeight="1" x14ac:dyDescent="0.2">
      <c r="A191" s="33"/>
      <c r="B191" s="162"/>
      <c r="C191" s="163" t="s">
        <v>393</v>
      </c>
      <c r="D191" s="163" t="s">
        <v>237</v>
      </c>
      <c r="E191" s="164" t="s">
        <v>1093</v>
      </c>
      <c r="F191" s="165" t="s">
        <v>1094</v>
      </c>
      <c r="G191" s="240" t="s">
        <v>341</v>
      </c>
      <c r="H191" s="241">
        <v>1.9E-2</v>
      </c>
      <c r="I191" s="167"/>
      <c r="J191" s="254">
        <f>ROUND(I191*H191,2)</f>
        <v>0</v>
      </c>
      <c r="K191" s="255" t="s">
        <v>1</v>
      </c>
      <c r="L191" s="34"/>
      <c r="M191" s="168" t="s">
        <v>1</v>
      </c>
      <c r="N191" s="169" t="s">
        <v>41</v>
      </c>
      <c r="O191" s="59"/>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98</v>
      </c>
      <c r="AT191" s="172" t="s">
        <v>237</v>
      </c>
      <c r="AU191" s="172" t="s">
        <v>93</v>
      </c>
      <c r="AY191" s="18" t="s">
        <v>235</v>
      </c>
      <c r="BE191" s="173">
        <f>IF(N191="základní",J191,0)</f>
        <v>0</v>
      </c>
      <c r="BF191" s="173">
        <f>IF(N191="snížená",J191,0)</f>
        <v>0</v>
      </c>
      <c r="BG191" s="173">
        <f>IF(N191="zákl. přenesená",J191,0)</f>
        <v>0</v>
      </c>
      <c r="BH191" s="173">
        <f>IF(N191="sníž. přenesená",J191,0)</f>
        <v>0</v>
      </c>
      <c r="BI191" s="173">
        <f>IF(N191="nulová",J191,0)</f>
        <v>0</v>
      </c>
      <c r="BJ191" s="18" t="s">
        <v>83</v>
      </c>
      <c r="BK191" s="173">
        <f>ROUND(I191*H191,2)</f>
        <v>0</v>
      </c>
      <c r="BL191" s="18" t="s">
        <v>98</v>
      </c>
      <c r="BM191" s="172" t="s">
        <v>2349</v>
      </c>
    </row>
    <row r="192" spans="1:65" s="2" customFormat="1" ht="19.5" x14ac:dyDescent="0.2">
      <c r="A192" s="33"/>
      <c r="B192" s="34"/>
      <c r="C192" s="33"/>
      <c r="D192" s="174" t="s">
        <v>243</v>
      </c>
      <c r="E192" s="33"/>
      <c r="F192" s="175" t="s">
        <v>1096</v>
      </c>
      <c r="G192" s="238"/>
      <c r="H192" s="238"/>
      <c r="I192" s="238"/>
      <c r="J192" s="238"/>
      <c r="K192" s="238"/>
      <c r="L192" s="34"/>
      <c r="M192" s="207"/>
      <c r="N192" s="208"/>
      <c r="O192" s="209"/>
      <c r="P192" s="209"/>
      <c r="Q192" s="209"/>
      <c r="R192" s="209"/>
      <c r="S192" s="209"/>
      <c r="T192" s="210"/>
      <c r="U192" s="33"/>
      <c r="V192" s="33"/>
      <c r="W192" s="33"/>
      <c r="X192" s="33"/>
      <c r="Y192" s="33"/>
      <c r="Z192" s="33"/>
      <c r="AA192" s="33"/>
      <c r="AB192" s="33"/>
      <c r="AC192" s="33"/>
      <c r="AD192" s="33"/>
      <c r="AE192" s="33"/>
      <c r="AT192" s="18" t="s">
        <v>243</v>
      </c>
      <c r="AU192" s="18" t="s">
        <v>93</v>
      </c>
    </row>
    <row r="193" spans="1:31" s="2" customFormat="1" ht="6.95" customHeight="1" x14ac:dyDescent="0.2">
      <c r="A193" s="33"/>
      <c r="B193" s="48"/>
      <c r="C193" s="49"/>
      <c r="D193" s="49"/>
      <c r="E193" s="49"/>
      <c r="F193" s="49"/>
      <c r="G193" s="250"/>
      <c r="H193" s="250"/>
      <c r="I193" s="250"/>
      <c r="J193" s="250"/>
      <c r="K193" s="250"/>
      <c r="L193" s="34"/>
      <c r="M193" s="33"/>
      <c r="O193" s="33"/>
      <c r="P193" s="33"/>
      <c r="Q193" s="33"/>
      <c r="R193" s="33"/>
      <c r="S193" s="33"/>
      <c r="T193" s="33"/>
      <c r="U193" s="33"/>
      <c r="V193" s="33"/>
      <c r="W193" s="33"/>
      <c r="X193" s="33"/>
      <c r="Y193" s="33"/>
      <c r="Z193" s="33"/>
      <c r="AA193" s="33"/>
      <c r="AB193" s="33"/>
      <c r="AC193" s="33"/>
      <c r="AD193" s="33"/>
      <c r="AE193" s="33"/>
    </row>
  </sheetData>
  <sheetProtection password="F3DC" sheet="1" objects="1" scenarios="1"/>
  <autoFilter ref="C127:K19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05"/>
  <sheetViews>
    <sheetView showGridLines="0" topLeftCell="A141" zoomScaleNormal="100" workbookViewId="0">
      <selection activeCell="X149" sqref="X14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177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ht="12.75" x14ac:dyDescent="0.2">
      <c r="B8" s="21"/>
      <c r="D8" s="28" t="s">
        <v>197</v>
      </c>
      <c r="L8" s="21"/>
    </row>
    <row r="9" spans="1:46" s="1" customFormat="1" ht="14.45" customHeight="1" x14ac:dyDescent="0.2">
      <c r="B9" s="21"/>
      <c r="E9" s="307" t="s">
        <v>2153</v>
      </c>
      <c r="F9" s="281"/>
      <c r="G9" s="281"/>
      <c r="H9" s="281"/>
      <c r="I9" s="99"/>
      <c r="L9" s="21"/>
    </row>
    <row r="10" spans="1:46" s="1" customFormat="1" ht="12" customHeight="1" x14ac:dyDescent="0.2">
      <c r="B10" s="21"/>
      <c r="D10" s="28" t="s">
        <v>199</v>
      </c>
      <c r="I10" s="99"/>
      <c r="L10" s="21"/>
    </row>
    <row r="11" spans="1:46" s="2" customFormat="1" ht="24" customHeight="1" x14ac:dyDescent="0.2">
      <c r="A11" s="33"/>
      <c r="B11" s="34"/>
      <c r="C11" s="33"/>
      <c r="D11" s="33"/>
      <c r="E11" s="309" t="s">
        <v>2154</v>
      </c>
      <c r="F11" s="310"/>
      <c r="G11" s="310"/>
      <c r="H11" s="310"/>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266" t="s">
        <v>3093</v>
      </c>
      <c r="F13" s="310"/>
      <c r="G13" s="310"/>
      <c r="H13" s="310"/>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311" t="str">
        <f>'Rekapitulace stavby'!E14</f>
        <v>Vyplň údaj</v>
      </c>
      <c r="F22" s="297"/>
      <c r="G22" s="297"/>
      <c r="H22" s="297"/>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01" t="s">
        <v>1</v>
      </c>
      <c r="F31" s="301"/>
      <c r="G31" s="301"/>
      <c r="H31" s="301"/>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ROUND((SUM(BE138:BE804)),  2)</f>
        <v>0</v>
      </c>
      <c r="G37" s="33"/>
      <c r="H37" s="33"/>
      <c r="I37" s="113">
        <v>0.21</v>
      </c>
      <c r="J37" s="112">
        <f>ROUND(((SUM(BE138:BE804))*I37),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ROUND((SUM(BF138:BF804)),  2)</f>
        <v>0</v>
      </c>
      <c r="G38" s="33"/>
      <c r="H38" s="33"/>
      <c r="I38" s="113">
        <v>0.15</v>
      </c>
      <c r="J38" s="112">
        <f>ROUND(((SUM(BF138:BF804))*I38),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ROUND((SUM(BG138:BG804)),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ROUND((SUM(BH138:BH804)),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ROUND((SUM(BI138:BI804)),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307" t="s">
        <v>2153</v>
      </c>
      <c r="F87" s="281"/>
      <c r="G87" s="281"/>
      <c r="H87" s="281"/>
      <c r="I87" s="99"/>
      <c r="L87" s="21"/>
    </row>
    <row r="88" spans="1:31" s="1" customFormat="1" ht="12" customHeight="1" x14ac:dyDescent="0.2">
      <c r="B88" s="21"/>
      <c r="C88" s="28" t="s">
        <v>199</v>
      </c>
      <c r="I88" s="99"/>
      <c r="L88" s="21"/>
    </row>
    <row r="89" spans="1:31" s="2" customFormat="1" ht="24" customHeight="1" x14ac:dyDescent="0.2">
      <c r="A89" s="33"/>
      <c r="B89" s="34"/>
      <c r="C89" s="33"/>
      <c r="D89" s="33"/>
      <c r="E89" s="309" t="s">
        <v>2154</v>
      </c>
      <c r="F89" s="310"/>
      <c r="G89" s="310"/>
      <c r="H89" s="310"/>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266" t="str">
        <f>E13</f>
        <v>SO 02.1.7 - Propustek</v>
      </c>
      <c r="F91" s="310"/>
      <c r="G91" s="310"/>
      <c r="H91" s="310"/>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J354</f>
        <v>0</v>
      </c>
      <c r="L103" s="137"/>
    </row>
    <row r="104" spans="1:47" s="10" customFormat="1" ht="19.899999999999999" customHeight="1" x14ac:dyDescent="0.2">
      <c r="B104" s="137"/>
      <c r="D104" s="138" t="s">
        <v>211</v>
      </c>
      <c r="E104" s="139"/>
      <c r="F104" s="139"/>
      <c r="G104" s="139"/>
      <c r="H104" s="139"/>
      <c r="I104" s="140"/>
      <c r="J104" s="141">
        <f>J410</f>
        <v>0</v>
      </c>
      <c r="L104" s="137"/>
    </row>
    <row r="105" spans="1:47" s="10" customFormat="1" ht="19.899999999999999" customHeight="1" x14ac:dyDescent="0.2">
      <c r="B105" s="137"/>
      <c r="D105" s="138" t="s">
        <v>212</v>
      </c>
      <c r="E105" s="139"/>
      <c r="F105" s="139"/>
      <c r="G105" s="139"/>
      <c r="H105" s="139"/>
      <c r="I105" s="140"/>
      <c r="J105" s="141">
        <f>J494</f>
        <v>0</v>
      </c>
      <c r="L105" s="137"/>
    </row>
    <row r="106" spans="1:47" s="10" customFormat="1" ht="19.899999999999999" customHeight="1" x14ac:dyDescent="0.2">
      <c r="B106" s="137"/>
      <c r="D106" s="138" t="s">
        <v>1134</v>
      </c>
      <c r="E106" s="139"/>
      <c r="F106" s="139"/>
      <c r="G106" s="139"/>
      <c r="H106" s="139"/>
      <c r="I106" s="140"/>
      <c r="J106" s="141">
        <f>J558</f>
        <v>0</v>
      </c>
      <c r="L106" s="137"/>
    </row>
    <row r="107" spans="1:47" s="10" customFormat="1" ht="19.899999999999999" customHeight="1" x14ac:dyDescent="0.2">
      <c r="B107" s="137"/>
      <c r="D107" s="138" t="s">
        <v>3094</v>
      </c>
      <c r="E107" s="139"/>
      <c r="F107" s="139"/>
      <c r="G107" s="139"/>
      <c r="H107" s="139"/>
      <c r="I107" s="140"/>
      <c r="J107" s="141">
        <f>J584</f>
        <v>0</v>
      </c>
      <c r="L107" s="137"/>
    </row>
    <row r="108" spans="1:47" s="10" customFormat="1" ht="19.899999999999999" customHeight="1" x14ac:dyDescent="0.2">
      <c r="B108" s="137"/>
      <c r="D108" s="138" t="s">
        <v>213</v>
      </c>
      <c r="E108" s="139"/>
      <c r="F108" s="139"/>
      <c r="G108" s="139"/>
      <c r="H108" s="139"/>
      <c r="I108" s="140"/>
      <c r="J108" s="141">
        <f>J618</f>
        <v>0</v>
      </c>
      <c r="L108" s="137"/>
    </row>
    <row r="109" spans="1:47" s="10" customFormat="1" ht="19.899999999999999" customHeight="1" x14ac:dyDescent="0.2">
      <c r="B109" s="137"/>
      <c r="D109" s="138" t="s">
        <v>214</v>
      </c>
      <c r="E109" s="139"/>
      <c r="F109" s="139"/>
      <c r="G109" s="139"/>
      <c r="H109" s="139"/>
      <c r="I109" s="140"/>
      <c r="J109" s="141">
        <f>J640</f>
        <v>0</v>
      </c>
      <c r="L109" s="137"/>
    </row>
    <row r="110" spans="1:47" s="10" customFormat="1" ht="19.899999999999999" customHeight="1" x14ac:dyDescent="0.2">
      <c r="B110" s="137"/>
      <c r="D110" s="138" t="s">
        <v>215</v>
      </c>
      <c r="E110" s="139"/>
      <c r="F110" s="139"/>
      <c r="G110" s="139"/>
      <c r="H110" s="139"/>
      <c r="I110" s="140"/>
      <c r="J110" s="141">
        <f>J694</f>
        <v>0</v>
      </c>
      <c r="L110" s="137"/>
    </row>
    <row r="111" spans="1:47" s="10" customFormat="1" ht="19.899999999999999" customHeight="1" x14ac:dyDescent="0.2">
      <c r="B111" s="137"/>
      <c r="D111" s="138" t="s">
        <v>216</v>
      </c>
      <c r="E111" s="139"/>
      <c r="F111" s="139"/>
      <c r="G111" s="139"/>
      <c r="H111" s="139"/>
      <c r="I111" s="140"/>
      <c r="J111" s="141">
        <f>J755</f>
        <v>0</v>
      </c>
      <c r="L111" s="137"/>
    </row>
    <row r="112" spans="1:47" s="9" customFormat="1" ht="24.95" customHeight="1" x14ac:dyDescent="0.2">
      <c r="B112" s="132"/>
      <c r="D112" s="133" t="s">
        <v>217</v>
      </c>
      <c r="E112" s="134"/>
      <c r="F112" s="134"/>
      <c r="G112" s="134"/>
      <c r="H112" s="134"/>
      <c r="I112" s="135"/>
      <c r="J112" s="136">
        <f>J759</f>
        <v>0</v>
      </c>
      <c r="L112" s="132"/>
    </row>
    <row r="113" spans="1:31" s="10" customFormat="1" ht="19.899999999999999" customHeight="1" x14ac:dyDescent="0.2">
      <c r="B113" s="137"/>
      <c r="D113" s="138" t="s">
        <v>1135</v>
      </c>
      <c r="E113" s="139"/>
      <c r="F113" s="139"/>
      <c r="G113" s="139"/>
      <c r="H113" s="139"/>
      <c r="I113" s="140"/>
      <c r="J113" s="141">
        <f>J760</f>
        <v>0</v>
      </c>
      <c r="L113" s="137"/>
    </row>
    <row r="114" spans="1:31" s="10" customFormat="1" ht="19.899999999999999" customHeight="1" x14ac:dyDescent="0.2">
      <c r="B114" s="137"/>
      <c r="D114" s="138" t="s">
        <v>219</v>
      </c>
      <c r="E114" s="139"/>
      <c r="F114" s="139"/>
      <c r="G114" s="139"/>
      <c r="H114" s="139"/>
      <c r="I114" s="140"/>
      <c r="J114" s="141">
        <f>J798</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307" t="str">
        <f>E7</f>
        <v>Morava km 137,021 - revitalizace VH uzlu Nedakonice</v>
      </c>
      <c r="F124" s="308"/>
      <c r="G124" s="308"/>
      <c r="H124" s="308"/>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307" t="s">
        <v>2153</v>
      </c>
      <c r="F126" s="281"/>
      <c r="G126" s="281"/>
      <c r="H126" s="281"/>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309" t="s">
        <v>2154</v>
      </c>
      <c r="F128" s="310"/>
      <c r="G128" s="310"/>
      <c r="H128" s="310"/>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266" t="str">
        <f>E13</f>
        <v>SO 02.1.7 - Propustek</v>
      </c>
      <c r="F130" s="310"/>
      <c r="G130" s="310"/>
      <c r="H130" s="310"/>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P139+P759</f>
        <v>0</v>
      </c>
      <c r="Q138" s="67"/>
      <c r="R138" s="149">
        <f>R139+R759</f>
        <v>273.52444292999996</v>
      </c>
      <c r="S138" s="67"/>
      <c r="T138" s="150">
        <f>T139+T759</f>
        <v>73.31</v>
      </c>
      <c r="U138" s="33"/>
      <c r="V138" s="33"/>
      <c r="W138" s="33"/>
      <c r="X138" s="33"/>
      <c r="Y138" s="33"/>
      <c r="Z138" s="33"/>
      <c r="AA138" s="33"/>
      <c r="AB138" s="33"/>
      <c r="AC138" s="33"/>
      <c r="AD138" s="33"/>
      <c r="AE138" s="33"/>
      <c r="AT138" s="18" t="s">
        <v>75</v>
      </c>
      <c r="AU138" s="18" t="s">
        <v>207</v>
      </c>
      <c r="BK138" s="151">
        <f>BK139+BK759</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P140+P354+P410+P494+P558+P584+P618+P640+P694+P755</f>
        <v>0</v>
      </c>
      <c r="Q139" s="156"/>
      <c r="R139" s="157">
        <f>R140+R354+R410+R494+R558+R584+R618+R640+R694+R755</f>
        <v>273.17247342999997</v>
      </c>
      <c r="S139" s="156"/>
      <c r="T139" s="158">
        <f>T140+T354+T410+T494+T558+T584+T618+T640+T694+T755</f>
        <v>73.31</v>
      </c>
      <c r="AR139" s="153" t="s">
        <v>83</v>
      </c>
      <c r="AT139" s="159" t="s">
        <v>75</v>
      </c>
      <c r="AU139" s="159" t="s">
        <v>76</v>
      </c>
      <c r="AY139" s="153" t="s">
        <v>235</v>
      </c>
      <c r="BK139" s="160">
        <f>BK140+BK354+BK410+BK494+BK558+BK584+BK618+BK640+BK694+BK755</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SUM(P141:P353)</f>
        <v>0</v>
      </c>
      <c r="Q140" s="156"/>
      <c r="R140" s="157">
        <f>SUM(R141:R353)</f>
        <v>0</v>
      </c>
      <c r="S140" s="156"/>
      <c r="T140" s="158">
        <f>SUM(T141:T353)</f>
        <v>51.87</v>
      </c>
      <c r="AR140" s="153" t="s">
        <v>83</v>
      </c>
      <c r="AT140" s="159" t="s">
        <v>75</v>
      </c>
      <c r="AU140" s="159" t="s">
        <v>83</v>
      </c>
      <c r="AY140" s="153" t="s">
        <v>235</v>
      </c>
      <c r="BK140" s="160">
        <f>SUM(BK141:BK353)</f>
        <v>0</v>
      </c>
    </row>
    <row r="141" spans="1:65" s="2" customFormat="1" ht="30" customHeight="1" x14ac:dyDescent="0.2">
      <c r="A141" s="33"/>
      <c r="B141" s="162"/>
      <c r="C141" s="163" t="s">
        <v>83</v>
      </c>
      <c r="D141" s="163" t="s">
        <v>237</v>
      </c>
      <c r="E141" s="164" t="s">
        <v>3095</v>
      </c>
      <c r="F141" s="165" t="s">
        <v>3096</v>
      </c>
      <c r="G141" s="240" t="s">
        <v>263</v>
      </c>
      <c r="H141" s="241">
        <v>69</v>
      </c>
      <c r="I141" s="167"/>
      <c r="J141" s="254">
        <f>ROUND(I141*H141,2)</f>
        <v>0</v>
      </c>
      <c r="K141" s="255"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3097</v>
      </c>
    </row>
    <row r="142" spans="1:65" s="2" customFormat="1" ht="29.25" x14ac:dyDescent="0.2">
      <c r="A142" s="33"/>
      <c r="B142" s="34"/>
      <c r="C142" s="33"/>
      <c r="D142" s="174" t="s">
        <v>243</v>
      </c>
      <c r="E142" s="33"/>
      <c r="F142" s="175" t="s">
        <v>3098</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17" x14ac:dyDescent="0.2">
      <c r="A143" s="33"/>
      <c r="B143" s="34"/>
      <c r="C143" s="33"/>
      <c r="D143" s="174" t="s">
        <v>245</v>
      </c>
      <c r="E143" s="33"/>
      <c r="F143" s="178" t="s">
        <v>1984</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D144" s="174" t="s">
        <v>247</v>
      </c>
      <c r="E144" s="180" t="s">
        <v>1</v>
      </c>
      <c r="F144" s="181" t="s">
        <v>1141</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3099</v>
      </c>
      <c r="G145" s="244"/>
      <c r="H145" s="245">
        <v>69</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69</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312" t="s">
        <v>85</v>
      </c>
      <c r="D147" s="312" t="s">
        <v>237</v>
      </c>
      <c r="E147" s="313" t="s">
        <v>1986</v>
      </c>
      <c r="F147" s="314" t="s">
        <v>1987</v>
      </c>
      <c r="G147" s="315" t="s">
        <v>648</v>
      </c>
      <c r="H147" s="316">
        <v>0</v>
      </c>
      <c r="I147" s="322"/>
      <c r="J147" s="317">
        <f>ROUND(I147*H147,2)</f>
        <v>0</v>
      </c>
      <c r="K147" s="318"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3100</v>
      </c>
    </row>
    <row r="148" spans="1:65" s="2" customFormat="1" ht="19.5" x14ac:dyDescent="0.2">
      <c r="A148" s="33"/>
      <c r="B148" s="34"/>
      <c r="C148" s="323"/>
      <c r="D148" s="324" t="s">
        <v>243</v>
      </c>
      <c r="E148" s="323"/>
      <c r="F148" s="319" t="s">
        <v>1989</v>
      </c>
      <c r="G148" s="325"/>
      <c r="H148" s="325"/>
      <c r="I148" s="325"/>
      <c r="J148" s="325"/>
      <c r="K148" s="325"/>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46.25" x14ac:dyDescent="0.2">
      <c r="A149" s="33"/>
      <c r="B149" s="34"/>
      <c r="C149" s="323"/>
      <c r="D149" s="324" t="s">
        <v>245</v>
      </c>
      <c r="E149" s="323"/>
      <c r="F149" s="320" t="s">
        <v>1140</v>
      </c>
      <c r="G149" s="325"/>
      <c r="H149" s="325"/>
      <c r="I149" s="325"/>
      <c r="J149" s="325"/>
      <c r="K149" s="325"/>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C150" s="323"/>
      <c r="D150" s="324" t="s">
        <v>247</v>
      </c>
      <c r="E150" s="326" t="s">
        <v>1</v>
      </c>
      <c r="F150" s="321" t="s">
        <v>1141</v>
      </c>
      <c r="G150" s="325"/>
      <c r="H150" s="327" t="s">
        <v>1</v>
      </c>
      <c r="I150" s="325"/>
      <c r="J150" s="325"/>
      <c r="K150" s="325"/>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C151" s="323"/>
      <c r="D151" s="324" t="s">
        <v>247</v>
      </c>
      <c r="E151" s="326" t="s">
        <v>1</v>
      </c>
      <c r="F151" s="321" t="s">
        <v>3101</v>
      </c>
      <c r="G151" s="325"/>
      <c r="H151" s="328"/>
      <c r="I151" s="325"/>
      <c r="J151" s="325"/>
      <c r="K151" s="325"/>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C152" s="323"/>
      <c r="D152" s="324" t="s">
        <v>247</v>
      </c>
      <c r="E152" s="326" t="s">
        <v>1</v>
      </c>
      <c r="F152" s="321" t="s">
        <v>252</v>
      </c>
      <c r="G152" s="325"/>
      <c r="H152" s="328"/>
      <c r="I152" s="325"/>
      <c r="J152" s="325"/>
      <c r="K152" s="325"/>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4.45" customHeight="1" x14ac:dyDescent="0.2">
      <c r="A153" s="33"/>
      <c r="B153" s="162"/>
      <c r="C153" s="163" t="s">
        <v>93</v>
      </c>
      <c r="D153" s="163" t="s">
        <v>237</v>
      </c>
      <c r="E153" s="164" t="s">
        <v>1991</v>
      </c>
      <c r="F153" s="165" t="s">
        <v>1992</v>
      </c>
      <c r="G153" s="240" t="s">
        <v>648</v>
      </c>
      <c r="H153" s="241">
        <v>5</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3102</v>
      </c>
    </row>
    <row r="154" spans="1:65" s="2" customFormat="1" ht="19.5" x14ac:dyDescent="0.2">
      <c r="A154" s="33"/>
      <c r="B154" s="34"/>
      <c r="C154" s="33"/>
      <c r="D154" s="174" t="s">
        <v>243</v>
      </c>
      <c r="E154" s="33"/>
      <c r="F154" s="175" t="s">
        <v>1994</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17" x14ac:dyDescent="0.2">
      <c r="A155" s="33"/>
      <c r="B155" s="34"/>
      <c r="C155" s="33"/>
      <c r="D155" s="174" t="s">
        <v>245</v>
      </c>
      <c r="E155" s="33"/>
      <c r="F155" s="178" t="s">
        <v>1147</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1141</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3101</v>
      </c>
      <c r="G157" s="244"/>
      <c r="H157" s="245">
        <v>5</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5</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30" customHeight="1" x14ac:dyDescent="0.2">
      <c r="A159" s="33"/>
      <c r="B159" s="162"/>
      <c r="C159" s="163" t="s">
        <v>98</v>
      </c>
      <c r="D159" s="163" t="s">
        <v>237</v>
      </c>
      <c r="E159" s="164" t="s">
        <v>3103</v>
      </c>
      <c r="F159" s="165" t="s">
        <v>3104</v>
      </c>
      <c r="G159" s="240" t="s">
        <v>263</v>
      </c>
      <c r="H159" s="241">
        <v>42</v>
      </c>
      <c r="I159" s="167"/>
      <c r="J159" s="254">
        <f>ROUND(I159*H159,2)</f>
        <v>0</v>
      </c>
      <c r="K159" s="255" t="s">
        <v>241</v>
      </c>
      <c r="L159" s="34"/>
      <c r="M159" s="168" t="s">
        <v>1</v>
      </c>
      <c r="N159" s="169" t="s">
        <v>41</v>
      </c>
      <c r="O159" s="59"/>
      <c r="P159" s="170">
        <f>O159*H159</f>
        <v>0</v>
      </c>
      <c r="Q159" s="170">
        <v>0</v>
      </c>
      <c r="R159" s="170">
        <f>Q159*H159</f>
        <v>0</v>
      </c>
      <c r="S159" s="170">
        <v>0.42499999999999999</v>
      </c>
      <c r="T159" s="171">
        <f>S159*H159</f>
        <v>17.849999999999998</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3105</v>
      </c>
    </row>
    <row r="160" spans="1:65" s="2" customFormat="1" ht="48.75" x14ac:dyDescent="0.2">
      <c r="A160" s="33"/>
      <c r="B160" s="34"/>
      <c r="C160" s="33"/>
      <c r="D160" s="174" t="s">
        <v>243</v>
      </c>
      <c r="E160" s="33"/>
      <c r="F160" s="175" t="s">
        <v>3106</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175.5" x14ac:dyDescent="0.2">
      <c r="A161" s="33"/>
      <c r="B161" s="34"/>
      <c r="C161" s="33"/>
      <c r="D161" s="174" t="s">
        <v>245</v>
      </c>
      <c r="E161" s="33"/>
      <c r="F161" s="178" t="s">
        <v>2663</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3107</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3108</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573</v>
      </c>
      <c r="G164" s="244"/>
      <c r="H164" s="245">
        <v>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42</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3109</v>
      </c>
      <c r="F166" s="165" t="s">
        <v>3110</v>
      </c>
      <c r="G166" s="240" t="s">
        <v>263</v>
      </c>
      <c r="H166" s="241">
        <v>42</v>
      </c>
      <c r="I166" s="167"/>
      <c r="J166" s="254">
        <f>ROUND(I166*H166,2)</f>
        <v>0</v>
      </c>
      <c r="K166" s="255" t="s">
        <v>241</v>
      </c>
      <c r="L166" s="34"/>
      <c r="M166" s="168" t="s">
        <v>1</v>
      </c>
      <c r="N166" s="169" t="s">
        <v>41</v>
      </c>
      <c r="O166" s="59"/>
      <c r="P166" s="170">
        <f>O166*H166</f>
        <v>0</v>
      </c>
      <c r="Q166" s="170">
        <v>0</v>
      </c>
      <c r="R166" s="170">
        <f>Q166*H166</f>
        <v>0</v>
      </c>
      <c r="S166" s="170">
        <v>0.28999999999999998</v>
      </c>
      <c r="T166" s="171">
        <f>S166*H166</f>
        <v>12.18</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3111</v>
      </c>
    </row>
    <row r="167" spans="1:65" s="2" customFormat="1" ht="48.75" x14ac:dyDescent="0.2">
      <c r="A167" s="33"/>
      <c r="B167" s="34"/>
      <c r="C167" s="33"/>
      <c r="D167" s="174" t="s">
        <v>243</v>
      </c>
      <c r="E167" s="33"/>
      <c r="F167" s="175" t="s">
        <v>3112</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292.5" x14ac:dyDescent="0.2">
      <c r="A168" s="33"/>
      <c r="B168" s="34"/>
      <c r="C168" s="33"/>
      <c r="D168" s="174" t="s">
        <v>245</v>
      </c>
      <c r="E168" s="33"/>
      <c r="F168" s="178" t="s">
        <v>1152</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3107</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3113</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573</v>
      </c>
      <c r="G171" s="244"/>
      <c r="H171" s="245">
        <v>42</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42</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4.45" customHeight="1" x14ac:dyDescent="0.2">
      <c r="A173" s="33"/>
      <c r="B173" s="162"/>
      <c r="C173" s="163" t="s">
        <v>288</v>
      </c>
      <c r="D173" s="163" t="s">
        <v>237</v>
      </c>
      <c r="E173" s="164" t="s">
        <v>1154</v>
      </c>
      <c r="F173" s="165" t="s">
        <v>1155</v>
      </c>
      <c r="G173" s="240" t="s">
        <v>271</v>
      </c>
      <c r="H173" s="241">
        <v>12</v>
      </c>
      <c r="I173" s="167"/>
      <c r="J173" s="254">
        <f>ROUND(I173*H173,2)</f>
        <v>0</v>
      </c>
      <c r="K173" s="255" t="s">
        <v>241</v>
      </c>
      <c r="L173" s="34"/>
      <c r="M173" s="168" t="s">
        <v>1</v>
      </c>
      <c r="N173" s="169" t="s">
        <v>41</v>
      </c>
      <c r="O173" s="59"/>
      <c r="P173" s="170">
        <f>O173*H173</f>
        <v>0</v>
      </c>
      <c r="Q173" s="170">
        <v>0</v>
      </c>
      <c r="R173" s="170">
        <f>Q173*H173</f>
        <v>0</v>
      </c>
      <c r="S173" s="170">
        <v>1.82</v>
      </c>
      <c r="T173" s="171">
        <f>S173*H173</f>
        <v>21.84</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3114</v>
      </c>
    </row>
    <row r="174" spans="1:65" s="2" customFormat="1" ht="29.25" x14ac:dyDescent="0.2">
      <c r="A174" s="33"/>
      <c r="B174" s="34"/>
      <c r="C174" s="33"/>
      <c r="D174" s="174" t="s">
        <v>243</v>
      </c>
      <c r="E174" s="33"/>
      <c r="F174" s="175" t="s">
        <v>1157</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380.25" x14ac:dyDescent="0.2">
      <c r="A175" s="33"/>
      <c r="B175" s="34"/>
      <c r="C175" s="33"/>
      <c r="D175" s="174" t="s">
        <v>245</v>
      </c>
      <c r="E175" s="33"/>
      <c r="F175" s="178" t="s">
        <v>1158</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3107</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3115</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4" customFormat="1" x14ac:dyDescent="0.2">
      <c r="B178" s="185"/>
      <c r="D178" s="174" t="s">
        <v>247</v>
      </c>
      <c r="E178" s="186" t="s">
        <v>1</v>
      </c>
      <c r="F178" s="187" t="s">
        <v>3116</v>
      </c>
      <c r="G178" s="244"/>
      <c r="H178" s="245">
        <v>12</v>
      </c>
      <c r="I178" s="244"/>
      <c r="J178" s="244"/>
      <c r="K178" s="244"/>
      <c r="L178" s="185"/>
      <c r="M178" s="188"/>
      <c r="N178" s="189"/>
      <c r="O178" s="189"/>
      <c r="P178" s="189"/>
      <c r="Q178" s="189"/>
      <c r="R178" s="189"/>
      <c r="S178" s="189"/>
      <c r="T178" s="190"/>
      <c r="AT178" s="186" t="s">
        <v>247</v>
      </c>
      <c r="AU178" s="186" t="s">
        <v>85</v>
      </c>
      <c r="AV178" s="14" t="s">
        <v>85</v>
      </c>
      <c r="AW178" s="14" t="s">
        <v>33</v>
      </c>
      <c r="AX178" s="14" t="s">
        <v>76</v>
      </c>
      <c r="AY178" s="186" t="s">
        <v>235</v>
      </c>
    </row>
    <row r="179" spans="1:65" s="15" customFormat="1" x14ac:dyDescent="0.2">
      <c r="B179" s="191"/>
      <c r="D179" s="174" t="s">
        <v>247</v>
      </c>
      <c r="E179" s="192" t="s">
        <v>1</v>
      </c>
      <c r="F179" s="193" t="s">
        <v>252</v>
      </c>
      <c r="G179" s="246"/>
      <c r="H179" s="247">
        <v>12</v>
      </c>
      <c r="I179" s="246"/>
      <c r="J179" s="246"/>
      <c r="K179" s="246"/>
      <c r="L179" s="191"/>
      <c r="M179" s="194"/>
      <c r="N179" s="195"/>
      <c r="O179" s="195"/>
      <c r="P179" s="195"/>
      <c r="Q179" s="195"/>
      <c r="R179" s="195"/>
      <c r="S179" s="195"/>
      <c r="T179" s="196"/>
      <c r="AT179" s="192" t="s">
        <v>247</v>
      </c>
      <c r="AU179" s="192" t="s">
        <v>85</v>
      </c>
      <c r="AV179" s="15" t="s">
        <v>98</v>
      </c>
      <c r="AW179" s="15" t="s">
        <v>33</v>
      </c>
      <c r="AX179" s="15" t="s">
        <v>83</v>
      </c>
      <c r="AY179" s="192" t="s">
        <v>235</v>
      </c>
    </row>
    <row r="180" spans="1:65" s="2" customFormat="1" ht="30" customHeight="1" x14ac:dyDescent="0.2">
      <c r="A180" s="33"/>
      <c r="B180" s="162"/>
      <c r="C180" s="163" t="s">
        <v>307</v>
      </c>
      <c r="D180" s="163" t="s">
        <v>237</v>
      </c>
      <c r="E180" s="164" t="s">
        <v>2672</v>
      </c>
      <c r="F180" s="165" t="s">
        <v>2673</v>
      </c>
      <c r="G180" s="240" t="s">
        <v>271</v>
      </c>
      <c r="H180" s="241">
        <v>21</v>
      </c>
      <c r="I180" s="167"/>
      <c r="J180" s="254">
        <f>ROUND(I180*H180,2)</f>
        <v>0</v>
      </c>
      <c r="K180" s="255" t="s">
        <v>241</v>
      </c>
      <c r="L180" s="34"/>
      <c r="M180" s="168" t="s">
        <v>1</v>
      </c>
      <c r="N180" s="169" t="s">
        <v>41</v>
      </c>
      <c r="O180" s="59"/>
      <c r="P180" s="170">
        <f>O180*H180</f>
        <v>0</v>
      </c>
      <c r="Q180" s="170">
        <v>0</v>
      </c>
      <c r="R180" s="170">
        <f>Q180*H180</f>
        <v>0</v>
      </c>
      <c r="S180" s="170">
        <v>0</v>
      </c>
      <c r="T180" s="171">
        <f>S180*H180</f>
        <v>0</v>
      </c>
      <c r="U180" s="33"/>
      <c r="V180" s="33"/>
      <c r="W180" s="33"/>
      <c r="X180" s="33"/>
      <c r="Y180" s="33"/>
      <c r="Z180" s="33"/>
      <c r="AA180" s="33"/>
      <c r="AB180" s="33"/>
      <c r="AC180" s="33"/>
      <c r="AD180" s="33"/>
      <c r="AE180" s="33"/>
      <c r="AR180" s="172" t="s">
        <v>98</v>
      </c>
      <c r="AT180" s="172" t="s">
        <v>237</v>
      </c>
      <c r="AU180" s="172" t="s">
        <v>85</v>
      </c>
      <c r="AY180" s="18" t="s">
        <v>235</v>
      </c>
      <c r="BE180" s="173">
        <f>IF(N180="základní",J180,0)</f>
        <v>0</v>
      </c>
      <c r="BF180" s="173">
        <f>IF(N180="snížená",J180,0)</f>
        <v>0</v>
      </c>
      <c r="BG180" s="173">
        <f>IF(N180="zákl. přenesená",J180,0)</f>
        <v>0</v>
      </c>
      <c r="BH180" s="173">
        <f>IF(N180="sníž. přenesená",J180,0)</f>
        <v>0</v>
      </c>
      <c r="BI180" s="173">
        <f>IF(N180="nulová",J180,0)</f>
        <v>0</v>
      </c>
      <c r="BJ180" s="18" t="s">
        <v>83</v>
      </c>
      <c r="BK180" s="173">
        <f>ROUND(I180*H180,2)</f>
        <v>0</v>
      </c>
      <c r="BL180" s="18" t="s">
        <v>98</v>
      </c>
      <c r="BM180" s="172" t="s">
        <v>3117</v>
      </c>
    </row>
    <row r="181" spans="1:65" s="2" customFormat="1" ht="19.5" x14ac:dyDescent="0.2">
      <c r="A181" s="33"/>
      <c r="B181" s="34"/>
      <c r="C181" s="33"/>
      <c r="D181" s="174" t="s">
        <v>243</v>
      </c>
      <c r="E181" s="33"/>
      <c r="F181" s="175" t="s">
        <v>2675</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243</v>
      </c>
      <c r="AU181" s="18" t="s">
        <v>85</v>
      </c>
    </row>
    <row r="182" spans="1:65" s="2" customFormat="1" ht="39" x14ac:dyDescent="0.2">
      <c r="A182" s="33"/>
      <c r="B182" s="34"/>
      <c r="C182" s="33"/>
      <c r="D182" s="174" t="s">
        <v>245</v>
      </c>
      <c r="E182" s="33"/>
      <c r="F182" s="178" t="s">
        <v>274</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245</v>
      </c>
      <c r="AU182" s="18" t="s">
        <v>85</v>
      </c>
    </row>
    <row r="183" spans="1:65" s="13" customFormat="1" x14ac:dyDescent="0.2">
      <c r="B183" s="179"/>
      <c r="D183" s="174" t="s">
        <v>247</v>
      </c>
      <c r="E183" s="180" t="s">
        <v>1</v>
      </c>
      <c r="F183" s="181" t="s">
        <v>3107</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D184" s="174" t="s">
        <v>247</v>
      </c>
      <c r="E184" s="180" t="s">
        <v>1</v>
      </c>
      <c r="F184" s="181" t="s">
        <v>3118</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D185" s="174" t="s">
        <v>247</v>
      </c>
      <c r="E185" s="186" t="s">
        <v>1</v>
      </c>
      <c r="F185" s="187" t="s">
        <v>7</v>
      </c>
      <c r="G185" s="244"/>
      <c r="H185" s="245">
        <v>21</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5" customFormat="1" x14ac:dyDescent="0.2">
      <c r="B186" s="191"/>
      <c r="D186" s="174" t="s">
        <v>247</v>
      </c>
      <c r="E186" s="192" t="s">
        <v>1</v>
      </c>
      <c r="F186" s="193" t="s">
        <v>252</v>
      </c>
      <c r="G186" s="246"/>
      <c r="H186" s="247">
        <v>21</v>
      </c>
      <c r="I186" s="246"/>
      <c r="J186" s="246"/>
      <c r="K186" s="246"/>
      <c r="L186" s="191"/>
      <c r="M186" s="194"/>
      <c r="N186" s="195"/>
      <c r="O186" s="195"/>
      <c r="P186" s="195"/>
      <c r="Q186" s="195"/>
      <c r="R186" s="195"/>
      <c r="S186" s="195"/>
      <c r="T186" s="196"/>
      <c r="AT186" s="192" t="s">
        <v>247</v>
      </c>
      <c r="AU186" s="192" t="s">
        <v>85</v>
      </c>
      <c r="AV186" s="15" t="s">
        <v>98</v>
      </c>
      <c r="AW186" s="15" t="s">
        <v>33</v>
      </c>
      <c r="AX186" s="15" t="s">
        <v>83</v>
      </c>
      <c r="AY186" s="192" t="s">
        <v>235</v>
      </c>
    </row>
    <row r="187" spans="1:65" s="2" customFormat="1" ht="30" customHeight="1" x14ac:dyDescent="0.2">
      <c r="A187" s="33"/>
      <c r="B187" s="162"/>
      <c r="C187" s="163" t="s">
        <v>316</v>
      </c>
      <c r="D187" s="163" t="s">
        <v>237</v>
      </c>
      <c r="E187" s="164" t="s">
        <v>2003</v>
      </c>
      <c r="F187" s="165" t="s">
        <v>2004</v>
      </c>
      <c r="G187" s="240" t="s">
        <v>271</v>
      </c>
      <c r="H187" s="241">
        <v>256.03800000000001</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98</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98</v>
      </c>
      <c r="BM187" s="172" t="s">
        <v>3119</v>
      </c>
    </row>
    <row r="188" spans="1:65" s="2" customFormat="1" ht="29.25" x14ac:dyDescent="0.2">
      <c r="A188" s="33"/>
      <c r="B188" s="34"/>
      <c r="C188" s="33"/>
      <c r="D188" s="174" t="s">
        <v>243</v>
      </c>
      <c r="E188" s="33"/>
      <c r="F188" s="175" t="s">
        <v>2006</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58.5" x14ac:dyDescent="0.2">
      <c r="A189" s="33"/>
      <c r="B189" s="34"/>
      <c r="C189" s="33"/>
      <c r="D189" s="174" t="s">
        <v>245</v>
      </c>
      <c r="E189" s="33"/>
      <c r="F189" s="178" t="s">
        <v>293</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3107</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3" customFormat="1" x14ac:dyDescent="0.2">
      <c r="B191" s="179"/>
      <c r="D191" s="174" t="s">
        <v>247</v>
      </c>
      <c r="E191" s="180" t="s">
        <v>1</v>
      </c>
      <c r="F191" s="181" t="s">
        <v>3120</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3121</v>
      </c>
      <c r="G192" s="244"/>
      <c r="H192" s="245">
        <v>107.818</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3122</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3123</v>
      </c>
      <c r="G194" s="244"/>
      <c r="H194" s="245">
        <v>19.100000000000001</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3" customFormat="1" x14ac:dyDescent="0.2">
      <c r="B195" s="179"/>
      <c r="D195" s="174" t="s">
        <v>247</v>
      </c>
      <c r="E195" s="180" t="s">
        <v>1</v>
      </c>
      <c r="F195" s="181" t="s">
        <v>305</v>
      </c>
      <c r="G195" s="242"/>
      <c r="H195" s="243" t="s">
        <v>1</v>
      </c>
      <c r="I195" s="242"/>
      <c r="J195" s="242"/>
      <c r="K195" s="242"/>
      <c r="L195" s="179"/>
      <c r="M195" s="182"/>
      <c r="N195" s="183"/>
      <c r="O195" s="183"/>
      <c r="P195" s="183"/>
      <c r="Q195" s="183"/>
      <c r="R195" s="183"/>
      <c r="S195" s="183"/>
      <c r="T195" s="184"/>
      <c r="AT195" s="180" t="s">
        <v>247</v>
      </c>
      <c r="AU195" s="180" t="s">
        <v>85</v>
      </c>
      <c r="AV195" s="13" t="s">
        <v>83</v>
      </c>
      <c r="AW195" s="13" t="s">
        <v>33</v>
      </c>
      <c r="AX195" s="13" t="s">
        <v>76</v>
      </c>
      <c r="AY195" s="180" t="s">
        <v>235</v>
      </c>
    </row>
    <row r="196" spans="1:65" s="14" customFormat="1" x14ac:dyDescent="0.2">
      <c r="B196" s="185"/>
      <c r="D196" s="174" t="s">
        <v>247</v>
      </c>
      <c r="E196" s="186" t="s">
        <v>1</v>
      </c>
      <c r="F196" s="187" t="s">
        <v>3124</v>
      </c>
      <c r="G196" s="244"/>
      <c r="H196" s="245">
        <v>53.2</v>
      </c>
      <c r="I196" s="244"/>
      <c r="J196" s="244"/>
      <c r="K196" s="244"/>
      <c r="L196" s="185"/>
      <c r="M196" s="188"/>
      <c r="N196" s="189"/>
      <c r="O196" s="189"/>
      <c r="P196" s="189"/>
      <c r="Q196" s="189"/>
      <c r="R196" s="189"/>
      <c r="S196" s="189"/>
      <c r="T196" s="190"/>
      <c r="AT196" s="186" t="s">
        <v>247</v>
      </c>
      <c r="AU196" s="186" t="s">
        <v>85</v>
      </c>
      <c r="AV196" s="14" t="s">
        <v>85</v>
      </c>
      <c r="AW196" s="14" t="s">
        <v>33</v>
      </c>
      <c r="AX196" s="14" t="s">
        <v>76</v>
      </c>
      <c r="AY196" s="186" t="s">
        <v>235</v>
      </c>
    </row>
    <row r="197" spans="1:65" s="13" customFormat="1" x14ac:dyDescent="0.2">
      <c r="B197" s="179"/>
      <c r="D197" s="174" t="s">
        <v>247</v>
      </c>
      <c r="E197" s="180" t="s">
        <v>1</v>
      </c>
      <c r="F197" s="181" t="s">
        <v>3125</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3126</v>
      </c>
      <c r="G198" s="244"/>
      <c r="H198" s="245">
        <v>75.92</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256.03800000000001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322</v>
      </c>
      <c r="D200" s="163" t="s">
        <v>237</v>
      </c>
      <c r="E200" s="164" t="s">
        <v>3127</v>
      </c>
      <c r="F200" s="165" t="s">
        <v>3128</v>
      </c>
      <c r="G200" s="240" t="s">
        <v>271</v>
      </c>
      <c r="H200" s="241">
        <v>4.1879999999999997</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3129</v>
      </c>
    </row>
    <row r="201" spans="1:65" s="2" customFormat="1" ht="29.25" x14ac:dyDescent="0.2">
      <c r="A201" s="33"/>
      <c r="B201" s="34"/>
      <c r="C201" s="33"/>
      <c r="D201" s="174" t="s">
        <v>243</v>
      </c>
      <c r="E201" s="33"/>
      <c r="F201" s="175" t="s">
        <v>3130</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39" x14ac:dyDescent="0.2">
      <c r="A202" s="33"/>
      <c r="B202" s="34"/>
      <c r="C202" s="33"/>
      <c r="D202" s="174" t="s">
        <v>245</v>
      </c>
      <c r="E202" s="33"/>
      <c r="F202" s="178" t="s">
        <v>3131</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3107</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3132</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3133</v>
      </c>
      <c r="G205" s="244"/>
      <c r="H205" s="245">
        <v>2.0720000000000001</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4" customFormat="1" x14ac:dyDescent="0.2">
      <c r="B206" s="185"/>
      <c r="D206" s="174" t="s">
        <v>247</v>
      </c>
      <c r="E206" s="186" t="s">
        <v>1</v>
      </c>
      <c r="F206" s="187" t="s">
        <v>3134</v>
      </c>
      <c r="G206" s="244"/>
      <c r="H206" s="245">
        <v>2.1160000000000001</v>
      </c>
      <c r="I206" s="244"/>
      <c r="J206" s="244"/>
      <c r="K206" s="244"/>
      <c r="L206" s="185"/>
      <c r="M206" s="188"/>
      <c r="N206" s="189"/>
      <c r="O206" s="189"/>
      <c r="P206" s="189"/>
      <c r="Q206" s="189"/>
      <c r="R206" s="189"/>
      <c r="S206" s="189"/>
      <c r="T206" s="190"/>
      <c r="AT206" s="186" t="s">
        <v>247</v>
      </c>
      <c r="AU206" s="186" t="s">
        <v>85</v>
      </c>
      <c r="AV206" s="14" t="s">
        <v>85</v>
      </c>
      <c r="AW206" s="14" t="s">
        <v>33</v>
      </c>
      <c r="AX206" s="14" t="s">
        <v>76</v>
      </c>
      <c r="AY206" s="186" t="s">
        <v>235</v>
      </c>
    </row>
    <row r="207" spans="1:65" s="15" customFormat="1" x14ac:dyDescent="0.2">
      <c r="B207" s="191"/>
      <c r="D207" s="174" t="s">
        <v>247</v>
      </c>
      <c r="E207" s="192" t="s">
        <v>1</v>
      </c>
      <c r="F207" s="193" t="s">
        <v>252</v>
      </c>
      <c r="G207" s="246"/>
      <c r="H207" s="247">
        <v>4.1879999999999997</v>
      </c>
      <c r="I207" s="246"/>
      <c r="J207" s="246"/>
      <c r="K207" s="246"/>
      <c r="L207" s="191"/>
      <c r="M207" s="194"/>
      <c r="N207" s="195"/>
      <c r="O207" s="195"/>
      <c r="P207" s="195"/>
      <c r="Q207" s="195"/>
      <c r="R207" s="195"/>
      <c r="S207" s="195"/>
      <c r="T207" s="196"/>
      <c r="AT207" s="192" t="s">
        <v>247</v>
      </c>
      <c r="AU207" s="192" t="s">
        <v>85</v>
      </c>
      <c r="AV207" s="15" t="s">
        <v>98</v>
      </c>
      <c r="AW207" s="15" t="s">
        <v>33</v>
      </c>
      <c r="AX207" s="15" t="s">
        <v>83</v>
      </c>
      <c r="AY207" s="192" t="s">
        <v>235</v>
      </c>
    </row>
    <row r="208" spans="1:65" s="2" customFormat="1" ht="30" customHeight="1" x14ac:dyDescent="0.2">
      <c r="A208" s="33"/>
      <c r="B208" s="162"/>
      <c r="C208" s="163" t="s">
        <v>330</v>
      </c>
      <c r="D208" s="163" t="s">
        <v>237</v>
      </c>
      <c r="E208" s="164" t="s">
        <v>3135</v>
      </c>
      <c r="F208" s="165" t="s">
        <v>3136</v>
      </c>
      <c r="G208" s="240" t="s">
        <v>271</v>
      </c>
      <c r="H208" s="241">
        <v>11.34</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98</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98</v>
      </c>
      <c r="BM208" s="172" t="s">
        <v>3137</v>
      </c>
    </row>
    <row r="209" spans="1:65" s="2" customFormat="1" ht="29.25" x14ac:dyDescent="0.2">
      <c r="A209" s="33"/>
      <c r="B209" s="34"/>
      <c r="C209" s="33"/>
      <c r="D209" s="174" t="s">
        <v>243</v>
      </c>
      <c r="E209" s="33"/>
      <c r="F209" s="175" t="s">
        <v>3138</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2" customFormat="1" ht="48.75" x14ac:dyDescent="0.2">
      <c r="A210" s="33"/>
      <c r="B210" s="34"/>
      <c r="C210" s="33"/>
      <c r="D210" s="174" t="s">
        <v>245</v>
      </c>
      <c r="E210" s="33"/>
      <c r="F210" s="178" t="s">
        <v>312</v>
      </c>
      <c r="G210" s="238"/>
      <c r="H210" s="238"/>
      <c r="I210" s="238"/>
      <c r="J210" s="238"/>
      <c r="K210" s="238"/>
      <c r="L210" s="34"/>
      <c r="M210" s="176"/>
      <c r="N210" s="177"/>
      <c r="O210" s="59"/>
      <c r="P210" s="59"/>
      <c r="Q210" s="59"/>
      <c r="R210" s="59"/>
      <c r="S210" s="59"/>
      <c r="T210" s="60"/>
      <c r="U210" s="33"/>
      <c r="V210" s="33"/>
      <c r="W210" s="33"/>
      <c r="X210" s="33"/>
      <c r="Y210" s="33"/>
      <c r="Z210" s="33"/>
      <c r="AA210" s="33"/>
      <c r="AB210" s="33"/>
      <c r="AC210" s="33"/>
      <c r="AD210" s="33"/>
      <c r="AE210" s="33"/>
      <c r="AT210" s="18" t="s">
        <v>245</v>
      </c>
      <c r="AU210" s="18" t="s">
        <v>85</v>
      </c>
    </row>
    <row r="211" spans="1:65" s="13" customFormat="1" x14ac:dyDescent="0.2">
      <c r="B211" s="179"/>
      <c r="D211" s="174" t="s">
        <v>247</v>
      </c>
      <c r="E211" s="180" t="s">
        <v>1</v>
      </c>
      <c r="F211" s="181" t="s">
        <v>3107</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3" customFormat="1" x14ac:dyDescent="0.2">
      <c r="B212" s="179"/>
      <c r="D212" s="174" t="s">
        <v>247</v>
      </c>
      <c r="E212" s="180" t="s">
        <v>1</v>
      </c>
      <c r="F212" s="181" t="s">
        <v>3139</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3140</v>
      </c>
      <c r="G213" s="244"/>
      <c r="H213" s="245">
        <v>11.34</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5" customFormat="1" x14ac:dyDescent="0.2">
      <c r="B214" s="191"/>
      <c r="D214" s="174" t="s">
        <v>247</v>
      </c>
      <c r="E214" s="192" t="s">
        <v>1</v>
      </c>
      <c r="F214" s="193" t="s">
        <v>252</v>
      </c>
      <c r="G214" s="246"/>
      <c r="H214" s="247">
        <v>11.34</v>
      </c>
      <c r="I214" s="246"/>
      <c r="J214" s="246"/>
      <c r="K214" s="246"/>
      <c r="L214" s="191"/>
      <c r="M214" s="194"/>
      <c r="N214" s="195"/>
      <c r="O214" s="195"/>
      <c r="P214" s="195"/>
      <c r="Q214" s="195"/>
      <c r="R214" s="195"/>
      <c r="S214" s="195"/>
      <c r="T214" s="196"/>
      <c r="AT214" s="192" t="s">
        <v>247</v>
      </c>
      <c r="AU214" s="192" t="s">
        <v>85</v>
      </c>
      <c r="AV214" s="15" t="s">
        <v>98</v>
      </c>
      <c r="AW214" s="15" t="s">
        <v>33</v>
      </c>
      <c r="AX214" s="15" t="s">
        <v>83</v>
      </c>
      <c r="AY214" s="192" t="s">
        <v>235</v>
      </c>
    </row>
    <row r="215" spans="1:65" s="2" customFormat="1" ht="19.899999999999999" customHeight="1" x14ac:dyDescent="0.2">
      <c r="A215" s="33"/>
      <c r="B215" s="162"/>
      <c r="C215" s="163" t="s">
        <v>337</v>
      </c>
      <c r="D215" s="163" t="s">
        <v>237</v>
      </c>
      <c r="E215" s="164" t="s">
        <v>2009</v>
      </c>
      <c r="F215" s="165" t="s">
        <v>2010</v>
      </c>
      <c r="G215" s="240" t="s">
        <v>648</v>
      </c>
      <c r="H215" s="241">
        <v>5</v>
      </c>
      <c r="I215" s="167"/>
      <c r="J215" s="254">
        <f>ROUND(I215*H215,2)</f>
        <v>0</v>
      </c>
      <c r="K215" s="255" t="s">
        <v>241</v>
      </c>
      <c r="L215" s="34"/>
      <c r="M215" s="168" t="s">
        <v>1</v>
      </c>
      <c r="N215" s="169" t="s">
        <v>41</v>
      </c>
      <c r="O215" s="59"/>
      <c r="P215" s="170">
        <f>O215*H215</f>
        <v>0</v>
      </c>
      <c r="Q215" s="170">
        <v>0</v>
      </c>
      <c r="R215" s="170">
        <f>Q215*H215</f>
        <v>0</v>
      </c>
      <c r="S215" s="170">
        <v>0</v>
      </c>
      <c r="T215" s="171">
        <f>S215*H215</f>
        <v>0</v>
      </c>
      <c r="U215" s="33"/>
      <c r="V215" s="33"/>
      <c r="W215" s="33"/>
      <c r="X215" s="33"/>
      <c r="Y215" s="33"/>
      <c r="Z215" s="33"/>
      <c r="AA215" s="33"/>
      <c r="AB215" s="33"/>
      <c r="AC215" s="33"/>
      <c r="AD215" s="33"/>
      <c r="AE215" s="33"/>
      <c r="AR215" s="172" t="s">
        <v>98</v>
      </c>
      <c r="AT215" s="172" t="s">
        <v>237</v>
      </c>
      <c r="AU215" s="172" t="s">
        <v>85</v>
      </c>
      <c r="AY215" s="18" t="s">
        <v>235</v>
      </c>
      <c r="BE215" s="173">
        <f>IF(N215="základní",J215,0)</f>
        <v>0</v>
      </c>
      <c r="BF215" s="173">
        <f>IF(N215="snížená",J215,0)</f>
        <v>0</v>
      </c>
      <c r="BG215" s="173">
        <f>IF(N215="zákl. přenesená",J215,0)</f>
        <v>0</v>
      </c>
      <c r="BH215" s="173">
        <f>IF(N215="sníž. přenesená",J215,0)</f>
        <v>0</v>
      </c>
      <c r="BI215" s="173">
        <f>IF(N215="nulová",J215,0)</f>
        <v>0</v>
      </c>
      <c r="BJ215" s="18" t="s">
        <v>83</v>
      </c>
      <c r="BK215" s="173">
        <f>ROUND(I215*H215,2)</f>
        <v>0</v>
      </c>
      <c r="BL215" s="18" t="s">
        <v>98</v>
      </c>
      <c r="BM215" s="172" t="s">
        <v>3141</v>
      </c>
    </row>
    <row r="216" spans="1:65" s="2" customFormat="1" ht="29.25" x14ac:dyDescent="0.2">
      <c r="A216" s="33"/>
      <c r="B216" s="34"/>
      <c r="C216" s="33"/>
      <c r="D216" s="174" t="s">
        <v>243</v>
      </c>
      <c r="E216" s="33"/>
      <c r="F216" s="175" t="s">
        <v>2012</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243</v>
      </c>
      <c r="AU216" s="18" t="s">
        <v>85</v>
      </c>
    </row>
    <row r="217" spans="1:65" s="2" customFormat="1" ht="29.25" x14ac:dyDescent="0.2">
      <c r="A217" s="33"/>
      <c r="B217" s="34"/>
      <c r="C217" s="33"/>
      <c r="D217" s="174" t="s">
        <v>245</v>
      </c>
      <c r="E217" s="33"/>
      <c r="F217" s="178" t="s">
        <v>1320</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245</v>
      </c>
      <c r="AU217" s="18" t="s">
        <v>85</v>
      </c>
    </row>
    <row r="218" spans="1:65" s="13" customFormat="1" x14ac:dyDescent="0.2">
      <c r="B218" s="179"/>
      <c r="D218" s="174" t="s">
        <v>247</v>
      </c>
      <c r="E218" s="180" t="s">
        <v>1</v>
      </c>
      <c r="F218" s="181" t="s">
        <v>1141</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281</v>
      </c>
      <c r="G219" s="244"/>
      <c r="H219" s="245">
        <v>5</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5</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19.899999999999999" customHeight="1" x14ac:dyDescent="0.2">
      <c r="A221" s="33"/>
      <c r="B221" s="162"/>
      <c r="C221" s="163" t="s">
        <v>346</v>
      </c>
      <c r="D221" s="163" t="s">
        <v>237</v>
      </c>
      <c r="E221" s="164" t="s">
        <v>2014</v>
      </c>
      <c r="F221" s="165" t="s">
        <v>2015</v>
      </c>
      <c r="G221" s="240" t="s">
        <v>648</v>
      </c>
      <c r="H221" s="241">
        <v>5</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3142</v>
      </c>
    </row>
    <row r="222" spans="1:65" s="2" customFormat="1" ht="29.25" x14ac:dyDescent="0.2">
      <c r="A222" s="33"/>
      <c r="B222" s="34"/>
      <c r="C222" s="33"/>
      <c r="D222" s="174" t="s">
        <v>243</v>
      </c>
      <c r="E222" s="33"/>
      <c r="F222" s="175" t="s">
        <v>2017</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2" customFormat="1" ht="29.25" x14ac:dyDescent="0.2">
      <c r="A223" s="33"/>
      <c r="B223" s="34"/>
      <c r="C223" s="33"/>
      <c r="D223" s="174" t="s">
        <v>245</v>
      </c>
      <c r="E223" s="33"/>
      <c r="F223" s="178" t="s">
        <v>1320</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245</v>
      </c>
      <c r="AU223" s="18" t="s">
        <v>85</v>
      </c>
    </row>
    <row r="224" spans="1:65" s="13" customFormat="1" x14ac:dyDescent="0.2">
      <c r="B224" s="179"/>
      <c r="D224" s="174" t="s">
        <v>247</v>
      </c>
      <c r="E224" s="180" t="s">
        <v>1</v>
      </c>
      <c r="F224" s="181" t="s">
        <v>1141</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281</v>
      </c>
      <c r="G225" s="244"/>
      <c r="H225" s="245">
        <v>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5</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19.899999999999999" customHeight="1" x14ac:dyDescent="0.2">
      <c r="A227" s="33"/>
      <c r="B227" s="162"/>
      <c r="C227" s="163" t="s">
        <v>353</v>
      </c>
      <c r="D227" s="163" t="s">
        <v>237</v>
      </c>
      <c r="E227" s="164" t="s">
        <v>2019</v>
      </c>
      <c r="F227" s="165" t="s">
        <v>2020</v>
      </c>
      <c r="G227" s="240" t="s">
        <v>648</v>
      </c>
      <c r="H227" s="241">
        <v>5</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3143</v>
      </c>
    </row>
    <row r="228" spans="1:65" s="2" customFormat="1" ht="29.25" x14ac:dyDescent="0.2">
      <c r="A228" s="33"/>
      <c r="B228" s="34"/>
      <c r="C228" s="33"/>
      <c r="D228" s="174" t="s">
        <v>243</v>
      </c>
      <c r="E228" s="33"/>
      <c r="F228" s="175" t="s">
        <v>2022</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29.25" x14ac:dyDescent="0.2">
      <c r="A229" s="33"/>
      <c r="B229" s="34"/>
      <c r="C229" s="33"/>
      <c r="D229" s="174" t="s">
        <v>245</v>
      </c>
      <c r="E229" s="33"/>
      <c r="F229" s="178" t="s">
        <v>1320</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1141</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281</v>
      </c>
      <c r="G231" s="244"/>
      <c r="H231" s="245">
        <v>5</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5</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2024</v>
      </c>
      <c r="F233" s="165" t="s">
        <v>2025</v>
      </c>
      <c r="G233" s="240" t="s">
        <v>263</v>
      </c>
      <c r="H233" s="241">
        <v>69</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3144</v>
      </c>
    </row>
    <row r="234" spans="1:65" s="2" customFormat="1" ht="19.5" x14ac:dyDescent="0.2">
      <c r="A234" s="33"/>
      <c r="B234" s="34"/>
      <c r="C234" s="33"/>
      <c r="D234" s="174" t="s">
        <v>243</v>
      </c>
      <c r="E234" s="33"/>
      <c r="F234" s="175" t="s">
        <v>2027</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58.5" x14ac:dyDescent="0.2">
      <c r="A235" s="33"/>
      <c r="B235" s="34"/>
      <c r="C235" s="33"/>
      <c r="D235" s="174" t="s">
        <v>245</v>
      </c>
      <c r="E235" s="33"/>
      <c r="F235" s="178" t="s">
        <v>2028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3099</v>
      </c>
      <c r="G237" s="244"/>
      <c r="H237" s="245">
        <v>69</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69</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8</v>
      </c>
      <c r="D239" s="163" t="s">
        <v>237</v>
      </c>
      <c r="E239" s="164" t="s">
        <v>2030</v>
      </c>
      <c r="F239" s="165" t="s">
        <v>2031</v>
      </c>
      <c r="G239" s="240" t="s">
        <v>648</v>
      </c>
      <c r="H239" s="241">
        <v>95</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3145</v>
      </c>
    </row>
    <row r="240" spans="1:65" s="2" customFormat="1" ht="39" x14ac:dyDescent="0.2">
      <c r="A240" s="33"/>
      <c r="B240" s="34"/>
      <c r="C240" s="33"/>
      <c r="D240" s="174" t="s">
        <v>243</v>
      </c>
      <c r="E240" s="33"/>
      <c r="F240" s="175" t="s">
        <v>2033</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1320</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1333</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3146</v>
      </c>
      <c r="G244" s="244"/>
      <c r="H244" s="245">
        <v>95</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95</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30" customHeight="1" x14ac:dyDescent="0.2">
      <c r="A246" s="33"/>
      <c r="B246" s="162"/>
      <c r="C246" s="163" t="s">
        <v>379</v>
      </c>
      <c r="D246" s="163" t="s">
        <v>237</v>
      </c>
      <c r="E246" s="164" t="s">
        <v>2037</v>
      </c>
      <c r="F246" s="165" t="s">
        <v>2038</v>
      </c>
      <c r="G246" s="240" t="s">
        <v>648</v>
      </c>
      <c r="H246" s="241">
        <v>95</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3147</v>
      </c>
    </row>
    <row r="247" spans="1:65" s="2" customFormat="1" ht="39" x14ac:dyDescent="0.2">
      <c r="A247" s="33"/>
      <c r="B247" s="34"/>
      <c r="C247" s="33"/>
      <c r="D247" s="174" t="s">
        <v>243</v>
      </c>
      <c r="E247" s="33"/>
      <c r="F247" s="175" t="s">
        <v>2040</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1320</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2041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1333</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3146</v>
      </c>
      <c r="G251" s="244"/>
      <c r="H251" s="245">
        <v>95</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95</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2043</v>
      </c>
      <c r="F253" s="165" t="s">
        <v>2044</v>
      </c>
      <c r="G253" s="240" t="s">
        <v>648</v>
      </c>
      <c r="H253" s="241">
        <v>95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3148</v>
      </c>
    </row>
    <row r="254" spans="1:65" s="2" customFormat="1" ht="39" x14ac:dyDescent="0.2">
      <c r="A254" s="33"/>
      <c r="B254" s="34"/>
      <c r="C254" s="33"/>
      <c r="D254" s="174" t="s">
        <v>243</v>
      </c>
      <c r="E254" s="33"/>
      <c r="F254" s="175" t="s">
        <v>2046</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1320</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1333</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3146</v>
      </c>
      <c r="G258" s="244"/>
      <c r="H258" s="245">
        <v>95</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95</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393</v>
      </c>
      <c r="D260" s="163" t="s">
        <v>237</v>
      </c>
      <c r="E260" s="164" t="s">
        <v>2048</v>
      </c>
      <c r="F260" s="165" t="s">
        <v>2049</v>
      </c>
      <c r="G260" s="240" t="s">
        <v>263</v>
      </c>
      <c r="H260" s="241">
        <v>966</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3149</v>
      </c>
    </row>
    <row r="261" spans="1:65" s="2" customFormat="1" ht="19.5" x14ac:dyDescent="0.2">
      <c r="A261" s="33"/>
      <c r="B261" s="34"/>
      <c r="C261" s="33"/>
      <c r="D261" s="174" t="s">
        <v>243</v>
      </c>
      <c r="E261" s="33"/>
      <c r="F261" s="175" t="s">
        <v>2051</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2028</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3150</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3151</v>
      </c>
      <c r="G265" s="244"/>
      <c r="H265" s="245">
        <v>966</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966</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403</v>
      </c>
      <c r="D267" s="163" t="s">
        <v>237</v>
      </c>
      <c r="E267" s="164" t="s">
        <v>364</v>
      </c>
      <c r="F267" s="165" t="s">
        <v>365</v>
      </c>
      <c r="G267" s="240" t="s">
        <v>271</v>
      </c>
      <c r="H267" s="241">
        <v>336.96600000000001</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3152</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3107</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369</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3153</v>
      </c>
      <c r="G272" s="244"/>
      <c r="H272" s="245">
        <v>271.56599999999997</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3" customFormat="1" x14ac:dyDescent="0.2">
      <c r="B273" s="179"/>
      <c r="D273" s="174" t="s">
        <v>247</v>
      </c>
      <c r="E273" s="180" t="s">
        <v>1</v>
      </c>
      <c r="F273" s="181" t="s">
        <v>2861</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4" customFormat="1" x14ac:dyDescent="0.2">
      <c r="B274" s="185"/>
      <c r="D274" s="174" t="s">
        <v>247</v>
      </c>
      <c r="E274" s="186" t="s">
        <v>1</v>
      </c>
      <c r="F274" s="187" t="s">
        <v>3154</v>
      </c>
      <c r="G274" s="244"/>
      <c r="H274" s="245">
        <v>44.4</v>
      </c>
      <c r="I274" s="244"/>
      <c r="J274" s="244"/>
      <c r="K274" s="244"/>
      <c r="L274" s="185"/>
      <c r="M274" s="188"/>
      <c r="N274" s="189"/>
      <c r="O274" s="189"/>
      <c r="P274" s="189"/>
      <c r="Q274" s="189"/>
      <c r="R274" s="189"/>
      <c r="S274" s="189"/>
      <c r="T274" s="190"/>
      <c r="AT274" s="186" t="s">
        <v>247</v>
      </c>
      <c r="AU274" s="186" t="s">
        <v>85</v>
      </c>
      <c r="AV274" s="14" t="s">
        <v>85</v>
      </c>
      <c r="AW274" s="14" t="s">
        <v>33</v>
      </c>
      <c r="AX274" s="14" t="s">
        <v>76</v>
      </c>
      <c r="AY274" s="186" t="s">
        <v>235</v>
      </c>
    </row>
    <row r="275" spans="1:65" s="13" customFormat="1" x14ac:dyDescent="0.2">
      <c r="B275" s="179"/>
      <c r="D275" s="174" t="s">
        <v>247</v>
      </c>
      <c r="E275" s="180" t="s">
        <v>1</v>
      </c>
      <c r="F275" s="181" t="s">
        <v>3155</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7</v>
      </c>
      <c r="G276" s="244"/>
      <c r="H276" s="245">
        <v>21</v>
      </c>
      <c r="I276" s="244"/>
      <c r="J276" s="244"/>
      <c r="K276" s="244"/>
      <c r="L276" s="185"/>
      <c r="M276" s="188"/>
      <c r="N276" s="189"/>
      <c r="O276" s="189"/>
      <c r="P276" s="189"/>
      <c r="Q276" s="189"/>
      <c r="R276" s="189"/>
      <c r="S276" s="189"/>
      <c r="T276" s="190"/>
      <c r="AT276" s="186" t="s">
        <v>247</v>
      </c>
      <c r="AU276" s="186" t="s">
        <v>85</v>
      </c>
      <c r="AV276" s="14" t="s">
        <v>85</v>
      </c>
      <c r="AW276" s="14" t="s">
        <v>33</v>
      </c>
      <c r="AX276" s="14" t="s">
        <v>76</v>
      </c>
      <c r="AY276" s="186" t="s">
        <v>235</v>
      </c>
    </row>
    <row r="277" spans="1:65" s="15" customFormat="1" x14ac:dyDescent="0.2">
      <c r="B277" s="191"/>
      <c r="D277" s="174" t="s">
        <v>247</v>
      </c>
      <c r="E277" s="192" t="s">
        <v>1</v>
      </c>
      <c r="F277" s="193" t="s">
        <v>252</v>
      </c>
      <c r="G277" s="246"/>
      <c r="H277" s="247">
        <v>336.96600000000001</v>
      </c>
      <c r="I277" s="246"/>
      <c r="J277" s="246"/>
      <c r="K277" s="246"/>
      <c r="L277" s="191"/>
      <c r="M277" s="194"/>
      <c r="N277" s="195"/>
      <c r="O277" s="195"/>
      <c r="P277" s="195"/>
      <c r="Q277" s="195"/>
      <c r="R277" s="195"/>
      <c r="S277" s="195"/>
      <c r="T277" s="196"/>
      <c r="AT277" s="192" t="s">
        <v>247</v>
      </c>
      <c r="AU277" s="192" t="s">
        <v>85</v>
      </c>
      <c r="AV277" s="15" t="s">
        <v>98</v>
      </c>
      <c r="AW277" s="15" t="s">
        <v>33</v>
      </c>
      <c r="AX277" s="15" t="s">
        <v>83</v>
      </c>
      <c r="AY277" s="192" t="s">
        <v>235</v>
      </c>
    </row>
    <row r="278" spans="1:65" s="2" customFormat="1" ht="30" customHeight="1" x14ac:dyDescent="0.2">
      <c r="A278" s="33"/>
      <c r="B278" s="162"/>
      <c r="C278" s="163" t="s">
        <v>412</v>
      </c>
      <c r="D278" s="163" t="s">
        <v>237</v>
      </c>
      <c r="E278" s="164" t="s">
        <v>380</v>
      </c>
      <c r="F278" s="165" t="s">
        <v>381</v>
      </c>
      <c r="G278" s="240" t="s">
        <v>271</v>
      </c>
      <c r="H278" s="241">
        <v>227.166</v>
      </c>
      <c r="I278" s="167"/>
      <c r="J278" s="254">
        <f>ROUND(I278*H278,2)</f>
        <v>0</v>
      </c>
      <c r="K278" s="255" t="s">
        <v>241</v>
      </c>
      <c r="L278" s="34"/>
      <c r="M278" s="168" t="s">
        <v>1</v>
      </c>
      <c r="N278" s="169" t="s">
        <v>41</v>
      </c>
      <c r="O278" s="59"/>
      <c r="P278" s="170">
        <f>O278*H278</f>
        <v>0</v>
      </c>
      <c r="Q278" s="170">
        <v>0</v>
      </c>
      <c r="R278" s="170">
        <f>Q278*H278</f>
        <v>0</v>
      </c>
      <c r="S278" s="170">
        <v>0</v>
      </c>
      <c r="T278" s="171">
        <f>S278*H278</f>
        <v>0</v>
      </c>
      <c r="U278" s="33"/>
      <c r="V278" s="33"/>
      <c r="W278" s="33"/>
      <c r="X278" s="33"/>
      <c r="Y278" s="33"/>
      <c r="Z278" s="33"/>
      <c r="AA278" s="33"/>
      <c r="AB278" s="33"/>
      <c r="AC278" s="33"/>
      <c r="AD278" s="33"/>
      <c r="AE278" s="33"/>
      <c r="AR278" s="172" t="s">
        <v>98</v>
      </c>
      <c r="AT278" s="172" t="s">
        <v>237</v>
      </c>
      <c r="AU278" s="172" t="s">
        <v>85</v>
      </c>
      <c r="AY278" s="18" t="s">
        <v>235</v>
      </c>
      <c r="BE278" s="173">
        <f>IF(N278="základní",J278,0)</f>
        <v>0</v>
      </c>
      <c r="BF278" s="173">
        <f>IF(N278="snížená",J278,0)</f>
        <v>0</v>
      </c>
      <c r="BG278" s="173">
        <f>IF(N278="zákl. přenesená",J278,0)</f>
        <v>0</v>
      </c>
      <c r="BH278" s="173">
        <f>IF(N278="sníž. přenesená",J278,0)</f>
        <v>0</v>
      </c>
      <c r="BI278" s="173">
        <f>IF(N278="nulová",J278,0)</f>
        <v>0</v>
      </c>
      <c r="BJ278" s="18" t="s">
        <v>83</v>
      </c>
      <c r="BK278" s="173">
        <f>ROUND(I278*H278,2)</f>
        <v>0</v>
      </c>
      <c r="BL278" s="18" t="s">
        <v>98</v>
      </c>
      <c r="BM278" s="172" t="s">
        <v>3156</v>
      </c>
    </row>
    <row r="279" spans="1:65" s="2" customFormat="1" ht="48.75" x14ac:dyDescent="0.2">
      <c r="A279" s="33"/>
      <c r="B279" s="34"/>
      <c r="C279" s="33"/>
      <c r="D279" s="174" t="s">
        <v>243</v>
      </c>
      <c r="E279" s="33"/>
      <c r="F279" s="175" t="s">
        <v>383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243</v>
      </c>
      <c r="AU279" s="18" t="s">
        <v>85</v>
      </c>
    </row>
    <row r="280" spans="1:65" s="2" customFormat="1" ht="78" x14ac:dyDescent="0.2">
      <c r="A280" s="33"/>
      <c r="B280" s="34"/>
      <c r="C280" s="33"/>
      <c r="D280" s="174" t="s">
        <v>245</v>
      </c>
      <c r="E280" s="33"/>
      <c r="F280" s="178" t="s">
        <v>368</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245</v>
      </c>
      <c r="AU280" s="18" t="s">
        <v>85</v>
      </c>
    </row>
    <row r="281" spans="1:65" s="13" customFormat="1" x14ac:dyDescent="0.2">
      <c r="B281" s="179"/>
      <c r="D281" s="174" t="s">
        <v>247</v>
      </c>
      <c r="E281" s="180" t="s">
        <v>1</v>
      </c>
      <c r="F281" s="181" t="s">
        <v>3107</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3" customFormat="1" x14ac:dyDescent="0.2">
      <c r="B282" s="179"/>
      <c r="D282" s="174" t="s">
        <v>247</v>
      </c>
      <c r="E282" s="180" t="s">
        <v>1</v>
      </c>
      <c r="F282" s="181" t="s">
        <v>384</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4" customFormat="1" x14ac:dyDescent="0.2">
      <c r="B283" s="185"/>
      <c r="D283" s="174" t="s">
        <v>247</v>
      </c>
      <c r="E283" s="186" t="s">
        <v>1</v>
      </c>
      <c r="F283" s="187" t="s">
        <v>3157</v>
      </c>
      <c r="G283" s="244"/>
      <c r="H283" s="245">
        <v>227.166</v>
      </c>
      <c r="I283" s="244"/>
      <c r="J283" s="244"/>
      <c r="K283" s="244"/>
      <c r="L283" s="185"/>
      <c r="M283" s="188"/>
      <c r="N283" s="189"/>
      <c r="O283" s="189"/>
      <c r="P283" s="189"/>
      <c r="Q283" s="189"/>
      <c r="R283" s="189"/>
      <c r="S283" s="189"/>
      <c r="T283" s="190"/>
      <c r="AT283" s="186" t="s">
        <v>247</v>
      </c>
      <c r="AU283" s="186" t="s">
        <v>85</v>
      </c>
      <c r="AV283" s="14" t="s">
        <v>85</v>
      </c>
      <c r="AW283" s="14" t="s">
        <v>33</v>
      </c>
      <c r="AX283" s="14" t="s">
        <v>76</v>
      </c>
      <c r="AY283" s="186" t="s">
        <v>235</v>
      </c>
    </row>
    <row r="284" spans="1:65" s="15" customFormat="1" x14ac:dyDescent="0.2">
      <c r="B284" s="191"/>
      <c r="D284" s="174" t="s">
        <v>247</v>
      </c>
      <c r="E284" s="192" t="s">
        <v>1</v>
      </c>
      <c r="F284" s="193" t="s">
        <v>252</v>
      </c>
      <c r="G284" s="246"/>
      <c r="H284" s="247">
        <v>227.166</v>
      </c>
      <c r="I284" s="246"/>
      <c r="J284" s="246"/>
      <c r="K284" s="246"/>
      <c r="L284" s="191"/>
      <c r="M284" s="194"/>
      <c r="N284" s="195"/>
      <c r="O284" s="195"/>
      <c r="P284" s="195"/>
      <c r="Q284" s="195"/>
      <c r="R284" s="195"/>
      <c r="S284" s="195"/>
      <c r="T284" s="196"/>
      <c r="AT284" s="192" t="s">
        <v>247</v>
      </c>
      <c r="AU284" s="192" t="s">
        <v>85</v>
      </c>
      <c r="AV284" s="15" t="s">
        <v>98</v>
      </c>
      <c r="AW284" s="15" t="s">
        <v>33</v>
      </c>
      <c r="AX284" s="15" t="s">
        <v>83</v>
      </c>
      <c r="AY284" s="192" t="s">
        <v>235</v>
      </c>
    </row>
    <row r="285" spans="1:65" s="2" customFormat="1" ht="30" customHeight="1" x14ac:dyDescent="0.2">
      <c r="A285" s="33"/>
      <c r="B285" s="162"/>
      <c r="C285" s="163" t="s">
        <v>7</v>
      </c>
      <c r="D285" s="163" t="s">
        <v>237</v>
      </c>
      <c r="E285" s="164" t="s">
        <v>387</v>
      </c>
      <c r="F285" s="165" t="s">
        <v>388</v>
      </c>
      <c r="G285" s="240" t="s">
        <v>271</v>
      </c>
      <c r="H285" s="241">
        <v>3407.49</v>
      </c>
      <c r="I285" s="167"/>
      <c r="J285" s="254">
        <f>ROUND(I285*H285,2)</f>
        <v>0</v>
      </c>
      <c r="K285" s="255" t="s">
        <v>241</v>
      </c>
      <c r="L285" s="34"/>
      <c r="M285" s="168" t="s">
        <v>1</v>
      </c>
      <c r="N285" s="169" t="s">
        <v>41</v>
      </c>
      <c r="O285" s="59"/>
      <c r="P285" s="170">
        <f>O285*H285</f>
        <v>0</v>
      </c>
      <c r="Q285" s="170">
        <v>0</v>
      </c>
      <c r="R285" s="170">
        <f>Q285*H285</f>
        <v>0</v>
      </c>
      <c r="S285" s="170">
        <v>0</v>
      </c>
      <c r="T285" s="171">
        <f>S285*H285</f>
        <v>0</v>
      </c>
      <c r="U285" s="33"/>
      <c r="V285" s="33"/>
      <c r="W285" s="33"/>
      <c r="X285" s="33"/>
      <c r="Y285" s="33"/>
      <c r="Z285" s="33"/>
      <c r="AA285" s="33"/>
      <c r="AB285" s="33"/>
      <c r="AC285" s="33"/>
      <c r="AD285" s="33"/>
      <c r="AE285" s="33"/>
      <c r="AR285" s="172" t="s">
        <v>98</v>
      </c>
      <c r="AT285" s="172" t="s">
        <v>237</v>
      </c>
      <c r="AU285" s="172" t="s">
        <v>85</v>
      </c>
      <c r="AY285" s="18" t="s">
        <v>235</v>
      </c>
      <c r="BE285" s="173">
        <f>IF(N285="základní",J285,0)</f>
        <v>0</v>
      </c>
      <c r="BF285" s="173">
        <f>IF(N285="snížená",J285,0)</f>
        <v>0</v>
      </c>
      <c r="BG285" s="173">
        <f>IF(N285="zákl. přenesená",J285,0)</f>
        <v>0</v>
      </c>
      <c r="BH285" s="173">
        <f>IF(N285="sníž. přenesená",J285,0)</f>
        <v>0</v>
      </c>
      <c r="BI285" s="173">
        <f>IF(N285="nulová",J285,0)</f>
        <v>0</v>
      </c>
      <c r="BJ285" s="18" t="s">
        <v>83</v>
      </c>
      <c r="BK285" s="173">
        <f>ROUND(I285*H285,2)</f>
        <v>0</v>
      </c>
      <c r="BL285" s="18" t="s">
        <v>98</v>
      </c>
      <c r="BM285" s="172" t="s">
        <v>3158</v>
      </c>
    </row>
    <row r="286" spans="1:65" s="2" customFormat="1" ht="48.75" x14ac:dyDescent="0.2">
      <c r="A286" s="33"/>
      <c r="B286" s="34"/>
      <c r="C286" s="33"/>
      <c r="D286" s="174" t="s">
        <v>243</v>
      </c>
      <c r="E286" s="33"/>
      <c r="F286" s="175" t="s">
        <v>390</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243</v>
      </c>
      <c r="AU286" s="18" t="s">
        <v>85</v>
      </c>
    </row>
    <row r="287" spans="1:65" s="2" customFormat="1" ht="78" x14ac:dyDescent="0.2">
      <c r="A287" s="33"/>
      <c r="B287" s="34"/>
      <c r="C287" s="33"/>
      <c r="D287" s="174" t="s">
        <v>245</v>
      </c>
      <c r="E287" s="33"/>
      <c r="F287" s="178" t="s">
        <v>368</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245</v>
      </c>
      <c r="AU287" s="18" t="s">
        <v>85</v>
      </c>
    </row>
    <row r="288" spans="1:65" s="13" customFormat="1" x14ac:dyDescent="0.2">
      <c r="B288" s="179"/>
      <c r="D288" s="174" t="s">
        <v>247</v>
      </c>
      <c r="E288" s="180" t="s">
        <v>1</v>
      </c>
      <c r="F288" s="181" t="s">
        <v>3107</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3" customFormat="1" x14ac:dyDescent="0.2">
      <c r="B289" s="179"/>
      <c r="D289" s="174" t="s">
        <v>247</v>
      </c>
      <c r="E289" s="180" t="s">
        <v>1</v>
      </c>
      <c r="F289" s="181" t="s">
        <v>391</v>
      </c>
      <c r="G289" s="242"/>
      <c r="H289" s="243" t="s">
        <v>1</v>
      </c>
      <c r="I289" s="242"/>
      <c r="J289" s="242"/>
      <c r="K289" s="242"/>
      <c r="L289" s="179"/>
      <c r="M289" s="182"/>
      <c r="N289" s="183"/>
      <c r="O289" s="183"/>
      <c r="P289" s="183"/>
      <c r="Q289" s="183"/>
      <c r="R289" s="183"/>
      <c r="S289" s="183"/>
      <c r="T289" s="184"/>
      <c r="AT289" s="180" t="s">
        <v>247</v>
      </c>
      <c r="AU289" s="180" t="s">
        <v>85</v>
      </c>
      <c r="AV289" s="13" t="s">
        <v>83</v>
      </c>
      <c r="AW289" s="13" t="s">
        <v>33</v>
      </c>
      <c r="AX289" s="13" t="s">
        <v>76</v>
      </c>
      <c r="AY289" s="180" t="s">
        <v>235</v>
      </c>
    </row>
    <row r="290" spans="1:65" s="14" customFormat="1" x14ac:dyDescent="0.2">
      <c r="B290" s="185"/>
      <c r="D290" s="174" t="s">
        <v>247</v>
      </c>
      <c r="E290" s="186" t="s">
        <v>1</v>
      </c>
      <c r="F290" s="187" t="s">
        <v>3159</v>
      </c>
      <c r="G290" s="244"/>
      <c r="H290" s="245">
        <v>3407.49</v>
      </c>
      <c r="I290" s="244"/>
      <c r="J290" s="244"/>
      <c r="K290" s="244"/>
      <c r="L290" s="185"/>
      <c r="M290" s="188"/>
      <c r="N290" s="189"/>
      <c r="O290" s="189"/>
      <c r="P290" s="189"/>
      <c r="Q290" s="189"/>
      <c r="R290" s="189"/>
      <c r="S290" s="189"/>
      <c r="T290" s="190"/>
      <c r="AT290" s="186" t="s">
        <v>247</v>
      </c>
      <c r="AU290" s="186" t="s">
        <v>85</v>
      </c>
      <c r="AV290" s="14" t="s">
        <v>85</v>
      </c>
      <c r="AW290" s="14" t="s">
        <v>33</v>
      </c>
      <c r="AX290" s="14" t="s">
        <v>76</v>
      </c>
      <c r="AY290" s="186" t="s">
        <v>235</v>
      </c>
    </row>
    <row r="291" spans="1:65" s="15" customFormat="1" x14ac:dyDescent="0.2">
      <c r="B291" s="191"/>
      <c r="D291" s="174" t="s">
        <v>247</v>
      </c>
      <c r="E291" s="192" t="s">
        <v>1</v>
      </c>
      <c r="F291" s="193" t="s">
        <v>252</v>
      </c>
      <c r="G291" s="246"/>
      <c r="H291" s="247">
        <v>3407.49</v>
      </c>
      <c r="I291" s="246"/>
      <c r="J291" s="246"/>
      <c r="K291" s="246"/>
      <c r="L291" s="191"/>
      <c r="M291" s="194"/>
      <c r="N291" s="195"/>
      <c r="O291" s="195"/>
      <c r="P291" s="195"/>
      <c r="Q291" s="195"/>
      <c r="R291" s="195"/>
      <c r="S291" s="195"/>
      <c r="T291" s="196"/>
      <c r="AT291" s="192" t="s">
        <v>247</v>
      </c>
      <c r="AU291" s="192" t="s">
        <v>85</v>
      </c>
      <c r="AV291" s="15" t="s">
        <v>98</v>
      </c>
      <c r="AW291" s="15" t="s">
        <v>33</v>
      </c>
      <c r="AX291" s="15" t="s">
        <v>83</v>
      </c>
      <c r="AY291" s="192" t="s">
        <v>235</v>
      </c>
    </row>
    <row r="292" spans="1:65" s="2" customFormat="1" ht="19.899999999999999" customHeight="1" x14ac:dyDescent="0.2">
      <c r="A292" s="33"/>
      <c r="B292" s="162"/>
      <c r="C292" s="163" t="s">
        <v>425</v>
      </c>
      <c r="D292" s="163" t="s">
        <v>237</v>
      </c>
      <c r="E292" s="164" t="s">
        <v>394</v>
      </c>
      <c r="F292" s="165" t="s">
        <v>395</v>
      </c>
      <c r="G292" s="240" t="s">
        <v>271</v>
      </c>
      <c r="H292" s="241">
        <v>292.56599999999997</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98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98</v>
      </c>
      <c r="BM292" s="172" t="s">
        <v>3160</v>
      </c>
    </row>
    <row r="293" spans="1:65" s="2" customFormat="1" ht="29.25" x14ac:dyDescent="0.2">
      <c r="A293" s="33"/>
      <c r="B293" s="34"/>
      <c r="C293" s="33"/>
      <c r="D293" s="174" t="s">
        <v>243</v>
      </c>
      <c r="E293" s="33"/>
      <c r="F293" s="175" t="s">
        <v>397</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136.5" x14ac:dyDescent="0.2">
      <c r="A294" s="33"/>
      <c r="B294" s="34"/>
      <c r="C294" s="33"/>
      <c r="D294" s="174" t="s">
        <v>245</v>
      </c>
      <c r="E294" s="33"/>
      <c r="F294" s="178" t="s">
        <v>398</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3107</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3" customFormat="1" x14ac:dyDescent="0.2">
      <c r="B296" s="179"/>
      <c r="D296" s="174" t="s">
        <v>247</v>
      </c>
      <c r="E296" s="180" t="s">
        <v>1</v>
      </c>
      <c r="F296" s="181" t="s">
        <v>2861</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3154</v>
      </c>
      <c r="G297" s="244"/>
      <c r="H297" s="245">
        <v>44.4</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3" customFormat="1" x14ac:dyDescent="0.2">
      <c r="B298" s="179"/>
      <c r="D298" s="174" t="s">
        <v>247</v>
      </c>
      <c r="E298" s="180" t="s">
        <v>1</v>
      </c>
      <c r="F298" s="181" t="s">
        <v>3161</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7</v>
      </c>
      <c r="G299" s="244"/>
      <c r="H299" s="245">
        <v>21</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384</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3162</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3157</v>
      </c>
      <c r="G302" s="244"/>
      <c r="H302" s="245">
        <v>227.166</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292.56599999999997</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432</v>
      </c>
      <c r="D304" s="163" t="s">
        <v>237</v>
      </c>
      <c r="E304" s="164" t="s">
        <v>426</v>
      </c>
      <c r="F304" s="165" t="s">
        <v>427</v>
      </c>
      <c r="G304" s="240" t="s">
        <v>271</v>
      </c>
      <c r="H304" s="241">
        <v>21</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3163</v>
      </c>
    </row>
    <row r="305" spans="1:65" s="2" customFormat="1" ht="29.25" x14ac:dyDescent="0.2">
      <c r="A305" s="33"/>
      <c r="B305" s="34"/>
      <c r="C305" s="33"/>
      <c r="D305" s="174" t="s">
        <v>243</v>
      </c>
      <c r="E305" s="33"/>
      <c r="F305" s="175" t="s">
        <v>429</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136.5" x14ac:dyDescent="0.2">
      <c r="A306" s="33"/>
      <c r="B306" s="34"/>
      <c r="C306" s="33"/>
      <c r="D306" s="174" t="s">
        <v>245</v>
      </c>
      <c r="E306" s="33"/>
      <c r="F306" s="178" t="s">
        <v>430</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3107</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3164</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7</v>
      </c>
      <c r="G309" s="244"/>
      <c r="H309" s="245">
        <v>21</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21</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441</v>
      </c>
      <c r="D311" s="163" t="s">
        <v>237</v>
      </c>
      <c r="E311" s="164" t="s">
        <v>433</v>
      </c>
      <c r="F311" s="165" t="s">
        <v>434</v>
      </c>
      <c r="G311" s="240" t="s">
        <v>271</v>
      </c>
      <c r="H311" s="241">
        <v>271.56599999999997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3165</v>
      </c>
    </row>
    <row r="312" spans="1:65" s="2" customFormat="1" ht="29.25" x14ac:dyDescent="0.2">
      <c r="A312" s="33"/>
      <c r="B312" s="34"/>
      <c r="C312" s="33"/>
      <c r="D312" s="174" t="s">
        <v>243</v>
      </c>
      <c r="E312" s="33"/>
      <c r="F312" s="175" t="s">
        <v>436</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136.5" x14ac:dyDescent="0.2">
      <c r="A313" s="33"/>
      <c r="B313" s="34"/>
      <c r="C313" s="33"/>
      <c r="D313" s="174" t="s">
        <v>245</v>
      </c>
      <c r="E313" s="33"/>
      <c r="F313" s="178" t="s">
        <v>437</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3107</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438</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3153</v>
      </c>
      <c r="G316" s="244"/>
      <c r="H316" s="245">
        <v>271.56599999999997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271.56599999999997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30" customHeight="1" x14ac:dyDescent="0.2">
      <c r="A318" s="33"/>
      <c r="B318" s="162"/>
      <c r="C318" s="163" t="s">
        <v>448</v>
      </c>
      <c r="D318" s="163" t="s">
        <v>237</v>
      </c>
      <c r="E318" s="164" t="s">
        <v>442</v>
      </c>
      <c r="F318" s="165" t="s">
        <v>443</v>
      </c>
      <c r="G318" s="240" t="s">
        <v>341</v>
      </c>
      <c r="H318" s="241">
        <v>408.899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3166</v>
      </c>
    </row>
    <row r="319" spans="1:65" s="2" customFormat="1" ht="29.25" x14ac:dyDescent="0.2">
      <c r="A319" s="33"/>
      <c r="B319" s="34"/>
      <c r="C319" s="33"/>
      <c r="D319" s="174" t="s">
        <v>243</v>
      </c>
      <c r="E319" s="33"/>
      <c r="F319" s="175" t="s">
        <v>445</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3107</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ht="22.5" x14ac:dyDescent="0.2">
      <c r="B321" s="179"/>
      <c r="D321" s="174" t="s">
        <v>247</v>
      </c>
      <c r="E321" s="180" t="s">
        <v>1</v>
      </c>
      <c r="F321" s="181" t="s">
        <v>446</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3167</v>
      </c>
      <c r="G322" s="244"/>
      <c r="H322" s="245">
        <v>408.899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408.899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9.899999999999999" customHeight="1" x14ac:dyDescent="0.2">
      <c r="A324" s="33"/>
      <c r="B324" s="162"/>
      <c r="C324" s="163" t="s">
        <v>456</v>
      </c>
      <c r="D324" s="163" t="s">
        <v>237</v>
      </c>
      <c r="E324" s="164" t="s">
        <v>3168</v>
      </c>
      <c r="F324" s="165" t="s">
        <v>1380</v>
      </c>
      <c r="G324" s="240" t="s">
        <v>271</v>
      </c>
      <c r="H324" s="241">
        <v>44.4</v>
      </c>
      <c r="I324" s="167"/>
      <c r="J324" s="254">
        <f>ROUND(I324*H324,2)</f>
        <v>0</v>
      </c>
      <c r="K324" s="255" t="s">
        <v>241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3169</v>
      </c>
    </row>
    <row r="325" spans="1:65" s="2" customFormat="1" ht="29.25" x14ac:dyDescent="0.2">
      <c r="A325" s="33"/>
      <c r="B325" s="34"/>
      <c r="C325" s="33"/>
      <c r="D325" s="174" t="s">
        <v>243</v>
      </c>
      <c r="E325" s="33"/>
      <c r="F325" s="175" t="s">
        <v>1382</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243.75" x14ac:dyDescent="0.2">
      <c r="A326" s="33"/>
      <c r="B326" s="34"/>
      <c r="C326" s="33"/>
      <c r="D326" s="174" t="s">
        <v>245</v>
      </c>
      <c r="E326" s="33"/>
      <c r="F326" s="178" t="s">
        <v>1383</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245</v>
      </c>
      <c r="AU326" s="18" t="s">
        <v>85</v>
      </c>
    </row>
    <row r="327" spans="1:65" s="13" customFormat="1" x14ac:dyDescent="0.2">
      <c r="B327" s="179"/>
      <c r="D327" s="174" t="s">
        <v>247</v>
      </c>
      <c r="E327" s="180" t="s">
        <v>1</v>
      </c>
      <c r="F327" s="181" t="s">
        <v>3107</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2407</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3170</v>
      </c>
      <c r="G329" s="244"/>
      <c r="H329" s="245">
        <v>44.4</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44.4</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463</v>
      </c>
      <c r="D331" s="163" t="s">
        <v>237</v>
      </c>
      <c r="E331" s="164" t="s">
        <v>483</v>
      </c>
      <c r="F331" s="165" t="s">
        <v>484</v>
      </c>
      <c r="G331" s="240" t="s">
        <v>263</v>
      </c>
      <c r="H331" s="241">
        <v>154.69999999999999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3171</v>
      </c>
    </row>
    <row r="332" spans="1:65" s="2" customFormat="1" ht="19.5" x14ac:dyDescent="0.2">
      <c r="A332" s="33"/>
      <c r="B332" s="34"/>
      <c r="C332" s="33"/>
      <c r="D332" s="174" t="s">
        <v>243</v>
      </c>
      <c r="E332" s="33"/>
      <c r="F332" s="175" t="s">
        <v>486</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136.5" x14ac:dyDescent="0.2">
      <c r="A333" s="33"/>
      <c r="B333" s="34"/>
      <c r="C333" s="33"/>
      <c r="D333" s="174" t="s">
        <v>245</v>
      </c>
      <c r="E333" s="33"/>
      <c r="F333" s="178" t="s">
        <v>487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3107</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488</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1618</v>
      </c>
      <c r="G336" s="244"/>
      <c r="H336" s="245">
        <v>79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3" customFormat="1" x14ac:dyDescent="0.2">
      <c r="B337" s="179"/>
      <c r="D337" s="174" t="s">
        <v>247</v>
      </c>
      <c r="E337" s="180" t="s">
        <v>1</v>
      </c>
      <c r="F337" s="181" t="s">
        <v>3172</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573</v>
      </c>
      <c r="G338" s="244"/>
      <c r="H338" s="245">
        <v>42</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3" customFormat="1" x14ac:dyDescent="0.2">
      <c r="B339" s="179"/>
      <c r="D339" s="174" t="s">
        <v>247</v>
      </c>
      <c r="E339" s="180" t="s">
        <v>1</v>
      </c>
      <c r="F339" s="181" t="s">
        <v>2948</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3173</v>
      </c>
      <c r="G340" s="244"/>
      <c r="H340" s="245">
        <v>33.700000000000003</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154.69999999999999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469</v>
      </c>
      <c r="D342" s="163" t="s">
        <v>237</v>
      </c>
      <c r="E342" s="164" t="s">
        <v>494</v>
      </c>
      <c r="F342" s="165" t="s">
        <v>495</v>
      </c>
      <c r="G342" s="240" t="s">
        <v>263</v>
      </c>
      <c r="H342" s="241">
        <v>58.48</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3174</v>
      </c>
    </row>
    <row r="343" spans="1:65" s="2" customFormat="1" ht="29.25" x14ac:dyDescent="0.2">
      <c r="A343" s="33"/>
      <c r="B343" s="34"/>
      <c r="C343" s="33"/>
      <c r="D343" s="174" t="s">
        <v>243</v>
      </c>
      <c r="E343" s="33"/>
      <c r="F343" s="175" t="s">
        <v>497</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58.5" x14ac:dyDescent="0.2">
      <c r="A344" s="33"/>
      <c r="B344" s="34"/>
      <c r="C344" s="33"/>
      <c r="D344" s="174" t="s">
        <v>245</v>
      </c>
      <c r="E344" s="33"/>
      <c r="F344" s="178" t="s">
        <v>498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3175</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499</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500</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3176</v>
      </c>
      <c r="G348" s="244"/>
      <c r="H348" s="245">
        <v>47.3</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3" customFormat="1" x14ac:dyDescent="0.2">
      <c r="B349" s="179"/>
      <c r="D349" s="174" t="s">
        <v>247</v>
      </c>
      <c r="E349" s="180" t="s">
        <v>1</v>
      </c>
      <c r="F349" s="181" t="s">
        <v>606</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4" customFormat="1" x14ac:dyDescent="0.2">
      <c r="B350" s="185"/>
      <c r="D350" s="174" t="s">
        <v>247</v>
      </c>
      <c r="E350" s="186" t="s">
        <v>1</v>
      </c>
      <c r="F350" s="187" t="s">
        <v>3177</v>
      </c>
      <c r="G350" s="244"/>
      <c r="H350" s="245">
        <v>11.88</v>
      </c>
      <c r="I350" s="244"/>
      <c r="J350" s="244"/>
      <c r="K350" s="244"/>
      <c r="L350" s="185"/>
      <c r="M350" s="188"/>
      <c r="N350" s="189"/>
      <c r="O350" s="189"/>
      <c r="P350" s="189"/>
      <c r="Q350" s="189"/>
      <c r="R350" s="189"/>
      <c r="S350" s="189"/>
      <c r="T350" s="190"/>
      <c r="AT350" s="186" t="s">
        <v>247</v>
      </c>
      <c r="AU350" s="186" t="s">
        <v>85</v>
      </c>
      <c r="AV350" s="14" t="s">
        <v>85</v>
      </c>
      <c r="AW350" s="14" t="s">
        <v>33</v>
      </c>
      <c r="AX350" s="14" t="s">
        <v>76</v>
      </c>
      <c r="AY350" s="186" t="s">
        <v>235</v>
      </c>
    </row>
    <row r="351" spans="1:65" s="13" customFormat="1" x14ac:dyDescent="0.2">
      <c r="B351" s="179"/>
      <c r="D351" s="174" t="s">
        <v>247</v>
      </c>
      <c r="E351" s="180" t="s">
        <v>1</v>
      </c>
      <c r="F351" s="181" t="s">
        <v>3178</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3179</v>
      </c>
      <c r="G352" s="244"/>
      <c r="H352" s="245">
        <v>-0.7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58.48</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12" customFormat="1" ht="22.9" customHeight="1" x14ac:dyDescent="0.2">
      <c r="B354" s="152"/>
      <c r="D354" s="153" t="s">
        <v>75</v>
      </c>
      <c r="E354" s="161" t="s">
        <v>85</v>
      </c>
      <c r="F354" s="161" t="s">
        <v>514</v>
      </c>
      <c r="G354" s="239"/>
      <c r="H354" s="239"/>
      <c r="I354" s="239"/>
      <c r="J354" s="253">
        <f>BK354</f>
        <v>0</v>
      </c>
      <c r="K354" s="239"/>
      <c r="L354" s="152"/>
      <c r="M354" s="155"/>
      <c r="N354" s="156"/>
      <c r="O354" s="156"/>
      <c r="P354" s="157">
        <f>SUM(P355:P409)</f>
        <v>0</v>
      </c>
      <c r="Q354" s="156"/>
      <c r="R354" s="157">
        <f>SUM(R355:R409)</f>
        <v>129.17077237999999</v>
      </c>
      <c r="S354" s="156"/>
      <c r="T354" s="158">
        <f>SUM(T355:T409)</f>
        <v>0</v>
      </c>
      <c r="AR354" s="153" t="s">
        <v>83</v>
      </c>
      <c r="AT354" s="159" t="s">
        <v>75</v>
      </c>
      <c r="AU354" s="159" t="s">
        <v>83</v>
      </c>
      <c r="AY354" s="153" t="s">
        <v>235</v>
      </c>
      <c r="BK354" s="160">
        <f>SUM(BK355:BK409)</f>
        <v>0</v>
      </c>
    </row>
    <row r="355" spans="1:65" s="2" customFormat="1" ht="19.899999999999999" customHeight="1" x14ac:dyDescent="0.2">
      <c r="A355" s="33"/>
      <c r="B355" s="162"/>
      <c r="C355" s="163" t="s">
        <v>476</v>
      </c>
      <c r="D355" s="163" t="s">
        <v>237</v>
      </c>
      <c r="E355" s="164" t="s">
        <v>516</v>
      </c>
      <c r="F355" s="165" t="s">
        <v>517</v>
      </c>
      <c r="G355" s="240" t="s">
        <v>271</v>
      </c>
      <c r="H355" s="241">
        <v>59.57</v>
      </c>
      <c r="I355" s="167"/>
      <c r="J355" s="254">
        <f>ROUND(I355*H355,2)</f>
        <v>0</v>
      </c>
      <c r="K355" s="255" t="s">
        <v>241</v>
      </c>
      <c r="L355" s="34"/>
      <c r="M355" s="168" t="s">
        <v>1</v>
      </c>
      <c r="N355" s="169" t="s">
        <v>41</v>
      </c>
      <c r="O355" s="59"/>
      <c r="P355" s="170">
        <f>O355*H355</f>
        <v>0</v>
      </c>
      <c r="Q355" s="170">
        <v>2.16</v>
      </c>
      <c r="R355" s="170">
        <f>Q355*H355</f>
        <v>128.6712</v>
      </c>
      <c r="S355" s="170">
        <v>0</v>
      </c>
      <c r="T355" s="171">
        <f>S355*H355</f>
        <v>0</v>
      </c>
      <c r="U355" s="33"/>
      <c r="V355" s="33"/>
      <c r="W355" s="33"/>
      <c r="X355" s="33"/>
      <c r="Y355" s="33"/>
      <c r="Z355" s="33"/>
      <c r="AA355" s="33"/>
      <c r="AB355" s="33"/>
      <c r="AC355" s="33"/>
      <c r="AD355" s="33"/>
      <c r="AE355" s="33"/>
      <c r="AR355" s="172" t="s">
        <v>98</v>
      </c>
      <c r="AT355" s="172" t="s">
        <v>237</v>
      </c>
      <c r="AU355" s="172" t="s">
        <v>85</v>
      </c>
      <c r="AY355" s="18" t="s">
        <v>235</v>
      </c>
      <c r="BE355" s="173">
        <f>IF(N355="základní",J355,0)</f>
        <v>0</v>
      </c>
      <c r="BF355" s="173">
        <f>IF(N355="snížená",J355,0)</f>
        <v>0</v>
      </c>
      <c r="BG355" s="173">
        <f>IF(N355="zákl. přenesená",J355,0)</f>
        <v>0</v>
      </c>
      <c r="BH355" s="173">
        <f>IF(N355="sníž. přenesená",J355,0)</f>
        <v>0</v>
      </c>
      <c r="BI355" s="173">
        <f>IF(N355="nulová",J355,0)</f>
        <v>0</v>
      </c>
      <c r="BJ355" s="18" t="s">
        <v>83</v>
      </c>
      <c r="BK355" s="173">
        <f>ROUND(I355*H355,2)</f>
        <v>0</v>
      </c>
      <c r="BL355" s="18" t="s">
        <v>98</v>
      </c>
      <c r="BM355" s="172" t="s">
        <v>3180</v>
      </c>
    </row>
    <row r="356" spans="1:65" s="2" customFormat="1" ht="19.5" x14ac:dyDescent="0.2">
      <c r="A356" s="33"/>
      <c r="B356" s="34"/>
      <c r="C356" s="33"/>
      <c r="D356" s="174" t="s">
        <v>243</v>
      </c>
      <c r="E356" s="33"/>
      <c r="F356" s="175" t="s">
        <v>519</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243</v>
      </c>
      <c r="AU356" s="18" t="s">
        <v>85</v>
      </c>
    </row>
    <row r="357" spans="1:65" s="2" customFormat="1" ht="39" x14ac:dyDescent="0.2">
      <c r="A357" s="33"/>
      <c r="B357" s="34"/>
      <c r="C357" s="33"/>
      <c r="D357" s="174" t="s">
        <v>245</v>
      </c>
      <c r="E357" s="33"/>
      <c r="F357" s="178" t="s">
        <v>520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245</v>
      </c>
      <c r="AU357" s="18" t="s">
        <v>85</v>
      </c>
    </row>
    <row r="358" spans="1:65" s="13" customFormat="1" x14ac:dyDescent="0.2">
      <c r="B358" s="179"/>
      <c r="D358" s="174" t="s">
        <v>247</v>
      </c>
      <c r="E358" s="180" t="s">
        <v>1</v>
      </c>
      <c r="F358" s="181" t="s">
        <v>3107</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521</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4" customFormat="1" x14ac:dyDescent="0.2">
      <c r="B360" s="185"/>
      <c r="D360" s="174" t="s">
        <v>247</v>
      </c>
      <c r="E360" s="186" t="s">
        <v>1</v>
      </c>
      <c r="F360" s="187" t="s">
        <v>3181</v>
      </c>
      <c r="G360" s="244"/>
      <c r="H360" s="245">
        <v>66.5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4" customFormat="1" x14ac:dyDescent="0.2">
      <c r="B361" s="185"/>
      <c r="D361" s="174" t="s">
        <v>247</v>
      </c>
      <c r="E361" s="186" t="s">
        <v>1</v>
      </c>
      <c r="F361" s="187" t="s">
        <v>3182</v>
      </c>
      <c r="G361" s="244"/>
      <c r="H361" s="245">
        <v>-6.93</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59.57</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260</v>
      </c>
      <c r="D363" s="163" t="s">
        <v>237</v>
      </c>
      <c r="E363" s="164" t="s">
        <v>3183</v>
      </c>
      <c r="F363" s="165" t="s">
        <v>3184</v>
      </c>
      <c r="G363" s="240" t="s">
        <v>271</v>
      </c>
      <c r="H363" s="241">
        <v>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3185</v>
      </c>
    </row>
    <row r="364" spans="1:65" s="2" customFormat="1" ht="19.5" x14ac:dyDescent="0.2">
      <c r="A364" s="33"/>
      <c r="B364" s="34"/>
      <c r="C364" s="33"/>
      <c r="D364" s="174" t="s">
        <v>243</v>
      </c>
      <c r="E364" s="33"/>
      <c r="F364" s="175" t="s">
        <v>3186</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17" x14ac:dyDescent="0.2">
      <c r="A365" s="33"/>
      <c r="B365" s="34"/>
      <c r="C365" s="33"/>
      <c r="D365" s="174" t="s">
        <v>245</v>
      </c>
      <c r="E365" s="33"/>
      <c r="F365" s="178" t="s">
        <v>3187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3107</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3188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3189</v>
      </c>
      <c r="G368" s="244"/>
      <c r="H368" s="245">
        <v>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4.45" customHeight="1" x14ac:dyDescent="0.2">
      <c r="A370" s="33"/>
      <c r="B370" s="162"/>
      <c r="C370" s="163" t="s">
        <v>493</v>
      </c>
      <c r="D370" s="163" t="s">
        <v>237</v>
      </c>
      <c r="E370" s="164" t="s">
        <v>3190</v>
      </c>
      <c r="F370" s="165" t="s">
        <v>3191</v>
      </c>
      <c r="G370" s="240" t="s">
        <v>263</v>
      </c>
      <c r="H370" s="241">
        <v>8</v>
      </c>
      <c r="I370" s="167"/>
      <c r="J370" s="254">
        <f>ROUND(I370*H370,2)</f>
        <v>0</v>
      </c>
      <c r="K370" s="255" t="s">
        <v>241</v>
      </c>
      <c r="L370" s="34"/>
      <c r="M370" s="168" t="s">
        <v>1</v>
      </c>
      <c r="N370" s="169" t="s">
        <v>41</v>
      </c>
      <c r="O370" s="59"/>
      <c r="P370" s="170">
        <f>O370*H370</f>
        <v>0</v>
      </c>
      <c r="Q370" s="170">
        <v>1.4400000000000001E-3</v>
      </c>
      <c r="R370" s="170">
        <f>Q370*H370</f>
        <v>1.1520000000000001E-2</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3192</v>
      </c>
    </row>
    <row r="371" spans="1:65" s="2" customFormat="1" x14ac:dyDescent="0.2">
      <c r="A371" s="33"/>
      <c r="B371" s="34"/>
      <c r="C371" s="33"/>
      <c r="D371" s="174" t="s">
        <v>243</v>
      </c>
      <c r="E371" s="33"/>
      <c r="F371" s="175" t="s">
        <v>3193</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26.75" x14ac:dyDescent="0.2">
      <c r="A372" s="33"/>
      <c r="B372" s="34"/>
      <c r="C372" s="33"/>
      <c r="D372" s="174" t="s">
        <v>245</v>
      </c>
      <c r="E372" s="33"/>
      <c r="F372" s="178" t="s">
        <v>3194</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3107</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3195</v>
      </c>
      <c r="G374" s="244"/>
      <c r="H374" s="245">
        <v>4.8</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4" customFormat="1" x14ac:dyDescent="0.2">
      <c r="B375" s="185"/>
      <c r="D375" s="174" t="s">
        <v>247</v>
      </c>
      <c r="E375" s="186" t="s">
        <v>1</v>
      </c>
      <c r="F375" s="187" t="s">
        <v>3196</v>
      </c>
      <c r="G375" s="244"/>
      <c r="H375" s="245">
        <v>3.2</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4.45" customHeight="1" x14ac:dyDescent="0.2">
      <c r="A377" s="33"/>
      <c r="B377" s="162"/>
      <c r="C377" s="163" t="s">
        <v>502</v>
      </c>
      <c r="D377" s="163" t="s">
        <v>237</v>
      </c>
      <c r="E377" s="164" t="s">
        <v>3197</v>
      </c>
      <c r="F377" s="165" t="s">
        <v>3198</v>
      </c>
      <c r="G377" s="240" t="s">
        <v>263</v>
      </c>
      <c r="H377" s="241">
        <v>8</v>
      </c>
      <c r="I377" s="167"/>
      <c r="J377" s="254">
        <f>ROUND(I377*H377,2)</f>
        <v>0</v>
      </c>
      <c r="K377" s="255" t="s">
        <v>241</v>
      </c>
      <c r="L377" s="34"/>
      <c r="M377" s="168" t="s">
        <v>1</v>
      </c>
      <c r="N377" s="169" t="s">
        <v>41</v>
      </c>
      <c r="O377" s="59"/>
      <c r="P377" s="170">
        <f>O377*H377</f>
        <v>0</v>
      </c>
      <c r="Q377" s="170">
        <v>4.0000000000000003E-5</v>
      </c>
      <c r="R377" s="170">
        <f>Q377*H377</f>
        <v>3.2000000000000003E-4</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3199</v>
      </c>
    </row>
    <row r="378" spans="1:65" s="2" customFormat="1" ht="19.5" x14ac:dyDescent="0.2">
      <c r="A378" s="33"/>
      <c r="B378" s="34"/>
      <c r="C378" s="33"/>
      <c r="D378" s="174" t="s">
        <v>243</v>
      </c>
      <c r="E378" s="33"/>
      <c r="F378" s="175" t="s">
        <v>3200</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2" customFormat="1" ht="126.75" x14ac:dyDescent="0.2">
      <c r="A379" s="33"/>
      <c r="B379" s="34"/>
      <c r="C379" s="33"/>
      <c r="D379" s="174" t="s">
        <v>245</v>
      </c>
      <c r="E379" s="33"/>
      <c r="F379" s="178" t="s">
        <v>3194</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245</v>
      </c>
      <c r="AU379" s="18" t="s">
        <v>85</v>
      </c>
    </row>
    <row r="380" spans="1:65" s="13" customFormat="1" x14ac:dyDescent="0.2">
      <c r="B380" s="179"/>
      <c r="D380" s="174" t="s">
        <v>247</v>
      </c>
      <c r="E380" s="180" t="s">
        <v>1</v>
      </c>
      <c r="F380" s="181" t="s">
        <v>3201</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316</v>
      </c>
      <c r="G381" s="244"/>
      <c r="H381" s="245">
        <v>8</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8</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9.899999999999999" customHeight="1" x14ac:dyDescent="0.2">
      <c r="A383" s="33"/>
      <c r="B383" s="162"/>
      <c r="C383" s="163" t="s">
        <v>509</v>
      </c>
      <c r="D383" s="163" t="s">
        <v>237</v>
      </c>
      <c r="E383" s="164" t="s">
        <v>3202</v>
      </c>
      <c r="F383" s="165" t="s">
        <v>3203</v>
      </c>
      <c r="G383" s="240" t="s">
        <v>341</v>
      </c>
      <c r="H383" s="241">
        <v>0.41699999999999998</v>
      </c>
      <c r="I383" s="167"/>
      <c r="J383" s="254">
        <f>ROUND(I383*H383,2)</f>
        <v>0</v>
      </c>
      <c r="K383" s="255" t="s">
        <v>241</v>
      </c>
      <c r="L383" s="34"/>
      <c r="M383" s="168" t="s">
        <v>1</v>
      </c>
      <c r="N383" s="169" t="s">
        <v>41</v>
      </c>
      <c r="O383" s="59"/>
      <c r="P383" s="170">
        <f>O383*H383</f>
        <v>0</v>
      </c>
      <c r="Q383" s="170">
        <v>1.0597399999999999</v>
      </c>
      <c r="R383" s="170">
        <f>Q383*H383</f>
        <v>0.44191157999999992</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3204</v>
      </c>
    </row>
    <row r="384" spans="1:65" s="2" customFormat="1" ht="19.5" x14ac:dyDescent="0.2">
      <c r="A384" s="33"/>
      <c r="B384" s="34"/>
      <c r="C384" s="33"/>
      <c r="D384" s="174" t="s">
        <v>243</v>
      </c>
      <c r="E384" s="33"/>
      <c r="F384" s="175" t="s">
        <v>3205</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07.25" x14ac:dyDescent="0.2">
      <c r="A385" s="33"/>
      <c r="B385" s="34"/>
      <c r="C385" s="33"/>
      <c r="D385" s="174" t="s">
        <v>245</v>
      </c>
      <c r="E385" s="33"/>
      <c r="F385" s="178" t="s">
        <v>3206</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245</v>
      </c>
      <c r="AU385" s="18" t="s">
        <v>85</v>
      </c>
    </row>
    <row r="386" spans="1:65" s="13" customFormat="1" x14ac:dyDescent="0.2">
      <c r="B386" s="179"/>
      <c r="D386" s="174" t="s">
        <v>247</v>
      </c>
      <c r="E386" s="180" t="s">
        <v>1</v>
      </c>
      <c r="F386" s="181" t="s">
        <v>3107</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3207</v>
      </c>
      <c r="G387" s="244"/>
      <c r="H387" s="245">
        <v>0.41699999999999998</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0.41699999999999998</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63" t="s">
        <v>515</v>
      </c>
      <c r="D389" s="163" t="s">
        <v>237</v>
      </c>
      <c r="E389" s="164" t="s">
        <v>3208</v>
      </c>
      <c r="F389" s="165" t="s">
        <v>3209</v>
      </c>
      <c r="G389" s="240" t="s">
        <v>271</v>
      </c>
      <c r="H389" s="241">
        <v>15.12</v>
      </c>
      <c r="I389" s="167"/>
      <c r="J389" s="254">
        <f>ROUND(I389*H389,2)</f>
        <v>0</v>
      </c>
      <c r="K389" s="255" t="s">
        <v>241</v>
      </c>
      <c r="L389" s="34"/>
      <c r="M389" s="168" t="s">
        <v>1</v>
      </c>
      <c r="N389" s="169"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98</v>
      </c>
      <c r="AT389" s="172" t="s">
        <v>237</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3210</v>
      </c>
    </row>
    <row r="390" spans="1:65" s="2" customFormat="1" ht="19.5" x14ac:dyDescent="0.2">
      <c r="A390" s="33"/>
      <c r="B390" s="34"/>
      <c r="C390" s="33"/>
      <c r="D390" s="174" t="s">
        <v>243</v>
      </c>
      <c r="E390" s="33"/>
      <c r="F390" s="175" t="s">
        <v>3211</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2" customFormat="1" ht="117" x14ac:dyDescent="0.2">
      <c r="A391" s="33"/>
      <c r="B391" s="34"/>
      <c r="C391" s="33"/>
      <c r="D391" s="174" t="s">
        <v>245</v>
      </c>
      <c r="E391" s="33"/>
      <c r="F391" s="178" t="s">
        <v>3187</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245</v>
      </c>
      <c r="AU391" s="18" t="s">
        <v>85</v>
      </c>
    </row>
    <row r="392" spans="1:65" s="13" customFormat="1" x14ac:dyDescent="0.2">
      <c r="B392" s="179"/>
      <c r="D392" s="174" t="s">
        <v>247</v>
      </c>
      <c r="E392" s="180" t="s">
        <v>1</v>
      </c>
      <c r="F392" s="181" t="s">
        <v>3107</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3139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3212</v>
      </c>
      <c r="G394" s="244"/>
      <c r="H394" s="245">
        <v>15.12</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15.12</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63" t="s">
        <v>523</v>
      </c>
      <c r="D396" s="163" t="s">
        <v>237</v>
      </c>
      <c r="E396" s="164" t="s">
        <v>3213</v>
      </c>
      <c r="F396" s="165" t="s">
        <v>3214</v>
      </c>
      <c r="G396" s="240" t="s">
        <v>263</v>
      </c>
      <c r="H396" s="241">
        <v>30.96</v>
      </c>
      <c r="I396" s="167"/>
      <c r="J396" s="254">
        <f>ROUND(I396*H396,2)</f>
        <v>0</v>
      </c>
      <c r="K396" s="255" t="s">
        <v>241</v>
      </c>
      <c r="L396" s="34"/>
      <c r="M396" s="168" t="s">
        <v>1</v>
      </c>
      <c r="N396" s="169" t="s">
        <v>41</v>
      </c>
      <c r="O396" s="59"/>
      <c r="P396" s="170">
        <f>O396*H396</f>
        <v>0</v>
      </c>
      <c r="Q396" s="170">
        <v>1.4400000000000001E-3</v>
      </c>
      <c r="R396" s="170">
        <f>Q396*H396</f>
        <v>4.4582400000000001E-2</v>
      </c>
      <c r="S396" s="170">
        <v>0</v>
      </c>
      <c r="T396" s="171">
        <f>S396*H396</f>
        <v>0</v>
      </c>
      <c r="U396" s="33"/>
      <c r="V396" s="33"/>
      <c r="W396" s="33"/>
      <c r="X396" s="33"/>
      <c r="Y396" s="33"/>
      <c r="Z396" s="33"/>
      <c r="AA396" s="33"/>
      <c r="AB396" s="33"/>
      <c r="AC396" s="33"/>
      <c r="AD396" s="33"/>
      <c r="AE396" s="33"/>
      <c r="AR396" s="172" t="s">
        <v>98</v>
      </c>
      <c r="AT396" s="172" t="s">
        <v>237</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3215</v>
      </c>
    </row>
    <row r="397" spans="1:65" s="2" customFormat="1" ht="19.5" x14ac:dyDescent="0.2">
      <c r="A397" s="33"/>
      <c r="B397" s="34"/>
      <c r="C397" s="33"/>
      <c r="D397" s="174" t="s">
        <v>243</v>
      </c>
      <c r="E397" s="33"/>
      <c r="F397" s="175" t="s">
        <v>3216</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2" customFormat="1" ht="126.75" x14ac:dyDescent="0.2">
      <c r="A398" s="33"/>
      <c r="B398" s="34"/>
      <c r="C398" s="33"/>
      <c r="D398" s="174" t="s">
        <v>245</v>
      </c>
      <c r="E398" s="33"/>
      <c r="F398" s="178" t="s">
        <v>3194</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245</v>
      </c>
      <c r="AU398" s="18" t="s">
        <v>85</v>
      </c>
    </row>
    <row r="399" spans="1:65" s="13" customFormat="1" x14ac:dyDescent="0.2">
      <c r="B399" s="179"/>
      <c r="D399" s="174" t="s">
        <v>247</v>
      </c>
      <c r="E399" s="180" t="s">
        <v>1</v>
      </c>
      <c r="F399" s="181" t="s">
        <v>3107</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2752</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3217</v>
      </c>
      <c r="G401" s="244"/>
      <c r="H401" s="245">
        <v>25.2</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3218</v>
      </c>
      <c r="G402" s="244"/>
      <c r="H402" s="245">
        <v>5.76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30.96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4.45" customHeight="1" x14ac:dyDescent="0.2">
      <c r="A404" s="33"/>
      <c r="B404" s="162"/>
      <c r="C404" s="163" t="s">
        <v>534</v>
      </c>
      <c r="D404" s="163" t="s">
        <v>237</v>
      </c>
      <c r="E404" s="164" t="s">
        <v>3219</v>
      </c>
      <c r="F404" s="165" t="s">
        <v>3220</v>
      </c>
      <c r="G404" s="240" t="s">
        <v>263</v>
      </c>
      <c r="H404" s="241">
        <v>30.96</v>
      </c>
      <c r="I404" s="167"/>
      <c r="J404" s="254">
        <f>ROUND(I404*H404,2)</f>
        <v>0</v>
      </c>
      <c r="K404" s="255" t="s">
        <v>241</v>
      </c>
      <c r="L404" s="34"/>
      <c r="M404" s="168" t="s">
        <v>1</v>
      </c>
      <c r="N404" s="169" t="s">
        <v>41</v>
      </c>
      <c r="O404" s="59"/>
      <c r="P404" s="170">
        <f>O404*H404</f>
        <v>0</v>
      </c>
      <c r="Q404" s="170">
        <v>4.0000000000000003E-5</v>
      </c>
      <c r="R404" s="170">
        <f>Q404*H404</f>
        <v>1.2384000000000002E-3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3221</v>
      </c>
    </row>
    <row r="405" spans="1:65" s="2" customFormat="1" ht="19.5" x14ac:dyDescent="0.2">
      <c r="A405" s="33"/>
      <c r="B405" s="34"/>
      <c r="C405" s="33"/>
      <c r="D405" s="174" t="s">
        <v>243</v>
      </c>
      <c r="E405" s="33"/>
      <c r="F405" s="175" t="s">
        <v>3222</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26.75" x14ac:dyDescent="0.2">
      <c r="A406" s="33"/>
      <c r="B406" s="34"/>
      <c r="C406" s="33"/>
      <c r="D406" s="174" t="s">
        <v>245</v>
      </c>
      <c r="E406" s="33"/>
      <c r="F406" s="178" t="s">
        <v>3194</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3223</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3224</v>
      </c>
      <c r="G408" s="244"/>
      <c r="H408" s="245">
        <v>30.96</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30.96</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12" customFormat="1" ht="22.9" customHeight="1" x14ac:dyDescent="0.2">
      <c r="B410" s="152"/>
      <c r="D410" s="153" t="s">
        <v>75</v>
      </c>
      <c r="E410" s="161" t="s">
        <v>93</v>
      </c>
      <c r="F410" s="161" t="s">
        <v>522</v>
      </c>
      <c r="G410" s="239"/>
      <c r="H410" s="239"/>
      <c r="I410" s="239"/>
      <c r="J410" s="253">
        <f>BK410</f>
        <v>0</v>
      </c>
      <c r="K410" s="239"/>
      <c r="L410" s="152"/>
      <c r="M410" s="155"/>
      <c r="N410" s="156"/>
      <c r="O410" s="156"/>
      <c r="P410" s="157">
        <f>SUM(P411:P493)</f>
        <v>0</v>
      </c>
      <c r="Q410" s="156"/>
      <c r="R410" s="157">
        <f>SUM(R411:R493)</f>
        <v>12.71132669</v>
      </c>
      <c r="S410" s="156"/>
      <c r="T410" s="158">
        <f>SUM(T411:T493)</f>
        <v>0</v>
      </c>
      <c r="AR410" s="153" t="s">
        <v>83</v>
      </c>
      <c r="AT410" s="159" t="s">
        <v>75</v>
      </c>
      <c r="AU410" s="159" t="s">
        <v>83</v>
      </c>
      <c r="AY410" s="153" t="s">
        <v>235</v>
      </c>
      <c r="BK410" s="160">
        <f>SUM(BK411:BK493)</f>
        <v>0</v>
      </c>
    </row>
    <row r="411" spans="1:65" s="2" customFormat="1" ht="19.899999999999999" customHeight="1" x14ac:dyDescent="0.2">
      <c r="A411" s="33"/>
      <c r="B411" s="162"/>
      <c r="C411" s="163" t="s">
        <v>539</v>
      </c>
      <c r="D411" s="163" t="s">
        <v>237</v>
      </c>
      <c r="E411" s="164" t="s">
        <v>2439</v>
      </c>
      <c r="F411" s="165" t="s">
        <v>2440</v>
      </c>
      <c r="G411" s="240" t="s">
        <v>648</v>
      </c>
      <c r="H411" s="241">
        <v>22</v>
      </c>
      <c r="I411" s="167"/>
      <c r="J411" s="254">
        <f>ROUND(I411*H411,2)</f>
        <v>0</v>
      </c>
      <c r="K411" s="255" t="s">
        <v>241</v>
      </c>
      <c r="L411" s="34"/>
      <c r="M411" s="168" t="s">
        <v>1</v>
      </c>
      <c r="N411" s="169" t="s">
        <v>41</v>
      </c>
      <c r="O411" s="59"/>
      <c r="P411" s="170">
        <f>O411*H411</f>
        <v>0</v>
      </c>
      <c r="Q411" s="170">
        <v>1.1900000000000001E-3</v>
      </c>
      <c r="R411" s="170">
        <f>Q411*H411</f>
        <v>2.6180000000000002E-2</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3225</v>
      </c>
    </row>
    <row r="412" spans="1:65" s="2" customFormat="1" ht="19.5" x14ac:dyDescent="0.2">
      <c r="A412" s="33"/>
      <c r="B412" s="34"/>
      <c r="C412" s="33"/>
      <c r="D412" s="174" t="s">
        <v>243</v>
      </c>
      <c r="E412" s="33"/>
      <c r="F412" s="175" t="s">
        <v>2442</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2" customFormat="1" ht="78" x14ac:dyDescent="0.2">
      <c r="A413" s="33"/>
      <c r="B413" s="34"/>
      <c r="C413" s="33"/>
      <c r="D413" s="174" t="s">
        <v>245</v>
      </c>
      <c r="E413" s="33"/>
      <c r="F413" s="178" t="s">
        <v>2443</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245</v>
      </c>
      <c r="AU413" s="18" t="s">
        <v>85</v>
      </c>
    </row>
    <row r="414" spans="1:65" s="13" customFormat="1" x14ac:dyDescent="0.2">
      <c r="B414" s="179"/>
      <c r="D414" s="174" t="s">
        <v>247</v>
      </c>
      <c r="E414" s="180" t="s">
        <v>1</v>
      </c>
      <c r="F414" s="181" t="s">
        <v>3107</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3" customFormat="1" x14ac:dyDescent="0.2">
      <c r="B415" s="179"/>
      <c r="D415" s="174" t="s">
        <v>247</v>
      </c>
      <c r="E415" s="180" t="s">
        <v>1</v>
      </c>
      <c r="F415" s="181" t="s">
        <v>3226</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4" customFormat="1" x14ac:dyDescent="0.2">
      <c r="B416" s="185"/>
      <c r="D416" s="174" t="s">
        <v>247</v>
      </c>
      <c r="E416" s="186" t="s">
        <v>1</v>
      </c>
      <c r="F416" s="187" t="s">
        <v>3227</v>
      </c>
      <c r="G416" s="244"/>
      <c r="H416" s="245">
        <v>22</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5" customFormat="1" x14ac:dyDescent="0.2">
      <c r="B417" s="191"/>
      <c r="D417" s="174" t="s">
        <v>247</v>
      </c>
      <c r="E417" s="192" t="s">
        <v>1</v>
      </c>
      <c r="F417" s="193" t="s">
        <v>252</v>
      </c>
      <c r="G417" s="246"/>
      <c r="H417" s="247">
        <v>22</v>
      </c>
      <c r="I417" s="246"/>
      <c r="J417" s="246"/>
      <c r="K417" s="246"/>
      <c r="L417" s="191"/>
      <c r="M417" s="194"/>
      <c r="N417" s="195"/>
      <c r="O417" s="195"/>
      <c r="P417" s="195"/>
      <c r="Q417" s="195"/>
      <c r="R417" s="195"/>
      <c r="S417" s="195"/>
      <c r="T417" s="196"/>
      <c r="AT417" s="192" t="s">
        <v>247</v>
      </c>
      <c r="AU417" s="192" t="s">
        <v>85</v>
      </c>
      <c r="AV417" s="15" t="s">
        <v>98</v>
      </c>
      <c r="AW417" s="15" t="s">
        <v>33</v>
      </c>
      <c r="AX417" s="15" t="s">
        <v>83</v>
      </c>
      <c r="AY417" s="192" t="s">
        <v>235</v>
      </c>
    </row>
    <row r="418" spans="1:65" s="2" customFormat="1" ht="14.45" customHeight="1" x14ac:dyDescent="0.2">
      <c r="A418" s="33"/>
      <c r="B418" s="162"/>
      <c r="C418" s="163" t="s">
        <v>543</v>
      </c>
      <c r="D418" s="163" t="s">
        <v>237</v>
      </c>
      <c r="E418" s="164" t="s">
        <v>2446</v>
      </c>
      <c r="F418" s="165" t="s">
        <v>2447</v>
      </c>
      <c r="G418" s="240" t="s">
        <v>271</v>
      </c>
      <c r="H418" s="241">
        <v>7.8559999999999999</v>
      </c>
      <c r="I418" s="167"/>
      <c r="J418" s="254">
        <f>ROUND(I418*H418,2)</f>
        <v>0</v>
      </c>
      <c r="K418" s="255" t="s">
        <v>241</v>
      </c>
      <c r="L418" s="34"/>
      <c r="M418" s="168" t="s">
        <v>1</v>
      </c>
      <c r="N418" s="169" t="s">
        <v>41</v>
      </c>
      <c r="O418" s="59"/>
      <c r="P418" s="170">
        <f>O418*H418</f>
        <v>0</v>
      </c>
      <c r="Q418" s="170">
        <v>0</v>
      </c>
      <c r="R418" s="170">
        <f>Q418*H418</f>
        <v>0</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3228</v>
      </c>
    </row>
    <row r="419" spans="1:65" s="2" customFormat="1" x14ac:dyDescent="0.2">
      <c r="A419" s="33"/>
      <c r="B419" s="34"/>
      <c r="C419" s="33"/>
      <c r="D419" s="174" t="s">
        <v>243</v>
      </c>
      <c r="E419" s="33"/>
      <c r="F419" s="175" t="s">
        <v>2449</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2450</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3107</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3229</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4" customFormat="1" x14ac:dyDescent="0.2">
      <c r="B423" s="185"/>
      <c r="D423" s="174" t="s">
        <v>247</v>
      </c>
      <c r="E423" s="186" t="s">
        <v>1</v>
      </c>
      <c r="F423" s="187" t="s">
        <v>3230</v>
      </c>
      <c r="G423" s="244"/>
      <c r="H423" s="245">
        <v>3.94</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3231</v>
      </c>
      <c r="G424" s="244"/>
      <c r="H424" s="245">
        <v>3.9159999999999999</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7.8559999999999999</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2" customFormat="1" ht="14.45" customHeight="1" x14ac:dyDescent="0.2">
      <c r="A426" s="33"/>
      <c r="B426" s="162"/>
      <c r="C426" s="163" t="s">
        <v>551</v>
      </c>
      <c r="D426" s="163" t="s">
        <v>237</v>
      </c>
      <c r="E426" s="164" t="s">
        <v>2453</v>
      </c>
      <c r="F426" s="165" t="s">
        <v>2454</v>
      </c>
      <c r="G426" s="240" t="s">
        <v>263</v>
      </c>
      <c r="H426" s="241">
        <v>31.06</v>
      </c>
      <c r="I426" s="167"/>
      <c r="J426" s="254">
        <f>ROUND(I426*H426,2)</f>
        <v>0</v>
      </c>
      <c r="K426" s="255" t="s">
        <v>241</v>
      </c>
      <c r="L426" s="34"/>
      <c r="M426" s="168" t="s">
        <v>1</v>
      </c>
      <c r="N426" s="169" t="s">
        <v>41</v>
      </c>
      <c r="O426" s="59"/>
      <c r="P426" s="170">
        <f>O426*H426</f>
        <v>0</v>
      </c>
      <c r="Q426" s="170">
        <v>4.1739999999999999E-2</v>
      </c>
      <c r="R426" s="170">
        <f>Q426*H426</f>
        <v>1.2964443999999999</v>
      </c>
      <c r="S426" s="170">
        <v>0</v>
      </c>
      <c r="T426" s="171">
        <f>S426*H426</f>
        <v>0</v>
      </c>
      <c r="U426" s="33"/>
      <c r="V426" s="33"/>
      <c r="W426" s="33"/>
      <c r="X426" s="33"/>
      <c r="Y426" s="33"/>
      <c r="Z426" s="33"/>
      <c r="AA426" s="33"/>
      <c r="AB426" s="33"/>
      <c r="AC426" s="33"/>
      <c r="AD426" s="33"/>
      <c r="AE426" s="33"/>
      <c r="AR426" s="172" t="s">
        <v>98</v>
      </c>
      <c r="AT426" s="172" t="s">
        <v>237</v>
      </c>
      <c r="AU426" s="172" t="s">
        <v>85</v>
      </c>
      <c r="AY426" s="18" t="s">
        <v>235</v>
      </c>
      <c r="BE426" s="173">
        <f>IF(N426="základní",J426,0)</f>
        <v>0</v>
      </c>
      <c r="BF426" s="173">
        <f>IF(N426="snížená",J426,0)</f>
        <v>0</v>
      </c>
      <c r="BG426" s="173">
        <f>IF(N426="zákl. přenesená",J426,0)</f>
        <v>0</v>
      </c>
      <c r="BH426" s="173">
        <f>IF(N426="sníž. přenesená",J426,0)</f>
        <v>0</v>
      </c>
      <c r="BI426" s="173">
        <f>IF(N426="nulová",J426,0)</f>
        <v>0</v>
      </c>
      <c r="BJ426" s="18" t="s">
        <v>83</v>
      </c>
      <c r="BK426" s="173">
        <f>ROUND(I426*H426,2)</f>
        <v>0</v>
      </c>
      <c r="BL426" s="18" t="s">
        <v>98</v>
      </c>
      <c r="BM426" s="172" t="s">
        <v>3232</v>
      </c>
    </row>
    <row r="427" spans="1:65" s="2" customFormat="1" x14ac:dyDescent="0.2">
      <c r="A427" s="33"/>
      <c r="B427" s="34"/>
      <c r="C427" s="33"/>
      <c r="D427" s="174" t="s">
        <v>243</v>
      </c>
      <c r="E427" s="33"/>
      <c r="F427" s="175" t="s">
        <v>2456</v>
      </c>
      <c r="G427" s="238"/>
      <c r="H427" s="238"/>
      <c r="I427" s="238"/>
      <c r="J427" s="238"/>
      <c r="K427" s="238"/>
      <c r="L427" s="34"/>
      <c r="M427" s="176"/>
      <c r="N427" s="177"/>
      <c r="O427" s="59"/>
      <c r="P427" s="59"/>
      <c r="Q427" s="59"/>
      <c r="R427" s="59"/>
      <c r="S427" s="59"/>
      <c r="T427" s="60"/>
      <c r="U427" s="33"/>
      <c r="V427" s="33"/>
      <c r="W427" s="33"/>
      <c r="X427" s="33"/>
      <c r="Y427" s="33"/>
      <c r="Z427" s="33"/>
      <c r="AA427" s="33"/>
      <c r="AB427" s="33"/>
      <c r="AC427" s="33"/>
      <c r="AD427" s="33"/>
      <c r="AE427" s="33"/>
      <c r="AT427" s="18" t="s">
        <v>243</v>
      </c>
      <c r="AU427" s="18" t="s">
        <v>85</v>
      </c>
    </row>
    <row r="428" spans="1:65" s="2" customFormat="1" ht="341.25" x14ac:dyDescent="0.2">
      <c r="A428" s="33"/>
      <c r="B428" s="34"/>
      <c r="C428" s="33"/>
      <c r="D428" s="174" t="s">
        <v>245</v>
      </c>
      <c r="E428" s="33"/>
      <c r="F428" s="178" t="s">
        <v>2457</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245</v>
      </c>
      <c r="AU428" s="18" t="s">
        <v>85</v>
      </c>
    </row>
    <row r="429" spans="1:65" s="13" customFormat="1" x14ac:dyDescent="0.2">
      <c r="B429" s="179"/>
      <c r="D429" s="174" t="s">
        <v>247</v>
      </c>
      <c r="E429" s="180" t="s">
        <v>1</v>
      </c>
      <c r="F429" s="181" t="s">
        <v>3107</v>
      </c>
      <c r="G429" s="242"/>
      <c r="H429" s="243" t="s">
        <v>1</v>
      </c>
      <c r="I429" s="242"/>
      <c r="J429" s="242"/>
      <c r="K429" s="242"/>
      <c r="L429" s="179"/>
      <c r="M429" s="182"/>
      <c r="N429" s="183"/>
      <c r="O429" s="183"/>
      <c r="P429" s="183"/>
      <c r="Q429" s="183"/>
      <c r="R429" s="183"/>
      <c r="S429" s="183"/>
      <c r="T429" s="184"/>
      <c r="AT429" s="180" t="s">
        <v>247</v>
      </c>
      <c r="AU429" s="180" t="s">
        <v>85</v>
      </c>
      <c r="AV429" s="13" t="s">
        <v>83</v>
      </c>
      <c r="AW429" s="13" t="s">
        <v>33</v>
      </c>
      <c r="AX429" s="13" t="s">
        <v>76</v>
      </c>
      <c r="AY429" s="180" t="s">
        <v>235</v>
      </c>
    </row>
    <row r="430" spans="1:65" s="13" customFormat="1" x14ac:dyDescent="0.2">
      <c r="B430" s="179"/>
      <c r="D430" s="174" t="s">
        <v>247</v>
      </c>
      <c r="E430" s="180" t="s">
        <v>1</v>
      </c>
      <c r="F430" s="181" t="s">
        <v>2458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3233</v>
      </c>
      <c r="G431" s="244"/>
      <c r="H431" s="245">
        <v>14.775</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3234</v>
      </c>
      <c r="G432" s="244"/>
      <c r="H432" s="245">
        <v>14.685</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3235</v>
      </c>
      <c r="G433" s="244"/>
      <c r="H433" s="245">
        <v>1.6</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5" customFormat="1" x14ac:dyDescent="0.2">
      <c r="B434" s="191"/>
      <c r="D434" s="174" t="s">
        <v>247</v>
      </c>
      <c r="E434" s="192" t="s">
        <v>1</v>
      </c>
      <c r="F434" s="193" t="s">
        <v>252</v>
      </c>
      <c r="G434" s="246"/>
      <c r="H434" s="247">
        <v>31.06</v>
      </c>
      <c r="I434" s="246"/>
      <c r="J434" s="246"/>
      <c r="K434" s="246"/>
      <c r="L434" s="191"/>
      <c r="M434" s="194"/>
      <c r="N434" s="195"/>
      <c r="O434" s="195"/>
      <c r="P434" s="195"/>
      <c r="Q434" s="195"/>
      <c r="R434" s="195"/>
      <c r="S434" s="195"/>
      <c r="T434" s="196"/>
      <c r="AT434" s="192" t="s">
        <v>247</v>
      </c>
      <c r="AU434" s="192" t="s">
        <v>85</v>
      </c>
      <c r="AV434" s="15" t="s">
        <v>98</v>
      </c>
      <c r="AW434" s="15" t="s">
        <v>33</v>
      </c>
      <c r="AX434" s="15" t="s">
        <v>83</v>
      </c>
      <c r="AY434" s="192" t="s">
        <v>235</v>
      </c>
    </row>
    <row r="435" spans="1:65" s="2" customFormat="1" ht="19.899999999999999" customHeight="1" x14ac:dyDescent="0.2">
      <c r="A435" s="33"/>
      <c r="B435" s="162"/>
      <c r="C435" s="163" t="s">
        <v>559</v>
      </c>
      <c r="D435" s="163" t="s">
        <v>237</v>
      </c>
      <c r="E435" s="164" t="s">
        <v>2461</v>
      </c>
      <c r="F435" s="165" t="s">
        <v>2462</v>
      </c>
      <c r="G435" s="240" t="s">
        <v>263</v>
      </c>
      <c r="H435" s="241">
        <v>31.06</v>
      </c>
      <c r="I435" s="167"/>
      <c r="J435" s="254">
        <f>ROUND(I435*H435,2)</f>
        <v>0</v>
      </c>
      <c r="K435" s="255" t="s">
        <v>241</v>
      </c>
      <c r="L435" s="34"/>
      <c r="M435" s="168" t="s">
        <v>1</v>
      </c>
      <c r="N435" s="169" t="s">
        <v>41</v>
      </c>
      <c r="O435" s="59"/>
      <c r="P435" s="170">
        <f>O435*H435</f>
        <v>0</v>
      </c>
      <c r="Q435" s="170">
        <v>2.0000000000000002E-5</v>
      </c>
      <c r="R435" s="170">
        <f>Q435*H435</f>
        <v>6.2120000000000003E-4</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3236</v>
      </c>
    </row>
    <row r="436" spans="1:65" s="2" customFormat="1" x14ac:dyDescent="0.2">
      <c r="A436" s="33"/>
      <c r="B436" s="34"/>
      <c r="C436" s="33"/>
      <c r="D436" s="174" t="s">
        <v>243</v>
      </c>
      <c r="E436" s="33"/>
      <c r="F436" s="175" t="s">
        <v>2464</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2" customFormat="1" ht="341.25" x14ac:dyDescent="0.2">
      <c r="A437" s="33"/>
      <c r="B437" s="34"/>
      <c r="C437" s="33"/>
      <c r="D437" s="174" t="s">
        <v>245</v>
      </c>
      <c r="E437" s="33"/>
      <c r="F437" s="178" t="s">
        <v>2457</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245</v>
      </c>
      <c r="AU437" s="18" t="s">
        <v>85</v>
      </c>
    </row>
    <row r="438" spans="1:65" s="13" customFormat="1" x14ac:dyDescent="0.2">
      <c r="B438" s="179"/>
      <c r="D438" s="174" t="s">
        <v>247</v>
      </c>
      <c r="E438" s="180" t="s">
        <v>1</v>
      </c>
      <c r="F438" s="181" t="s">
        <v>2465</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3237</v>
      </c>
      <c r="G439" s="244"/>
      <c r="H439" s="245">
        <v>31.06</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31.06</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12.6</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3238</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735</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3239</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3240</v>
      </c>
      <c r="G446" s="244"/>
      <c r="H446" s="245">
        <v>12.6</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12.6</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4.45" customHeight="1" x14ac:dyDescent="0.2">
      <c r="A448" s="33"/>
      <c r="B448" s="162"/>
      <c r="C448" s="163" t="s">
        <v>573</v>
      </c>
      <c r="D448" s="163" t="s">
        <v>237</v>
      </c>
      <c r="E448" s="164" t="s">
        <v>2484</v>
      </c>
      <c r="F448" s="165" t="s">
        <v>2485</v>
      </c>
      <c r="G448" s="240" t="s">
        <v>271</v>
      </c>
      <c r="H448" s="241">
        <v>14.42</v>
      </c>
      <c r="I448" s="167"/>
      <c r="J448" s="254">
        <f>ROUND(I448*H448,2)</f>
        <v>0</v>
      </c>
      <c r="K448" s="255" t="s">
        <v>241</v>
      </c>
      <c r="L448" s="34"/>
      <c r="M448" s="168" t="s">
        <v>1</v>
      </c>
      <c r="N448" s="169"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98</v>
      </c>
      <c r="AT448" s="172" t="s">
        <v>237</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3241</v>
      </c>
    </row>
    <row r="449" spans="1:65" s="2" customFormat="1" x14ac:dyDescent="0.2">
      <c r="A449" s="33"/>
      <c r="B449" s="34"/>
      <c r="C449" s="33"/>
      <c r="D449" s="174" t="s">
        <v>243</v>
      </c>
      <c r="E449" s="33"/>
      <c r="F449" s="175" t="s">
        <v>2487</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2" customFormat="1" ht="224.25" x14ac:dyDescent="0.2">
      <c r="A450" s="33"/>
      <c r="B450" s="34"/>
      <c r="C450" s="33"/>
      <c r="D450" s="174" t="s">
        <v>245</v>
      </c>
      <c r="E450" s="33"/>
      <c r="F450" s="178" t="s">
        <v>2488</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245</v>
      </c>
      <c r="AU450" s="18" t="s">
        <v>85</v>
      </c>
    </row>
    <row r="451" spans="1:65" s="13" customFormat="1" x14ac:dyDescent="0.2">
      <c r="B451" s="179"/>
      <c r="D451" s="174" t="s">
        <v>247</v>
      </c>
      <c r="E451" s="180" t="s">
        <v>1</v>
      </c>
      <c r="F451" s="181" t="s">
        <v>3107</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3242</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3243</v>
      </c>
      <c r="G453" s="244"/>
      <c r="H453" s="245">
        <v>14.42</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14.42</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582</v>
      </c>
      <c r="D455" s="163" t="s">
        <v>237</v>
      </c>
      <c r="E455" s="164" t="s">
        <v>2500</v>
      </c>
      <c r="F455" s="165" t="s">
        <v>2501</v>
      </c>
      <c r="G455" s="240" t="s">
        <v>263</v>
      </c>
      <c r="H455" s="241">
        <v>73.599999999999994</v>
      </c>
      <c r="I455" s="167"/>
      <c r="J455" s="254">
        <f>ROUND(I455*H455,2)</f>
        <v>0</v>
      </c>
      <c r="K455" s="255" t="s">
        <v>241</v>
      </c>
      <c r="L455" s="34"/>
      <c r="M455" s="168" t="s">
        <v>1</v>
      </c>
      <c r="N455" s="169" t="s">
        <v>41</v>
      </c>
      <c r="O455" s="59"/>
      <c r="P455" s="170">
        <f>O455*H455</f>
        <v>0</v>
      </c>
      <c r="Q455" s="170">
        <v>1.82E-3</v>
      </c>
      <c r="R455" s="170">
        <f>Q455*H455</f>
        <v>0.13395199999999999</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3244</v>
      </c>
    </row>
    <row r="456" spans="1:65" s="2" customFormat="1" ht="19.5" x14ac:dyDescent="0.2">
      <c r="A456" s="33"/>
      <c r="B456" s="34"/>
      <c r="C456" s="33"/>
      <c r="D456" s="174" t="s">
        <v>243</v>
      </c>
      <c r="E456" s="33"/>
      <c r="F456" s="175" t="s">
        <v>2503</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351" x14ac:dyDescent="0.2">
      <c r="A457" s="33"/>
      <c r="B457" s="34"/>
      <c r="C457" s="33"/>
      <c r="D457" s="174" t="s">
        <v>245</v>
      </c>
      <c r="E457" s="33"/>
      <c r="F457" s="178" t="s">
        <v>2504</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D458" s="174" t="s">
        <v>247</v>
      </c>
      <c r="E458" s="180" t="s">
        <v>1</v>
      </c>
      <c r="F458" s="181" t="s">
        <v>3107</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3" customFormat="1" x14ac:dyDescent="0.2">
      <c r="B459" s="179"/>
      <c r="D459" s="174" t="s">
        <v>247</v>
      </c>
      <c r="E459" s="180" t="s">
        <v>1</v>
      </c>
      <c r="F459" s="181" t="s">
        <v>3245</v>
      </c>
      <c r="G459" s="242"/>
      <c r="H459" s="243" t="s">
        <v>1</v>
      </c>
      <c r="I459" s="242"/>
      <c r="J459" s="242"/>
      <c r="K459" s="242"/>
      <c r="L459" s="179"/>
      <c r="M459" s="182"/>
      <c r="N459" s="183"/>
      <c r="O459" s="183"/>
      <c r="P459" s="183"/>
      <c r="Q459" s="183"/>
      <c r="R459" s="183"/>
      <c r="S459" s="183"/>
      <c r="T459" s="184"/>
      <c r="AT459" s="180" t="s">
        <v>247</v>
      </c>
      <c r="AU459" s="180" t="s">
        <v>85</v>
      </c>
      <c r="AV459" s="13" t="s">
        <v>83</v>
      </c>
      <c r="AW459" s="13" t="s">
        <v>33</v>
      </c>
      <c r="AX459" s="13" t="s">
        <v>76</v>
      </c>
      <c r="AY459" s="180" t="s">
        <v>235</v>
      </c>
    </row>
    <row r="460" spans="1:65" s="14" customFormat="1" x14ac:dyDescent="0.2">
      <c r="B460" s="185"/>
      <c r="D460" s="174" t="s">
        <v>247</v>
      </c>
      <c r="E460" s="186" t="s">
        <v>1</v>
      </c>
      <c r="F460" s="187" t="s">
        <v>3246</v>
      </c>
      <c r="G460" s="244"/>
      <c r="H460" s="245">
        <v>65.2</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3247</v>
      </c>
      <c r="G461" s="244"/>
      <c r="H461" s="245">
        <v>8.4</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73.599999999999994</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592</v>
      </c>
      <c r="D463" s="163" t="s">
        <v>237</v>
      </c>
      <c r="E463" s="164" t="s">
        <v>2508</v>
      </c>
      <c r="F463" s="165" t="s">
        <v>2509</v>
      </c>
      <c r="G463" s="240" t="s">
        <v>263</v>
      </c>
      <c r="H463" s="241">
        <v>73.599999999999994</v>
      </c>
      <c r="I463" s="167"/>
      <c r="J463" s="254">
        <f>ROUND(I463*H463,2)</f>
        <v>0</v>
      </c>
      <c r="K463" s="255" t="s">
        <v>241</v>
      </c>
      <c r="L463" s="34"/>
      <c r="M463" s="168" t="s">
        <v>1</v>
      </c>
      <c r="N463" s="169" t="s">
        <v>41</v>
      </c>
      <c r="O463" s="59"/>
      <c r="P463" s="170">
        <f>O463*H463</f>
        <v>0</v>
      </c>
      <c r="Q463" s="170">
        <v>4.0000000000000003E-5</v>
      </c>
      <c r="R463" s="170">
        <f>Q463*H463</f>
        <v>2.944E-3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3248</v>
      </c>
    </row>
    <row r="464" spans="1:65" s="2" customFormat="1" ht="19.5" x14ac:dyDescent="0.2">
      <c r="A464" s="33"/>
      <c r="B464" s="34"/>
      <c r="C464" s="33"/>
      <c r="D464" s="174" t="s">
        <v>243</v>
      </c>
      <c r="E464" s="33"/>
      <c r="F464" s="175" t="s">
        <v>2511</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351" x14ac:dyDescent="0.2">
      <c r="A465" s="33"/>
      <c r="B465" s="34"/>
      <c r="C465" s="33"/>
      <c r="D465" s="174" t="s">
        <v>245</v>
      </c>
      <c r="E465" s="33"/>
      <c r="F465" s="178" t="s">
        <v>2504</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2512</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3249</v>
      </c>
      <c r="G467" s="244"/>
      <c r="H467" s="245">
        <v>73.599999999999994</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73.599999999999994</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4.45" customHeight="1" x14ac:dyDescent="0.2">
      <c r="A469" s="33"/>
      <c r="B469" s="162"/>
      <c r="C469" s="163" t="s">
        <v>600</v>
      </c>
      <c r="D469" s="163" t="s">
        <v>237</v>
      </c>
      <c r="E469" s="164" t="s">
        <v>2529</v>
      </c>
      <c r="F469" s="165" t="s">
        <v>2530</v>
      </c>
      <c r="G469" s="240" t="s">
        <v>341</v>
      </c>
      <c r="H469" s="241">
        <v>2.2090000000000001</v>
      </c>
      <c r="I469" s="167"/>
      <c r="J469" s="254">
        <f>ROUND(I469*H469,2)</f>
        <v>0</v>
      </c>
      <c r="K469" s="255" t="s">
        <v>241</v>
      </c>
      <c r="L469" s="34"/>
      <c r="M469" s="168" t="s">
        <v>1</v>
      </c>
      <c r="N469" s="169" t="s">
        <v>41</v>
      </c>
      <c r="O469" s="59"/>
      <c r="P469" s="170">
        <f>O469*H469</f>
        <v>0</v>
      </c>
      <c r="Q469" s="170">
        <v>1.0383</v>
      </c>
      <c r="R469" s="170">
        <f>Q469*H469</f>
        <v>2.2936046999999999</v>
      </c>
      <c r="S469" s="170">
        <v>0</v>
      </c>
      <c r="T469" s="171">
        <f>S469*H469</f>
        <v>0</v>
      </c>
      <c r="U469" s="33"/>
      <c r="V469" s="33"/>
      <c r="W469" s="33"/>
      <c r="X469" s="33"/>
      <c r="Y469" s="33"/>
      <c r="Z469" s="33"/>
      <c r="AA469" s="33"/>
      <c r="AB469" s="33"/>
      <c r="AC469" s="33"/>
      <c r="AD469" s="33"/>
      <c r="AE469" s="33"/>
      <c r="AR469" s="172" t="s">
        <v>98</v>
      </c>
      <c r="AT469" s="172" t="s">
        <v>237</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3250</v>
      </c>
    </row>
    <row r="470" spans="1:65" s="2" customFormat="1" ht="29.25" x14ac:dyDescent="0.2">
      <c r="A470" s="33"/>
      <c r="B470" s="34"/>
      <c r="C470" s="33"/>
      <c r="D470" s="174" t="s">
        <v>243</v>
      </c>
      <c r="E470" s="33"/>
      <c r="F470" s="175" t="s">
        <v>2532</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2" customFormat="1" ht="136.5" x14ac:dyDescent="0.2">
      <c r="A471" s="33"/>
      <c r="B471" s="34"/>
      <c r="C471" s="33"/>
      <c r="D471" s="174" t="s">
        <v>245</v>
      </c>
      <c r="E471" s="33"/>
      <c r="F471" s="178" t="s">
        <v>2533</v>
      </c>
      <c r="G471" s="238"/>
      <c r="H471" s="238"/>
      <c r="I471" s="238"/>
      <c r="J471" s="238"/>
      <c r="K471" s="238"/>
      <c r="L471" s="34"/>
      <c r="M471" s="176"/>
      <c r="N471" s="177"/>
      <c r="O471" s="59"/>
      <c r="P471" s="59"/>
      <c r="Q471" s="59"/>
      <c r="R471" s="59"/>
      <c r="S471" s="59"/>
      <c r="T471" s="60"/>
      <c r="U471" s="33"/>
      <c r="V471" s="33"/>
      <c r="W471" s="33"/>
      <c r="X471" s="33"/>
      <c r="Y471" s="33"/>
      <c r="Z471" s="33"/>
      <c r="AA471" s="33"/>
      <c r="AB471" s="33"/>
      <c r="AC471" s="33"/>
      <c r="AD471" s="33"/>
      <c r="AE471" s="33"/>
      <c r="AT471" s="18" t="s">
        <v>245</v>
      </c>
      <c r="AU471" s="18" t="s">
        <v>85</v>
      </c>
    </row>
    <row r="472" spans="1:65" s="13" customFormat="1" x14ac:dyDescent="0.2">
      <c r="B472" s="179"/>
      <c r="D472" s="174" t="s">
        <v>247</v>
      </c>
      <c r="E472" s="180" t="s">
        <v>1</v>
      </c>
      <c r="F472" s="181" t="s">
        <v>3251</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1:65" s="13" customFormat="1" x14ac:dyDescent="0.2">
      <c r="B473" s="179"/>
      <c r="D473" s="174" t="s">
        <v>247</v>
      </c>
      <c r="E473" s="180" t="s">
        <v>1</v>
      </c>
      <c r="F473" s="181" t="s">
        <v>3252</v>
      </c>
      <c r="G473" s="242"/>
      <c r="H473" s="243" t="s">
        <v>1</v>
      </c>
      <c r="I473" s="242"/>
      <c r="J473" s="242"/>
      <c r="K473" s="242"/>
      <c r="L473" s="179"/>
      <c r="M473" s="182"/>
      <c r="N473" s="183"/>
      <c r="O473" s="183"/>
      <c r="P473" s="183"/>
      <c r="Q473" s="183"/>
      <c r="R473" s="183"/>
      <c r="S473" s="183"/>
      <c r="T473" s="184"/>
      <c r="AT473" s="180" t="s">
        <v>247</v>
      </c>
      <c r="AU473" s="180" t="s">
        <v>85</v>
      </c>
      <c r="AV473" s="13" t="s">
        <v>83</v>
      </c>
      <c r="AW473" s="13" t="s">
        <v>33</v>
      </c>
      <c r="AX473" s="13" t="s">
        <v>76</v>
      </c>
      <c r="AY473" s="180" t="s">
        <v>235</v>
      </c>
    </row>
    <row r="474" spans="1:65" s="14" customFormat="1" x14ac:dyDescent="0.2">
      <c r="B474" s="185"/>
      <c r="D474" s="174" t="s">
        <v>247</v>
      </c>
      <c r="E474" s="186" t="s">
        <v>1</v>
      </c>
      <c r="F474" s="187" t="s">
        <v>3253</v>
      </c>
      <c r="G474" s="244"/>
      <c r="H474" s="245">
        <v>2.2090000000000001</v>
      </c>
      <c r="I474" s="244"/>
      <c r="J474" s="244"/>
      <c r="K474" s="244"/>
      <c r="L474" s="185"/>
      <c r="M474" s="188"/>
      <c r="N474" s="189"/>
      <c r="O474" s="189"/>
      <c r="P474" s="189"/>
      <c r="Q474" s="189"/>
      <c r="R474" s="189"/>
      <c r="S474" s="189"/>
      <c r="T474" s="190"/>
      <c r="AT474" s="186" t="s">
        <v>247</v>
      </c>
      <c r="AU474" s="186" t="s">
        <v>85</v>
      </c>
      <c r="AV474" s="14" t="s">
        <v>85</v>
      </c>
      <c r="AW474" s="14" t="s">
        <v>33</v>
      </c>
      <c r="AX474" s="14" t="s">
        <v>76</v>
      </c>
      <c r="AY474" s="186" t="s">
        <v>235</v>
      </c>
    </row>
    <row r="475" spans="1:65" s="15" customFormat="1" x14ac:dyDescent="0.2">
      <c r="B475" s="191"/>
      <c r="D475" s="174" t="s">
        <v>247</v>
      </c>
      <c r="E475" s="192" t="s">
        <v>1</v>
      </c>
      <c r="F475" s="193" t="s">
        <v>252</v>
      </c>
      <c r="G475" s="246"/>
      <c r="H475" s="247">
        <v>2.2090000000000001</v>
      </c>
      <c r="I475" s="246"/>
      <c r="J475" s="246"/>
      <c r="K475" s="246"/>
      <c r="L475" s="191"/>
      <c r="M475" s="194"/>
      <c r="N475" s="195"/>
      <c r="O475" s="195"/>
      <c r="P475" s="195"/>
      <c r="Q475" s="195"/>
      <c r="R475" s="195"/>
      <c r="S475" s="195"/>
      <c r="T475" s="196"/>
      <c r="AT475" s="192" t="s">
        <v>247</v>
      </c>
      <c r="AU475" s="192" t="s">
        <v>85</v>
      </c>
      <c r="AV475" s="15" t="s">
        <v>98</v>
      </c>
      <c r="AW475" s="15" t="s">
        <v>33</v>
      </c>
      <c r="AX475" s="15" t="s">
        <v>83</v>
      </c>
      <c r="AY475" s="192" t="s">
        <v>235</v>
      </c>
    </row>
    <row r="476" spans="1:65" s="2" customFormat="1" ht="19.899999999999999" customHeight="1" x14ac:dyDescent="0.2">
      <c r="A476" s="33"/>
      <c r="B476" s="162"/>
      <c r="C476" s="163" t="s">
        <v>608</v>
      </c>
      <c r="D476" s="163" t="s">
        <v>237</v>
      </c>
      <c r="E476" s="164" t="s">
        <v>3254</v>
      </c>
      <c r="F476" s="165" t="s">
        <v>3255</v>
      </c>
      <c r="G476" s="240" t="s">
        <v>341</v>
      </c>
      <c r="H476" s="241">
        <v>0.443</v>
      </c>
      <c r="I476" s="167"/>
      <c r="J476" s="254">
        <f>ROUND(I476*H476,2)</f>
        <v>0</v>
      </c>
      <c r="K476" s="255" t="s">
        <v>241</v>
      </c>
      <c r="L476" s="34"/>
      <c r="M476" s="168" t="s">
        <v>1</v>
      </c>
      <c r="N476" s="169" t="s">
        <v>41</v>
      </c>
      <c r="O476" s="59"/>
      <c r="P476" s="170">
        <f>O476*H476</f>
        <v>0</v>
      </c>
      <c r="Q476" s="170">
        <v>1.0597300000000001</v>
      </c>
      <c r="R476" s="170">
        <f>Q476*H476</f>
        <v>0.46946039000000001</v>
      </c>
      <c r="S476" s="170">
        <v>0</v>
      </c>
      <c r="T476" s="171">
        <f>S476*H476</f>
        <v>0</v>
      </c>
      <c r="U476" s="33"/>
      <c r="V476" s="33"/>
      <c r="W476" s="33"/>
      <c r="X476" s="33"/>
      <c r="Y476" s="33"/>
      <c r="Z476" s="33"/>
      <c r="AA476" s="33"/>
      <c r="AB476" s="33"/>
      <c r="AC476" s="33"/>
      <c r="AD476" s="33"/>
      <c r="AE476" s="33"/>
      <c r="AR476" s="172" t="s">
        <v>98</v>
      </c>
      <c r="AT476" s="172" t="s">
        <v>237</v>
      </c>
      <c r="AU476" s="172" t="s">
        <v>85</v>
      </c>
      <c r="AY476" s="18" t="s">
        <v>235</v>
      </c>
      <c r="BE476" s="173">
        <f>IF(N476="základní",J476,0)</f>
        <v>0</v>
      </c>
      <c r="BF476" s="173">
        <f>IF(N476="snížená",J476,0)</f>
        <v>0</v>
      </c>
      <c r="BG476" s="173">
        <f>IF(N476="zákl. přenesená",J476,0)</f>
        <v>0</v>
      </c>
      <c r="BH476" s="173">
        <f>IF(N476="sníž. přenesená",J476,0)</f>
        <v>0</v>
      </c>
      <c r="BI476" s="173">
        <f>IF(N476="nulová",J476,0)</f>
        <v>0</v>
      </c>
      <c r="BJ476" s="18" t="s">
        <v>83</v>
      </c>
      <c r="BK476" s="173">
        <f>ROUND(I476*H476,2)</f>
        <v>0</v>
      </c>
      <c r="BL476" s="18" t="s">
        <v>98</v>
      </c>
      <c r="BM476" s="172" t="s">
        <v>3256</v>
      </c>
    </row>
    <row r="477" spans="1:65" s="2" customFormat="1" ht="29.25" x14ac:dyDescent="0.2">
      <c r="A477" s="33"/>
      <c r="B477" s="34"/>
      <c r="C477" s="33"/>
      <c r="D477" s="174" t="s">
        <v>243</v>
      </c>
      <c r="E477" s="33"/>
      <c r="F477" s="175" t="s">
        <v>3257</v>
      </c>
      <c r="G477" s="238"/>
      <c r="H477" s="238"/>
      <c r="I477" s="238"/>
      <c r="J477" s="238"/>
      <c r="K477" s="238"/>
      <c r="L477" s="34"/>
      <c r="M477" s="176"/>
      <c r="N477" s="177"/>
      <c r="O477" s="59"/>
      <c r="P477" s="59"/>
      <c r="Q477" s="59"/>
      <c r="R477" s="59"/>
      <c r="S477" s="59"/>
      <c r="T477" s="60"/>
      <c r="U477" s="33"/>
      <c r="V477" s="33"/>
      <c r="W477" s="33"/>
      <c r="X477" s="33"/>
      <c r="Y477" s="33"/>
      <c r="Z477" s="33"/>
      <c r="AA477" s="33"/>
      <c r="AB477" s="33"/>
      <c r="AC477" s="33"/>
      <c r="AD477" s="33"/>
      <c r="AE477" s="33"/>
      <c r="AT477" s="18" t="s">
        <v>243</v>
      </c>
      <c r="AU477" s="18" t="s">
        <v>85</v>
      </c>
    </row>
    <row r="478" spans="1:65" s="2" customFormat="1" ht="136.5" x14ac:dyDescent="0.2">
      <c r="A478" s="33"/>
      <c r="B478" s="34"/>
      <c r="C478" s="33"/>
      <c r="D478" s="174" t="s">
        <v>245</v>
      </c>
      <c r="E478" s="33"/>
      <c r="F478" s="178" t="s">
        <v>2533</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245</v>
      </c>
      <c r="AU478" s="18" t="s">
        <v>85</v>
      </c>
    </row>
    <row r="479" spans="1:65" s="13" customFormat="1" x14ac:dyDescent="0.2">
      <c r="B479" s="179"/>
      <c r="D479" s="174" t="s">
        <v>247</v>
      </c>
      <c r="E479" s="180" t="s">
        <v>1</v>
      </c>
      <c r="F479" s="181" t="s">
        <v>3251</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3258</v>
      </c>
      <c r="G480" s="244"/>
      <c r="H480" s="245">
        <v>0.443</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0.443</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2" customFormat="1" ht="19.899999999999999" customHeight="1" x14ac:dyDescent="0.2">
      <c r="A482" s="33"/>
      <c r="B482" s="162"/>
      <c r="C482" s="163" t="s">
        <v>616</v>
      </c>
      <c r="D482" s="163" t="s">
        <v>237</v>
      </c>
      <c r="E482" s="164" t="s">
        <v>1523</v>
      </c>
      <c r="F482" s="165" t="s">
        <v>1524</v>
      </c>
      <c r="G482" s="240" t="s">
        <v>648</v>
      </c>
      <c r="H482" s="241">
        <v>7</v>
      </c>
      <c r="I482" s="167"/>
      <c r="J482" s="254">
        <f>ROUND(I482*H482,2)</f>
        <v>0</v>
      </c>
      <c r="K482" s="255" t="s">
        <v>241</v>
      </c>
      <c r="L482" s="34"/>
      <c r="M482" s="168" t="s">
        <v>1</v>
      </c>
      <c r="N482" s="169" t="s">
        <v>41</v>
      </c>
      <c r="O482" s="59"/>
      <c r="P482" s="170">
        <f>O482*H482</f>
        <v>0</v>
      </c>
      <c r="Q482" s="170">
        <v>0.20716000000000001</v>
      </c>
      <c r="R482" s="170">
        <f>Q482*H482</f>
        <v>1.4501200000000001</v>
      </c>
      <c r="S482" s="170">
        <v>0</v>
      </c>
      <c r="T482" s="171">
        <f>S482*H482</f>
        <v>0</v>
      </c>
      <c r="U482" s="33"/>
      <c r="V482" s="33"/>
      <c r="W482" s="33"/>
      <c r="X482" s="33"/>
      <c r="Y482" s="33"/>
      <c r="Z482" s="33"/>
      <c r="AA482" s="33"/>
      <c r="AB482" s="33"/>
      <c r="AC482" s="33"/>
      <c r="AD482" s="33"/>
      <c r="AE482" s="33"/>
      <c r="AR482" s="172" t="s">
        <v>98</v>
      </c>
      <c r="AT482" s="172" t="s">
        <v>237</v>
      </c>
      <c r="AU482" s="172" t="s">
        <v>85</v>
      </c>
      <c r="AY482" s="18" t="s">
        <v>235</v>
      </c>
      <c r="BE482" s="173">
        <f>IF(N482="základní",J482,0)</f>
        <v>0</v>
      </c>
      <c r="BF482" s="173">
        <f>IF(N482="snížená",J482,0)</f>
        <v>0</v>
      </c>
      <c r="BG482" s="173">
        <f>IF(N482="zákl. přenesená",J482,0)</f>
        <v>0</v>
      </c>
      <c r="BH482" s="173">
        <f>IF(N482="sníž. přenesená",J482,0)</f>
        <v>0</v>
      </c>
      <c r="BI482" s="173">
        <f>IF(N482="nulová",J482,0)</f>
        <v>0</v>
      </c>
      <c r="BJ482" s="18" t="s">
        <v>83</v>
      </c>
      <c r="BK482" s="173">
        <f>ROUND(I482*H482,2)</f>
        <v>0</v>
      </c>
      <c r="BL482" s="18" t="s">
        <v>98</v>
      </c>
      <c r="BM482" s="172" t="s">
        <v>3259</v>
      </c>
    </row>
    <row r="483" spans="1:65" s="2" customFormat="1" ht="19.5" x14ac:dyDescent="0.2">
      <c r="A483" s="33"/>
      <c r="B483" s="34"/>
      <c r="C483" s="33"/>
      <c r="D483" s="174" t="s">
        <v>243</v>
      </c>
      <c r="E483" s="33"/>
      <c r="F483" s="175" t="s">
        <v>1526</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243</v>
      </c>
      <c r="AU483" s="18" t="s">
        <v>85</v>
      </c>
    </row>
    <row r="484" spans="1:65" s="2" customFormat="1" ht="234" x14ac:dyDescent="0.2">
      <c r="A484" s="33"/>
      <c r="B484" s="34"/>
      <c r="C484" s="33"/>
      <c r="D484" s="174" t="s">
        <v>245</v>
      </c>
      <c r="E484" s="33"/>
      <c r="F484" s="178" t="s">
        <v>1527</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245</v>
      </c>
      <c r="AU484" s="18" t="s">
        <v>85</v>
      </c>
    </row>
    <row r="485" spans="1:65" s="13" customFormat="1" x14ac:dyDescent="0.2">
      <c r="B485" s="179"/>
      <c r="D485" s="174" t="s">
        <v>247</v>
      </c>
      <c r="E485" s="180" t="s">
        <v>1</v>
      </c>
      <c r="F485" s="181" t="s">
        <v>3107</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3" customFormat="1" x14ac:dyDescent="0.2">
      <c r="B486" s="179"/>
      <c r="D486" s="174" t="s">
        <v>247</v>
      </c>
      <c r="E486" s="180" t="s">
        <v>1</v>
      </c>
      <c r="F486" s="181" t="s">
        <v>1528</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307</v>
      </c>
      <c r="G487" s="244"/>
      <c r="H487" s="245">
        <v>7</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7</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624</v>
      </c>
      <c r="D489" s="197" t="s">
        <v>338</v>
      </c>
      <c r="E489" s="198" t="s">
        <v>1529</v>
      </c>
      <c r="F489" s="199" t="s">
        <v>1530</v>
      </c>
      <c r="G489" s="248" t="s">
        <v>648</v>
      </c>
      <c r="H489" s="249">
        <v>1</v>
      </c>
      <c r="I489" s="200"/>
      <c r="J489" s="256">
        <f>ROUND(I489*H489,2)</f>
        <v>0</v>
      </c>
      <c r="K489" s="257" t="s">
        <v>1</v>
      </c>
      <c r="L489" s="201"/>
      <c r="M489" s="202" t="s">
        <v>1</v>
      </c>
      <c r="N489" s="203" t="s">
        <v>41</v>
      </c>
      <c r="O489" s="59"/>
      <c r="P489" s="170">
        <f>O489*H489</f>
        <v>0</v>
      </c>
      <c r="Q489" s="170">
        <v>7.0380000000000003</v>
      </c>
      <c r="R489" s="170">
        <f>Q489*H489</f>
        <v>7.0380000000000003</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3260</v>
      </c>
    </row>
    <row r="490" spans="1:65" s="2" customFormat="1" x14ac:dyDescent="0.2">
      <c r="A490" s="33"/>
      <c r="B490" s="34"/>
      <c r="C490" s="33"/>
      <c r="D490" s="174" t="s">
        <v>243</v>
      </c>
      <c r="E490" s="33"/>
      <c r="F490" s="175" t="s">
        <v>1530</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1532</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83</v>
      </c>
      <c r="G492" s="244"/>
      <c r="H492" s="245">
        <v>1</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1</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98</v>
      </c>
      <c r="F494" s="161" t="s">
        <v>581</v>
      </c>
      <c r="G494" s="239"/>
      <c r="H494" s="239"/>
      <c r="I494" s="239"/>
      <c r="J494" s="253">
        <f>BK494</f>
        <v>0</v>
      </c>
      <c r="K494" s="239"/>
      <c r="L494" s="152"/>
      <c r="M494" s="155"/>
      <c r="N494" s="156"/>
      <c r="O494" s="156"/>
      <c r="P494" s="157">
        <f>SUM(P495:P557)</f>
        <v>0</v>
      </c>
      <c r="Q494" s="156"/>
      <c r="R494" s="157">
        <f>SUM(R495:R557)</f>
        <v>89.089395669999988</v>
      </c>
      <c r="S494" s="156"/>
      <c r="T494" s="158">
        <f>SUM(T495:T557)</f>
        <v>0</v>
      </c>
      <c r="AR494" s="153" t="s">
        <v>83</v>
      </c>
      <c r="AT494" s="159" t="s">
        <v>75</v>
      </c>
      <c r="AU494" s="159" t="s">
        <v>83</v>
      </c>
      <c r="AY494" s="153" t="s">
        <v>235</v>
      </c>
      <c r="BK494" s="160">
        <f>SUM(BK495:BK557)</f>
        <v>0</v>
      </c>
    </row>
    <row r="495" spans="1:65" s="2" customFormat="1" ht="30" customHeight="1" x14ac:dyDescent="0.2">
      <c r="A495" s="33"/>
      <c r="B495" s="162"/>
      <c r="C495" s="163" t="s">
        <v>633</v>
      </c>
      <c r="D495" s="163" t="s">
        <v>237</v>
      </c>
      <c r="E495" s="164" t="s">
        <v>3261</v>
      </c>
      <c r="F495" s="165" t="s">
        <v>3262</v>
      </c>
      <c r="G495" s="240" t="s">
        <v>263</v>
      </c>
      <c r="H495" s="241">
        <v>47.3</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3263</v>
      </c>
    </row>
    <row r="496" spans="1:65" s="2" customFormat="1" ht="29.25" x14ac:dyDescent="0.2">
      <c r="A496" s="33"/>
      <c r="B496" s="34"/>
      <c r="C496" s="33"/>
      <c r="D496" s="174" t="s">
        <v>243</v>
      </c>
      <c r="E496" s="33"/>
      <c r="F496" s="175" t="s">
        <v>3264</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224.25" x14ac:dyDescent="0.2">
      <c r="A497" s="33"/>
      <c r="B497" s="34"/>
      <c r="C497" s="33"/>
      <c r="D497" s="174" t="s">
        <v>245</v>
      </c>
      <c r="E497" s="33"/>
      <c r="F497" s="178" t="s">
        <v>3265</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3266</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500</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3176</v>
      </c>
      <c r="G500" s="244"/>
      <c r="H500" s="245">
        <v>47.3</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5" customFormat="1" x14ac:dyDescent="0.2">
      <c r="B501" s="191"/>
      <c r="D501" s="174" t="s">
        <v>247</v>
      </c>
      <c r="E501" s="192" t="s">
        <v>1</v>
      </c>
      <c r="F501" s="193" t="s">
        <v>252</v>
      </c>
      <c r="G501" s="246"/>
      <c r="H501" s="247">
        <v>47.3</v>
      </c>
      <c r="I501" s="246"/>
      <c r="J501" s="246"/>
      <c r="K501" s="246"/>
      <c r="L501" s="191"/>
      <c r="M501" s="194"/>
      <c r="N501" s="195"/>
      <c r="O501" s="195"/>
      <c r="P501" s="195"/>
      <c r="Q501" s="195"/>
      <c r="R501" s="195"/>
      <c r="S501" s="195"/>
      <c r="T501" s="196"/>
      <c r="AT501" s="192" t="s">
        <v>247</v>
      </c>
      <c r="AU501" s="192" t="s">
        <v>85</v>
      </c>
      <c r="AV501" s="15" t="s">
        <v>98</v>
      </c>
      <c r="AW501" s="15" t="s">
        <v>33</v>
      </c>
      <c r="AX501" s="15" t="s">
        <v>83</v>
      </c>
      <c r="AY501" s="192" t="s">
        <v>235</v>
      </c>
    </row>
    <row r="502" spans="1:65" s="2" customFormat="1" ht="19.899999999999999" customHeight="1" x14ac:dyDescent="0.2">
      <c r="A502" s="33"/>
      <c r="B502" s="162"/>
      <c r="C502" s="163" t="s">
        <v>638</v>
      </c>
      <c r="D502" s="163" t="s">
        <v>237</v>
      </c>
      <c r="E502" s="164" t="s">
        <v>3267</v>
      </c>
      <c r="F502" s="165" t="s">
        <v>3268</v>
      </c>
      <c r="G502" s="240" t="s">
        <v>263</v>
      </c>
      <c r="H502" s="241">
        <v>236.5</v>
      </c>
      <c r="I502" s="167"/>
      <c r="J502" s="254">
        <f>ROUND(I502*H502,2)</f>
        <v>0</v>
      </c>
      <c r="K502" s="255" t="s">
        <v>241</v>
      </c>
      <c r="L502" s="34"/>
      <c r="M502" s="168" t="s">
        <v>1</v>
      </c>
      <c r="N502" s="169" t="s">
        <v>41</v>
      </c>
      <c r="O502" s="59"/>
      <c r="P502" s="170">
        <f>O502*H502</f>
        <v>0</v>
      </c>
      <c r="Q502" s="170">
        <v>0</v>
      </c>
      <c r="R502" s="170">
        <f>Q502*H502</f>
        <v>0</v>
      </c>
      <c r="S502" s="170">
        <v>0</v>
      </c>
      <c r="T502" s="171">
        <f>S502*H502</f>
        <v>0</v>
      </c>
      <c r="U502" s="33"/>
      <c r="V502" s="33"/>
      <c r="W502" s="33"/>
      <c r="X502" s="33"/>
      <c r="Y502" s="33"/>
      <c r="Z502" s="33"/>
      <c r="AA502" s="33"/>
      <c r="AB502" s="33"/>
      <c r="AC502" s="33"/>
      <c r="AD502" s="33"/>
      <c r="AE502" s="33"/>
      <c r="AR502" s="172" t="s">
        <v>98</v>
      </c>
      <c r="AT502" s="172" t="s">
        <v>237</v>
      </c>
      <c r="AU502" s="172" t="s">
        <v>85</v>
      </c>
      <c r="AY502" s="18" t="s">
        <v>235</v>
      </c>
      <c r="BE502" s="173">
        <f>IF(N502="základní",J502,0)</f>
        <v>0</v>
      </c>
      <c r="BF502" s="173">
        <f>IF(N502="snížená",J502,0)</f>
        <v>0</v>
      </c>
      <c r="BG502" s="173">
        <f>IF(N502="zákl. přenesená",J502,0)</f>
        <v>0</v>
      </c>
      <c r="BH502" s="173">
        <f>IF(N502="sníž. přenesená",J502,0)</f>
        <v>0</v>
      </c>
      <c r="BI502" s="173">
        <f>IF(N502="nulová",J502,0)</f>
        <v>0</v>
      </c>
      <c r="BJ502" s="18" t="s">
        <v>83</v>
      </c>
      <c r="BK502" s="173">
        <f>ROUND(I502*H502,2)</f>
        <v>0</v>
      </c>
      <c r="BL502" s="18" t="s">
        <v>98</v>
      </c>
      <c r="BM502" s="172" t="s">
        <v>3269</v>
      </c>
    </row>
    <row r="503" spans="1:65" s="2" customFormat="1" ht="29.25" x14ac:dyDescent="0.2">
      <c r="A503" s="33"/>
      <c r="B503" s="34"/>
      <c r="C503" s="33"/>
      <c r="D503" s="174" t="s">
        <v>243</v>
      </c>
      <c r="E503" s="33"/>
      <c r="F503" s="175" t="s">
        <v>3270</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243</v>
      </c>
      <c r="AU503" s="18" t="s">
        <v>85</v>
      </c>
    </row>
    <row r="504" spans="1:65" s="2" customFormat="1" ht="224.25" x14ac:dyDescent="0.2">
      <c r="A504" s="33"/>
      <c r="B504" s="34"/>
      <c r="C504" s="33"/>
      <c r="D504" s="174" t="s">
        <v>245</v>
      </c>
      <c r="E504" s="33"/>
      <c r="F504" s="178" t="s">
        <v>3265</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245</v>
      </c>
      <c r="AU504" s="18" t="s">
        <v>85</v>
      </c>
    </row>
    <row r="505" spans="1:65" s="13" customFormat="1" x14ac:dyDescent="0.2">
      <c r="B505" s="179"/>
      <c r="D505" s="174" t="s">
        <v>247</v>
      </c>
      <c r="E505" s="180" t="s">
        <v>1</v>
      </c>
      <c r="F505" s="181" t="s">
        <v>3266</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3" customFormat="1" x14ac:dyDescent="0.2">
      <c r="B506" s="179"/>
      <c r="D506" s="174" t="s">
        <v>247</v>
      </c>
      <c r="E506" s="180" t="s">
        <v>1</v>
      </c>
      <c r="F506" s="181" t="s">
        <v>500</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3271</v>
      </c>
      <c r="G507" s="244"/>
      <c r="H507" s="245">
        <v>236.5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236.5</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19.899999999999999" customHeight="1" x14ac:dyDescent="0.2">
      <c r="A509" s="33"/>
      <c r="B509" s="162"/>
      <c r="C509" s="163" t="s">
        <v>645</v>
      </c>
      <c r="D509" s="163" t="s">
        <v>237</v>
      </c>
      <c r="E509" s="164" t="s">
        <v>3272</v>
      </c>
      <c r="F509" s="165" t="s">
        <v>3273</v>
      </c>
      <c r="G509" s="240" t="s">
        <v>263</v>
      </c>
      <c r="H509" s="241">
        <v>47.3</v>
      </c>
      <c r="I509" s="167"/>
      <c r="J509" s="254">
        <f>ROUND(I509*H509,2)</f>
        <v>0</v>
      </c>
      <c r="K509" s="255" t="s">
        <v>241</v>
      </c>
      <c r="L509" s="34"/>
      <c r="M509" s="168" t="s">
        <v>1</v>
      </c>
      <c r="N509" s="169" t="s">
        <v>41</v>
      </c>
      <c r="O509" s="59"/>
      <c r="P509" s="170">
        <f>O509*H509</f>
        <v>0</v>
      </c>
      <c r="Q509" s="170">
        <v>0</v>
      </c>
      <c r="R509" s="170">
        <f>Q509*H509</f>
        <v>0</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3274</v>
      </c>
    </row>
    <row r="510" spans="1:65" s="2" customFormat="1" ht="29.25" x14ac:dyDescent="0.2">
      <c r="A510" s="33"/>
      <c r="B510" s="34"/>
      <c r="C510" s="33"/>
      <c r="D510" s="174" t="s">
        <v>243</v>
      </c>
      <c r="E510" s="33"/>
      <c r="F510" s="175" t="s">
        <v>3275</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224.25" x14ac:dyDescent="0.2">
      <c r="A511" s="33"/>
      <c r="B511" s="34"/>
      <c r="C511" s="33"/>
      <c r="D511" s="174" t="s">
        <v>245</v>
      </c>
      <c r="E511" s="33"/>
      <c r="F511" s="178" t="s">
        <v>3265</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3266</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500</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3176</v>
      </c>
      <c r="G514" s="244"/>
      <c r="H514" s="245">
        <v>47.3</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5" customFormat="1" x14ac:dyDescent="0.2">
      <c r="B515" s="191"/>
      <c r="D515" s="174" t="s">
        <v>247</v>
      </c>
      <c r="E515" s="192" t="s">
        <v>1</v>
      </c>
      <c r="F515" s="193" t="s">
        <v>252</v>
      </c>
      <c r="G515" s="246"/>
      <c r="H515" s="247">
        <v>47.3</v>
      </c>
      <c r="I515" s="246"/>
      <c r="J515" s="246"/>
      <c r="K515" s="246"/>
      <c r="L515" s="191"/>
      <c r="M515" s="194"/>
      <c r="N515" s="195"/>
      <c r="O515" s="195"/>
      <c r="P515" s="195"/>
      <c r="Q515" s="195"/>
      <c r="R515" s="195"/>
      <c r="S515" s="195"/>
      <c r="T515" s="196"/>
      <c r="AT515" s="192" t="s">
        <v>247</v>
      </c>
      <c r="AU515" s="192" t="s">
        <v>85</v>
      </c>
      <c r="AV515" s="15" t="s">
        <v>98</v>
      </c>
      <c r="AW515" s="15" t="s">
        <v>33</v>
      </c>
      <c r="AX515" s="15" t="s">
        <v>83</v>
      </c>
      <c r="AY515" s="192" t="s">
        <v>235</v>
      </c>
    </row>
    <row r="516" spans="1:65" s="2" customFormat="1" ht="19.899999999999999" customHeight="1" x14ac:dyDescent="0.2">
      <c r="A516" s="33"/>
      <c r="B516" s="162"/>
      <c r="C516" s="163" t="s">
        <v>654</v>
      </c>
      <c r="D516" s="163" t="s">
        <v>237</v>
      </c>
      <c r="E516" s="164" t="s">
        <v>1539</v>
      </c>
      <c r="F516" s="165" t="s">
        <v>1540</v>
      </c>
      <c r="G516" s="240" t="s">
        <v>263</v>
      </c>
      <c r="H516" s="241">
        <v>26.4</v>
      </c>
      <c r="I516" s="167"/>
      <c r="J516" s="254">
        <f>ROUND(I516*H516,2)</f>
        <v>0</v>
      </c>
      <c r="K516" s="255" t="s">
        <v>241</v>
      </c>
      <c r="L516" s="34"/>
      <c r="M516" s="168" t="s">
        <v>1</v>
      </c>
      <c r="N516" s="169" t="s">
        <v>41</v>
      </c>
      <c r="O516" s="59"/>
      <c r="P516" s="170">
        <f>O516*H516</f>
        <v>0</v>
      </c>
      <c r="Q516" s="170">
        <v>0.21251999999999999</v>
      </c>
      <c r="R516" s="170">
        <f>Q516*H516</f>
        <v>5.6105279999999995</v>
      </c>
      <c r="S516" s="170">
        <v>0</v>
      </c>
      <c r="T516" s="171">
        <f>S516*H516</f>
        <v>0</v>
      </c>
      <c r="U516" s="33"/>
      <c r="V516" s="33"/>
      <c r="W516" s="33"/>
      <c r="X516" s="33"/>
      <c r="Y516" s="33"/>
      <c r="Z516" s="33"/>
      <c r="AA516" s="33"/>
      <c r="AB516" s="33"/>
      <c r="AC516" s="33"/>
      <c r="AD516" s="33"/>
      <c r="AE516" s="33"/>
      <c r="AR516" s="172" t="s">
        <v>98</v>
      </c>
      <c r="AT516" s="172" t="s">
        <v>237</v>
      </c>
      <c r="AU516" s="172" t="s">
        <v>85</v>
      </c>
      <c r="AY516" s="18" t="s">
        <v>235</v>
      </c>
      <c r="BE516" s="173">
        <f>IF(N516="základní",J516,0)</f>
        <v>0</v>
      </c>
      <c r="BF516" s="173">
        <f>IF(N516="snížená",J516,0)</f>
        <v>0</v>
      </c>
      <c r="BG516" s="173">
        <f>IF(N516="zákl. přenesená",J516,0)</f>
        <v>0</v>
      </c>
      <c r="BH516" s="173">
        <f>IF(N516="sníž. přenesená",J516,0)</f>
        <v>0</v>
      </c>
      <c r="BI516" s="173">
        <f>IF(N516="nulová",J516,0)</f>
        <v>0</v>
      </c>
      <c r="BJ516" s="18" t="s">
        <v>83</v>
      </c>
      <c r="BK516" s="173">
        <f>ROUND(I516*H516,2)</f>
        <v>0</v>
      </c>
      <c r="BL516" s="18" t="s">
        <v>98</v>
      </c>
      <c r="BM516" s="172" t="s">
        <v>3276</v>
      </c>
    </row>
    <row r="517" spans="1:65" s="2" customFormat="1" x14ac:dyDescent="0.2">
      <c r="A517" s="33"/>
      <c r="B517" s="34"/>
      <c r="C517" s="33"/>
      <c r="D517" s="174" t="s">
        <v>243</v>
      </c>
      <c r="E517" s="33"/>
      <c r="F517" s="175" t="s">
        <v>1542</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243</v>
      </c>
      <c r="AU517" s="18" t="s">
        <v>85</v>
      </c>
    </row>
    <row r="518" spans="1:65" s="2" customFormat="1" ht="48.75" x14ac:dyDescent="0.2">
      <c r="A518" s="33"/>
      <c r="B518" s="34"/>
      <c r="C518" s="33"/>
      <c r="D518" s="174" t="s">
        <v>245</v>
      </c>
      <c r="E518" s="33"/>
      <c r="F518" s="178" t="s">
        <v>1543</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245</v>
      </c>
      <c r="AU518" s="18" t="s">
        <v>85</v>
      </c>
    </row>
    <row r="519" spans="1:65" s="13" customFormat="1" x14ac:dyDescent="0.2">
      <c r="B519" s="179"/>
      <c r="D519" s="174" t="s">
        <v>247</v>
      </c>
      <c r="E519" s="180" t="s">
        <v>1</v>
      </c>
      <c r="F519" s="181" t="s">
        <v>3266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606</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3277</v>
      </c>
      <c r="G521" s="244"/>
      <c r="H521" s="245">
        <v>26.4</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26.4</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9.899999999999999" customHeight="1" x14ac:dyDescent="0.2">
      <c r="A523" s="33"/>
      <c r="B523" s="162"/>
      <c r="C523" s="163" t="s">
        <v>662</v>
      </c>
      <c r="D523" s="163" t="s">
        <v>237</v>
      </c>
      <c r="E523" s="164" t="s">
        <v>593</v>
      </c>
      <c r="F523" s="165" t="s">
        <v>594</v>
      </c>
      <c r="G523" s="240" t="s">
        <v>271</v>
      </c>
      <c r="H523" s="241">
        <v>8.375</v>
      </c>
      <c r="I523" s="167"/>
      <c r="J523" s="254">
        <f>ROUND(I523*H523,2)</f>
        <v>0</v>
      </c>
      <c r="K523" s="255" t="s">
        <v>241</v>
      </c>
      <c r="L523" s="34"/>
      <c r="M523" s="168" t="s">
        <v>1</v>
      </c>
      <c r="N523" s="169" t="s">
        <v>41</v>
      </c>
      <c r="O523" s="59"/>
      <c r="P523" s="170">
        <f>O523*H523</f>
        <v>0</v>
      </c>
      <c r="Q523" s="170">
        <v>2.83331</v>
      </c>
      <c r="R523" s="170">
        <f>Q523*H523</f>
        <v>23.728971250000001</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3278</v>
      </c>
    </row>
    <row r="524" spans="1:65" s="2" customFormat="1" ht="39" x14ac:dyDescent="0.2">
      <c r="A524" s="33"/>
      <c r="B524" s="34"/>
      <c r="C524" s="33"/>
      <c r="D524" s="174" t="s">
        <v>243</v>
      </c>
      <c r="E524" s="33"/>
      <c r="F524" s="175" t="s">
        <v>596</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2" customFormat="1" ht="29.25" x14ac:dyDescent="0.2">
      <c r="A525" s="33"/>
      <c r="B525" s="34"/>
      <c r="C525" s="33"/>
      <c r="D525" s="174" t="s">
        <v>245</v>
      </c>
      <c r="E525" s="33"/>
      <c r="F525" s="178" t="s">
        <v>597</v>
      </c>
      <c r="G525" s="238"/>
      <c r="H525" s="238"/>
      <c r="I525" s="238"/>
      <c r="J525" s="238"/>
      <c r="K525" s="238"/>
      <c r="L525" s="34"/>
      <c r="M525" s="176"/>
      <c r="N525" s="177"/>
      <c r="O525" s="59"/>
      <c r="P525" s="59"/>
      <c r="Q525" s="59"/>
      <c r="R525" s="59"/>
      <c r="S525" s="59"/>
      <c r="T525" s="60"/>
      <c r="U525" s="33"/>
      <c r="V525" s="33"/>
      <c r="W525" s="33"/>
      <c r="X525" s="33"/>
      <c r="Y525" s="33"/>
      <c r="Z525" s="33"/>
      <c r="AA525" s="33"/>
      <c r="AB525" s="33"/>
      <c r="AC525" s="33"/>
      <c r="AD525" s="33"/>
      <c r="AE525" s="33"/>
      <c r="AT525" s="18" t="s">
        <v>245</v>
      </c>
      <c r="AU525" s="18" t="s">
        <v>85</v>
      </c>
    </row>
    <row r="526" spans="1:65" s="13" customFormat="1" x14ac:dyDescent="0.2">
      <c r="B526" s="179"/>
      <c r="D526" s="174" t="s">
        <v>247</v>
      </c>
      <c r="E526" s="180" t="s">
        <v>1</v>
      </c>
      <c r="F526" s="181" t="s">
        <v>3266</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4" customFormat="1" x14ac:dyDescent="0.2">
      <c r="B527" s="185"/>
      <c r="D527" s="174" t="s">
        <v>247</v>
      </c>
      <c r="E527" s="186" t="s">
        <v>1</v>
      </c>
      <c r="F527" s="187" t="s">
        <v>3279</v>
      </c>
      <c r="G527" s="244"/>
      <c r="H527" s="245">
        <v>8.375</v>
      </c>
      <c r="I527" s="244"/>
      <c r="J527" s="244"/>
      <c r="K527" s="244"/>
      <c r="L527" s="185"/>
      <c r="M527" s="188"/>
      <c r="N527" s="189"/>
      <c r="O527" s="189"/>
      <c r="P527" s="189"/>
      <c r="Q527" s="189"/>
      <c r="R527" s="189"/>
      <c r="S527" s="189"/>
      <c r="T527" s="190"/>
      <c r="AT527" s="186" t="s">
        <v>247</v>
      </c>
      <c r="AU527" s="186" t="s">
        <v>85</v>
      </c>
      <c r="AV527" s="14" t="s">
        <v>85</v>
      </c>
      <c r="AW527" s="14" t="s">
        <v>33</v>
      </c>
      <c r="AX527" s="14" t="s">
        <v>76</v>
      </c>
      <c r="AY527" s="186" t="s">
        <v>235</v>
      </c>
    </row>
    <row r="528" spans="1:65" s="15" customFormat="1" x14ac:dyDescent="0.2">
      <c r="B528" s="191"/>
      <c r="D528" s="174" t="s">
        <v>247</v>
      </c>
      <c r="E528" s="192" t="s">
        <v>1</v>
      </c>
      <c r="F528" s="193" t="s">
        <v>252</v>
      </c>
      <c r="G528" s="246"/>
      <c r="H528" s="247">
        <v>8.375</v>
      </c>
      <c r="I528" s="246"/>
      <c r="J528" s="246"/>
      <c r="K528" s="246"/>
      <c r="L528" s="191"/>
      <c r="M528" s="194"/>
      <c r="N528" s="195"/>
      <c r="O528" s="195"/>
      <c r="P528" s="195"/>
      <c r="Q528" s="195"/>
      <c r="R528" s="195"/>
      <c r="S528" s="195"/>
      <c r="T528" s="196"/>
      <c r="AT528" s="192" t="s">
        <v>247</v>
      </c>
      <c r="AU528" s="192" t="s">
        <v>85</v>
      </c>
      <c r="AV528" s="15" t="s">
        <v>98</v>
      </c>
      <c r="AW528" s="15" t="s">
        <v>33</v>
      </c>
      <c r="AX528" s="15" t="s">
        <v>83</v>
      </c>
      <c r="AY528" s="192" t="s">
        <v>235</v>
      </c>
    </row>
    <row r="529" spans="1:65" s="2" customFormat="1" ht="19.899999999999999" customHeight="1" x14ac:dyDescent="0.2">
      <c r="A529" s="33"/>
      <c r="B529" s="162"/>
      <c r="C529" s="163" t="s">
        <v>667</v>
      </c>
      <c r="D529" s="163" t="s">
        <v>237</v>
      </c>
      <c r="E529" s="164" t="s">
        <v>1556</v>
      </c>
      <c r="F529" s="165" t="s">
        <v>1557</v>
      </c>
      <c r="G529" s="240" t="s">
        <v>271</v>
      </c>
      <c r="H529" s="241">
        <v>5.49</v>
      </c>
      <c r="I529" s="167"/>
      <c r="J529" s="254">
        <f>ROUND(I529*H529,2)</f>
        <v>0</v>
      </c>
      <c r="K529" s="255" t="s">
        <v>241</v>
      </c>
      <c r="L529" s="34"/>
      <c r="M529" s="168" t="s">
        <v>1</v>
      </c>
      <c r="N529" s="169" t="s">
        <v>41</v>
      </c>
      <c r="O529" s="59"/>
      <c r="P529" s="170">
        <f>O529*H529</f>
        <v>0</v>
      </c>
      <c r="Q529" s="170">
        <v>0</v>
      </c>
      <c r="R529" s="170">
        <f>Q529*H529</f>
        <v>0</v>
      </c>
      <c r="S529" s="170">
        <v>0</v>
      </c>
      <c r="T529" s="171">
        <f>S529*H529</f>
        <v>0</v>
      </c>
      <c r="U529" s="33"/>
      <c r="V529" s="33"/>
      <c r="W529" s="33"/>
      <c r="X529" s="33"/>
      <c r="Y529" s="33"/>
      <c r="Z529" s="33"/>
      <c r="AA529" s="33"/>
      <c r="AB529" s="33"/>
      <c r="AC529" s="33"/>
      <c r="AD529" s="33"/>
      <c r="AE529" s="33"/>
      <c r="AR529" s="172" t="s">
        <v>98</v>
      </c>
      <c r="AT529" s="172" t="s">
        <v>237</v>
      </c>
      <c r="AU529" s="172" t="s">
        <v>85</v>
      </c>
      <c r="AY529" s="18" t="s">
        <v>235</v>
      </c>
      <c r="BE529" s="173">
        <f>IF(N529="základní",J529,0)</f>
        <v>0</v>
      </c>
      <c r="BF529" s="173">
        <f>IF(N529="snížená",J529,0)</f>
        <v>0</v>
      </c>
      <c r="BG529" s="173">
        <f>IF(N529="zákl. přenesená",J529,0)</f>
        <v>0</v>
      </c>
      <c r="BH529" s="173">
        <f>IF(N529="sníž. přenesená",J529,0)</f>
        <v>0</v>
      </c>
      <c r="BI529" s="173">
        <f>IF(N529="nulová",J529,0)</f>
        <v>0</v>
      </c>
      <c r="BJ529" s="18" t="s">
        <v>83</v>
      </c>
      <c r="BK529" s="173">
        <f>ROUND(I529*H529,2)</f>
        <v>0</v>
      </c>
      <c r="BL529" s="18" t="s">
        <v>98</v>
      </c>
      <c r="BM529" s="172" t="s">
        <v>3280</v>
      </c>
    </row>
    <row r="530" spans="1:65" s="2" customFormat="1" ht="29.25" x14ac:dyDescent="0.2">
      <c r="A530" s="33"/>
      <c r="B530" s="34"/>
      <c r="C530" s="33"/>
      <c r="D530" s="174" t="s">
        <v>243</v>
      </c>
      <c r="E530" s="33"/>
      <c r="F530" s="175" t="s">
        <v>1559</v>
      </c>
      <c r="G530" s="238"/>
      <c r="H530" s="238"/>
      <c r="I530" s="238"/>
      <c r="J530" s="238"/>
      <c r="K530" s="238"/>
      <c r="L530" s="34"/>
      <c r="M530" s="176"/>
      <c r="N530" s="177"/>
      <c r="O530" s="59"/>
      <c r="P530" s="59"/>
      <c r="Q530" s="59"/>
      <c r="R530" s="59"/>
      <c r="S530" s="59"/>
      <c r="T530" s="60"/>
      <c r="U530" s="33"/>
      <c r="V530" s="33"/>
      <c r="W530" s="33"/>
      <c r="X530" s="33"/>
      <c r="Y530" s="33"/>
      <c r="Z530" s="33"/>
      <c r="AA530" s="33"/>
      <c r="AB530" s="33"/>
      <c r="AC530" s="33"/>
      <c r="AD530" s="33"/>
      <c r="AE530" s="33"/>
      <c r="AT530" s="18" t="s">
        <v>243</v>
      </c>
      <c r="AU530" s="18" t="s">
        <v>85</v>
      </c>
    </row>
    <row r="531" spans="1:65" s="2" customFormat="1" ht="39" x14ac:dyDescent="0.2">
      <c r="A531" s="33"/>
      <c r="B531" s="34"/>
      <c r="C531" s="33"/>
      <c r="D531" s="174" t="s">
        <v>245</v>
      </c>
      <c r="E531" s="33"/>
      <c r="F531" s="178" t="s">
        <v>1560</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245</v>
      </c>
      <c r="AU531" s="18" t="s">
        <v>85</v>
      </c>
    </row>
    <row r="532" spans="1:65" s="13" customFormat="1" x14ac:dyDescent="0.2">
      <c r="B532" s="179"/>
      <c r="D532" s="174" t="s">
        <v>247</v>
      </c>
      <c r="E532" s="180" t="s">
        <v>1</v>
      </c>
      <c r="F532" s="181" t="s">
        <v>3107</v>
      </c>
      <c r="G532" s="242"/>
      <c r="H532" s="243" t="s">
        <v>1</v>
      </c>
      <c r="I532" s="242"/>
      <c r="J532" s="242"/>
      <c r="K532" s="242"/>
      <c r="L532" s="179"/>
      <c r="M532" s="182"/>
      <c r="N532" s="183"/>
      <c r="O532" s="183"/>
      <c r="P532" s="183"/>
      <c r="Q532" s="183"/>
      <c r="R532" s="183"/>
      <c r="S532" s="183"/>
      <c r="T532" s="184"/>
      <c r="AT532" s="180" t="s">
        <v>247</v>
      </c>
      <c r="AU532" s="180" t="s">
        <v>85</v>
      </c>
      <c r="AV532" s="13" t="s">
        <v>83</v>
      </c>
      <c r="AW532" s="13" t="s">
        <v>33</v>
      </c>
      <c r="AX532" s="13" t="s">
        <v>76</v>
      </c>
      <c r="AY532" s="180" t="s">
        <v>235</v>
      </c>
    </row>
    <row r="533" spans="1:65" s="13" customFormat="1" x14ac:dyDescent="0.2">
      <c r="B533" s="179"/>
      <c r="D533" s="174" t="s">
        <v>247</v>
      </c>
      <c r="E533" s="180" t="s">
        <v>1</v>
      </c>
      <c r="F533" s="181" t="s">
        <v>3281</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3282</v>
      </c>
      <c r="G534" s="244"/>
      <c r="H534" s="245">
        <v>3.6</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4" customFormat="1" x14ac:dyDescent="0.2">
      <c r="B535" s="185"/>
      <c r="D535" s="174" t="s">
        <v>247</v>
      </c>
      <c r="E535" s="186" t="s">
        <v>1</v>
      </c>
      <c r="F535" s="187" t="s">
        <v>3283</v>
      </c>
      <c r="G535" s="244"/>
      <c r="H535" s="245">
        <v>1.89</v>
      </c>
      <c r="I535" s="244"/>
      <c r="J535" s="244"/>
      <c r="K535" s="244"/>
      <c r="L535" s="185"/>
      <c r="M535" s="188"/>
      <c r="N535" s="189"/>
      <c r="O535" s="189"/>
      <c r="P535" s="189"/>
      <c r="Q535" s="189"/>
      <c r="R535" s="189"/>
      <c r="S535" s="189"/>
      <c r="T535" s="190"/>
      <c r="AT535" s="186" t="s">
        <v>247</v>
      </c>
      <c r="AU535" s="186" t="s">
        <v>85</v>
      </c>
      <c r="AV535" s="14" t="s">
        <v>85</v>
      </c>
      <c r="AW535" s="14" t="s">
        <v>33</v>
      </c>
      <c r="AX535" s="14" t="s">
        <v>76</v>
      </c>
      <c r="AY535" s="186" t="s">
        <v>235</v>
      </c>
    </row>
    <row r="536" spans="1:65" s="15" customFormat="1" x14ac:dyDescent="0.2">
      <c r="B536" s="191"/>
      <c r="D536" s="174" t="s">
        <v>247</v>
      </c>
      <c r="E536" s="192" t="s">
        <v>1</v>
      </c>
      <c r="F536" s="193" t="s">
        <v>252</v>
      </c>
      <c r="G536" s="246"/>
      <c r="H536" s="247">
        <v>5.49</v>
      </c>
      <c r="I536" s="246"/>
      <c r="J536" s="246"/>
      <c r="K536" s="246"/>
      <c r="L536" s="191"/>
      <c r="M536" s="194"/>
      <c r="N536" s="195"/>
      <c r="O536" s="195"/>
      <c r="P536" s="195"/>
      <c r="Q536" s="195"/>
      <c r="R536" s="195"/>
      <c r="S536" s="195"/>
      <c r="T536" s="196"/>
      <c r="AT536" s="192" t="s">
        <v>247</v>
      </c>
      <c r="AU536" s="192" t="s">
        <v>85</v>
      </c>
      <c r="AV536" s="15" t="s">
        <v>98</v>
      </c>
      <c r="AW536" s="15" t="s">
        <v>33</v>
      </c>
      <c r="AX536" s="15" t="s">
        <v>83</v>
      </c>
      <c r="AY536" s="192" t="s">
        <v>235</v>
      </c>
    </row>
    <row r="537" spans="1:65" s="2" customFormat="1" ht="19.899999999999999" customHeight="1" x14ac:dyDescent="0.2">
      <c r="A537" s="33"/>
      <c r="B537" s="162"/>
      <c r="C537" s="163" t="s">
        <v>676</v>
      </c>
      <c r="D537" s="163" t="s">
        <v>237</v>
      </c>
      <c r="E537" s="164" t="s">
        <v>601</v>
      </c>
      <c r="F537" s="165" t="s">
        <v>602</v>
      </c>
      <c r="G537" s="240" t="s">
        <v>271</v>
      </c>
      <c r="H537" s="241">
        <v>11.88</v>
      </c>
      <c r="I537" s="167"/>
      <c r="J537" s="254">
        <f>ROUND(I537*H537,2)</f>
        <v>0</v>
      </c>
      <c r="K537" s="255" t="s">
        <v>241</v>
      </c>
      <c r="L537" s="34"/>
      <c r="M537" s="168" t="s">
        <v>1</v>
      </c>
      <c r="N537" s="169" t="s">
        <v>41</v>
      </c>
      <c r="O537" s="59"/>
      <c r="P537" s="170">
        <f>O537*H537</f>
        <v>0</v>
      </c>
      <c r="Q537" s="170">
        <v>2.4340799999999998</v>
      </c>
      <c r="R537" s="170">
        <f>Q537*H537</f>
        <v>28.916870400000001</v>
      </c>
      <c r="S537" s="170">
        <v>0</v>
      </c>
      <c r="T537" s="171">
        <f>S537*H537</f>
        <v>0</v>
      </c>
      <c r="U537" s="33"/>
      <c r="V537" s="33"/>
      <c r="W537" s="33"/>
      <c r="X537" s="33"/>
      <c r="Y537" s="33"/>
      <c r="Z537" s="33"/>
      <c r="AA537" s="33"/>
      <c r="AB537" s="33"/>
      <c r="AC537" s="33"/>
      <c r="AD537" s="33"/>
      <c r="AE537" s="33"/>
      <c r="AR537" s="172" t="s">
        <v>98</v>
      </c>
      <c r="AT537" s="172" t="s">
        <v>237</v>
      </c>
      <c r="AU537" s="172" t="s">
        <v>85</v>
      </c>
      <c r="AY537" s="18" t="s">
        <v>235</v>
      </c>
      <c r="BE537" s="173">
        <f>IF(N537="základní",J537,0)</f>
        <v>0</v>
      </c>
      <c r="BF537" s="173">
        <f>IF(N537="snížená",J537,0)</f>
        <v>0</v>
      </c>
      <c r="BG537" s="173">
        <f>IF(N537="zákl. přenesená",J537,0)</f>
        <v>0</v>
      </c>
      <c r="BH537" s="173">
        <f>IF(N537="sníž. přenesená",J537,0)</f>
        <v>0</v>
      </c>
      <c r="BI537" s="173">
        <f>IF(N537="nulová",J537,0)</f>
        <v>0</v>
      </c>
      <c r="BJ537" s="18" t="s">
        <v>83</v>
      </c>
      <c r="BK537" s="173">
        <f>ROUND(I537*H537,2)</f>
        <v>0</v>
      </c>
      <c r="BL537" s="18" t="s">
        <v>98</v>
      </c>
      <c r="BM537" s="172" t="s">
        <v>3284</v>
      </c>
    </row>
    <row r="538" spans="1:65" s="2" customFormat="1" ht="29.25" x14ac:dyDescent="0.2">
      <c r="A538" s="33"/>
      <c r="B538" s="34"/>
      <c r="C538" s="33"/>
      <c r="D538" s="174" t="s">
        <v>243</v>
      </c>
      <c r="E538" s="33"/>
      <c r="F538" s="175" t="s">
        <v>604</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243</v>
      </c>
      <c r="AU538" s="18" t="s">
        <v>85</v>
      </c>
    </row>
    <row r="539" spans="1:65" s="2" customFormat="1" ht="97.5" x14ac:dyDescent="0.2">
      <c r="A539" s="33"/>
      <c r="B539" s="34"/>
      <c r="C539" s="33"/>
      <c r="D539" s="174" t="s">
        <v>245</v>
      </c>
      <c r="E539" s="33"/>
      <c r="F539" s="178" t="s">
        <v>605</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245</v>
      </c>
      <c r="AU539" s="18" t="s">
        <v>85</v>
      </c>
    </row>
    <row r="540" spans="1:65" s="13" customFormat="1" x14ac:dyDescent="0.2">
      <c r="B540" s="179"/>
      <c r="D540" s="174" t="s">
        <v>247</v>
      </c>
      <c r="E540" s="180" t="s">
        <v>1</v>
      </c>
      <c r="F540" s="181" t="s">
        <v>3266</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606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3177</v>
      </c>
      <c r="G542" s="244"/>
      <c r="H542" s="245">
        <v>11.88</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11.88</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2" customFormat="1" ht="19.899999999999999" customHeight="1" x14ac:dyDescent="0.2">
      <c r="A544" s="33"/>
      <c r="B544" s="162"/>
      <c r="C544" s="163" t="s">
        <v>684</v>
      </c>
      <c r="D544" s="163" t="s">
        <v>237</v>
      </c>
      <c r="E544" s="164" t="s">
        <v>609</v>
      </c>
      <c r="F544" s="165" t="s">
        <v>610</v>
      </c>
      <c r="G544" s="240" t="s">
        <v>271</v>
      </c>
      <c r="H544" s="241">
        <v>0.83799999999999997</v>
      </c>
      <c r="I544" s="167"/>
      <c r="J544" s="254">
        <f>ROUND(I544*H544,2)</f>
        <v>0</v>
      </c>
      <c r="K544" s="255" t="s">
        <v>241</v>
      </c>
      <c r="L544" s="34"/>
      <c r="M544" s="168" t="s">
        <v>1</v>
      </c>
      <c r="N544" s="169" t="s">
        <v>41</v>
      </c>
      <c r="O544" s="59"/>
      <c r="P544" s="170">
        <f>O544*H544</f>
        <v>0</v>
      </c>
      <c r="Q544" s="170">
        <v>2.4327899999999998</v>
      </c>
      <c r="R544" s="170">
        <f>Q544*H544</f>
        <v>2.0386780199999999</v>
      </c>
      <c r="S544" s="170">
        <v>0</v>
      </c>
      <c r="T544" s="171">
        <f>S544*H544</f>
        <v>0</v>
      </c>
      <c r="U544" s="33"/>
      <c r="V544" s="33"/>
      <c r="W544" s="33"/>
      <c r="X544" s="33"/>
      <c r="Y544" s="33"/>
      <c r="Z544" s="33"/>
      <c r="AA544" s="33"/>
      <c r="AB544" s="33"/>
      <c r="AC544" s="33"/>
      <c r="AD544" s="33"/>
      <c r="AE544" s="33"/>
      <c r="AR544" s="172" t="s">
        <v>98</v>
      </c>
      <c r="AT544" s="172" t="s">
        <v>237</v>
      </c>
      <c r="AU544" s="172" t="s">
        <v>85</v>
      </c>
      <c r="AY544" s="18" t="s">
        <v>235</v>
      </c>
      <c r="BE544" s="173">
        <f>IF(N544="základní",J544,0)</f>
        <v>0</v>
      </c>
      <c r="BF544" s="173">
        <f>IF(N544="snížená",J544,0)</f>
        <v>0</v>
      </c>
      <c r="BG544" s="173">
        <f>IF(N544="zákl. přenesená",J544,0)</f>
        <v>0</v>
      </c>
      <c r="BH544" s="173">
        <f>IF(N544="sníž. přenesená",J544,0)</f>
        <v>0</v>
      </c>
      <c r="BI544" s="173">
        <f>IF(N544="nulová",J544,0)</f>
        <v>0</v>
      </c>
      <c r="BJ544" s="18" t="s">
        <v>83</v>
      </c>
      <c r="BK544" s="173">
        <f>ROUND(I544*H544,2)</f>
        <v>0</v>
      </c>
      <c r="BL544" s="18" t="s">
        <v>98</v>
      </c>
      <c r="BM544" s="172" t="s">
        <v>3285</v>
      </c>
    </row>
    <row r="545" spans="1:65" s="2" customFormat="1" ht="19.5" x14ac:dyDescent="0.2">
      <c r="A545" s="33"/>
      <c r="B545" s="34"/>
      <c r="C545" s="33"/>
      <c r="D545" s="174" t="s">
        <v>243</v>
      </c>
      <c r="E545" s="33"/>
      <c r="F545" s="175" t="s">
        <v>612</v>
      </c>
      <c r="G545" s="238"/>
      <c r="H545" s="238"/>
      <c r="I545" s="238"/>
      <c r="J545" s="238"/>
      <c r="K545" s="238"/>
      <c r="L545" s="34"/>
      <c r="M545" s="176"/>
      <c r="N545" s="177"/>
      <c r="O545" s="59"/>
      <c r="P545" s="59"/>
      <c r="Q545" s="59"/>
      <c r="R545" s="59"/>
      <c r="S545" s="59"/>
      <c r="T545" s="60"/>
      <c r="U545" s="33"/>
      <c r="V545" s="33"/>
      <c r="W545" s="33"/>
      <c r="X545" s="33"/>
      <c r="Y545" s="33"/>
      <c r="Z545" s="33"/>
      <c r="AA545" s="33"/>
      <c r="AB545" s="33"/>
      <c r="AC545" s="33"/>
      <c r="AD545" s="33"/>
      <c r="AE545" s="33"/>
      <c r="AT545" s="18" t="s">
        <v>243</v>
      </c>
      <c r="AU545" s="18" t="s">
        <v>85</v>
      </c>
    </row>
    <row r="546" spans="1:65" s="2" customFormat="1" ht="87.75" x14ac:dyDescent="0.2">
      <c r="A546" s="33"/>
      <c r="B546" s="34"/>
      <c r="C546" s="33"/>
      <c r="D546" s="174" t="s">
        <v>245</v>
      </c>
      <c r="E546" s="33"/>
      <c r="F546" s="178" t="s">
        <v>613</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245</v>
      </c>
      <c r="AU546" s="18" t="s">
        <v>85</v>
      </c>
    </row>
    <row r="547" spans="1:65" s="13" customFormat="1" x14ac:dyDescent="0.2">
      <c r="B547" s="179"/>
      <c r="D547" s="174" t="s">
        <v>247</v>
      </c>
      <c r="E547" s="180" t="s">
        <v>1</v>
      </c>
      <c r="F547" s="181" t="s">
        <v>3266</v>
      </c>
      <c r="G547" s="242"/>
      <c r="H547" s="243" t="s">
        <v>1</v>
      </c>
      <c r="I547" s="242"/>
      <c r="J547" s="242"/>
      <c r="K547" s="242"/>
      <c r="L547" s="179"/>
      <c r="M547" s="182"/>
      <c r="N547" s="183"/>
      <c r="O547" s="183"/>
      <c r="P547" s="183"/>
      <c r="Q547" s="183"/>
      <c r="R547" s="183"/>
      <c r="S547" s="183"/>
      <c r="T547" s="184"/>
      <c r="AT547" s="180" t="s">
        <v>247</v>
      </c>
      <c r="AU547" s="180" t="s">
        <v>85</v>
      </c>
      <c r="AV547" s="13" t="s">
        <v>83</v>
      </c>
      <c r="AW547" s="13" t="s">
        <v>33</v>
      </c>
      <c r="AX547" s="13" t="s">
        <v>76</v>
      </c>
      <c r="AY547" s="180" t="s">
        <v>235</v>
      </c>
    </row>
    <row r="548" spans="1:65" s="13" customFormat="1" x14ac:dyDescent="0.2">
      <c r="B548" s="179"/>
      <c r="D548" s="174" t="s">
        <v>247</v>
      </c>
      <c r="E548" s="180" t="s">
        <v>1</v>
      </c>
      <c r="F548" s="181" t="s">
        <v>614</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3286</v>
      </c>
      <c r="G549" s="244"/>
      <c r="H549" s="245">
        <v>0.83799999999999997</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0.83799999999999997</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691</v>
      </c>
      <c r="D551" s="163" t="s">
        <v>237</v>
      </c>
      <c r="E551" s="164" t="s">
        <v>617</v>
      </c>
      <c r="F551" s="165" t="s">
        <v>618</v>
      </c>
      <c r="G551" s="240" t="s">
        <v>263</v>
      </c>
      <c r="H551" s="241">
        <v>47.3</v>
      </c>
      <c r="I551" s="167"/>
      <c r="J551" s="254">
        <f>ROUND(I551*H551,2)</f>
        <v>0</v>
      </c>
      <c r="K551" s="255" t="s">
        <v>241</v>
      </c>
      <c r="L551" s="34"/>
      <c r="M551" s="168" t="s">
        <v>1</v>
      </c>
      <c r="N551" s="169" t="s">
        <v>41</v>
      </c>
      <c r="O551" s="59"/>
      <c r="P551" s="170">
        <f>O551*H551</f>
        <v>0</v>
      </c>
      <c r="Q551" s="170">
        <v>0.60875999999999997</v>
      </c>
      <c r="R551" s="170">
        <f>Q551*H551</f>
        <v>28.794347999999996</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3287</v>
      </c>
    </row>
    <row r="552" spans="1:65" s="2" customFormat="1" ht="29.25" x14ac:dyDescent="0.2">
      <c r="A552" s="33"/>
      <c r="B552" s="34"/>
      <c r="C552" s="33"/>
      <c r="D552" s="174" t="s">
        <v>243</v>
      </c>
      <c r="E552" s="33"/>
      <c r="F552" s="175" t="s">
        <v>620</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97.5" x14ac:dyDescent="0.2">
      <c r="A553" s="33"/>
      <c r="B553" s="34"/>
      <c r="C553" s="33"/>
      <c r="D553" s="174" t="s">
        <v>245</v>
      </c>
      <c r="E553" s="33"/>
      <c r="F553" s="178" t="s">
        <v>621</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3266</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3" customFormat="1" x14ac:dyDescent="0.2">
      <c r="B555" s="179"/>
      <c r="D555" s="174" t="s">
        <v>247</v>
      </c>
      <c r="E555" s="180" t="s">
        <v>1</v>
      </c>
      <c r="F555" s="181" t="s">
        <v>500</v>
      </c>
      <c r="G555" s="242"/>
      <c r="H555" s="243" t="s">
        <v>1</v>
      </c>
      <c r="I555" s="242"/>
      <c r="J555" s="242"/>
      <c r="K555" s="242"/>
      <c r="L555" s="179"/>
      <c r="M555" s="182"/>
      <c r="N555" s="183"/>
      <c r="O555" s="183"/>
      <c r="P555" s="183"/>
      <c r="Q555" s="183"/>
      <c r="R555" s="183"/>
      <c r="S555" s="183"/>
      <c r="T555" s="184"/>
      <c r="AT555" s="180" t="s">
        <v>247</v>
      </c>
      <c r="AU555" s="180" t="s">
        <v>85</v>
      </c>
      <c r="AV555" s="13" t="s">
        <v>83</v>
      </c>
      <c r="AW555" s="13" t="s">
        <v>33</v>
      </c>
      <c r="AX555" s="13" t="s">
        <v>76</v>
      </c>
      <c r="AY555" s="180" t="s">
        <v>235</v>
      </c>
    </row>
    <row r="556" spans="1:65" s="14" customFormat="1" x14ac:dyDescent="0.2">
      <c r="B556" s="185"/>
      <c r="D556" s="174" t="s">
        <v>247</v>
      </c>
      <c r="E556" s="186" t="s">
        <v>1</v>
      </c>
      <c r="F556" s="187" t="s">
        <v>3176</v>
      </c>
      <c r="G556" s="244"/>
      <c r="H556" s="245">
        <v>47.3</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5" customFormat="1" x14ac:dyDescent="0.2">
      <c r="B557" s="191"/>
      <c r="D557" s="174" t="s">
        <v>247</v>
      </c>
      <c r="E557" s="192" t="s">
        <v>1</v>
      </c>
      <c r="F557" s="193" t="s">
        <v>252</v>
      </c>
      <c r="G557" s="246"/>
      <c r="H557" s="247">
        <v>47.3</v>
      </c>
      <c r="I557" s="246"/>
      <c r="J557" s="246"/>
      <c r="K557" s="246"/>
      <c r="L557" s="191"/>
      <c r="M557" s="194"/>
      <c r="N557" s="195"/>
      <c r="O557" s="195"/>
      <c r="P557" s="195"/>
      <c r="Q557" s="195"/>
      <c r="R557" s="195"/>
      <c r="S557" s="195"/>
      <c r="T557" s="196"/>
      <c r="AT557" s="192" t="s">
        <v>247</v>
      </c>
      <c r="AU557" s="192" t="s">
        <v>85</v>
      </c>
      <c r="AV557" s="15" t="s">
        <v>98</v>
      </c>
      <c r="AW557" s="15" t="s">
        <v>33</v>
      </c>
      <c r="AX557" s="15" t="s">
        <v>83</v>
      </c>
      <c r="AY557" s="192" t="s">
        <v>235</v>
      </c>
    </row>
    <row r="558" spans="1:65" s="12" customFormat="1" ht="22.9" customHeight="1" x14ac:dyDescent="0.2">
      <c r="B558" s="152"/>
      <c r="D558" s="153" t="s">
        <v>75</v>
      </c>
      <c r="E558" s="161" t="s">
        <v>281</v>
      </c>
      <c r="F558" s="161" t="s">
        <v>1640</v>
      </c>
      <c r="G558" s="239"/>
      <c r="H558" s="239"/>
      <c r="I558" s="239"/>
      <c r="J558" s="253">
        <f>BK558</f>
        <v>0</v>
      </c>
      <c r="K558" s="239"/>
      <c r="L558" s="152"/>
      <c r="M558" s="155"/>
      <c r="N558" s="156"/>
      <c r="O558" s="156"/>
      <c r="P558" s="157">
        <f>SUM(P559:P583)</f>
        <v>0</v>
      </c>
      <c r="Q558" s="156"/>
      <c r="R558" s="157">
        <f>SUM(R559:R583)</f>
        <v>22.407000000000004</v>
      </c>
      <c r="S558" s="156"/>
      <c r="T558" s="158">
        <f>SUM(T559:T583)</f>
        <v>0</v>
      </c>
      <c r="AR558" s="153" t="s">
        <v>83</v>
      </c>
      <c r="AT558" s="159" t="s">
        <v>75</v>
      </c>
      <c r="AU558" s="159" t="s">
        <v>83</v>
      </c>
      <c r="AY558" s="153" t="s">
        <v>235</v>
      </c>
      <c r="BK558" s="160">
        <f>SUM(BK559:BK583)</f>
        <v>0</v>
      </c>
    </row>
    <row r="559" spans="1:65" s="2" customFormat="1" ht="14.45" customHeight="1" x14ac:dyDescent="0.2">
      <c r="A559" s="33"/>
      <c r="B559" s="162"/>
      <c r="C559" s="163" t="s">
        <v>697</v>
      </c>
      <c r="D559" s="163" t="s">
        <v>237</v>
      </c>
      <c r="E559" s="164" t="s">
        <v>3288</v>
      </c>
      <c r="F559" s="165" t="s">
        <v>3289</v>
      </c>
      <c r="G559" s="240" t="s">
        <v>263</v>
      </c>
      <c r="H559" s="241">
        <v>39.4</v>
      </c>
      <c r="I559" s="167"/>
      <c r="J559" s="254">
        <f>ROUND(I559*H559,2)</f>
        <v>0</v>
      </c>
      <c r="K559" s="255" t="s">
        <v>241</v>
      </c>
      <c r="L559" s="34"/>
      <c r="M559" s="168" t="s">
        <v>1</v>
      </c>
      <c r="N559" s="169" t="s">
        <v>41</v>
      </c>
      <c r="O559" s="59"/>
      <c r="P559" s="170">
        <f>O559*H559</f>
        <v>0</v>
      </c>
      <c r="Q559" s="170">
        <v>0</v>
      </c>
      <c r="R559" s="170">
        <f>Q559*H559</f>
        <v>0</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3290</v>
      </c>
    </row>
    <row r="560" spans="1:65" s="2" customFormat="1" ht="19.5" x14ac:dyDescent="0.2">
      <c r="A560" s="33"/>
      <c r="B560" s="34"/>
      <c r="C560" s="33"/>
      <c r="D560" s="174" t="s">
        <v>243</v>
      </c>
      <c r="E560" s="33"/>
      <c r="F560" s="175" t="s">
        <v>3291</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13" customFormat="1" x14ac:dyDescent="0.2">
      <c r="B561" s="179"/>
      <c r="D561" s="174" t="s">
        <v>247</v>
      </c>
      <c r="E561" s="180" t="s">
        <v>1</v>
      </c>
      <c r="F561" s="181" t="s">
        <v>3107</v>
      </c>
      <c r="G561" s="242"/>
      <c r="H561" s="243" t="s">
        <v>1</v>
      </c>
      <c r="I561" s="242"/>
      <c r="J561" s="242"/>
      <c r="K561" s="242"/>
      <c r="L561" s="179"/>
      <c r="M561" s="182"/>
      <c r="N561" s="183"/>
      <c r="O561" s="183"/>
      <c r="P561" s="183"/>
      <c r="Q561" s="183"/>
      <c r="R561" s="183"/>
      <c r="S561" s="183"/>
      <c r="T561" s="184"/>
      <c r="AT561" s="180" t="s">
        <v>247</v>
      </c>
      <c r="AU561" s="180" t="s">
        <v>85</v>
      </c>
      <c r="AV561" s="13" t="s">
        <v>83</v>
      </c>
      <c r="AW561" s="13" t="s">
        <v>33</v>
      </c>
      <c r="AX561" s="13" t="s">
        <v>76</v>
      </c>
      <c r="AY561" s="180" t="s">
        <v>235</v>
      </c>
    </row>
    <row r="562" spans="1:65" s="13" customFormat="1" x14ac:dyDescent="0.2">
      <c r="B562" s="179"/>
      <c r="D562" s="174" t="s">
        <v>247</v>
      </c>
      <c r="E562" s="180" t="s">
        <v>1</v>
      </c>
      <c r="F562" s="181" t="s">
        <v>3292</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D563" s="174" t="s">
        <v>247</v>
      </c>
      <c r="E563" s="180" t="s">
        <v>1</v>
      </c>
      <c r="F563" s="181" t="s">
        <v>3293</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D564" s="174" t="s">
        <v>247</v>
      </c>
      <c r="E564" s="186" t="s">
        <v>1</v>
      </c>
      <c r="F564" s="187" t="s">
        <v>3294</v>
      </c>
      <c r="G564" s="244"/>
      <c r="H564" s="245">
        <v>39.4</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D565" s="174" t="s">
        <v>247</v>
      </c>
      <c r="E565" s="192" t="s">
        <v>1</v>
      </c>
      <c r="F565" s="193" t="s">
        <v>252</v>
      </c>
      <c r="G565" s="246"/>
      <c r="H565" s="247">
        <v>39.4</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4.45" customHeight="1" x14ac:dyDescent="0.2">
      <c r="A566" s="33"/>
      <c r="B566" s="162"/>
      <c r="C566" s="163" t="s">
        <v>704</v>
      </c>
      <c r="D566" s="163" t="s">
        <v>237</v>
      </c>
      <c r="E566" s="164" t="s">
        <v>3295</v>
      </c>
      <c r="F566" s="165" t="s">
        <v>3296</v>
      </c>
      <c r="G566" s="240" t="s">
        <v>263</v>
      </c>
      <c r="H566" s="241">
        <v>42</v>
      </c>
      <c r="I566" s="167"/>
      <c r="J566" s="254">
        <f>ROUND(I566*H566,2)</f>
        <v>0</v>
      </c>
      <c r="K566" s="255" t="s">
        <v>241</v>
      </c>
      <c r="L566" s="34"/>
      <c r="M566" s="168" t="s">
        <v>1</v>
      </c>
      <c r="N566" s="169" t="s">
        <v>41</v>
      </c>
      <c r="O566" s="59"/>
      <c r="P566" s="170">
        <f>O566*H566</f>
        <v>0</v>
      </c>
      <c r="Q566" s="170">
        <v>0</v>
      </c>
      <c r="R566" s="170">
        <f>Q566*H566</f>
        <v>0</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3297</v>
      </c>
    </row>
    <row r="567" spans="1:65" s="2" customFormat="1" ht="19.5" x14ac:dyDescent="0.2">
      <c r="A567" s="33"/>
      <c r="B567" s="34"/>
      <c r="C567" s="33"/>
      <c r="D567" s="174" t="s">
        <v>243</v>
      </c>
      <c r="E567" s="33"/>
      <c r="F567" s="175" t="s">
        <v>3298</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13" customFormat="1" x14ac:dyDescent="0.2">
      <c r="B568" s="179"/>
      <c r="D568" s="174" t="s">
        <v>247</v>
      </c>
      <c r="E568" s="180" t="s">
        <v>1</v>
      </c>
      <c r="F568" s="181" t="s">
        <v>3107</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3299</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573</v>
      </c>
      <c r="G570" s="244"/>
      <c r="H570" s="245">
        <v>42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42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19.899999999999999" customHeight="1" x14ac:dyDescent="0.2">
      <c r="A572" s="33"/>
      <c r="B572" s="162"/>
      <c r="C572" s="163" t="s">
        <v>709</v>
      </c>
      <c r="D572" s="163" t="s">
        <v>237</v>
      </c>
      <c r="E572" s="164" t="s">
        <v>3300</v>
      </c>
      <c r="F572" s="165" t="s">
        <v>3301</v>
      </c>
      <c r="G572" s="240" t="s">
        <v>263</v>
      </c>
      <c r="H572" s="241">
        <v>42</v>
      </c>
      <c r="I572" s="167"/>
      <c r="J572" s="254">
        <f>ROUND(I572*H572,2)</f>
        <v>0</v>
      </c>
      <c r="K572" s="255" t="s">
        <v>241</v>
      </c>
      <c r="L572" s="34"/>
      <c r="M572" s="168" t="s">
        <v>1</v>
      </c>
      <c r="N572" s="169" t="s">
        <v>41</v>
      </c>
      <c r="O572" s="59"/>
      <c r="P572" s="170">
        <f>O572*H572</f>
        <v>0</v>
      </c>
      <c r="Q572" s="170">
        <v>8.3500000000000005E-2</v>
      </c>
      <c r="R572" s="170">
        <f>Q572*H572</f>
        <v>3.5070000000000001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3302</v>
      </c>
    </row>
    <row r="573" spans="1:65" s="2" customFormat="1" ht="29.25" x14ac:dyDescent="0.2">
      <c r="A573" s="33"/>
      <c r="B573" s="34"/>
      <c r="C573" s="33"/>
      <c r="D573" s="174" t="s">
        <v>243</v>
      </c>
      <c r="E573" s="33"/>
      <c r="F573" s="175" t="s">
        <v>3303</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1659</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3107</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3172</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573</v>
      </c>
      <c r="G577" s="244"/>
      <c r="H577" s="245">
        <v>42</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42</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4.45" customHeight="1" x14ac:dyDescent="0.2">
      <c r="A579" s="33"/>
      <c r="B579" s="162"/>
      <c r="C579" s="197" t="s">
        <v>717</v>
      </c>
      <c r="D579" s="197" t="s">
        <v>338</v>
      </c>
      <c r="E579" s="198" t="s">
        <v>1662</v>
      </c>
      <c r="F579" s="199" t="s">
        <v>1663</v>
      </c>
      <c r="G579" s="248" t="s">
        <v>648</v>
      </c>
      <c r="H579" s="249">
        <v>7</v>
      </c>
      <c r="I579" s="200"/>
      <c r="J579" s="256">
        <f>ROUND(I579*H579,2)</f>
        <v>0</v>
      </c>
      <c r="K579" s="257" t="s">
        <v>241</v>
      </c>
      <c r="L579" s="201"/>
      <c r="M579" s="202" t="s">
        <v>1</v>
      </c>
      <c r="N579" s="203" t="s">
        <v>41</v>
      </c>
      <c r="O579" s="59"/>
      <c r="P579" s="170">
        <f>O579*H579</f>
        <v>0</v>
      </c>
      <c r="Q579" s="170">
        <v>2.7</v>
      </c>
      <c r="R579" s="170">
        <f>Q579*H579</f>
        <v>18.900000000000002</v>
      </c>
      <c r="S579" s="170">
        <v>0</v>
      </c>
      <c r="T579" s="171">
        <f>S579*H579</f>
        <v>0</v>
      </c>
      <c r="U579" s="33"/>
      <c r="V579" s="33"/>
      <c r="W579" s="33"/>
      <c r="X579" s="33"/>
      <c r="Y579" s="33"/>
      <c r="Z579" s="33"/>
      <c r="AA579" s="33"/>
      <c r="AB579" s="33"/>
      <c r="AC579" s="33"/>
      <c r="AD579" s="33"/>
      <c r="AE579" s="33"/>
      <c r="AR579" s="172" t="s">
        <v>316</v>
      </c>
      <c r="AT579" s="172" t="s">
        <v>338</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3304</v>
      </c>
    </row>
    <row r="580" spans="1:65" s="2" customFormat="1" x14ac:dyDescent="0.2">
      <c r="A580" s="33"/>
      <c r="B580" s="34"/>
      <c r="C580" s="33"/>
      <c r="D580" s="174" t="s">
        <v>243</v>
      </c>
      <c r="E580" s="33"/>
      <c r="F580" s="175" t="s">
        <v>1663</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13" customFormat="1" x14ac:dyDescent="0.2">
      <c r="B581" s="179"/>
      <c r="D581" s="174" t="s">
        <v>247</v>
      </c>
      <c r="E581" s="180" t="s">
        <v>1</v>
      </c>
      <c r="F581" s="181" t="s">
        <v>2771</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4" customFormat="1" x14ac:dyDescent="0.2">
      <c r="B582" s="185"/>
      <c r="D582" s="174" t="s">
        <v>247</v>
      </c>
      <c r="E582" s="186" t="s">
        <v>1</v>
      </c>
      <c r="F582" s="187" t="s">
        <v>3305</v>
      </c>
      <c r="G582" s="244"/>
      <c r="H582" s="245">
        <v>7</v>
      </c>
      <c r="I582" s="244"/>
      <c r="J582" s="244"/>
      <c r="K582" s="244"/>
      <c r="L582" s="185"/>
      <c r="M582" s="188"/>
      <c r="N582" s="189"/>
      <c r="O582" s="189"/>
      <c r="P582" s="189"/>
      <c r="Q582" s="189"/>
      <c r="R582" s="189"/>
      <c r="S582" s="189"/>
      <c r="T582" s="190"/>
      <c r="AT582" s="186" t="s">
        <v>247</v>
      </c>
      <c r="AU582" s="186" t="s">
        <v>85</v>
      </c>
      <c r="AV582" s="14" t="s">
        <v>85</v>
      </c>
      <c r="AW582" s="14" t="s">
        <v>33</v>
      </c>
      <c r="AX582" s="14" t="s">
        <v>76</v>
      </c>
      <c r="AY582" s="186" t="s">
        <v>235</v>
      </c>
    </row>
    <row r="583" spans="1:65" s="15" customFormat="1" x14ac:dyDescent="0.2">
      <c r="B583" s="191"/>
      <c r="D583" s="174" t="s">
        <v>247</v>
      </c>
      <c r="E583" s="192" t="s">
        <v>1</v>
      </c>
      <c r="F583" s="193" t="s">
        <v>252</v>
      </c>
      <c r="G583" s="246"/>
      <c r="H583" s="247">
        <v>7</v>
      </c>
      <c r="I583" s="246"/>
      <c r="J583" s="246"/>
      <c r="K583" s="246"/>
      <c r="L583" s="191"/>
      <c r="M583" s="194"/>
      <c r="N583" s="195"/>
      <c r="O583" s="195"/>
      <c r="P583" s="195"/>
      <c r="Q583" s="195"/>
      <c r="R583" s="195"/>
      <c r="S583" s="195"/>
      <c r="T583" s="196"/>
      <c r="AT583" s="192" t="s">
        <v>247</v>
      </c>
      <c r="AU583" s="192" t="s">
        <v>85</v>
      </c>
      <c r="AV583" s="15" t="s">
        <v>98</v>
      </c>
      <c r="AW583" s="15" t="s">
        <v>33</v>
      </c>
      <c r="AX583" s="15" t="s">
        <v>83</v>
      </c>
      <c r="AY583" s="192" t="s">
        <v>235</v>
      </c>
    </row>
    <row r="584" spans="1:65" s="12" customFormat="1" ht="22.9" customHeight="1" x14ac:dyDescent="0.2">
      <c r="B584" s="152"/>
      <c r="D584" s="153" t="s">
        <v>75</v>
      </c>
      <c r="E584" s="161" t="s">
        <v>288</v>
      </c>
      <c r="F584" s="161" t="s">
        <v>3306</v>
      </c>
      <c r="G584" s="239"/>
      <c r="H584" s="239"/>
      <c r="I584" s="239"/>
      <c r="J584" s="253">
        <f>BK584</f>
        <v>0</v>
      </c>
      <c r="K584" s="239"/>
      <c r="L584" s="152"/>
      <c r="M584" s="155"/>
      <c r="N584" s="156"/>
      <c r="O584" s="156"/>
      <c r="P584" s="157">
        <f>SUM(P585:P617)</f>
        <v>0</v>
      </c>
      <c r="Q584" s="156"/>
      <c r="R584" s="157">
        <f>SUM(R585:R617)</f>
        <v>18.551532389999995</v>
      </c>
      <c r="S584" s="156"/>
      <c r="T584" s="158">
        <f>SUM(T585:T617)</f>
        <v>0</v>
      </c>
      <c r="AR584" s="153" t="s">
        <v>83</v>
      </c>
      <c r="AT584" s="159" t="s">
        <v>75</v>
      </c>
      <c r="AU584" s="159" t="s">
        <v>83</v>
      </c>
      <c r="AY584" s="153" t="s">
        <v>235</v>
      </c>
      <c r="BK584" s="160">
        <f>SUM(BK585:BK617)</f>
        <v>0</v>
      </c>
    </row>
    <row r="585" spans="1:65" s="2" customFormat="1" ht="19.899999999999999" customHeight="1" x14ac:dyDescent="0.2">
      <c r="A585" s="33"/>
      <c r="B585" s="162"/>
      <c r="C585" s="163" t="s">
        <v>723</v>
      </c>
      <c r="D585" s="163" t="s">
        <v>237</v>
      </c>
      <c r="E585" s="164" t="s">
        <v>3307</v>
      </c>
      <c r="F585" s="165" t="s">
        <v>3308</v>
      </c>
      <c r="G585" s="240" t="s">
        <v>271</v>
      </c>
      <c r="H585" s="241">
        <v>3.57</v>
      </c>
      <c r="I585" s="167"/>
      <c r="J585" s="254">
        <f>ROUND(I585*H585,2)</f>
        <v>0</v>
      </c>
      <c r="K585" s="255" t="s">
        <v>241</v>
      </c>
      <c r="L585" s="34"/>
      <c r="M585" s="168" t="s">
        <v>1</v>
      </c>
      <c r="N585" s="169" t="s">
        <v>41</v>
      </c>
      <c r="O585" s="59"/>
      <c r="P585" s="170">
        <f>O585*H585</f>
        <v>0</v>
      </c>
      <c r="Q585" s="170">
        <v>2.2563399999999998</v>
      </c>
      <c r="R585" s="170">
        <f>Q585*H585</f>
        <v>8.0551337999999983</v>
      </c>
      <c r="S585" s="170">
        <v>0</v>
      </c>
      <c r="T585" s="171">
        <f>S585*H585</f>
        <v>0</v>
      </c>
      <c r="U585" s="33"/>
      <c r="V585" s="33"/>
      <c r="W585" s="33"/>
      <c r="X585" s="33"/>
      <c r="Y585" s="33"/>
      <c r="Z585" s="33"/>
      <c r="AA585" s="33"/>
      <c r="AB585" s="33"/>
      <c r="AC585" s="33"/>
      <c r="AD585" s="33"/>
      <c r="AE585" s="33"/>
      <c r="AR585" s="172" t="s">
        <v>98</v>
      </c>
      <c r="AT585" s="172" t="s">
        <v>237</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3309</v>
      </c>
    </row>
    <row r="586" spans="1:65" s="2" customFormat="1" ht="19.5" x14ac:dyDescent="0.2">
      <c r="A586" s="33"/>
      <c r="B586" s="34"/>
      <c r="C586" s="33"/>
      <c r="D586" s="174" t="s">
        <v>243</v>
      </c>
      <c r="E586" s="33"/>
      <c r="F586" s="175" t="s">
        <v>3310</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2" customFormat="1" ht="204.75" x14ac:dyDescent="0.2">
      <c r="A587" s="33"/>
      <c r="B587" s="34"/>
      <c r="C587" s="33"/>
      <c r="D587" s="174" t="s">
        <v>245</v>
      </c>
      <c r="E587" s="33"/>
      <c r="F587" s="178" t="s">
        <v>3311</v>
      </c>
      <c r="G587" s="238"/>
      <c r="H587" s="238"/>
      <c r="I587" s="238"/>
      <c r="J587" s="238"/>
      <c r="K587" s="238"/>
      <c r="L587" s="34"/>
      <c r="M587" s="176"/>
      <c r="N587" s="177"/>
      <c r="O587" s="59"/>
      <c r="P587" s="59"/>
      <c r="Q587" s="59"/>
      <c r="R587" s="59"/>
      <c r="S587" s="59"/>
      <c r="T587" s="60"/>
      <c r="U587" s="33"/>
      <c r="V587" s="33"/>
      <c r="W587" s="33"/>
      <c r="X587" s="33"/>
      <c r="Y587" s="33"/>
      <c r="Z587" s="33"/>
      <c r="AA587" s="33"/>
      <c r="AB587" s="33"/>
      <c r="AC587" s="33"/>
      <c r="AD587" s="33"/>
      <c r="AE587" s="33"/>
      <c r="AT587" s="18" t="s">
        <v>245</v>
      </c>
      <c r="AU587" s="18" t="s">
        <v>85</v>
      </c>
    </row>
    <row r="588" spans="1:65" s="13" customFormat="1" x14ac:dyDescent="0.2">
      <c r="B588" s="179"/>
      <c r="D588" s="174" t="s">
        <v>247</v>
      </c>
      <c r="E588" s="180" t="s">
        <v>1</v>
      </c>
      <c r="F588" s="181" t="s">
        <v>3107</v>
      </c>
      <c r="G588" s="242"/>
      <c r="H588" s="243" t="s">
        <v>1</v>
      </c>
      <c r="I588" s="242"/>
      <c r="J588" s="242"/>
      <c r="K588" s="242"/>
      <c r="L588" s="179"/>
      <c r="M588" s="182"/>
      <c r="N588" s="183"/>
      <c r="O588" s="183"/>
      <c r="P588" s="183"/>
      <c r="Q588" s="183"/>
      <c r="R588" s="183"/>
      <c r="S588" s="183"/>
      <c r="T588" s="184"/>
      <c r="AT588" s="180" t="s">
        <v>247</v>
      </c>
      <c r="AU588" s="180" t="s">
        <v>85</v>
      </c>
      <c r="AV588" s="13" t="s">
        <v>83</v>
      </c>
      <c r="AW588" s="13" t="s">
        <v>33</v>
      </c>
      <c r="AX588" s="13" t="s">
        <v>76</v>
      </c>
      <c r="AY588" s="180" t="s">
        <v>235</v>
      </c>
    </row>
    <row r="589" spans="1:65" s="13" customFormat="1" x14ac:dyDescent="0.2">
      <c r="B589" s="179"/>
      <c r="D589" s="174" t="s">
        <v>247</v>
      </c>
      <c r="E589" s="180" t="s">
        <v>1</v>
      </c>
      <c r="F589" s="181" t="s">
        <v>3312</v>
      </c>
      <c r="G589" s="242"/>
      <c r="H589" s="243" t="s">
        <v>1</v>
      </c>
      <c r="I589" s="242"/>
      <c r="J589" s="242"/>
      <c r="K589" s="242"/>
      <c r="L589" s="179"/>
      <c r="M589" s="182"/>
      <c r="N589" s="183"/>
      <c r="O589" s="183"/>
      <c r="P589" s="183"/>
      <c r="Q589" s="183"/>
      <c r="R589" s="183"/>
      <c r="S589" s="183"/>
      <c r="T589" s="184"/>
      <c r="AT589" s="180" t="s">
        <v>247</v>
      </c>
      <c r="AU589" s="180" t="s">
        <v>85</v>
      </c>
      <c r="AV589" s="13" t="s">
        <v>83</v>
      </c>
      <c r="AW589" s="13" t="s">
        <v>33</v>
      </c>
      <c r="AX589" s="13" t="s">
        <v>76</v>
      </c>
      <c r="AY589" s="180" t="s">
        <v>235</v>
      </c>
    </row>
    <row r="590" spans="1:65" s="14" customFormat="1" x14ac:dyDescent="0.2">
      <c r="B590" s="185"/>
      <c r="D590" s="174" t="s">
        <v>247</v>
      </c>
      <c r="E590" s="186" t="s">
        <v>1</v>
      </c>
      <c r="F590" s="187" t="s">
        <v>3313</v>
      </c>
      <c r="G590" s="244"/>
      <c r="H590" s="245">
        <v>3.57</v>
      </c>
      <c r="I590" s="244"/>
      <c r="J590" s="244"/>
      <c r="K590" s="244"/>
      <c r="L590" s="185"/>
      <c r="M590" s="188"/>
      <c r="N590" s="189"/>
      <c r="O590" s="189"/>
      <c r="P590" s="189"/>
      <c r="Q590" s="189"/>
      <c r="R590" s="189"/>
      <c r="S590" s="189"/>
      <c r="T590" s="190"/>
      <c r="AT590" s="186" t="s">
        <v>247</v>
      </c>
      <c r="AU590" s="186" t="s">
        <v>85</v>
      </c>
      <c r="AV590" s="14" t="s">
        <v>85</v>
      </c>
      <c r="AW590" s="14" t="s">
        <v>33</v>
      </c>
      <c r="AX590" s="14" t="s">
        <v>76</v>
      </c>
      <c r="AY590" s="186" t="s">
        <v>235</v>
      </c>
    </row>
    <row r="591" spans="1:65" s="15" customFormat="1" x14ac:dyDescent="0.2">
      <c r="B591" s="191"/>
      <c r="D591" s="174" t="s">
        <v>247</v>
      </c>
      <c r="E591" s="192" t="s">
        <v>1</v>
      </c>
      <c r="F591" s="193" t="s">
        <v>252</v>
      </c>
      <c r="G591" s="246"/>
      <c r="H591" s="247">
        <v>3.57</v>
      </c>
      <c r="I591" s="246"/>
      <c r="J591" s="246"/>
      <c r="K591" s="246"/>
      <c r="L591" s="191"/>
      <c r="M591" s="194"/>
      <c r="N591" s="195"/>
      <c r="O591" s="195"/>
      <c r="P591" s="195"/>
      <c r="Q591" s="195"/>
      <c r="R591" s="195"/>
      <c r="S591" s="195"/>
      <c r="T591" s="196"/>
      <c r="AT591" s="192" t="s">
        <v>247</v>
      </c>
      <c r="AU591" s="192" t="s">
        <v>85</v>
      </c>
      <c r="AV591" s="15" t="s">
        <v>98</v>
      </c>
      <c r="AW591" s="15" t="s">
        <v>33</v>
      </c>
      <c r="AX591" s="15" t="s">
        <v>83</v>
      </c>
      <c r="AY591" s="192" t="s">
        <v>235</v>
      </c>
    </row>
    <row r="592" spans="1:65" s="2" customFormat="1" ht="19.899999999999999" customHeight="1" x14ac:dyDescent="0.2">
      <c r="A592" s="33"/>
      <c r="B592" s="162"/>
      <c r="C592" s="163" t="s">
        <v>730</v>
      </c>
      <c r="D592" s="163" t="s">
        <v>237</v>
      </c>
      <c r="E592" s="164" t="s">
        <v>3314</v>
      </c>
      <c r="F592" s="165" t="s">
        <v>3315</v>
      </c>
      <c r="G592" s="240" t="s">
        <v>271</v>
      </c>
      <c r="H592" s="241">
        <v>4.165</v>
      </c>
      <c r="I592" s="167"/>
      <c r="J592" s="254">
        <f>ROUND(I592*H592,2)</f>
        <v>0</v>
      </c>
      <c r="K592" s="255" t="s">
        <v>241</v>
      </c>
      <c r="L592" s="34"/>
      <c r="M592" s="168" t="s">
        <v>1</v>
      </c>
      <c r="N592" s="169" t="s">
        <v>41</v>
      </c>
      <c r="O592" s="59"/>
      <c r="P592" s="170">
        <f>O592*H592</f>
        <v>0</v>
      </c>
      <c r="Q592" s="170">
        <v>2.45329</v>
      </c>
      <c r="R592" s="170">
        <f>Q592*H592</f>
        <v>10.21795285</v>
      </c>
      <c r="S592" s="170">
        <v>0</v>
      </c>
      <c r="T592" s="171">
        <f>S592*H592</f>
        <v>0</v>
      </c>
      <c r="U592" s="33"/>
      <c r="V592" s="33"/>
      <c r="W592" s="33"/>
      <c r="X592" s="33"/>
      <c r="Y592" s="33"/>
      <c r="Z592" s="33"/>
      <c r="AA592" s="33"/>
      <c r="AB592" s="33"/>
      <c r="AC592" s="33"/>
      <c r="AD592" s="33"/>
      <c r="AE592" s="33"/>
      <c r="AR592" s="172" t="s">
        <v>98</v>
      </c>
      <c r="AT592" s="172" t="s">
        <v>237</v>
      </c>
      <c r="AU592" s="172" t="s">
        <v>85</v>
      </c>
      <c r="AY592" s="18" t="s">
        <v>235</v>
      </c>
      <c r="BE592" s="173">
        <f>IF(N592="základní",J592,0)</f>
        <v>0</v>
      </c>
      <c r="BF592" s="173">
        <f>IF(N592="snížená",J592,0)</f>
        <v>0</v>
      </c>
      <c r="BG592" s="173">
        <f>IF(N592="zákl. přenesená",J592,0)</f>
        <v>0</v>
      </c>
      <c r="BH592" s="173">
        <f>IF(N592="sníž. přenesená",J592,0)</f>
        <v>0</v>
      </c>
      <c r="BI592" s="173">
        <f>IF(N592="nulová",J592,0)</f>
        <v>0</v>
      </c>
      <c r="BJ592" s="18" t="s">
        <v>83</v>
      </c>
      <c r="BK592" s="173">
        <f>ROUND(I592*H592,2)</f>
        <v>0</v>
      </c>
      <c r="BL592" s="18" t="s">
        <v>98</v>
      </c>
      <c r="BM592" s="172" t="s">
        <v>3316</v>
      </c>
    </row>
    <row r="593" spans="1:65" s="2" customFormat="1" ht="19.5" x14ac:dyDescent="0.2">
      <c r="A593" s="33"/>
      <c r="B593" s="34"/>
      <c r="C593" s="33"/>
      <c r="D593" s="174" t="s">
        <v>243</v>
      </c>
      <c r="E593" s="33"/>
      <c r="F593" s="175" t="s">
        <v>3317</v>
      </c>
      <c r="G593" s="238"/>
      <c r="H593" s="238"/>
      <c r="I593" s="238"/>
      <c r="J593" s="238"/>
      <c r="K593" s="238"/>
      <c r="L593" s="34"/>
      <c r="M593" s="176"/>
      <c r="N593" s="177"/>
      <c r="O593" s="59"/>
      <c r="P593" s="59"/>
      <c r="Q593" s="59"/>
      <c r="R593" s="59"/>
      <c r="S593" s="59"/>
      <c r="T593" s="60"/>
      <c r="U593" s="33"/>
      <c r="V593" s="33"/>
      <c r="W593" s="33"/>
      <c r="X593" s="33"/>
      <c r="Y593" s="33"/>
      <c r="Z593" s="33"/>
      <c r="AA593" s="33"/>
      <c r="AB593" s="33"/>
      <c r="AC593" s="33"/>
      <c r="AD593" s="33"/>
      <c r="AE593" s="33"/>
      <c r="AT593" s="18" t="s">
        <v>243</v>
      </c>
      <c r="AU593" s="18" t="s">
        <v>85</v>
      </c>
    </row>
    <row r="594" spans="1:65" s="2" customFormat="1" ht="204.75" x14ac:dyDescent="0.2">
      <c r="A594" s="33"/>
      <c r="B594" s="34"/>
      <c r="C594" s="33"/>
      <c r="D594" s="174" t="s">
        <v>245</v>
      </c>
      <c r="E594" s="33"/>
      <c r="F594" s="178" t="s">
        <v>3311</v>
      </c>
      <c r="G594" s="238"/>
      <c r="H594" s="238"/>
      <c r="I594" s="238"/>
      <c r="J594" s="238"/>
      <c r="K594" s="238"/>
      <c r="L594" s="34"/>
      <c r="M594" s="176"/>
      <c r="N594" s="177"/>
      <c r="O594" s="59"/>
      <c r="P594" s="59"/>
      <c r="Q594" s="59"/>
      <c r="R594" s="59"/>
      <c r="S594" s="59"/>
      <c r="T594" s="60"/>
      <c r="U594" s="33"/>
      <c r="V594" s="33"/>
      <c r="W594" s="33"/>
      <c r="X594" s="33"/>
      <c r="Y594" s="33"/>
      <c r="Z594" s="33"/>
      <c r="AA594" s="33"/>
      <c r="AB594" s="33"/>
      <c r="AC594" s="33"/>
      <c r="AD594" s="33"/>
      <c r="AE594" s="33"/>
      <c r="AT594" s="18" t="s">
        <v>245</v>
      </c>
      <c r="AU594" s="18" t="s">
        <v>85</v>
      </c>
    </row>
    <row r="595" spans="1:65" s="13" customFormat="1" x14ac:dyDescent="0.2">
      <c r="B595" s="179"/>
      <c r="D595" s="174" t="s">
        <v>247</v>
      </c>
      <c r="E595" s="180" t="s">
        <v>1</v>
      </c>
      <c r="F595" s="181" t="s">
        <v>3107</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3" customFormat="1" x14ac:dyDescent="0.2">
      <c r="B596" s="179"/>
      <c r="D596" s="174" t="s">
        <v>247</v>
      </c>
      <c r="E596" s="180" t="s">
        <v>1</v>
      </c>
      <c r="F596" s="181" t="s">
        <v>3318</v>
      </c>
      <c r="G596" s="242"/>
      <c r="H596" s="243" t="s">
        <v>1</v>
      </c>
      <c r="I596" s="242"/>
      <c r="J596" s="242"/>
      <c r="K596" s="242"/>
      <c r="L596" s="179"/>
      <c r="M596" s="182"/>
      <c r="N596" s="183"/>
      <c r="O596" s="183"/>
      <c r="P596" s="183"/>
      <c r="Q596" s="183"/>
      <c r="R596" s="183"/>
      <c r="S596" s="183"/>
      <c r="T596" s="184"/>
      <c r="AT596" s="180" t="s">
        <v>247</v>
      </c>
      <c r="AU596" s="180" t="s">
        <v>85</v>
      </c>
      <c r="AV596" s="13" t="s">
        <v>83</v>
      </c>
      <c r="AW596" s="13" t="s">
        <v>33</v>
      </c>
      <c r="AX596" s="13" t="s">
        <v>76</v>
      </c>
      <c r="AY596" s="180" t="s">
        <v>235</v>
      </c>
    </row>
    <row r="597" spans="1:65" s="14" customFormat="1" x14ac:dyDescent="0.2">
      <c r="B597" s="185"/>
      <c r="D597" s="174" t="s">
        <v>247</v>
      </c>
      <c r="E597" s="186" t="s">
        <v>1</v>
      </c>
      <c r="F597" s="187" t="s">
        <v>3319</v>
      </c>
      <c r="G597" s="244"/>
      <c r="H597" s="245">
        <v>4.165</v>
      </c>
      <c r="I597" s="244"/>
      <c r="J597" s="244"/>
      <c r="K597" s="244"/>
      <c r="L597" s="185"/>
      <c r="M597" s="188"/>
      <c r="N597" s="189"/>
      <c r="O597" s="189"/>
      <c r="P597" s="189"/>
      <c r="Q597" s="189"/>
      <c r="R597" s="189"/>
      <c r="S597" s="189"/>
      <c r="T597" s="190"/>
      <c r="AT597" s="186" t="s">
        <v>247</v>
      </c>
      <c r="AU597" s="186" t="s">
        <v>85</v>
      </c>
      <c r="AV597" s="14" t="s">
        <v>85</v>
      </c>
      <c r="AW597" s="14" t="s">
        <v>33</v>
      </c>
      <c r="AX597" s="14" t="s">
        <v>76</v>
      </c>
      <c r="AY597" s="186" t="s">
        <v>235</v>
      </c>
    </row>
    <row r="598" spans="1:65" s="15" customFormat="1" x14ac:dyDescent="0.2">
      <c r="B598" s="191"/>
      <c r="D598" s="174" t="s">
        <v>247</v>
      </c>
      <c r="E598" s="192" t="s">
        <v>1</v>
      </c>
      <c r="F598" s="193" t="s">
        <v>252</v>
      </c>
      <c r="G598" s="246"/>
      <c r="H598" s="247">
        <v>4.165</v>
      </c>
      <c r="I598" s="246"/>
      <c r="J598" s="246"/>
      <c r="K598" s="246"/>
      <c r="L598" s="191"/>
      <c r="M598" s="194"/>
      <c r="N598" s="195"/>
      <c r="O598" s="195"/>
      <c r="P598" s="195"/>
      <c r="Q598" s="195"/>
      <c r="R598" s="195"/>
      <c r="S598" s="195"/>
      <c r="T598" s="196"/>
      <c r="AT598" s="192" t="s">
        <v>247</v>
      </c>
      <c r="AU598" s="192" t="s">
        <v>85</v>
      </c>
      <c r="AV598" s="15" t="s">
        <v>98</v>
      </c>
      <c r="AW598" s="15" t="s">
        <v>33</v>
      </c>
      <c r="AX598" s="15" t="s">
        <v>83</v>
      </c>
      <c r="AY598" s="192" t="s">
        <v>235</v>
      </c>
    </row>
    <row r="599" spans="1:65" s="2" customFormat="1" ht="19.899999999999999" customHeight="1" x14ac:dyDescent="0.2">
      <c r="A599" s="33"/>
      <c r="B599" s="162"/>
      <c r="C599" s="163" t="s">
        <v>738</v>
      </c>
      <c r="D599" s="163" t="s">
        <v>237</v>
      </c>
      <c r="E599" s="164" t="s">
        <v>3320</v>
      </c>
      <c r="F599" s="165" t="s">
        <v>3321</v>
      </c>
      <c r="G599" s="240" t="s">
        <v>271</v>
      </c>
      <c r="H599" s="241">
        <v>4.165</v>
      </c>
      <c r="I599" s="167"/>
      <c r="J599" s="254">
        <f>ROUND(I599*H599,2)</f>
        <v>0</v>
      </c>
      <c r="K599" s="255" t="s">
        <v>241</v>
      </c>
      <c r="L599" s="34"/>
      <c r="M599" s="168" t="s">
        <v>1</v>
      </c>
      <c r="N599" s="169" t="s">
        <v>41</v>
      </c>
      <c r="O599" s="59"/>
      <c r="P599" s="170">
        <f>O599*H599</f>
        <v>0</v>
      </c>
      <c r="Q599" s="170">
        <v>0</v>
      </c>
      <c r="R599" s="170">
        <f>Q599*H599</f>
        <v>0</v>
      </c>
      <c r="S599" s="170">
        <v>0</v>
      </c>
      <c r="T599" s="171">
        <f>S599*H599</f>
        <v>0</v>
      </c>
      <c r="U599" s="33"/>
      <c r="V599" s="33"/>
      <c r="W599" s="33"/>
      <c r="X599" s="33"/>
      <c r="Y599" s="33"/>
      <c r="Z599" s="33"/>
      <c r="AA599" s="33"/>
      <c r="AB599" s="33"/>
      <c r="AC599" s="33"/>
      <c r="AD599" s="33"/>
      <c r="AE599" s="33"/>
      <c r="AR599" s="172" t="s">
        <v>98</v>
      </c>
      <c r="AT599" s="172" t="s">
        <v>237</v>
      </c>
      <c r="AU599" s="172" t="s">
        <v>85</v>
      </c>
      <c r="AY599" s="18" t="s">
        <v>235</v>
      </c>
      <c r="BE599" s="173">
        <f>IF(N599="základní",J599,0)</f>
        <v>0</v>
      </c>
      <c r="BF599" s="173">
        <f>IF(N599="snížená",J599,0)</f>
        <v>0</v>
      </c>
      <c r="BG599" s="173">
        <f>IF(N599="zákl. přenesená",J599,0)</f>
        <v>0</v>
      </c>
      <c r="BH599" s="173">
        <f>IF(N599="sníž. přenesená",J599,0)</f>
        <v>0</v>
      </c>
      <c r="BI599" s="173">
        <f>IF(N599="nulová",J599,0)</f>
        <v>0</v>
      </c>
      <c r="BJ599" s="18" t="s">
        <v>83</v>
      </c>
      <c r="BK599" s="173">
        <f>ROUND(I599*H599,2)</f>
        <v>0</v>
      </c>
      <c r="BL599" s="18" t="s">
        <v>98</v>
      </c>
      <c r="BM599" s="172" t="s">
        <v>3322</v>
      </c>
    </row>
    <row r="600" spans="1:65" s="2" customFormat="1" ht="19.5" x14ac:dyDescent="0.2">
      <c r="A600" s="33"/>
      <c r="B600" s="34"/>
      <c r="C600" s="33"/>
      <c r="D600" s="174" t="s">
        <v>243</v>
      </c>
      <c r="E600" s="33"/>
      <c r="F600" s="175" t="s">
        <v>3323</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243</v>
      </c>
      <c r="AU600" s="18" t="s">
        <v>85</v>
      </c>
    </row>
    <row r="601" spans="1:65" s="2" customFormat="1" ht="87.75" x14ac:dyDescent="0.2">
      <c r="A601" s="33"/>
      <c r="B601" s="34"/>
      <c r="C601" s="33"/>
      <c r="D601" s="174" t="s">
        <v>245</v>
      </c>
      <c r="E601" s="33"/>
      <c r="F601" s="178" t="s">
        <v>3324</v>
      </c>
      <c r="G601" s="238"/>
      <c r="H601" s="238"/>
      <c r="I601" s="238"/>
      <c r="J601" s="238"/>
      <c r="K601" s="238"/>
      <c r="L601" s="34"/>
      <c r="M601" s="176"/>
      <c r="N601" s="177"/>
      <c r="O601" s="59"/>
      <c r="P601" s="59"/>
      <c r="Q601" s="59"/>
      <c r="R601" s="59"/>
      <c r="S601" s="59"/>
      <c r="T601" s="60"/>
      <c r="U601" s="33"/>
      <c r="V601" s="33"/>
      <c r="W601" s="33"/>
      <c r="X601" s="33"/>
      <c r="Y601" s="33"/>
      <c r="Z601" s="33"/>
      <c r="AA601" s="33"/>
      <c r="AB601" s="33"/>
      <c r="AC601" s="33"/>
      <c r="AD601" s="33"/>
      <c r="AE601" s="33"/>
      <c r="AT601" s="18" t="s">
        <v>245</v>
      </c>
      <c r="AU601" s="18" t="s">
        <v>85</v>
      </c>
    </row>
    <row r="602" spans="1:65" s="13" customFormat="1" x14ac:dyDescent="0.2">
      <c r="B602" s="179"/>
      <c r="D602" s="174" t="s">
        <v>247</v>
      </c>
      <c r="E602" s="180" t="s">
        <v>1</v>
      </c>
      <c r="F602" s="181" t="s">
        <v>3325</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3326</v>
      </c>
      <c r="G603" s="244"/>
      <c r="H603" s="245">
        <v>4.165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4.165</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2" customFormat="1" ht="19.899999999999999" customHeight="1" x14ac:dyDescent="0.2">
      <c r="A605" s="33"/>
      <c r="B605" s="162"/>
      <c r="C605" s="163" t="s">
        <v>748</v>
      </c>
      <c r="D605" s="163" t="s">
        <v>237</v>
      </c>
      <c r="E605" s="164" t="s">
        <v>3327</v>
      </c>
      <c r="F605" s="165" t="s">
        <v>3328</v>
      </c>
      <c r="G605" s="240" t="s">
        <v>271</v>
      </c>
      <c r="H605" s="241">
        <v>7.7350000000000003</v>
      </c>
      <c r="I605" s="167"/>
      <c r="J605" s="254">
        <f>ROUND(I605*H605,2)</f>
        <v>0</v>
      </c>
      <c r="K605" s="255" t="s">
        <v>241</v>
      </c>
      <c r="L605" s="34"/>
      <c r="M605" s="168" t="s">
        <v>1</v>
      </c>
      <c r="N605" s="169" t="s">
        <v>41</v>
      </c>
      <c r="O605" s="59"/>
      <c r="P605" s="170">
        <f>O605*H605</f>
        <v>0</v>
      </c>
      <c r="Q605" s="170">
        <v>0</v>
      </c>
      <c r="R605" s="170">
        <f>Q605*H605</f>
        <v>0</v>
      </c>
      <c r="S605" s="170">
        <v>0</v>
      </c>
      <c r="T605" s="171">
        <f>S605*H605</f>
        <v>0</v>
      </c>
      <c r="U605" s="33"/>
      <c r="V605" s="33"/>
      <c r="W605" s="33"/>
      <c r="X605" s="33"/>
      <c r="Y605" s="33"/>
      <c r="Z605" s="33"/>
      <c r="AA605" s="33"/>
      <c r="AB605" s="33"/>
      <c r="AC605" s="33"/>
      <c r="AD605" s="33"/>
      <c r="AE605" s="33"/>
      <c r="AR605" s="172" t="s">
        <v>98</v>
      </c>
      <c r="AT605" s="172" t="s">
        <v>237</v>
      </c>
      <c r="AU605" s="172" t="s">
        <v>85</v>
      </c>
      <c r="AY605" s="18" t="s">
        <v>235</v>
      </c>
      <c r="BE605" s="173">
        <f>IF(N605="základní",J605,0)</f>
        <v>0</v>
      </c>
      <c r="BF605" s="173">
        <f>IF(N605="snížená",J605,0)</f>
        <v>0</v>
      </c>
      <c r="BG605" s="173">
        <f>IF(N605="zákl. přenesená",J605,0)</f>
        <v>0</v>
      </c>
      <c r="BH605" s="173">
        <f>IF(N605="sníž. přenesená",J605,0)</f>
        <v>0</v>
      </c>
      <c r="BI605" s="173">
        <f>IF(N605="nulová",J605,0)</f>
        <v>0</v>
      </c>
      <c r="BJ605" s="18" t="s">
        <v>83</v>
      </c>
      <c r="BK605" s="173">
        <f>ROUND(I605*H605,2)</f>
        <v>0</v>
      </c>
      <c r="BL605" s="18" t="s">
        <v>98</v>
      </c>
      <c r="BM605" s="172" t="s">
        <v>3329</v>
      </c>
    </row>
    <row r="606" spans="1:65" s="2" customFormat="1" ht="29.25" x14ac:dyDescent="0.2">
      <c r="A606" s="33"/>
      <c r="B606" s="34"/>
      <c r="C606" s="33"/>
      <c r="D606" s="174" t="s">
        <v>243</v>
      </c>
      <c r="E606" s="33"/>
      <c r="F606" s="175" t="s">
        <v>3330</v>
      </c>
      <c r="G606" s="238"/>
      <c r="H606" s="238"/>
      <c r="I606" s="238"/>
      <c r="J606" s="238"/>
      <c r="K606" s="238"/>
      <c r="L606" s="34"/>
      <c r="M606" s="176"/>
      <c r="N606" s="177"/>
      <c r="O606" s="59"/>
      <c r="P606" s="59"/>
      <c r="Q606" s="59"/>
      <c r="R606" s="59"/>
      <c r="S606" s="59"/>
      <c r="T606" s="60"/>
      <c r="U606" s="33"/>
      <c r="V606" s="33"/>
      <c r="W606" s="33"/>
      <c r="X606" s="33"/>
      <c r="Y606" s="33"/>
      <c r="Z606" s="33"/>
      <c r="AA606" s="33"/>
      <c r="AB606" s="33"/>
      <c r="AC606" s="33"/>
      <c r="AD606" s="33"/>
      <c r="AE606" s="33"/>
      <c r="AT606" s="18" t="s">
        <v>243</v>
      </c>
      <c r="AU606" s="18" t="s">
        <v>85</v>
      </c>
    </row>
    <row r="607" spans="1:65" s="2" customFormat="1" ht="87.75" x14ac:dyDescent="0.2">
      <c r="A607" s="33"/>
      <c r="B607" s="34"/>
      <c r="C607" s="33"/>
      <c r="D607" s="174" t="s">
        <v>245</v>
      </c>
      <c r="E607" s="33"/>
      <c r="F607" s="178" t="s">
        <v>3324</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245</v>
      </c>
      <c r="AU607" s="18" t="s">
        <v>85</v>
      </c>
    </row>
    <row r="608" spans="1:65" s="13" customFormat="1" x14ac:dyDescent="0.2">
      <c r="B608" s="179"/>
      <c r="D608" s="174" t="s">
        <v>247</v>
      </c>
      <c r="E608" s="180" t="s">
        <v>1</v>
      </c>
      <c r="F608" s="181" t="s">
        <v>3331</v>
      </c>
      <c r="G608" s="242"/>
      <c r="H608" s="243" t="s">
        <v>1</v>
      </c>
      <c r="I608" s="242"/>
      <c r="J608" s="242"/>
      <c r="K608" s="242"/>
      <c r="L608" s="179"/>
      <c r="M608" s="182"/>
      <c r="N608" s="183"/>
      <c r="O608" s="183"/>
      <c r="P608" s="183"/>
      <c r="Q608" s="183"/>
      <c r="R608" s="183"/>
      <c r="S608" s="183"/>
      <c r="T608" s="184"/>
      <c r="AT608" s="180" t="s">
        <v>247</v>
      </c>
      <c r="AU608" s="180" t="s">
        <v>85</v>
      </c>
      <c r="AV608" s="13" t="s">
        <v>83</v>
      </c>
      <c r="AW608" s="13" t="s">
        <v>33</v>
      </c>
      <c r="AX608" s="13" t="s">
        <v>76</v>
      </c>
      <c r="AY608" s="180" t="s">
        <v>235</v>
      </c>
    </row>
    <row r="609" spans="1:65" s="14" customFormat="1" x14ac:dyDescent="0.2">
      <c r="B609" s="185"/>
      <c r="D609" s="174" t="s">
        <v>247</v>
      </c>
      <c r="E609" s="186" t="s">
        <v>1</v>
      </c>
      <c r="F609" s="187" t="s">
        <v>3332</v>
      </c>
      <c r="G609" s="244"/>
      <c r="H609" s="245">
        <v>7.7350000000000003</v>
      </c>
      <c r="I609" s="244"/>
      <c r="J609" s="244"/>
      <c r="K609" s="244"/>
      <c r="L609" s="185"/>
      <c r="M609" s="188"/>
      <c r="N609" s="189"/>
      <c r="O609" s="189"/>
      <c r="P609" s="189"/>
      <c r="Q609" s="189"/>
      <c r="R609" s="189"/>
      <c r="S609" s="189"/>
      <c r="T609" s="190"/>
      <c r="AT609" s="186" t="s">
        <v>247</v>
      </c>
      <c r="AU609" s="186" t="s">
        <v>85</v>
      </c>
      <c r="AV609" s="14" t="s">
        <v>85</v>
      </c>
      <c r="AW609" s="14" t="s">
        <v>33</v>
      </c>
      <c r="AX609" s="14" t="s">
        <v>76</v>
      </c>
      <c r="AY609" s="186" t="s">
        <v>235</v>
      </c>
    </row>
    <row r="610" spans="1:65" s="15" customFormat="1" x14ac:dyDescent="0.2">
      <c r="B610" s="191"/>
      <c r="D610" s="174" t="s">
        <v>247</v>
      </c>
      <c r="E610" s="192" t="s">
        <v>1</v>
      </c>
      <c r="F610" s="193" t="s">
        <v>252</v>
      </c>
      <c r="G610" s="246"/>
      <c r="H610" s="247">
        <v>7.7350000000000003</v>
      </c>
      <c r="I610" s="246"/>
      <c r="J610" s="246"/>
      <c r="K610" s="246"/>
      <c r="L610" s="191"/>
      <c r="M610" s="194"/>
      <c r="N610" s="195"/>
      <c r="O610" s="195"/>
      <c r="P610" s="195"/>
      <c r="Q610" s="195"/>
      <c r="R610" s="195"/>
      <c r="S610" s="195"/>
      <c r="T610" s="196"/>
      <c r="AT610" s="192" t="s">
        <v>247</v>
      </c>
      <c r="AU610" s="192" t="s">
        <v>85</v>
      </c>
      <c r="AV610" s="15" t="s">
        <v>98</v>
      </c>
      <c r="AW610" s="15" t="s">
        <v>33</v>
      </c>
      <c r="AX610" s="15" t="s">
        <v>83</v>
      </c>
      <c r="AY610" s="192" t="s">
        <v>235</v>
      </c>
    </row>
    <row r="611" spans="1:65" s="2" customFormat="1" ht="14.45" customHeight="1" x14ac:dyDescent="0.2">
      <c r="A611" s="33"/>
      <c r="B611" s="162"/>
      <c r="C611" s="163" t="s">
        <v>758</v>
      </c>
      <c r="D611" s="163" t="s">
        <v>237</v>
      </c>
      <c r="E611" s="164" t="s">
        <v>3333</v>
      </c>
      <c r="F611" s="165" t="s">
        <v>3334</v>
      </c>
      <c r="G611" s="240" t="s">
        <v>341</v>
      </c>
      <c r="H611" s="241">
        <v>0.26200000000000001</v>
      </c>
      <c r="I611" s="167"/>
      <c r="J611" s="254">
        <f>ROUND(I611*H611,2)</f>
        <v>0</v>
      </c>
      <c r="K611" s="255" t="s">
        <v>241</v>
      </c>
      <c r="L611" s="34"/>
      <c r="M611" s="168" t="s">
        <v>1</v>
      </c>
      <c r="N611" s="169" t="s">
        <v>41</v>
      </c>
      <c r="O611" s="59"/>
      <c r="P611" s="170">
        <f>O611*H611</f>
        <v>0</v>
      </c>
      <c r="Q611" s="170">
        <v>1.06277</v>
      </c>
      <c r="R611" s="170">
        <f>Q611*H611</f>
        <v>0.27844574</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3335</v>
      </c>
    </row>
    <row r="612" spans="1:65" s="2" customFormat="1" x14ac:dyDescent="0.2">
      <c r="A612" s="33"/>
      <c r="B612" s="34"/>
      <c r="C612" s="33"/>
      <c r="D612" s="174" t="s">
        <v>243</v>
      </c>
      <c r="E612" s="33"/>
      <c r="F612" s="175" t="s">
        <v>3336</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39" x14ac:dyDescent="0.2">
      <c r="A613" s="33"/>
      <c r="B613" s="34"/>
      <c r="C613" s="33"/>
      <c r="D613" s="174" t="s">
        <v>245</v>
      </c>
      <c r="E613" s="33"/>
      <c r="F613" s="178" t="s">
        <v>3337</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3" customFormat="1" x14ac:dyDescent="0.2">
      <c r="B614" s="179"/>
      <c r="D614" s="174" t="s">
        <v>247</v>
      </c>
      <c r="E614" s="180" t="s">
        <v>1</v>
      </c>
      <c r="F614" s="181" t="s">
        <v>3107</v>
      </c>
      <c r="G614" s="242"/>
      <c r="H614" s="243" t="s">
        <v>1</v>
      </c>
      <c r="I614" s="242"/>
      <c r="J614" s="242"/>
      <c r="K614" s="242"/>
      <c r="L614" s="179"/>
      <c r="M614" s="182"/>
      <c r="N614" s="183"/>
      <c r="O614" s="183"/>
      <c r="P614" s="183"/>
      <c r="Q614" s="183"/>
      <c r="R614" s="183"/>
      <c r="S614" s="183"/>
      <c r="T614" s="184"/>
      <c r="AT614" s="180" t="s">
        <v>247</v>
      </c>
      <c r="AU614" s="180" t="s">
        <v>85</v>
      </c>
      <c r="AV614" s="13" t="s">
        <v>83</v>
      </c>
      <c r="AW614" s="13" t="s">
        <v>33</v>
      </c>
      <c r="AX614" s="13" t="s">
        <v>76</v>
      </c>
      <c r="AY614" s="180" t="s">
        <v>235</v>
      </c>
    </row>
    <row r="615" spans="1:65" s="13" customFormat="1" x14ac:dyDescent="0.2">
      <c r="B615" s="179"/>
      <c r="D615" s="174" t="s">
        <v>247</v>
      </c>
      <c r="E615" s="180" t="s">
        <v>1</v>
      </c>
      <c r="F615" s="181" t="s">
        <v>3338</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3339</v>
      </c>
      <c r="G616" s="244"/>
      <c r="H616" s="245">
        <v>0.26200000000000001</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5" customFormat="1" x14ac:dyDescent="0.2">
      <c r="B617" s="191"/>
      <c r="D617" s="174" t="s">
        <v>247</v>
      </c>
      <c r="E617" s="192" t="s">
        <v>1</v>
      </c>
      <c r="F617" s="193" t="s">
        <v>252</v>
      </c>
      <c r="G617" s="246"/>
      <c r="H617" s="247">
        <v>0.26200000000000001</v>
      </c>
      <c r="I617" s="246"/>
      <c r="J617" s="246"/>
      <c r="K617" s="246"/>
      <c r="L617" s="191"/>
      <c r="M617" s="194"/>
      <c r="N617" s="195"/>
      <c r="O617" s="195"/>
      <c r="P617" s="195"/>
      <c r="Q617" s="195"/>
      <c r="R617" s="195"/>
      <c r="S617" s="195"/>
      <c r="T617" s="196"/>
      <c r="AT617" s="192" t="s">
        <v>247</v>
      </c>
      <c r="AU617" s="192" t="s">
        <v>85</v>
      </c>
      <c r="AV617" s="15" t="s">
        <v>98</v>
      </c>
      <c r="AW617" s="15" t="s">
        <v>33</v>
      </c>
      <c r="AX617" s="15" t="s">
        <v>83</v>
      </c>
      <c r="AY617" s="192" t="s">
        <v>235</v>
      </c>
    </row>
    <row r="618" spans="1:65" s="12" customFormat="1" ht="22.9" customHeight="1" x14ac:dyDescent="0.2">
      <c r="B618" s="152"/>
      <c r="D618" s="153" t="s">
        <v>75</v>
      </c>
      <c r="E618" s="161" t="s">
        <v>316</v>
      </c>
      <c r="F618" s="161" t="s">
        <v>623</v>
      </c>
      <c r="G618" s="239"/>
      <c r="H618" s="239"/>
      <c r="I618" s="239"/>
      <c r="J618" s="253">
        <f>BK618</f>
        <v>0</v>
      </c>
      <c r="K618" s="239"/>
      <c r="L618" s="152"/>
      <c r="M618" s="155"/>
      <c r="N618" s="156"/>
      <c r="O618" s="156"/>
      <c r="P618" s="157">
        <f>SUM(P619:P639)</f>
        <v>0</v>
      </c>
      <c r="Q618" s="156"/>
      <c r="R618" s="157">
        <f>SUM(R619:R639)</f>
        <v>0.89344000000000001</v>
      </c>
      <c r="S618" s="156"/>
      <c r="T618" s="158">
        <f>SUM(T619:T639)</f>
        <v>3.08</v>
      </c>
      <c r="AR618" s="153" t="s">
        <v>83</v>
      </c>
      <c r="AT618" s="159" t="s">
        <v>75</v>
      </c>
      <c r="AU618" s="159" t="s">
        <v>83</v>
      </c>
      <c r="AY618" s="153" t="s">
        <v>235</v>
      </c>
      <c r="BK618" s="160">
        <f>SUM(BK619:BK639)</f>
        <v>0</v>
      </c>
    </row>
    <row r="619" spans="1:65" s="2" customFormat="1" ht="19.899999999999999" customHeight="1" x14ac:dyDescent="0.2">
      <c r="A619" s="33"/>
      <c r="B619" s="162"/>
      <c r="C619" s="163" t="s">
        <v>766</v>
      </c>
      <c r="D619" s="163" t="s">
        <v>237</v>
      </c>
      <c r="E619" s="164" t="s">
        <v>3340</v>
      </c>
      <c r="F619" s="165" t="s">
        <v>3341</v>
      </c>
      <c r="G619" s="240" t="s">
        <v>627</v>
      </c>
      <c r="H619" s="241">
        <v>72</v>
      </c>
      <c r="I619" s="167"/>
      <c r="J619" s="254">
        <f>ROUND(I619*H619,2)</f>
        <v>0</v>
      </c>
      <c r="K619" s="255" t="s">
        <v>241</v>
      </c>
      <c r="L619" s="34"/>
      <c r="M619" s="168" t="s">
        <v>1</v>
      </c>
      <c r="N619" s="169" t="s">
        <v>41</v>
      </c>
      <c r="O619" s="59"/>
      <c r="P619" s="170">
        <f>O619*H619</f>
        <v>0</v>
      </c>
      <c r="Q619" s="170">
        <v>4.0000000000000003E-5</v>
      </c>
      <c r="R619" s="170">
        <f>Q619*H619</f>
        <v>2.8800000000000002E-3</v>
      </c>
      <c r="S619" s="170">
        <v>0</v>
      </c>
      <c r="T619" s="171">
        <f>S619*H619</f>
        <v>0</v>
      </c>
      <c r="U619" s="33"/>
      <c r="V619" s="33"/>
      <c r="W619" s="33"/>
      <c r="X619" s="33"/>
      <c r="Y619" s="33"/>
      <c r="Z619" s="33"/>
      <c r="AA619" s="33"/>
      <c r="AB619" s="33"/>
      <c r="AC619" s="33"/>
      <c r="AD619" s="33"/>
      <c r="AE619" s="33"/>
      <c r="AR619" s="172" t="s">
        <v>98</v>
      </c>
      <c r="AT619" s="172" t="s">
        <v>237</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3342</v>
      </c>
    </row>
    <row r="620" spans="1:65" s="2" customFormat="1" ht="19.5" x14ac:dyDescent="0.2">
      <c r="A620" s="33"/>
      <c r="B620" s="34"/>
      <c r="C620" s="33"/>
      <c r="D620" s="174" t="s">
        <v>243</v>
      </c>
      <c r="E620" s="33"/>
      <c r="F620" s="175" t="s">
        <v>3343</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107.25" x14ac:dyDescent="0.2">
      <c r="A621" s="33"/>
      <c r="B621" s="34"/>
      <c r="C621" s="33"/>
      <c r="D621" s="174" t="s">
        <v>245</v>
      </c>
      <c r="E621" s="33"/>
      <c r="F621" s="178" t="s">
        <v>630</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245</v>
      </c>
      <c r="AU621" s="18" t="s">
        <v>85</v>
      </c>
    </row>
    <row r="622" spans="1:65" s="13" customFormat="1" x14ac:dyDescent="0.2">
      <c r="B622" s="179"/>
      <c r="D622" s="174" t="s">
        <v>247</v>
      </c>
      <c r="E622" s="180" t="s">
        <v>1</v>
      </c>
      <c r="F622" s="181" t="s">
        <v>3107</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3" customFormat="1" x14ac:dyDescent="0.2">
      <c r="B623" s="179"/>
      <c r="D623" s="174" t="s">
        <v>247</v>
      </c>
      <c r="E623" s="180" t="s">
        <v>1</v>
      </c>
      <c r="F623" s="181" t="s">
        <v>631</v>
      </c>
      <c r="G623" s="242"/>
      <c r="H623" s="243" t="s">
        <v>1</v>
      </c>
      <c r="I623" s="242"/>
      <c r="J623" s="242"/>
      <c r="K623" s="242"/>
      <c r="L623" s="179"/>
      <c r="M623" s="182"/>
      <c r="N623" s="183"/>
      <c r="O623" s="183"/>
      <c r="P623" s="183"/>
      <c r="Q623" s="183"/>
      <c r="R623" s="183"/>
      <c r="S623" s="183"/>
      <c r="T623" s="184"/>
      <c r="AT623" s="180" t="s">
        <v>247</v>
      </c>
      <c r="AU623" s="180" t="s">
        <v>85</v>
      </c>
      <c r="AV623" s="13" t="s">
        <v>83</v>
      </c>
      <c r="AW623" s="13" t="s">
        <v>33</v>
      </c>
      <c r="AX623" s="13" t="s">
        <v>76</v>
      </c>
      <c r="AY623" s="180" t="s">
        <v>235</v>
      </c>
    </row>
    <row r="624" spans="1:65" s="14" customFormat="1" x14ac:dyDescent="0.2">
      <c r="B624" s="185"/>
      <c r="D624" s="174" t="s">
        <v>247</v>
      </c>
      <c r="E624" s="186" t="s">
        <v>1</v>
      </c>
      <c r="F624" s="187" t="s">
        <v>592</v>
      </c>
      <c r="G624" s="244"/>
      <c r="H624" s="245">
        <v>44</v>
      </c>
      <c r="I624" s="244"/>
      <c r="J624" s="244"/>
      <c r="K624" s="244"/>
      <c r="L624" s="185"/>
      <c r="M624" s="188"/>
      <c r="N624" s="189"/>
      <c r="O624" s="189"/>
      <c r="P624" s="189"/>
      <c r="Q624" s="189"/>
      <c r="R624" s="189"/>
      <c r="S624" s="189"/>
      <c r="T624" s="190"/>
      <c r="AT624" s="186" t="s">
        <v>247</v>
      </c>
      <c r="AU624" s="186" t="s">
        <v>85</v>
      </c>
      <c r="AV624" s="14" t="s">
        <v>85</v>
      </c>
      <c r="AW624" s="14" t="s">
        <v>33</v>
      </c>
      <c r="AX624" s="14" t="s">
        <v>76</v>
      </c>
      <c r="AY624" s="186" t="s">
        <v>235</v>
      </c>
    </row>
    <row r="625" spans="1:65" s="13" customFormat="1" x14ac:dyDescent="0.2">
      <c r="B625" s="179"/>
      <c r="D625" s="174" t="s">
        <v>247</v>
      </c>
      <c r="E625" s="180" t="s">
        <v>1</v>
      </c>
      <c r="F625" s="181" t="s">
        <v>3344</v>
      </c>
      <c r="G625" s="242"/>
      <c r="H625" s="243" t="s">
        <v>1</v>
      </c>
      <c r="I625" s="242"/>
      <c r="J625" s="242"/>
      <c r="K625" s="242"/>
      <c r="L625" s="179"/>
      <c r="M625" s="182"/>
      <c r="N625" s="183"/>
      <c r="O625" s="183"/>
      <c r="P625" s="183"/>
      <c r="Q625" s="183"/>
      <c r="R625" s="183"/>
      <c r="S625" s="183"/>
      <c r="T625" s="184"/>
      <c r="AT625" s="180" t="s">
        <v>247</v>
      </c>
      <c r="AU625" s="180" t="s">
        <v>85</v>
      </c>
      <c r="AV625" s="13" t="s">
        <v>83</v>
      </c>
      <c r="AW625" s="13" t="s">
        <v>33</v>
      </c>
      <c r="AX625" s="13" t="s">
        <v>76</v>
      </c>
      <c r="AY625" s="180" t="s">
        <v>235</v>
      </c>
    </row>
    <row r="626" spans="1:65" s="14" customFormat="1" x14ac:dyDescent="0.2">
      <c r="B626" s="185"/>
      <c r="D626" s="174" t="s">
        <v>247</v>
      </c>
      <c r="E626" s="186" t="s">
        <v>1</v>
      </c>
      <c r="F626" s="187" t="s">
        <v>3345</v>
      </c>
      <c r="G626" s="244"/>
      <c r="H626" s="245">
        <v>28</v>
      </c>
      <c r="I626" s="244"/>
      <c r="J626" s="244"/>
      <c r="K626" s="244"/>
      <c r="L626" s="185"/>
      <c r="M626" s="188"/>
      <c r="N626" s="189"/>
      <c r="O626" s="189"/>
      <c r="P626" s="189"/>
      <c r="Q626" s="189"/>
      <c r="R626" s="189"/>
      <c r="S626" s="189"/>
      <c r="T626" s="190"/>
      <c r="AT626" s="186" t="s">
        <v>247</v>
      </c>
      <c r="AU626" s="186" t="s">
        <v>85</v>
      </c>
      <c r="AV626" s="14" t="s">
        <v>85</v>
      </c>
      <c r="AW626" s="14" t="s">
        <v>33</v>
      </c>
      <c r="AX626" s="14" t="s">
        <v>76</v>
      </c>
      <c r="AY626" s="186" t="s">
        <v>235</v>
      </c>
    </row>
    <row r="627" spans="1:65" s="15" customFormat="1" x14ac:dyDescent="0.2">
      <c r="B627" s="191"/>
      <c r="D627" s="174" t="s">
        <v>247</v>
      </c>
      <c r="E627" s="192" t="s">
        <v>1</v>
      </c>
      <c r="F627" s="193" t="s">
        <v>252</v>
      </c>
      <c r="G627" s="246"/>
      <c r="H627" s="247">
        <v>72</v>
      </c>
      <c r="I627" s="246"/>
      <c r="J627" s="246"/>
      <c r="K627" s="246"/>
      <c r="L627" s="191"/>
      <c r="M627" s="194"/>
      <c r="N627" s="195"/>
      <c r="O627" s="195"/>
      <c r="P627" s="195"/>
      <c r="Q627" s="195"/>
      <c r="R627" s="195"/>
      <c r="S627" s="195"/>
      <c r="T627" s="196"/>
      <c r="AT627" s="192" t="s">
        <v>247</v>
      </c>
      <c r="AU627" s="192" t="s">
        <v>85</v>
      </c>
      <c r="AV627" s="15" t="s">
        <v>98</v>
      </c>
      <c r="AW627" s="15" t="s">
        <v>33</v>
      </c>
      <c r="AX627" s="15" t="s">
        <v>83</v>
      </c>
      <c r="AY627" s="192" t="s">
        <v>235</v>
      </c>
    </row>
    <row r="628" spans="1:65" s="2" customFormat="1" ht="19.899999999999999" customHeight="1" x14ac:dyDescent="0.2">
      <c r="A628" s="33"/>
      <c r="B628" s="162"/>
      <c r="C628" s="197" t="s">
        <v>774</v>
      </c>
      <c r="D628" s="197" t="s">
        <v>338</v>
      </c>
      <c r="E628" s="198" t="s">
        <v>3346</v>
      </c>
      <c r="F628" s="199" t="s">
        <v>3347</v>
      </c>
      <c r="G628" s="248" t="s">
        <v>627</v>
      </c>
      <c r="H628" s="249">
        <v>44</v>
      </c>
      <c r="I628" s="200"/>
      <c r="J628" s="256">
        <f>ROUND(I628*H628,2)</f>
        <v>0</v>
      </c>
      <c r="K628" s="257" t="s">
        <v>241</v>
      </c>
      <c r="L628" s="201"/>
      <c r="M628" s="202" t="s">
        <v>1</v>
      </c>
      <c r="N628" s="203" t="s">
        <v>41</v>
      </c>
      <c r="O628" s="59"/>
      <c r="P628" s="170">
        <f>O628*H628</f>
        <v>0</v>
      </c>
      <c r="Q628" s="170">
        <v>2.0240000000000001E-2</v>
      </c>
      <c r="R628" s="170">
        <f>Q628*H628</f>
        <v>0.89056000000000002</v>
      </c>
      <c r="S628" s="170">
        <v>0</v>
      </c>
      <c r="T628" s="171">
        <f>S628*H628</f>
        <v>0</v>
      </c>
      <c r="U628" s="33"/>
      <c r="V628" s="33"/>
      <c r="W628" s="33"/>
      <c r="X628" s="33"/>
      <c r="Y628" s="33"/>
      <c r="Z628" s="33"/>
      <c r="AA628" s="33"/>
      <c r="AB628" s="33"/>
      <c r="AC628" s="33"/>
      <c r="AD628" s="33"/>
      <c r="AE628" s="33"/>
      <c r="AR628" s="172" t="s">
        <v>316</v>
      </c>
      <c r="AT628" s="172" t="s">
        <v>338</v>
      </c>
      <c r="AU628" s="172" t="s">
        <v>85</v>
      </c>
      <c r="AY628" s="18" t="s">
        <v>235</v>
      </c>
      <c r="BE628" s="173">
        <f>IF(N628="základní",J628,0)</f>
        <v>0</v>
      </c>
      <c r="BF628" s="173">
        <f>IF(N628="snížená",J628,0)</f>
        <v>0</v>
      </c>
      <c r="BG628" s="173">
        <f>IF(N628="zákl. přenesená",J628,0)</f>
        <v>0</v>
      </c>
      <c r="BH628" s="173">
        <f>IF(N628="sníž. přenesená",J628,0)</f>
        <v>0</v>
      </c>
      <c r="BI628" s="173">
        <f>IF(N628="nulová",J628,0)</f>
        <v>0</v>
      </c>
      <c r="BJ628" s="18" t="s">
        <v>83</v>
      </c>
      <c r="BK628" s="173">
        <f>ROUND(I628*H628,2)</f>
        <v>0</v>
      </c>
      <c r="BL628" s="18" t="s">
        <v>98</v>
      </c>
      <c r="BM628" s="172" t="s">
        <v>3348</v>
      </c>
    </row>
    <row r="629" spans="1:65" s="2" customFormat="1" x14ac:dyDescent="0.2">
      <c r="A629" s="33"/>
      <c r="B629" s="34"/>
      <c r="C629" s="33"/>
      <c r="D629" s="174" t="s">
        <v>243</v>
      </c>
      <c r="E629" s="33"/>
      <c r="F629" s="175" t="s">
        <v>3347</v>
      </c>
      <c r="G629" s="238"/>
      <c r="H629" s="238"/>
      <c r="I629" s="238"/>
      <c r="J629" s="238"/>
      <c r="K629" s="238"/>
      <c r="L629" s="34"/>
      <c r="M629" s="176"/>
      <c r="N629" s="177"/>
      <c r="O629" s="59"/>
      <c r="P629" s="59"/>
      <c r="Q629" s="59"/>
      <c r="R629" s="59"/>
      <c r="S629" s="59"/>
      <c r="T629" s="60"/>
      <c r="U629" s="33"/>
      <c r="V629" s="33"/>
      <c r="W629" s="33"/>
      <c r="X629" s="33"/>
      <c r="Y629" s="33"/>
      <c r="Z629" s="33"/>
      <c r="AA629" s="33"/>
      <c r="AB629" s="33"/>
      <c r="AC629" s="33"/>
      <c r="AD629" s="33"/>
      <c r="AE629" s="33"/>
      <c r="AT629" s="18" t="s">
        <v>243</v>
      </c>
      <c r="AU629" s="18" t="s">
        <v>85</v>
      </c>
    </row>
    <row r="630" spans="1:65" s="13" customFormat="1" x14ac:dyDescent="0.2">
      <c r="B630" s="179"/>
      <c r="D630" s="174" t="s">
        <v>247</v>
      </c>
      <c r="E630" s="180" t="s">
        <v>1</v>
      </c>
      <c r="F630" s="181" t="s">
        <v>3349</v>
      </c>
      <c r="G630" s="242"/>
      <c r="H630" s="243" t="s">
        <v>1</v>
      </c>
      <c r="I630" s="242"/>
      <c r="J630" s="242"/>
      <c r="K630" s="242"/>
      <c r="L630" s="179"/>
      <c r="M630" s="182"/>
      <c r="N630" s="183"/>
      <c r="O630" s="183"/>
      <c r="P630" s="183"/>
      <c r="Q630" s="183"/>
      <c r="R630" s="183"/>
      <c r="S630" s="183"/>
      <c r="T630" s="184"/>
      <c r="AT630" s="180" t="s">
        <v>247</v>
      </c>
      <c r="AU630" s="180" t="s">
        <v>85</v>
      </c>
      <c r="AV630" s="13" t="s">
        <v>83</v>
      </c>
      <c r="AW630" s="13" t="s">
        <v>33</v>
      </c>
      <c r="AX630" s="13" t="s">
        <v>76</v>
      </c>
      <c r="AY630" s="180" t="s">
        <v>235</v>
      </c>
    </row>
    <row r="631" spans="1:65" s="14" customFormat="1" x14ac:dyDescent="0.2">
      <c r="B631" s="185"/>
      <c r="D631" s="174" t="s">
        <v>247</v>
      </c>
      <c r="E631" s="186" t="s">
        <v>1</v>
      </c>
      <c r="F631" s="187" t="s">
        <v>592</v>
      </c>
      <c r="G631" s="244"/>
      <c r="H631" s="245">
        <v>44</v>
      </c>
      <c r="I631" s="244"/>
      <c r="J631" s="244"/>
      <c r="K631" s="244"/>
      <c r="L631" s="185"/>
      <c r="M631" s="188"/>
      <c r="N631" s="189"/>
      <c r="O631" s="189"/>
      <c r="P631" s="189"/>
      <c r="Q631" s="189"/>
      <c r="R631" s="189"/>
      <c r="S631" s="189"/>
      <c r="T631" s="190"/>
      <c r="AT631" s="186" t="s">
        <v>247</v>
      </c>
      <c r="AU631" s="186" t="s">
        <v>85</v>
      </c>
      <c r="AV631" s="14" t="s">
        <v>85</v>
      </c>
      <c r="AW631" s="14" t="s">
        <v>33</v>
      </c>
      <c r="AX631" s="14" t="s">
        <v>76</v>
      </c>
      <c r="AY631" s="186" t="s">
        <v>235</v>
      </c>
    </row>
    <row r="632" spans="1:65" s="15" customFormat="1" x14ac:dyDescent="0.2">
      <c r="B632" s="191"/>
      <c r="D632" s="174" t="s">
        <v>247</v>
      </c>
      <c r="E632" s="192" t="s">
        <v>1</v>
      </c>
      <c r="F632" s="193" t="s">
        <v>252</v>
      </c>
      <c r="G632" s="246"/>
      <c r="H632" s="247">
        <v>44</v>
      </c>
      <c r="I632" s="246"/>
      <c r="J632" s="246"/>
      <c r="K632" s="246"/>
      <c r="L632" s="191"/>
      <c r="M632" s="194"/>
      <c r="N632" s="195"/>
      <c r="O632" s="195"/>
      <c r="P632" s="195"/>
      <c r="Q632" s="195"/>
      <c r="R632" s="195"/>
      <c r="S632" s="195"/>
      <c r="T632" s="196"/>
      <c r="AT632" s="192" t="s">
        <v>247</v>
      </c>
      <c r="AU632" s="192" t="s">
        <v>85</v>
      </c>
      <c r="AV632" s="15" t="s">
        <v>98</v>
      </c>
      <c r="AW632" s="15" t="s">
        <v>33</v>
      </c>
      <c r="AX632" s="15" t="s">
        <v>83</v>
      </c>
      <c r="AY632" s="192" t="s">
        <v>235</v>
      </c>
    </row>
    <row r="633" spans="1:65" s="2" customFormat="1" ht="19.899999999999999" customHeight="1" x14ac:dyDescent="0.2">
      <c r="A633" s="33"/>
      <c r="B633" s="162"/>
      <c r="C633" s="163" t="s">
        <v>1538</v>
      </c>
      <c r="D633" s="163" t="s">
        <v>237</v>
      </c>
      <c r="E633" s="164" t="s">
        <v>639</v>
      </c>
      <c r="F633" s="165" t="s">
        <v>640</v>
      </c>
      <c r="G633" s="240" t="s">
        <v>627</v>
      </c>
      <c r="H633" s="241">
        <v>44</v>
      </c>
      <c r="I633" s="167"/>
      <c r="J633" s="254">
        <f>ROUND(I633*H633,2)</f>
        <v>0</v>
      </c>
      <c r="K633" s="255" t="s">
        <v>241</v>
      </c>
      <c r="L633" s="34"/>
      <c r="M633" s="168" t="s">
        <v>1</v>
      </c>
      <c r="N633" s="169" t="s">
        <v>41</v>
      </c>
      <c r="O633" s="59"/>
      <c r="P633" s="170">
        <f>O633*H633</f>
        <v>0</v>
      </c>
      <c r="Q633" s="170">
        <v>0</v>
      </c>
      <c r="R633" s="170">
        <f>Q633*H633</f>
        <v>0</v>
      </c>
      <c r="S633" s="170">
        <v>7.0000000000000007E-2</v>
      </c>
      <c r="T633" s="171">
        <f>S633*H633</f>
        <v>3.08</v>
      </c>
      <c r="U633" s="33"/>
      <c r="V633" s="33"/>
      <c r="W633" s="33"/>
      <c r="X633" s="33"/>
      <c r="Y633" s="33"/>
      <c r="Z633" s="33"/>
      <c r="AA633" s="33"/>
      <c r="AB633" s="33"/>
      <c r="AC633" s="33"/>
      <c r="AD633" s="33"/>
      <c r="AE633" s="33"/>
      <c r="AR633" s="172" t="s">
        <v>98</v>
      </c>
      <c r="AT633" s="172" t="s">
        <v>237</v>
      </c>
      <c r="AU633" s="172" t="s">
        <v>85</v>
      </c>
      <c r="AY633" s="18" t="s">
        <v>235</v>
      </c>
      <c r="BE633" s="173">
        <f>IF(N633="základní",J633,0)</f>
        <v>0</v>
      </c>
      <c r="BF633" s="173">
        <f>IF(N633="snížená",J633,0)</f>
        <v>0</v>
      </c>
      <c r="BG633" s="173">
        <f>IF(N633="zákl. přenesená",J633,0)</f>
        <v>0</v>
      </c>
      <c r="BH633" s="173">
        <f>IF(N633="sníž. přenesená",J633,0)</f>
        <v>0</v>
      </c>
      <c r="BI633" s="173">
        <f>IF(N633="nulová",J633,0)</f>
        <v>0</v>
      </c>
      <c r="BJ633" s="18" t="s">
        <v>83</v>
      </c>
      <c r="BK633" s="173">
        <f>ROUND(I633*H633,2)</f>
        <v>0</v>
      </c>
      <c r="BL633" s="18" t="s">
        <v>98</v>
      </c>
      <c r="BM633" s="172" t="s">
        <v>3350</v>
      </c>
    </row>
    <row r="634" spans="1:65" s="2" customFormat="1" ht="19.5" x14ac:dyDescent="0.2">
      <c r="A634" s="33"/>
      <c r="B634" s="34"/>
      <c r="C634" s="33"/>
      <c r="D634" s="174" t="s">
        <v>243</v>
      </c>
      <c r="E634" s="33"/>
      <c r="F634" s="175" t="s">
        <v>642</v>
      </c>
      <c r="G634" s="238"/>
      <c r="H634" s="238"/>
      <c r="I634" s="238"/>
      <c r="J634" s="238"/>
      <c r="K634" s="238"/>
      <c r="L634" s="34"/>
      <c r="M634" s="176"/>
      <c r="N634" s="177"/>
      <c r="O634" s="59"/>
      <c r="P634" s="59"/>
      <c r="Q634" s="59"/>
      <c r="R634" s="59"/>
      <c r="S634" s="59"/>
      <c r="T634" s="60"/>
      <c r="U634" s="33"/>
      <c r="V634" s="33"/>
      <c r="W634" s="33"/>
      <c r="X634" s="33"/>
      <c r="Y634" s="33"/>
      <c r="Z634" s="33"/>
      <c r="AA634" s="33"/>
      <c r="AB634" s="33"/>
      <c r="AC634" s="33"/>
      <c r="AD634" s="33"/>
      <c r="AE634" s="33"/>
      <c r="AT634" s="18" t="s">
        <v>243</v>
      </c>
      <c r="AU634" s="18" t="s">
        <v>85</v>
      </c>
    </row>
    <row r="635" spans="1:65" s="2" customFormat="1" ht="39" x14ac:dyDescent="0.2">
      <c r="A635" s="33"/>
      <c r="B635" s="34"/>
      <c r="C635" s="33"/>
      <c r="D635" s="174" t="s">
        <v>245</v>
      </c>
      <c r="E635" s="33"/>
      <c r="F635" s="178" t="s">
        <v>643</v>
      </c>
      <c r="G635" s="238"/>
      <c r="H635" s="238"/>
      <c r="I635" s="238"/>
      <c r="J635" s="238"/>
      <c r="K635" s="238"/>
      <c r="L635" s="34"/>
      <c r="M635" s="176"/>
      <c r="N635" s="177"/>
      <c r="O635" s="59"/>
      <c r="P635" s="59"/>
      <c r="Q635" s="59"/>
      <c r="R635" s="59"/>
      <c r="S635" s="59"/>
      <c r="T635" s="60"/>
      <c r="U635" s="33"/>
      <c r="V635" s="33"/>
      <c r="W635" s="33"/>
      <c r="X635" s="33"/>
      <c r="Y635" s="33"/>
      <c r="Z635" s="33"/>
      <c r="AA635" s="33"/>
      <c r="AB635" s="33"/>
      <c r="AC635" s="33"/>
      <c r="AD635" s="33"/>
      <c r="AE635" s="33"/>
      <c r="AT635" s="18" t="s">
        <v>245</v>
      </c>
      <c r="AU635" s="18" t="s">
        <v>85</v>
      </c>
    </row>
    <row r="636" spans="1:65" s="13" customFormat="1" x14ac:dyDescent="0.2">
      <c r="B636" s="179"/>
      <c r="D636" s="174" t="s">
        <v>247</v>
      </c>
      <c r="E636" s="180" t="s">
        <v>1</v>
      </c>
      <c r="F636" s="181" t="s">
        <v>3107</v>
      </c>
      <c r="G636" s="242"/>
      <c r="H636" s="243" t="s">
        <v>1</v>
      </c>
      <c r="I636" s="242"/>
      <c r="J636" s="242"/>
      <c r="K636" s="242"/>
      <c r="L636" s="179"/>
      <c r="M636" s="182"/>
      <c r="N636" s="183"/>
      <c r="O636" s="183"/>
      <c r="P636" s="183"/>
      <c r="Q636" s="183"/>
      <c r="R636" s="183"/>
      <c r="S636" s="183"/>
      <c r="T636" s="184"/>
      <c r="AT636" s="180" t="s">
        <v>247</v>
      </c>
      <c r="AU636" s="180" t="s">
        <v>85</v>
      </c>
      <c r="AV636" s="13" t="s">
        <v>83</v>
      </c>
      <c r="AW636" s="13" t="s">
        <v>33</v>
      </c>
      <c r="AX636" s="13" t="s">
        <v>76</v>
      </c>
      <c r="AY636" s="180" t="s">
        <v>235</v>
      </c>
    </row>
    <row r="637" spans="1:65" s="13" customFormat="1" x14ac:dyDescent="0.2">
      <c r="B637" s="179"/>
      <c r="D637" s="174" t="s">
        <v>247</v>
      </c>
      <c r="E637" s="180" t="s">
        <v>1</v>
      </c>
      <c r="F637" s="181" t="s">
        <v>644</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592</v>
      </c>
      <c r="G638" s="244"/>
      <c r="H638" s="245">
        <v>44</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12" customFormat="1" ht="22.9" customHeight="1" x14ac:dyDescent="0.2">
      <c r="B640" s="152"/>
      <c r="D640" s="153" t="s">
        <v>75</v>
      </c>
      <c r="E640" s="161" t="s">
        <v>322</v>
      </c>
      <c r="F640" s="161" t="s">
        <v>653</v>
      </c>
      <c r="G640" s="239"/>
      <c r="H640" s="239"/>
      <c r="I640" s="239"/>
      <c r="J640" s="253">
        <f>BK640</f>
        <v>0</v>
      </c>
      <c r="K640" s="239"/>
      <c r="L640" s="152"/>
      <c r="M640" s="155"/>
      <c r="N640" s="156"/>
      <c r="O640" s="156"/>
      <c r="P640" s="157">
        <f>SUM(P641:P693)</f>
        <v>0</v>
      </c>
      <c r="Q640" s="156"/>
      <c r="R640" s="157">
        <f>SUM(R641:R693)</f>
        <v>0.34900629999999994</v>
      </c>
      <c r="S640" s="156"/>
      <c r="T640" s="158">
        <f>SUM(T641:T693)</f>
        <v>18.36</v>
      </c>
      <c r="AR640" s="153" t="s">
        <v>83</v>
      </c>
      <c r="AT640" s="159" t="s">
        <v>75</v>
      </c>
      <c r="AU640" s="159" t="s">
        <v>83</v>
      </c>
      <c r="AY640" s="153" t="s">
        <v>235</v>
      </c>
      <c r="BK640" s="160">
        <f>SUM(BK641:BK693)</f>
        <v>0</v>
      </c>
    </row>
    <row r="641" spans="1:65" s="2" customFormat="1" ht="19.899999999999999" customHeight="1" x14ac:dyDescent="0.2">
      <c r="A641" s="33"/>
      <c r="B641" s="162"/>
      <c r="C641" s="163" t="s">
        <v>632</v>
      </c>
      <c r="D641" s="163" t="s">
        <v>237</v>
      </c>
      <c r="E641" s="164" t="s">
        <v>655</v>
      </c>
      <c r="F641" s="165" t="s">
        <v>656</v>
      </c>
      <c r="G641" s="240" t="s">
        <v>627</v>
      </c>
      <c r="H641" s="241">
        <v>17.12</v>
      </c>
      <c r="I641" s="167"/>
      <c r="J641" s="254">
        <f>ROUND(I641*H641,2)</f>
        <v>0</v>
      </c>
      <c r="K641" s="255" t="s">
        <v>241</v>
      </c>
      <c r="L641" s="34"/>
      <c r="M641" s="168" t="s">
        <v>1</v>
      </c>
      <c r="N641" s="169" t="s">
        <v>41</v>
      </c>
      <c r="O641" s="59"/>
      <c r="P641" s="170">
        <f>O641*H641</f>
        <v>0</v>
      </c>
      <c r="Q641" s="170">
        <v>7.3999999999999999E-4</v>
      </c>
      <c r="R641" s="170">
        <f>Q641*H641</f>
        <v>1.2668800000000001E-2</v>
      </c>
      <c r="S641" s="170">
        <v>0</v>
      </c>
      <c r="T641" s="171">
        <f>S641*H641</f>
        <v>0</v>
      </c>
      <c r="U641" s="33"/>
      <c r="V641" s="33"/>
      <c r="W641" s="33"/>
      <c r="X641" s="33"/>
      <c r="Y641" s="33"/>
      <c r="Z641" s="33"/>
      <c r="AA641" s="33"/>
      <c r="AB641" s="33"/>
      <c r="AC641" s="33"/>
      <c r="AD641" s="33"/>
      <c r="AE641" s="33"/>
      <c r="AR641" s="172" t="s">
        <v>98</v>
      </c>
      <c r="AT641" s="172" t="s">
        <v>237</v>
      </c>
      <c r="AU641" s="172" t="s">
        <v>85</v>
      </c>
      <c r="AY641" s="18" t="s">
        <v>235</v>
      </c>
      <c r="BE641" s="173">
        <f>IF(N641="základní",J641,0)</f>
        <v>0</v>
      </c>
      <c r="BF641" s="173">
        <f>IF(N641="snížená",J641,0)</f>
        <v>0</v>
      </c>
      <c r="BG641" s="173">
        <f>IF(N641="zákl. přenesená",J641,0)</f>
        <v>0</v>
      </c>
      <c r="BH641" s="173">
        <f>IF(N641="sníž. přenesená",J641,0)</f>
        <v>0</v>
      </c>
      <c r="BI641" s="173">
        <f>IF(N641="nulová",J641,0)</f>
        <v>0</v>
      </c>
      <c r="BJ641" s="18" t="s">
        <v>83</v>
      </c>
      <c r="BK641" s="173">
        <f>ROUND(I641*H641,2)</f>
        <v>0</v>
      </c>
      <c r="BL641" s="18" t="s">
        <v>98</v>
      </c>
      <c r="BM641" s="172" t="s">
        <v>3351</v>
      </c>
    </row>
    <row r="642" spans="1:65" s="2" customFormat="1" ht="19.5" x14ac:dyDescent="0.2">
      <c r="A642" s="33"/>
      <c r="B642" s="34"/>
      <c r="C642" s="33"/>
      <c r="D642" s="174" t="s">
        <v>243</v>
      </c>
      <c r="E642" s="33"/>
      <c r="F642" s="175" t="s">
        <v>658</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243</v>
      </c>
      <c r="AU642" s="18" t="s">
        <v>85</v>
      </c>
    </row>
    <row r="643" spans="1:65" s="2" customFormat="1" ht="107.25" x14ac:dyDescent="0.2">
      <c r="A643" s="33"/>
      <c r="B643" s="34"/>
      <c r="C643" s="33"/>
      <c r="D643" s="174" t="s">
        <v>245</v>
      </c>
      <c r="E643" s="33"/>
      <c r="F643" s="178" t="s">
        <v>659</v>
      </c>
      <c r="G643" s="238"/>
      <c r="H643" s="238"/>
      <c r="I643" s="238"/>
      <c r="J643" s="238"/>
      <c r="K643" s="238"/>
      <c r="L643" s="34"/>
      <c r="M643" s="176"/>
      <c r="N643" s="177"/>
      <c r="O643" s="59"/>
      <c r="P643" s="59"/>
      <c r="Q643" s="59"/>
      <c r="R643" s="59"/>
      <c r="S643" s="59"/>
      <c r="T643" s="60"/>
      <c r="U643" s="33"/>
      <c r="V643" s="33"/>
      <c r="W643" s="33"/>
      <c r="X643" s="33"/>
      <c r="Y643" s="33"/>
      <c r="Z643" s="33"/>
      <c r="AA643" s="33"/>
      <c r="AB643" s="33"/>
      <c r="AC643" s="33"/>
      <c r="AD643" s="33"/>
      <c r="AE643" s="33"/>
      <c r="AT643" s="18" t="s">
        <v>245</v>
      </c>
      <c r="AU643" s="18" t="s">
        <v>85</v>
      </c>
    </row>
    <row r="644" spans="1:65" s="13" customFormat="1" x14ac:dyDescent="0.2">
      <c r="B644" s="179"/>
      <c r="D644" s="174" t="s">
        <v>247</v>
      </c>
      <c r="E644" s="180" t="s">
        <v>1</v>
      </c>
      <c r="F644" s="181" t="s">
        <v>735</v>
      </c>
      <c r="G644" s="242"/>
      <c r="H644" s="243" t="s">
        <v>1</v>
      </c>
      <c r="I644" s="242"/>
      <c r="J644" s="242"/>
      <c r="K644" s="242"/>
      <c r="L644" s="179"/>
      <c r="M644" s="182"/>
      <c r="N644" s="183"/>
      <c r="O644" s="183"/>
      <c r="P644" s="183"/>
      <c r="Q644" s="183"/>
      <c r="R644" s="183"/>
      <c r="S644" s="183"/>
      <c r="T644" s="184"/>
      <c r="AT644" s="180" t="s">
        <v>247</v>
      </c>
      <c r="AU644" s="180" t="s">
        <v>85</v>
      </c>
      <c r="AV644" s="13" t="s">
        <v>83</v>
      </c>
      <c r="AW644" s="13" t="s">
        <v>33</v>
      </c>
      <c r="AX644" s="13" t="s">
        <v>76</v>
      </c>
      <c r="AY644" s="180" t="s">
        <v>235</v>
      </c>
    </row>
    <row r="645" spans="1:65" s="14" customFormat="1" x14ac:dyDescent="0.2">
      <c r="B645" s="185"/>
      <c r="D645" s="174" t="s">
        <v>247</v>
      </c>
      <c r="E645" s="186" t="s">
        <v>1</v>
      </c>
      <c r="F645" s="187" t="s">
        <v>3352</v>
      </c>
      <c r="G645" s="244"/>
      <c r="H645" s="245">
        <v>8.75</v>
      </c>
      <c r="I645" s="244"/>
      <c r="J645" s="244"/>
      <c r="K645" s="244"/>
      <c r="L645" s="185"/>
      <c r="M645" s="188"/>
      <c r="N645" s="189"/>
      <c r="O645" s="189"/>
      <c r="P645" s="189"/>
      <c r="Q645" s="189"/>
      <c r="R645" s="189"/>
      <c r="S645" s="189"/>
      <c r="T645" s="190"/>
      <c r="AT645" s="186" t="s">
        <v>247</v>
      </c>
      <c r="AU645" s="186" t="s">
        <v>85</v>
      </c>
      <c r="AV645" s="14" t="s">
        <v>85</v>
      </c>
      <c r="AW645" s="14" t="s">
        <v>33</v>
      </c>
      <c r="AX645" s="14" t="s">
        <v>76</v>
      </c>
      <c r="AY645" s="186" t="s">
        <v>235</v>
      </c>
    </row>
    <row r="646" spans="1:65" s="14" customFormat="1" x14ac:dyDescent="0.2">
      <c r="B646" s="185"/>
      <c r="D646" s="174" t="s">
        <v>247</v>
      </c>
      <c r="E646" s="186" t="s">
        <v>1</v>
      </c>
      <c r="F646" s="187" t="s">
        <v>3353</v>
      </c>
      <c r="G646" s="244"/>
      <c r="H646" s="245">
        <v>8.3699999999999992</v>
      </c>
      <c r="I646" s="244"/>
      <c r="J646" s="244"/>
      <c r="K646" s="244"/>
      <c r="L646" s="185"/>
      <c r="M646" s="188"/>
      <c r="N646" s="189"/>
      <c r="O646" s="189"/>
      <c r="P646" s="189"/>
      <c r="Q646" s="189"/>
      <c r="R646" s="189"/>
      <c r="S646" s="189"/>
      <c r="T646" s="190"/>
      <c r="AT646" s="186" t="s">
        <v>247</v>
      </c>
      <c r="AU646" s="186" t="s">
        <v>85</v>
      </c>
      <c r="AV646" s="14" t="s">
        <v>85</v>
      </c>
      <c r="AW646" s="14" t="s">
        <v>33</v>
      </c>
      <c r="AX646" s="14" t="s">
        <v>76</v>
      </c>
      <c r="AY646" s="186" t="s">
        <v>235</v>
      </c>
    </row>
    <row r="647" spans="1:65" s="15" customFormat="1" x14ac:dyDescent="0.2">
      <c r="B647" s="191"/>
      <c r="D647" s="174" t="s">
        <v>247</v>
      </c>
      <c r="E647" s="192" t="s">
        <v>1</v>
      </c>
      <c r="F647" s="193" t="s">
        <v>252</v>
      </c>
      <c r="G647" s="246"/>
      <c r="H647" s="247">
        <v>17.12</v>
      </c>
      <c r="I647" s="246"/>
      <c r="J647" s="246"/>
      <c r="K647" s="246"/>
      <c r="L647" s="191"/>
      <c r="M647" s="194"/>
      <c r="N647" s="195"/>
      <c r="O647" s="195"/>
      <c r="P647" s="195"/>
      <c r="Q647" s="195"/>
      <c r="R647" s="195"/>
      <c r="S647" s="195"/>
      <c r="T647" s="196"/>
      <c r="AT647" s="192" t="s">
        <v>247</v>
      </c>
      <c r="AU647" s="192" t="s">
        <v>85</v>
      </c>
      <c r="AV647" s="15" t="s">
        <v>98</v>
      </c>
      <c r="AW647" s="15" t="s">
        <v>33</v>
      </c>
      <c r="AX647" s="15" t="s">
        <v>83</v>
      </c>
      <c r="AY647" s="192" t="s">
        <v>235</v>
      </c>
    </row>
    <row r="648" spans="1:65" s="2" customFormat="1" ht="19.899999999999999" customHeight="1" x14ac:dyDescent="0.2">
      <c r="A648" s="33"/>
      <c r="B648" s="162"/>
      <c r="C648" s="197" t="s">
        <v>1555</v>
      </c>
      <c r="D648" s="197" t="s">
        <v>338</v>
      </c>
      <c r="E648" s="198" t="s">
        <v>663</v>
      </c>
      <c r="F648" s="199" t="s">
        <v>664</v>
      </c>
      <c r="G648" s="248" t="s">
        <v>627</v>
      </c>
      <c r="H648" s="249">
        <v>15.45</v>
      </c>
      <c r="I648" s="200"/>
      <c r="J648" s="256">
        <f>ROUND(I648*H648,2)</f>
        <v>0</v>
      </c>
      <c r="K648" s="257" t="s">
        <v>1</v>
      </c>
      <c r="L648" s="201"/>
      <c r="M648" s="202" t="s">
        <v>1</v>
      </c>
      <c r="N648" s="203" t="s">
        <v>41</v>
      </c>
      <c r="O648" s="59"/>
      <c r="P648" s="170">
        <f>O648*H648</f>
        <v>0</v>
      </c>
      <c r="Q648" s="170">
        <v>1.8929999999999999E-2</v>
      </c>
      <c r="R648" s="170">
        <f>Q648*H648</f>
        <v>0.29246849999999996</v>
      </c>
      <c r="S648" s="170">
        <v>0</v>
      </c>
      <c r="T648" s="171">
        <f>S648*H648</f>
        <v>0</v>
      </c>
      <c r="U648" s="33"/>
      <c r="V648" s="33"/>
      <c r="W648" s="33"/>
      <c r="X648" s="33"/>
      <c r="Y648" s="33"/>
      <c r="Z648" s="33"/>
      <c r="AA648" s="33"/>
      <c r="AB648" s="33"/>
      <c r="AC648" s="33"/>
      <c r="AD648" s="33"/>
      <c r="AE648" s="33"/>
      <c r="AR648" s="172" t="s">
        <v>316</v>
      </c>
      <c r="AT648" s="172" t="s">
        <v>338</v>
      </c>
      <c r="AU648" s="172" t="s">
        <v>85</v>
      </c>
      <c r="AY648" s="18" t="s">
        <v>235</v>
      </c>
      <c r="BE648" s="173">
        <f>IF(N648="základní",J648,0)</f>
        <v>0</v>
      </c>
      <c r="BF648" s="173">
        <f>IF(N648="snížená",J648,0)</f>
        <v>0</v>
      </c>
      <c r="BG648" s="173">
        <f>IF(N648="zákl. přenesená",J648,0)</f>
        <v>0</v>
      </c>
      <c r="BH648" s="173">
        <f>IF(N648="sníž. přenesená",J648,0)</f>
        <v>0</v>
      </c>
      <c r="BI648" s="173">
        <f>IF(N648="nulová",J648,0)</f>
        <v>0</v>
      </c>
      <c r="BJ648" s="18" t="s">
        <v>83</v>
      </c>
      <c r="BK648" s="173">
        <f>ROUND(I648*H648,2)</f>
        <v>0</v>
      </c>
      <c r="BL648" s="18" t="s">
        <v>98</v>
      </c>
      <c r="BM648" s="172" t="s">
        <v>3354</v>
      </c>
    </row>
    <row r="649" spans="1:65" s="2" customFormat="1" ht="19.5" x14ac:dyDescent="0.2">
      <c r="A649" s="33"/>
      <c r="B649" s="34"/>
      <c r="C649" s="33"/>
      <c r="D649" s="174" t="s">
        <v>243</v>
      </c>
      <c r="E649" s="33"/>
      <c r="F649" s="175" t="s">
        <v>664</v>
      </c>
      <c r="G649" s="238"/>
      <c r="H649" s="238"/>
      <c r="I649" s="238"/>
      <c r="J649" s="238"/>
      <c r="K649" s="238"/>
      <c r="L649" s="34"/>
      <c r="M649" s="176"/>
      <c r="N649" s="177"/>
      <c r="O649" s="59"/>
      <c r="P649" s="59"/>
      <c r="Q649" s="59"/>
      <c r="R649" s="59"/>
      <c r="S649" s="59"/>
      <c r="T649" s="60"/>
      <c r="U649" s="33"/>
      <c r="V649" s="33"/>
      <c r="W649" s="33"/>
      <c r="X649" s="33"/>
      <c r="Y649" s="33"/>
      <c r="Z649" s="33"/>
      <c r="AA649" s="33"/>
      <c r="AB649" s="33"/>
      <c r="AC649" s="33"/>
      <c r="AD649" s="33"/>
      <c r="AE649" s="33"/>
      <c r="AT649" s="18" t="s">
        <v>243</v>
      </c>
      <c r="AU649" s="18" t="s">
        <v>85</v>
      </c>
    </row>
    <row r="650" spans="1:65" s="13" customFormat="1" x14ac:dyDescent="0.2">
      <c r="B650" s="179"/>
      <c r="D650" s="174" t="s">
        <v>247</v>
      </c>
      <c r="E650" s="180" t="s">
        <v>1</v>
      </c>
      <c r="F650" s="181" t="s">
        <v>666</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4" customFormat="1" x14ac:dyDescent="0.2">
      <c r="B651" s="185"/>
      <c r="D651" s="174" t="s">
        <v>247</v>
      </c>
      <c r="E651" s="186" t="s">
        <v>1</v>
      </c>
      <c r="F651" s="187" t="s">
        <v>3355</v>
      </c>
      <c r="G651" s="244"/>
      <c r="H651" s="245">
        <v>15.45</v>
      </c>
      <c r="I651" s="244"/>
      <c r="J651" s="244"/>
      <c r="K651" s="244"/>
      <c r="L651" s="185"/>
      <c r="M651" s="188"/>
      <c r="N651" s="189"/>
      <c r="O651" s="189"/>
      <c r="P651" s="189"/>
      <c r="Q651" s="189"/>
      <c r="R651" s="189"/>
      <c r="S651" s="189"/>
      <c r="T651" s="190"/>
      <c r="AT651" s="186" t="s">
        <v>247</v>
      </c>
      <c r="AU651" s="186" t="s">
        <v>85</v>
      </c>
      <c r="AV651" s="14" t="s">
        <v>85</v>
      </c>
      <c r="AW651" s="14" t="s">
        <v>33</v>
      </c>
      <c r="AX651" s="14" t="s">
        <v>76</v>
      </c>
      <c r="AY651" s="186" t="s">
        <v>235</v>
      </c>
    </row>
    <row r="652" spans="1:65" s="15" customFormat="1" x14ac:dyDescent="0.2">
      <c r="B652" s="191"/>
      <c r="D652" s="174" t="s">
        <v>247</v>
      </c>
      <c r="E652" s="192" t="s">
        <v>1</v>
      </c>
      <c r="F652" s="193" t="s">
        <v>252</v>
      </c>
      <c r="G652" s="246"/>
      <c r="H652" s="247">
        <v>15.45</v>
      </c>
      <c r="I652" s="246"/>
      <c r="J652" s="246"/>
      <c r="K652" s="246"/>
      <c r="L652" s="191"/>
      <c r="M652" s="194"/>
      <c r="N652" s="195"/>
      <c r="O652" s="195"/>
      <c r="P652" s="195"/>
      <c r="Q652" s="195"/>
      <c r="R652" s="195"/>
      <c r="S652" s="195"/>
      <c r="T652" s="196"/>
      <c r="AT652" s="192" t="s">
        <v>247</v>
      </c>
      <c r="AU652" s="192" t="s">
        <v>85</v>
      </c>
      <c r="AV652" s="15" t="s">
        <v>98</v>
      </c>
      <c r="AW652" s="15" t="s">
        <v>33</v>
      </c>
      <c r="AX652" s="15" t="s">
        <v>83</v>
      </c>
      <c r="AY652" s="192" t="s">
        <v>235</v>
      </c>
    </row>
    <row r="653" spans="1:65" s="2" customFormat="1" ht="14.45" customHeight="1" x14ac:dyDescent="0.2">
      <c r="A653" s="33"/>
      <c r="B653" s="162"/>
      <c r="C653" s="197" t="s">
        <v>1563</v>
      </c>
      <c r="D653" s="197" t="s">
        <v>338</v>
      </c>
      <c r="E653" s="198" t="s">
        <v>668</v>
      </c>
      <c r="F653" s="199" t="s">
        <v>669</v>
      </c>
      <c r="G653" s="248" t="s">
        <v>670</v>
      </c>
      <c r="H653" s="249">
        <v>1</v>
      </c>
      <c r="I653" s="200"/>
      <c r="J653" s="256">
        <f>ROUND(I653*H653,2)</f>
        <v>0</v>
      </c>
      <c r="K653" s="257" t="s">
        <v>1</v>
      </c>
      <c r="L653" s="201"/>
      <c r="M653" s="202" t="s">
        <v>1</v>
      </c>
      <c r="N653" s="203" t="s">
        <v>41</v>
      </c>
      <c r="O653" s="59"/>
      <c r="P653" s="170">
        <f>O653*H653</f>
        <v>0</v>
      </c>
      <c r="Q653" s="170">
        <v>0</v>
      </c>
      <c r="R653" s="170">
        <f>Q653*H653</f>
        <v>0</v>
      </c>
      <c r="S653" s="170">
        <v>0</v>
      </c>
      <c r="T653" s="171">
        <f>S653*H653</f>
        <v>0</v>
      </c>
      <c r="U653" s="33"/>
      <c r="V653" s="33"/>
      <c r="W653" s="33"/>
      <c r="X653" s="33"/>
      <c r="Y653" s="33"/>
      <c r="Z653" s="33"/>
      <c r="AA653" s="33"/>
      <c r="AB653" s="33"/>
      <c r="AC653" s="33"/>
      <c r="AD653" s="33"/>
      <c r="AE653" s="33"/>
      <c r="AR653" s="172" t="s">
        <v>316</v>
      </c>
      <c r="AT653" s="172" t="s">
        <v>338</v>
      </c>
      <c r="AU653" s="172" t="s">
        <v>85</v>
      </c>
      <c r="AY653" s="18" t="s">
        <v>235</v>
      </c>
      <c r="BE653" s="173">
        <f>IF(N653="základní",J653,0)</f>
        <v>0</v>
      </c>
      <c r="BF653" s="173">
        <f>IF(N653="snížená",J653,0)</f>
        <v>0</v>
      </c>
      <c r="BG653" s="173">
        <f>IF(N653="zákl. přenesená",J653,0)</f>
        <v>0</v>
      </c>
      <c r="BH653" s="173">
        <f>IF(N653="sníž. přenesená",J653,0)</f>
        <v>0</v>
      </c>
      <c r="BI653" s="173">
        <f>IF(N653="nulová",J653,0)</f>
        <v>0</v>
      </c>
      <c r="BJ653" s="18" t="s">
        <v>83</v>
      </c>
      <c r="BK653" s="173">
        <f>ROUND(I653*H653,2)</f>
        <v>0</v>
      </c>
      <c r="BL653" s="18" t="s">
        <v>98</v>
      </c>
      <c r="BM653" s="172" t="s">
        <v>3356</v>
      </c>
    </row>
    <row r="654" spans="1:65" s="2" customFormat="1" x14ac:dyDescent="0.2">
      <c r="A654" s="33"/>
      <c r="B654" s="34"/>
      <c r="C654" s="33"/>
      <c r="D654" s="174" t="s">
        <v>243</v>
      </c>
      <c r="E654" s="33"/>
      <c r="F654" s="175" t="s">
        <v>669</v>
      </c>
      <c r="G654" s="238"/>
      <c r="H654" s="238"/>
      <c r="I654" s="238"/>
      <c r="J654" s="238"/>
      <c r="K654" s="238"/>
      <c r="L654" s="34"/>
      <c r="M654" s="176"/>
      <c r="N654" s="177"/>
      <c r="O654" s="59"/>
      <c r="P654" s="59"/>
      <c r="Q654" s="59"/>
      <c r="R654" s="59"/>
      <c r="S654" s="59"/>
      <c r="T654" s="60"/>
      <c r="U654" s="33"/>
      <c r="V654" s="33"/>
      <c r="W654" s="33"/>
      <c r="X654" s="33"/>
      <c r="Y654" s="33"/>
      <c r="Z654" s="33"/>
      <c r="AA654" s="33"/>
      <c r="AB654" s="33"/>
      <c r="AC654" s="33"/>
      <c r="AD654" s="33"/>
      <c r="AE654" s="33"/>
      <c r="AT654" s="18" t="s">
        <v>243</v>
      </c>
      <c r="AU654" s="18" t="s">
        <v>85</v>
      </c>
    </row>
    <row r="655" spans="1:65" s="2" customFormat="1" ht="29.25" x14ac:dyDescent="0.2">
      <c r="A655" s="33"/>
      <c r="B655" s="34"/>
      <c r="C655" s="33"/>
      <c r="D655" s="174" t="s">
        <v>408</v>
      </c>
      <c r="E655" s="33"/>
      <c r="F655" s="178" t="s">
        <v>672</v>
      </c>
      <c r="G655" s="238"/>
      <c r="H655" s="238"/>
      <c r="I655" s="238"/>
      <c r="J655" s="238"/>
      <c r="K655" s="238"/>
      <c r="L655" s="34"/>
      <c r="M655" s="176"/>
      <c r="N655" s="177"/>
      <c r="O655" s="59"/>
      <c r="P655" s="59"/>
      <c r="Q655" s="59"/>
      <c r="R655" s="59"/>
      <c r="S655" s="59"/>
      <c r="T655" s="60"/>
      <c r="U655" s="33"/>
      <c r="V655" s="33"/>
      <c r="W655" s="33"/>
      <c r="X655" s="33"/>
      <c r="Y655" s="33"/>
      <c r="Z655" s="33"/>
      <c r="AA655" s="33"/>
      <c r="AB655" s="33"/>
      <c r="AC655" s="33"/>
      <c r="AD655" s="33"/>
      <c r="AE655" s="33"/>
      <c r="AT655" s="18" t="s">
        <v>408</v>
      </c>
      <c r="AU655" s="18" t="s">
        <v>85</v>
      </c>
    </row>
    <row r="656" spans="1:65" s="13" customFormat="1" x14ac:dyDescent="0.2">
      <c r="B656" s="179"/>
      <c r="D656" s="174" t="s">
        <v>247</v>
      </c>
      <c r="E656" s="180" t="s">
        <v>1</v>
      </c>
      <c r="F656" s="181" t="s">
        <v>666</v>
      </c>
      <c r="G656" s="242"/>
      <c r="H656" s="243" t="s">
        <v>1</v>
      </c>
      <c r="I656" s="242"/>
      <c r="J656" s="242"/>
      <c r="K656" s="242"/>
      <c r="L656" s="179"/>
      <c r="M656" s="182"/>
      <c r="N656" s="183"/>
      <c r="O656" s="183"/>
      <c r="P656" s="183"/>
      <c r="Q656" s="183"/>
      <c r="R656" s="183"/>
      <c r="S656" s="183"/>
      <c r="T656" s="184"/>
      <c r="AT656" s="180" t="s">
        <v>247</v>
      </c>
      <c r="AU656" s="180" t="s">
        <v>85</v>
      </c>
      <c r="AV656" s="13" t="s">
        <v>83</v>
      </c>
      <c r="AW656" s="13" t="s">
        <v>33</v>
      </c>
      <c r="AX656" s="13" t="s">
        <v>76</v>
      </c>
      <c r="AY656" s="180" t="s">
        <v>235</v>
      </c>
    </row>
    <row r="657" spans="1:65" s="13" customFormat="1" x14ac:dyDescent="0.2">
      <c r="B657" s="179"/>
      <c r="D657" s="174" t="s">
        <v>247</v>
      </c>
      <c r="E657" s="180" t="s">
        <v>1</v>
      </c>
      <c r="F657" s="181" t="s">
        <v>3357</v>
      </c>
      <c r="G657" s="242"/>
      <c r="H657" s="243" t="s">
        <v>1</v>
      </c>
      <c r="I657" s="242"/>
      <c r="J657" s="242"/>
      <c r="K657" s="242"/>
      <c r="L657" s="179"/>
      <c r="M657" s="182"/>
      <c r="N657" s="183"/>
      <c r="O657" s="183"/>
      <c r="P657" s="183"/>
      <c r="Q657" s="183"/>
      <c r="R657" s="183"/>
      <c r="S657" s="183"/>
      <c r="T657" s="184"/>
      <c r="AT657" s="180" t="s">
        <v>247</v>
      </c>
      <c r="AU657" s="180" t="s">
        <v>85</v>
      </c>
      <c r="AV657" s="13" t="s">
        <v>83</v>
      </c>
      <c r="AW657" s="13" t="s">
        <v>33</v>
      </c>
      <c r="AX657" s="13" t="s">
        <v>76</v>
      </c>
      <c r="AY657" s="180" t="s">
        <v>235</v>
      </c>
    </row>
    <row r="658" spans="1:65" s="13" customFormat="1" x14ac:dyDescent="0.2">
      <c r="B658" s="179"/>
      <c r="D658" s="174" t="s">
        <v>247</v>
      </c>
      <c r="E658" s="180" t="s">
        <v>1</v>
      </c>
      <c r="F658" s="181" t="s">
        <v>3358</v>
      </c>
      <c r="G658" s="242"/>
      <c r="H658" s="243" t="s">
        <v>1</v>
      </c>
      <c r="I658" s="242"/>
      <c r="J658" s="242"/>
      <c r="K658" s="242"/>
      <c r="L658" s="179"/>
      <c r="M658" s="182"/>
      <c r="N658" s="183"/>
      <c r="O658" s="183"/>
      <c r="P658" s="183"/>
      <c r="Q658" s="183"/>
      <c r="R658" s="183"/>
      <c r="S658" s="183"/>
      <c r="T658" s="184"/>
      <c r="AT658" s="180" t="s">
        <v>247</v>
      </c>
      <c r="AU658" s="180" t="s">
        <v>85</v>
      </c>
      <c r="AV658" s="13" t="s">
        <v>83</v>
      </c>
      <c r="AW658" s="13" t="s">
        <v>33</v>
      </c>
      <c r="AX658" s="13" t="s">
        <v>76</v>
      </c>
      <c r="AY658" s="180" t="s">
        <v>235</v>
      </c>
    </row>
    <row r="659" spans="1:65" s="13" customFormat="1" x14ac:dyDescent="0.2">
      <c r="B659" s="179"/>
      <c r="D659" s="174" t="s">
        <v>247</v>
      </c>
      <c r="E659" s="180" t="s">
        <v>1</v>
      </c>
      <c r="F659" s="181" t="s">
        <v>675</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83</v>
      </c>
      <c r="G660" s="244"/>
      <c r="H660" s="245">
        <v>1</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5" customFormat="1" x14ac:dyDescent="0.2">
      <c r="B661" s="191"/>
      <c r="D661" s="174" t="s">
        <v>247</v>
      </c>
      <c r="E661" s="192" t="s">
        <v>1</v>
      </c>
      <c r="F661" s="193" t="s">
        <v>252</v>
      </c>
      <c r="G661" s="246"/>
      <c r="H661" s="247">
        <v>1</v>
      </c>
      <c r="I661" s="246"/>
      <c r="J661" s="246"/>
      <c r="K661" s="246"/>
      <c r="L661" s="191"/>
      <c r="M661" s="194"/>
      <c r="N661" s="195"/>
      <c r="O661" s="195"/>
      <c r="P661" s="195"/>
      <c r="Q661" s="195"/>
      <c r="R661" s="195"/>
      <c r="S661" s="195"/>
      <c r="T661" s="196"/>
      <c r="AT661" s="192" t="s">
        <v>247</v>
      </c>
      <c r="AU661" s="192" t="s">
        <v>85</v>
      </c>
      <c r="AV661" s="15" t="s">
        <v>98</v>
      </c>
      <c r="AW661" s="15" t="s">
        <v>33</v>
      </c>
      <c r="AX661" s="15" t="s">
        <v>83</v>
      </c>
      <c r="AY661" s="192" t="s">
        <v>235</v>
      </c>
    </row>
    <row r="662" spans="1:65" s="2" customFormat="1" ht="19.899999999999999" customHeight="1" x14ac:dyDescent="0.2">
      <c r="A662" s="33"/>
      <c r="B662" s="162"/>
      <c r="C662" s="163" t="s">
        <v>1576</v>
      </c>
      <c r="D662" s="163" t="s">
        <v>237</v>
      </c>
      <c r="E662" s="164" t="s">
        <v>3359</v>
      </c>
      <c r="F662" s="165" t="s">
        <v>3360</v>
      </c>
      <c r="G662" s="240" t="s">
        <v>627</v>
      </c>
      <c r="H662" s="241">
        <v>17.100000000000001</v>
      </c>
      <c r="I662" s="167"/>
      <c r="J662" s="254">
        <f>ROUND(I662*H662,2)</f>
        <v>0</v>
      </c>
      <c r="K662" s="255" t="s">
        <v>241</v>
      </c>
      <c r="L662" s="34"/>
      <c r="M662" s="168" t="s">
        <v>1</v>
      </c>
      <c r="N662" s="169" t="s">
        <v>41</v>
      </c>
      <c r="O662" s="59"/>
      <c r="P662" s="170">
        <f>O662*H662</f>
        <v>0</v>
      </c>
      <c r="Q662" s="170">
        <v>9.0000000000000006E-5</v>
      </c>
      <c r="R662" s="170">
        <f>Q662*H662</f>
        <v>1.5390000000000002E-3</v>
      </c>
      <c r="S662" s="170">
        <v>0</v>
      </c>
      <c r="T662" s="171">
        <f>S662*H662</f>
        <v>0</v>
      </c>
      <c r="U662" s="33"/>
      <c r="V662" s="33"/>
      <c r="W662" s="33"/>
      <c r="X662" s="33"/>
      <c r="Y662" s="33"/>
      <c r="Z662" s="33"/>
      <c r="AA662" s="33"/>
      <c r="AB662" s="33"/>
      <c r="AC662" s="33"/>
      <c r="AD662" s="33"/>
      <c r="AE662" s="33"/>
      <c r="AR662" s="172" t="s">
        <v>98</v>
      </c>
      <c r="AT662" s="172" t="s">
        <v>237</v>
      </c>
      <c r="AU662" s="172" t="s">
        <v>85</v>
      </c>
      <c r="AY662" s="18" t="s">
        <v>235</v>
      </c>
      <c r="BE662" s="173">
        <f>IF(N662="základní",J662,0)</f>
        <v>0</v>
      </c>
      <c r="BF662" s="173">
        <f>IF(N662="snížená",J662,0)</f>
        <v>0</v>
      </c>
      <c r="BG662" s="173">
        <f>IF(N662="zákl. přenesená",J662,0)</f>
        <v>0</v>
      </c>
      <c r="BH662" s="173">
        <f>IF(N662="sníž. přenesená",J662,0)</f>
        <v>0</v>
      </c>
      <c r="BI662" s="173">
        <f>IF(N662="nulová",J662,0)</f>
        <v>0</v>
      </c>
      <c r="BJ662" s="18" t="s">
        <v>83</v>
      </c>
      <c r="BK662" s="173">
        <f>ROUND(I662*H662,2)</f>
        <v>0</v>
      </c>
      <c r="BL662" s="18" t="s">
        <v>98</v>
      </c>
      <c r="BM662" s="172" t="s">
        <v>3361</v>
      </c>
    </row>
    <row r="663" spans="1:65" s="2" customFormat="1" ht="39" x14ac:dyDescent="0.2">
      <c r="A663" s="33"/>
      <c r="B663" s="34"/>
      <c r="C663" s="33"/>
      <c r="D663" s="174" t="s">
        <v>243</v>
      </c>
      <c r="E663" s="33"/>
      <c r="F663" s="175" t="s">
        <v>3362</v>
      </c>
      <c r="G663" s="238"/>
      <c r="H663" s="238"/>
      <c r="I663" s="238"/>
      <c r="J663" s="238"/>
      <c r="K663" s="238"/>
      <c r="L663" s="34"/>
      <c r="M663" s="176"/>
      <c r="N663" s="177"/>
      <c r="O663" s="59"/>
      <c r="P663" s="59"/>
      <c r="Q663" s="59"/>
      <c r="R663" s="59"/>
      <c r="S663" s="59"/>
      <c r="T663" s="60"/>
      <c r="U663" s="33"/>
      <c r="V663" s="33"/>
      <c r="W663" s="33"/>
      <c r="X663" s="33"/>
      <c r="Y663" s="33"/>
      <c r="Z663" s="33"/>
      <c r="AA663" s="33"/>
      <c r="AB663" s="33"/>
      <c r="AC663" s="33"/>
      <c r="AD663" s="33"/>
      <c r="AE663" s="33"/>
      <c r="AT663" s="18" t="s">
        <v>243</v>
      </c>
      <c r="AU663" s="18" t="s">
        <v>85</v>
      </c>
    </row>
    <row r="664" spans="1:65" s="2" customFormat="1" ht="39" x14ac:dyDescent="0.2">
      <c r="A664" s="33"/>
      <c r="B664" s="34"/>
      <c r="C664" s="33"/>
      <c r="D664" s="174" t="s">
        <v>245</v>
      </c>
      <c r="E664" s="33"/>
      <c r="F664" s="178" t="s">
        <v>3363</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245</v>
      </c>
      <c r="AU664" s="18" t="s">
        <v>85</v>
      </c>
    </row>
    <row r="665" spans="1:65" s="13" customFormat="1" x14ac:dyDescent="0.2">
      <c r="B665" s="179"/>
      <c r="D665" s="174" t="s">
        <v>247</v>
      </c>
      <c r="E665" s="180" t="s">
        <v>1</v>
      </c>
      <c r="F665" s="181" t="s">
        <v>735</v>
      </c>
      <c r="G665" s="242"/>
      <c r="H665" s="243" t="s">
        <v>1</v>
      </c>
      <c r="I665" s="242"/>
      <c r="J665" s="242"/>
      <c r="K665" s="242"/>
      <c r="L665" s="179"/>
      <c r="M665" s="182"/>
      <c r="N665" s="183"/>
      <c r="O665" s="183"/>
      <c r="P665" s="183"/>
      <c r="Q665" s="183"/>
      <c r="R665" s="183"/>
      <c r="S665" s="183"/>
      <c r="T665" s="184"/>
      <c r="AT665" s="180" t="s">
        <v>247</v>
      </c>
      <c r="AU665" s="180" t="s">
        <v>85</v>
      </c>
      <c r="AV665" s="13" t="s">
        <v>83</v>
      </c>
      <c r="AW665" s="13" t="s">
        <v>33</v>
      </c>
      <c r="AX665" s="13" t="s">
        <v>76</v>
      </c>
      <c r="AY665" s="180" t="s">
        <v>235</v>
      </c>
    </row>
    <row r="666" spans="1:65" s="13" customFormat="1" x14ac:dyDescent="0.2">
      <c r="B666" s="179"/>
      <c r="D666" s="174" t="s">
        <v>247</v>
      </c>
      <c r="E666" s="180" t="s">
        <v>1</v>
      </c>
      <c r="F666" s="181" t="s">
        <v>3364</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4" customFormat="1" x14ac:dyDescent="0.2">
      <c r="B667" s="185"/>
      <c r="D667" s="174" t="s">
        <v>247</v>
      </c>
      <c r="E667" s="186" t="s">
        <v>1</v>
      </c>
      <c r="F667" s="187" t="s">
        <v>3365</v>
      </c>
      <c r="G667" s="244"/>
      <c r="H667" s="245">
        <v>17.100000000000001</v>
      </c>
      <c r="I667" s="244"/>
      <c r="J667" s="244"/>
      <c r="K667" s="244"/>
      <c r="L667" s="185"/>
      <c r="M667" s="188"/>
      <c r="N667" s="189"/>
      <c r="O667" s="189"/>
      <c r="P667" s="189"/>
      <c r="Q667" s="189"/>
      <c r="R667" s="189"/>
      <c r="S667" s="189"/>
      <c r="T667" s="190"/>
      <c r="AT667" s="186" t="s">
        <v>247</v>
      </c>
      <c r="AU667" s="186" t="s">
        <v>85</v>
      </c>
      <c r="AV667" s="14" t="s">
        <v>85</v>
      </c>
      <c r="AW667" s="14" t="s">
        <v>33</v>
      </c>
      <c r="AX667" s="14" t="s">
        <v>76</v>
      </c>
      <c r="AY667" s="186" t="s">
        <v>235</v>
      </c>
    </row>
    <row r="668" spans="1:65" s="15" customFormat="1" x14ac:dyDescent="0.2">
      <c r="B668" s="191"/>
      <c r="D668" s="174" t="s">
        <v>247</v>
      </c>
      <c r="E668" s="192" t="s">
        <v>1</v>
      </c>
      <c r="F668" s="193" t="s">
        <v>252</v>
      </c>
      <c r="G668" s="246"/>
      <c r="H668" s="247">
        <v>17.100000000000001</v>
      </c>
      <c r="I668" s="246"/>
      <c r="J668" s="246"/>
      <c r="K668" s="246"/>
      <c r="L668" s="191"/>
      <c r="M668" s="194"/>
      <c r="N668" s="195"/>
      <c r="O668" s="195"/>
      <c r="P668" s="195"/>
      <c r="Q668" s="195"/>
      <c r="R668" s="195"/>
      <c r="S668" s="195"/>
      <c r="T668" s="196"/>
      <c r="AT668" s="192" t="s">
        <v>247</v>
      </c>
      <c r="AU668" s="192" t="s">
        <v>85</v>
      </c>
      <c r="AV668" s="15" t="s">
        <v>98</v>
      </c>
      <c r="AW668" s="15" t="s">
        <v>33</v>
      </c>
      <c r="AX668" s="15" t="s">
        <v>83</v>
      </c>
      <c r="AY668" s="192" t="s">
        <v>235</v>
      </c>
    </row>
    <row r="669" spans="1:65" s="2" customFormat="1" ht="30" customHeight="1" x14ac:dyDescent="0.2">
      <c r="A669" s="33"/>
      <c r="B669" s="162"/>
      <c r="C669" s="163" t="s">
        <v>1583</v>
      </c>
      <c r="D669" s="163" t="s">
        <v>237</v>
      </c>
      <c r="E669" s="164" t="s">
        <v>1753</v>
      </c>
      <c r="F669" s="165" t="s">
        <v>1754</v>
      </c>
      <c r="G669" s="240" t="s">
        <v>627</v>
      </c>
      <c r="H669" s="241">
        <v>10.5</v>
      </c>
      <c r="I669" s="167"/>
      <c r="J669" s="254">
        <f>ROUND(I669*H669,2)</f>
        <v>0</v>
      </c>
      <c r="K669" s="255" t="s">
        <v>1</v>
      </c>
      <c r="L669" s="34"/>
      <c r="M669" s="168" t="s">
        <v>1</v>
      </c>
      <c r="N669" s="169" t="s">
        <v>41</v>
      </c>
      <c r="O669" s="59"/>
      <c r="P669" s="170">
        <f>O669*H669</f>
        <v>0</v>
      </c>
      <c r="Q669" s="170">
        <v>1.2199999999999999E-3</v>
      </c>
      <c r="R669" s="170">
        <f>Q669*H669</f>
        <v>1.281E-2</v>
      </c>
      <c r="S669" s="170">
        <v>0</v>
      </c>
      <c r="T669" s="171">
        <f>S669*H669</f>
        <v>0</v>
      </c>
      <c r="U669" s="33"/>
      <c r="V669" s="33"/>
      <c r="W669" s="33"/>
      <c r="X669" s="33"/>
      <c r="Y669" s="33"/>
      <c r="Z669" s="33"/>
      <c r="AA669" s="33"/>
      <c r="AB669" s="33"/>
      <c r="AC669" s="33"/>
      <c r="AD669" s="33"/>
      <c r="AE669" s="33"/>
      <c r="AR669" s="172" t="s">
        <v>98</v>
      </c>
      <c r="AT669" s="172" t="s">
        <v>237</v>
      </c>
      <c r="AU669" s="172" t="s">
        <v>85</v>
      </c>
      <c r="AY669" s="18" t="s">
        <v>235</v>
      </c>
      <c r="BE669" s="173">
        <f>IF(N669="základní",J669,0)</f>
        <v>0</v>
      </c>
      <c r="BF669" s="173">
        <f>IF(N669="snížená",J669,0)</f>
        <v>0</v>
      </c>
      <c r="BG669" s="173">
        <f>IF(N669="zákl. přenesená",J669,0)</f>
        <v>0</v>
      </c>
      <c r="BH669" s="173">
        <f>IF(N669="sníž. přenesená",J669,0)</f>
        <v>0</v>
      </c>
      <c r="BI669" s="173">
        <f>IF(N669="nulová",J669,0)</f>
        <v>0</v>
      </c>
      <c r="BJ669" s="18" t="s">
        <v>83</v>
      </c>
      <c r="BK669" s="173">
        <f>ROUND(I669*H669,2)</f>
        <v>0</v>
      </c>
      <c r="BL669" s="18" t="s">
        <v>98</v>
      </c>
      <c r="BM669" s="172" t="s">
        <v>3366</v>
      </c>
    </row>
    <row r="670" spans="1:65" s="2" customFormat="1" ht="39" x14ac:dyDescent="0.2">
      <c r="A670" s="33"/>
      <c r="B670" s="34"/>
      <c r="C670" s="33"/>
      <c r="D670" s="174" t="s">
        <v>243</v>
      </c>
      <c r="E670" s="33"/>
      <c r="F670" s="175" t="s">
        <v>1756</v>
      </c>
      <c r="G670" s="238"/>
      <c r="H670" s="238"/>
      <c r="I670" s="238"/>
      <c r="J670" s="238"/>
      <c r="K670" s="238"/>
      <c r="L670" s="34"/>
      <c r="M670" s="176"/>
      <c r="N670" s="177"/>
      <c r="O670" s="59"/>
      <c r="P670" s="59"/>
      <c r="Q670" s="59"/>
      <c r="R670" s="59"/>
      <c r="S670" s="59"/>
      <c r="T670" s="60"/>
      <c r="U670" s="33"/>
      <c r="V670" s="33"/>
      <c r="W670" s="33"/>
      <c r="X670" s="33"/>
      <c r="Y670" s="33"/>
      <c r="Z670" s="33"/>
      <c r="AA670" s="33"/>
      <c r="AB670" s="33"/>
      <c r="AC670" s="33"/>
      <c r="AD670" s="33"/>
      <c r="AE670" s="33"/>
      <c r="AT670" s="18" t="s">
        <v>243</v>
      </c>
      <c r="AU670" s="18" t="s">
        <v>85</v>
      </c>
    </row>
    <row r="671" spans="1:65" s="13" customFormat="1" x14ac:dyDescent="0.2">
      <c r="B671" s="179"/>
      <c r="D671" s="174" t="s">
        <v>247</v>
      </c>
      <c r="E671" s="180" t="s">
        <v>1</v>
      </c>
      <c r="F671" s="181" t="s">
        <v>735</v>
      </c>
      <c r="G671" s="242"/>
      <c r="H671" s="243" t="s">
        <v>1</v>
      </c>
      <c r="I671" s="242"/>
      <c r="J671" s="242"/>
      <c r="K671" s="242"/>
      <c r="L671" s="179"/>
      <c r="M671" s="182"/>
      <c r="N671" s="183"/>
      <c r="O671" s="183"/>
      <c r="P671" s="183"/>
      <c r="Q671" s="183"/>
      <c r="R671" s="183"/>
      <c r="S671" s="183"/>
      <c r="T671" s="184"/>
      <c r="AT671" s="180" t="s">
        <v>247</v>
      </c>
      <c r="AU671" s="180" t="s">
        <v>85</v>
      </c>
      <c r="AV671" s="13" t="s">
        <v>83</v>
      </c>
      <c r="AW671" s="13" t="s">
        <v>33</v>
      </c>
      <c r="AX671" s="13" t="s">
        <v>76</v>
      </c>
      <c r="AY671" s="180" t="s">
        <v>235</v>
      </c>
    </row>
    <row r="672" spans="1:65" s="13" customFormat="1" x14ac:dyDescent="0.2">
      <c r="B672" s="179"/>
      <c r="D672" s="174" t="s">
        <v>247</v>
      </c>
      <c r="E672" s="180" t="s">
        <v>1</v>
      </c>
      <c r="F672" s="181" t="s">
        <v>1757</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3367</v>
      </c>
      <c r="G673" s="244"/>
      <c r="H673" s="245">
        <v>10.5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10.5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9.899999999999999" customHeight="1" x14ac:dyDescent="0.2">
      <c r="A675" s="33"/>
      <c r="B675" s="162"/>
      <c r="C675" s="163" t="s">
        <v>1590</v>
      </c>
      <c r="D675" s="163" t="s">
        <v>237</v>
      </c>
      <c r="E675" s="164" t="s">
        <v>724</v>
      </c>
      <c r="F675" s="165" t="s">
        <v>725</v>
      </c>
      <c r="G675" s="240" t="s">
        <v>648</v>
      </c>
      <c r="H675" s="241">
        <v>72</v>
      </c>
      <c r="I675" s="167"/>
      <c r="J675" s="254">
        <f>ROUND(I675*H675,2)</f>
        <v>0</v>
      </c>
      <c r="K675" s="255" t="s">
        <v>241</v>
      </c>
      <c r="L675" s="34"/>
      <c r="M675" s="168" t="s">
        <v>1</v>
      </c>
      <c r="N675" s="169" t="s">
        <v>41</v>
      </c>
      <c r="O675" s="59"/>
      <c r="P675" s="170">
        <f>O675*H675</f>
        <v>0</v>
      </c>
      <c r="Q675" s="170">
        <v>2.0000000000000002E-5</v>
      </c>
      <c r="R675" s="170">
        <f>Q675*H675</f>
        <v>1.4400000000000001E-3</v>
      </c>
      <c r="S675" s="170">
        <v>0</v>
      </c>
      <c r="T675" s="171">
        <f>S675*H675</f>
        <v>0</v>
      </c>
      <c r="U675" s="33"/>
      <c r="V675" s="33"/>
      <c r="W675" s="33"/>
      <c r="X675" s="33"/>
      <c r="Y675" s="33"/>
      <c r="Z675" s="33"/>
      <c r="AA675" s="33"/>
      <c r="AB675" s="33"/>
      <c r="AC675" s="33"/>
      <c r="AD675" s="33"/>
      <c r="AE675" s="33"/>
      <c r="AR675" s="172" t="s">
        <v>98</v>
      </c>
      <c r="AT675" s="172" t="s">
        <v>237</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3368</v>
      </c>
    </row>
    <row r="676" spans="1:65" s="2" customFormat="1" ht="29.25" x14ac:dyDescent="0.2">
      <c r="A676" s="33"/>
      <c r="B676" s="34"/>
      <c r="C676" s="33"/>
      <c r="D676" s="174" t="s">
        <v>243</v>
      </c>
      <c r="E676" s="33"/>
      <c r="F676" s="175" t="s">
        <v>727</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117" x14ac:dyDescent="0.2">
      <c r="A677" s="33"/>
      <c r="B677" s="34"/>
      <c r="C677" s="33"/>
      <c r="D677" s="174" t="s">
        <v>245</v>
      </c>
      <c r="E677" s="33"/>
      <c r="F677" s="178" t="s">
        <v>728</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245</v>
      </c>
      <c r="AU677" s="18" t="s">
        <v>85</v>
      </c>
    </row>
    <row r="678" spans="1:65" s="13" customFormat="1" x14ac:dyDescent="0.2">
      <c r="B678" s="179"/>
      <c r="D678" s="174" t="s">
        <v>247</v>
      </c>
      <c r="E678" s="180" t="s">
        <v>1</v>
      </c>
      <c r="F678" s="181" t="s">
        <v>735</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4" customFormat="1" x14ac:dyDescent="0.2">
      <c r="B679" s="185"/>
      <c r="D679" s="174" t="s">
        <v>247</v>
      </c>
      <c r="E679" s="186" t="s">
        <v>1</v>
      </c>
      <c r="F679" s="187" t="s">
        <v>3369</v>
      </c>
      <c r="G679" s="244"/>
      <c r="H679" s="245">
        <v>72</v>
      </c>
      <c r="I679" s="244"/>
      <c r="J679" s="244"/>
      <c r="K679" s="244"/>
      <c r="L679" s="185"/>
      <c r="M679" s="188"/>
      <c r="N679" s="189"/>
      <c r="O679" s="189"/>
      <c r="P679" s="189"/>
      <c r="Q679" s="189"/>
      <c r="R679" s="189"/>
      <c r="S679" s="189"/>
      <c r="T679" s="190"/>
      <c r="AT679" s="186" t="s">
        <v>247</v>
      </c>
      <c r="AU679" s="186" t="s">
        <v>85</v>
      </c>
      <c r="AV679" s="14" t="s">
        <v>85</v>
      </c>
      <c r="AW679" s="14" t="s">
        <v>33</v>
      </c>
      <c r="AX679" s="14" t="s">
        <v>76</v>
      </c>
      <c r="AY679" s="186" t="s">
        <v>235</v>
      </c>
    </row>
    <row r="680" spans="1:65" s="15" customFormat="1" x14ac:dyDescent="0.2">
      <c r="B680" s="191"/>
      <c r="D680" s="174" t="s">
        <v>247</v>
      </c>
      <c r="E680" s="192" t="s">
        <v>1</v>
      </c>
      <c r="F680" s="193" t="s">
        <v>252</v>
      </c>
      <c r="G680" s="246"/>
      <c r="H680" s="247">
        <v>72</v>
      </c>
      <c r="I680" s="246"/>
      <c r="J680" s="246"/>
      <c r="K680" s="246"/>
      <c r="L680" s="191"/>
      <c r="M680" s="194"/>
      <c r="N680" s="195"/>
      <c r="O680" s="195"/>
      <c r="P680" s="195"/>
      <c r="Q680" s="195"/>
      <c r="R680" s="195"/>
      <c r="S680" s="195"/>
      <c r="T680" s="196"/>
      <c r="AT680" s="192" t="s">
        <v>247</v>
      </c>
      <c r="AU680" s="192" t="s">
        <v>85</v>
      </c>
      <c r="AV680" s="15" t="s">
        <v>98</v>
      </c>
      <c r="AW680" s="15" t="s">
        <v>33</v>
      </c>
      <c r="AX680" s="15" t="s">
        <v>83</v>
      </c>
      <c r="AY680" s="192" t="s">
        <v>235</v>
      </c>
    </row>
    <row r="681" spans="1:65" s="2" customFormat="1" ht="19.899999999999999" customHeight="1" x14ac:dyDescent="0.2">
      <c r="A681" s="33"/>
      <c r="B681" s="162"/>
      <c r="C681" s="163" t="s">
        <v>1599</v>
      </c>
      <c r="D681" s="163" t="s">
        <v>237</v>
      </c>
      <c r="E681" s="164" t="s">
        <v>731</v>
      </c>
      <c r="F681" s="165" t="s">
        <v>732</v>
      </c>
      <c r="G681" s="240" t="s">
        <v>648</v>
      </c>
      <c r="H681" s="241">
        <v>72</v>
      </c>
      <c r="I681" s="167"/>
      <c r="J681" s="254">
        <f>ROUND(I681*H681,2)</f>
        <v>0</v>
      </c>
      <c r="K681" s="255" t="s">
        <v>241</v>
      </c>
      <c r="L681" s="34"/>
      <c r="M681" s="168" t="s">
        <v>1</v>
      </c>
      <c r="N681" s="169" t="s">
        <v>41</v>
      </c>
      <c r="O681" s="59"/>
      <c r="P681" s="170">
        <f>O681*H681</f>
        <v>0</v>
      </c>
      <c r="Q681" s="170">
        <v>3.8999999999999999E-4</v>
      </c>
      <c r="R681" s="170">
        <f>Q681*H681</f>
        <v>2.8080000000000001E-2</v>
      </c>
      <c r="S681" s="170">
        <v>0</v>
      </c>
      <c r="T681" s="171">
        <f>S681*H681</f>
        <v>0</v>
      </c>
      <c r="U681" s="33"/>
      <c r="V681" s="33"/>
      <c r="W681" s="33"/>
      <c r="X681" s="33"/>
      <c r="Y681" s="33"/>
      <c r="Z681" s="33"/>
      <c r="AA681" s="33"/>
      <c r="AB681" s="33"/>
      <c r="AC681" s="33"/>
      <c r="AD681" s="33"/>
      <c r="AE681" s="33"/>
      <c r="AR681" s="172" t="s">
        <v>98</v>
      </c>
      <c r="AT681" s="172" t="s">
        <v>237</v>
      </c>
      <c r="AU681" s="172" t="s">
        <v>85</v>
      </c>
      <c r="AY681" s="18" t="s">
        <v>235</v>
      </c>
      <c r="BE681" s="173">
        <f>IF(N681="základní",J681,0)</f>
        <v>0</v>
      </c>
      <c r="BF681" s="173">
        <f>IF(N681="snížená",J681,0)</f>
        <v>0</v>
      </c>
      <c r="BG681" s="173">
        <f>IF(N681="zákl. přenesená",J681,0)</f>
        <v>0</v>
      </c>
      <c r="BH681" s="173">
        <f>IF(N681="sníž. přenesená",J681,0)</f>
        <v>0</v>
      </c>
      <c r="BI681" s="173">
        <f>IF(N681="nulová",J681,0)</f>
        <v>0</v>
      </c>
      <c r="BJ681" s="18" t="s">
        <v>83</v>
      </c>
      <c r="BK681" s="173">
        <f>ROUND(I681*H681,2)</f>
        <v>0</v>
      </c>
      <c r="BL681" s="18" t="s">
        <v>98</v>
      </c>
      <c r="BM681" s="172" t="s">
        <v>3370</v>
      </c>
    </row>
    <row r="682" spans="1:65" s="2" customFormat="1" ht="19.5" x14ac:dyDescent="0.2">
      <c r="A682" s="33"/>
      <c r="B682" s="34"/>
      <c r="C682" s="33"/>
      <c r="D682" s="174" t="s">
        <v>243</v>
      </c>
      <c r="E682" s="33"/>
      <c r="F682" s="175" t="s">
        <v>734</v>
      </c>
      <c r="G682" s="238"/>
      <c r="H682" s="238"/>
      <c r="I682" s="238"/>
      <c r="J682" s="238"/>
      <c r="K682" s="238"/>
      <c r="L682" s="34"/>
      <c r="M682" s="176"/>
      <c r="N682" s="177"/>
      <c r="O682" s="59"/>
      <c r="P682" s="59"/>
      <c r="Q682" s="59"/>
      <c r="R682" s="59"/>
      <c r="S682" s="59"/>
      <c r="T682" s="60"/>
      <c r="U682" s="33"/>
      <c r="V682" s="33"/>
      <c r="W682" s="33"/>
      <c r="X682" s="33"/>
      <c r="Y682" s="33"/>
      <c r="Z682" s="33"/>
      <c r="AA682" s="33"/>
      <c r="AB682" s="33"/>
      <c r="AC682" s="33"/>
      <c r="AD682" s="33"/>
      <c r="AE682" s="33"/>
      <c r="AT682" s="18" t="s">
        <v>243</v>
      </c>
      <c r="AU682" s="18" t="s">
        <v>85</v>
      </c>
    </row>
    <row r="683" spans="1:65" s="2" customFormat="1" ht="117" x14ac:dyDescent="0.2">
      <c r="A683" s="33"/>
      <c r="B683" s="34"/>
      <c r="C683" s="33"/>
      <c r="D683" s="174" t="s">
        <v>245</v>
      </c>
      <c r="E683" s="33"/>
      <c r="F683" s="178" t="s">
        <v>728</v>
      </c>
      <c r="G683" s="238"/>
      <c r="H683" s="238"/>
      <c r="I683" s="238"/>
      <c r="J683" s="238"/>
      <c r="K683" s="238"/>
      <c r="L683" s="34"/>
      <c r="M683" s="176"/>
      <c r="N683" s="177"/>
      <c r="O683" s="59"/>
      <c r="P683" s="59"/>
      <c r="Q683" s="59"/>
      <c r="R683" s="59"/>
      <c r="S683" s="59"/>
      <c r="T683" s="60"/>
      <c r="U683" s="33"/>
      <c r="V683" s="33"/>
      <c r="W683" s="33"/>
      <c r="X683" s="33"/>
      <c r="Y683" s="33"/>
      <c r="Z683" s="33"/>
      <c r="AA683" s="33"/>
      <c r="AB683" s="33"/>
      <c r="AC683" s="33"/>
      <c r="AD683" s="33"/>
      <c r="AE683" s="33"/>
      <c r="AT683" s="18" t="s">
        <v>245</v>
      </c>
      <c r="AU683" s="18" t="s">
        <v>85</v>
      </c>
    </row>
    <row r="684" spans="1:65" s="13" customFormat="1" x14ac:dyDescent="0.2">
      <c r="B684" s="179"/>
      <c r="D684" s="174" t="s">
        <v>247</v>
      </c>
      <c r="E684" s="180" t="s">
        <v>1</v>
      </c>
      <c r="F684" s="181" t="s">
        <v>735</v>
      </c>
      <c r="G684" s="242"/>
      <c r="H684" s="243" t="s">
        <v>1</v>
      </c>
      <c r="I684" s="242"/>
      <c r="J684" s="242"/>
      <c r="K684" s="242"/>
      <c r="L684" s="179"/>
      <c r="M684" s="182"/>
      <c r="N684" s="183"/>
      <c r="O684" s="183"/>
      <c r="P684" s="183"/>
      <c r="Q684" s="183"/>
      <c r="R684" s="183"/>
      <c r="S684" s="183"/>
      <c r="T684" s="184"/>
      <c r="AT684" s="180" t="s">
        <v>247</v>
      </c>
      <c r="AU684" s="180" t="s">
        <v>85</v>
      </c>
      <c r="AV684" s="13" t="s">
        <v>83</v>
      </c>
      <c r="AW684" s="13" t="s">
        <v>33</v>
      </c>
      <c r="AX684" s="13" t="s">
        <v>76</v>
      </c>
      <c r="AY684" s="180" t="s">
        <v>235</v>
      </c>
    </row>
    <row r="685" spans="1:65" s="14" customFormat="1" x14ac:dyDescent="0.2">
      <c r="B685" s="185"/>
      <c r="D685" s="174" t="s">
        <v>247</v>
      </c>
      <c r="E685" s="186" t="s">
        <v>1</v>
      </c>
      <c r="F685" s="187" t="s">
        <v>3369</v>
      </c>
      <c r="G685" s="244"/>
      <c r="H685" s="245">
        <v>72</v>
      </c>
      <c r="I685" s="244"/>
      <c r="J685" s="244"/>
      <c r="K685" s="244"/>
      <c r="L685" s="185"/>
      <c r="M685" s="188"/>
      <c r="N685" s="189"/>
      <c r="O685" s="189"/>
      <c r="P685" s="189"/>
      <c r="Q685" s="189"/>
      <c r="R685" s="189"/>
      <c r="S685" s="189"/>
      <c r="T685" s="190"/>
      <c r="AT685" s="186" t="s">
        <v>247</v>
      </c>
      <c r="AU685" s="186" t="s">
        <v>85</v>
      </c>
      <c r="AV685" s="14" t="s">
        <v>85</v>
      </c>
      <c r="AW685" s="14" t="s">
        <v>33</v>
      </c>
      <c r="AX685" s="14" t="s">
        <v>76</v>
      </c>
      <c r="AY685" s="186" t="s">
        <v>235</v>
      </c>
    </row>
    <row r="686" spans="1:65" s="15" customFormat="1" x14ac:dyDescent="0.2">
      <c r="B686" s="191"/>
      <c r="D686" s="174" t="s">
        <v>247</v>
      </c>
      <c r="E686" s="192" t="s">
        <v>1</v>
      </c>
      <c r="F686" s="193" t="s">
        <v>252</v>
      </c>
      <c r="G686" s="246"/>
      <c r="H686" s="247">
        <v>72</v>
      </c>
      <c r="I686" s="246"/>
      <c r="J686" s="246"/>
      <c r="K686" s="246"/>
      <c r="L686" s="191"/>
      <c r="M686" s="194"/>
      <c r="N686" s="195"/>
      <c r="O686" s="195"/>
      <c r="P686" s="195"/>
      <c r="Q686" s="195"/>
      <c r="R686" s="195"/>
      <c r="S686" s="195"/>
      <c r="T686" s="196"/>
      <c r="AT686" s="192" t="s">
        <v>247</v>
      </c>
      <c r="AU686" s="192" t="s">
        <v>85</v>
      </c>
      <c r="AV686" s="15" t="s">
        <v>98</v>
      </c>
      <c r="AW686" s="15" t="s">
        <v>33</v>
      </c>
      <c r="AX686" s="15" t="s">
        <v>83</v>
      </c>
      <c r="AY686" s="192" t="s">
        <v>235</v>
      </c>
    </row>
    <row r="687" spans="1:65" s="2" customFormat="1" ht="14.45" customHeight="1" x14ac:dyDescent="0.2">
      <c r="A687" s="33"/>
      <c r="B687" s="162"/>
      <c r="C687" s="163" t="s">
        <v>1606</v>
      </c>
      <c r="D687" s="163" t="s">
        <v>237</v>
      </c>
      <c r="E687" s="164" t="s">
        <v>3371</v>
      </c>
      <c r="F687" s="165" t="s">
        <v>3372</v>
      </c>
      <c r="G687" s="240" t="s">
        <v>627</v>
      </c>
      <c r="H687" s="241">
        <v>6</v>
      </c>
      <c r="I687" s="167"/>
      <c r="J687" s="254">
        <f>ROUND(I687*H687,2)</f>
        <v>0</v>
      </c>
      <c r="K687" s="255" t="s">
        <v>241</v>
      </c>
      <c r="L687" s="34"/>
      <c r="M687" s="168" t="s">
        <v>1</v>
      </c>
      <c r="N687" s="169" t="s">
        <v>41</v>
      </c>
      <c r="O687" s="59"/>
      <c r="P687" s="170">
        <f>O687*H687</f>
        <v>0</v>
      </c>
      <c r="Q687" s="170">
        <v>0</v>
      </c>
      <c r="R687" s="170">
        <f>Q687*H687</f>
        <v>0</v>
      </c>
      <c r="S687" s="170">
        <v>3.06</v>
      </c>
      <c r="T687" s="171">
        <f>S687*H687</f>
        <v>18.36</v>
      </c>
      <c r="U687" s="33"/>
      <c r="V687" s="33"/>
      <c r="W687" s="33"/>
      <c r="X687" s="33"/>
      <c r="Y687" s="33"/>
      <c r="Z687" s="33"/>
      <c r="AA687" s="33"/>
      <c r="AB687" s="33"/>
      <c r="AC687" s="33"/>
      <c r="AD687" s="33"/>
      <c r="AE687" s="33"/>
      <c r="AR687" s="172" t="s">
        <v>98</v>
      </c>
      <c r="AT687" s="172" t="s">
        <v>237</v>
      </c>
      <c r="AU687" s="172" t="s">
        <v>85</v>
      </c>
      <c r="AY687" s="18" t="s">
        <v>235</v>
      </c>
      <c r="BE687" s="173">
        <f>IF(N687="základní",J687,0)</f>
        <v>0</v>
      </c>
      <c r="BF687" s="173">
        <f>IF(N687="snížená",J687,0)</f>
        <v>0</v>
      </c>
      <c r="BG687" s="173">
        <f>IF(N687="zákl. přenesená",J687,0)</f>
        <v>0</v>
      </c>
      <c r="BH687" s="173">
        <f>IF(N687="sníž. přenesená",J687,0)</f>
        <v>0</v>
      </c>
      <c r="BI687" s="173">
        <f>IF(N687="nulová",J687,0)</f>
        <v>0</v>
      </c>
      <c r="BJ687" s="18" t="s">
        <v>83</v>
      </c>
      <c r="BK687" s="173">
        <f>ROUND(I687*H687,2)</f>
        <v>0</v>
      </c>
      <c r="BL687" s="18" t="s">
        <v>98</v>
      </c>
      <c r="BM687" s="172" t="s">
        <v>3373</v>
      </c>
    </row>
    <row r="688" spans="1:65" s="2" customFormat="1" ht="39" x14ac:dyDescent="0.2">
      <c r="A688" s="33"/>
      <c r="B688" s="34"/>
      <c r="C688" s="33"/>
      <c r="D688" s="174" t="s">
        <v>243</v>
      </c>
      <c r="E688" s="33"/>
      <c r="F688" s="175" t="s">
        <v>3374</v>
      </c>
      <c r="G688" s="238"/>
      <c r="H688" s="238"/>
      <c r="I688" s="238"/>
      <c r="J688" s="238"/>
      <c r="K688" s="238"/>
      <c r="L688" s="34"/>
      <c r="M688" s="176"/>
      <c r="N688" s="177"/>
      <c r="O688" s="59"/>
      <c r="P688" s="59"/>
      <c r="Q688" s="59"/>
      <c r="R688" s="59"/>
      <c r="S688" s="59"/>
      <c r="T688" s="60"/>
      <c r="U688" s="33"/>
      <c r="V688" s="33"/>
      <c r="W688" s="33"/>
      <c r="X688" s="33"/>
      <c r="Y688" s="33"/>
      <c r="Z688" s="33"/>
      <c r="AA688" s="33"/>
      <c r="AB688" s="33"/>
      <c r="AC688" s="33"/>
      <c r="AD688" s="33"/>
      <c r="AE688" s="33"/>
      <c r="AT688" s="18" t="s">
        <v>243</v>
      </c>
      <c r="AU688" s="18" t="s">
        <v>85</v>
      </c>
    </row>
    <row r="689" spans="1:65" s="2" customFormat="1" ht="136.5" x14ac:dyDescent="0.2">
      <c r="A689" s="33"/>
      <c r="B689" s="34"/>
      <c r="C689" s="33"/>
      <c r="D689" s="174" t="s">
        <v>245</v>
      </c>
      <c r="E689" s="33"/>
      <c r="F689" s="178" t="s">
        <v>3375</v>
      </c>
      <c r="G689" s="238"/>
      <c r="H689" s="238"/>
      <c r="I689" s="238"/>
      <c r="J689" s="238"/>
      <c r="K689" s="238"/>
      <c r="L689" s="34"/>
      <c r="M689" s="176"/>
      <c r="N689" s="177"/>
      <c r="O689" s="59"/>
      <c r="P689" s="59"/>
      <c r="Q689" s="59"/>
      <c r="R689" s="59"/>
      <c r="S689" s="59"/>
      <c r="T689" s="60"/>
      <c r="U689" s="33"/>
      <c r="V689" s="33"/>
      <c r="W689" s="33"/>
      <c r="X689" s="33"/>
      <c r="Y689" s="33"/>
      <c r="Z689" s="33"/>
      <c r="AA689" s="33"/>
      <c r="AB689" s="33"/>
      <c r="AC689" s="33"/>
      <c r="AD689" s="33"/>
      <c r="AE689" s="33"/>
      <c r="AT689" s="18" t="s">
        <v>245</v>
      </c>
      <c r="AU689" s="18" t="s">
        <v>85</v>
      </c>
    </row>
    <row r="690" spans="1:65" s="13" customFormat="1" x14ac:dyDescent="0.2">
      <c r="B690" s="179"/>
      <c r="D690" s="174" t="s">
        <v>247</v>
      </c>
      <c r="E690" s="180" t="s">
        <v>1</v>
      </c>
      <c r="F690" s="181" t="s">
        <v>3107</v>
      </c>
      <c r="G690" s="242"/>
      <c r="H690" s="243" t="s">
        <v>1</v>
      </c>
      <c r="I690" s="242"/>
      <c r="J690" s="242"/>
      <c r="K690" s="242"/>
      <c r="L690" s="179"/>
      <c r="M690" s="182"/>
      <c r="N690" s="183"/>
      <c r="O690" s="183"/>
      <c r="P690" s="183"/>
      <c r="Q690" s="183"/>
      <c r="R690" s="183"/>
      <c r="S690" s="183"/>
      <c r="T690" s="184"/>
      <c r="AT690" s="180" t="s">
        <v>247</v>
      </c>
      <c r="AU690" s="180" t="s">
        <v>85</v>
      </c>
      <c r="AV690" s="13" t="s">
        <v>83</v>
      </c>
      <c r="AW690" s="13" t="s">
        <v>33</v>
      </c>
      <c r="AX690" s="13" t="s">
        <v>76</v>
      </c>
      <c r="AY690" s="180" t="s">
        <v>235</v>
      </c>
    </row>
    <row r="691" spans="1:65" s="13" customFormat="1" x14ac:dyDescent="0.2">
      <c r="B691" s="179"/>
      <c r="D691" s="174" t="s">
        <v>247</v>
      </c>
      <c r="E691" s="180" t="s">
        <v>1</v>
      </c>
      <c r="F691" s="181" t="s">
        <v>3376</v>
      </c>
      <c r="G691" s="242"/>
      <c r="H691" s="243" t="s">
        <v>1</v>
      </c>
      <c r="I691" s="242"/>
      <c r="J691" s="242"/>
      <c r="K691" s="242"/>
      <c r="L691" s="179"/>
      <c r="M691" s="182"/>
      <c r="N691" s="183"/>
      <c r="O691" s="183"/>
      <c r="P691" s="183"/>
      <c r="Q691" s="183"/>
      <c r="R691" s="183"/>
      <c r="S691" s="183"/>
      <c r="T691" s="184"/>
      <c r="AT691" s="180" t="s">
        <v>247</v>
      </c>
      <c r="AU691" s="180" t="s">
        <v>85</v>
      </c>
      <c r="AV691" s="13" t="s">
        <v>83</v>
      </c>
      <c r="AW691" s="13" t="s">
        <v>33</v>
      </c>
      <c r="AX691" s="13" t="s">
        <v>76</v>
      </c>
      <c r="AY691" s="180" t="s">
        <v>235</v>
      </c>
    </row>
    <row r="692" spans="1:65" s="14" customFormat="1" x14ac:dyDescent="0.2">
      <c r="B692" s="185"/>
      <c r="D692" s="174" t="s">
        <v>247</v>
      </c>
      <c r="E692" s="186" t="s">
        <v>1</v>
      </c>
      <c r="F692" s="187" t="s">
        <v>288</v>
      </c>
      <c r="G692" s="244"/>
      <c r="H692" s="245">
        <v>6</v>
      </c>
      <c r="I692" s="244"/>
      <c r="J692" s="244"/>
      <c r="K692" s="244"/>
      <c r="L692" s="185"/>
      <c r="M692" s="188"/>
      <c r="N692" s="189"/>
      <c r="O692" s="189"/>
      <c r="P692" s="189"/>
      <c r="Q692" s="189"/>
      <c r="R692" s="189"/>
      <c r="S692" s="189"/>
      <c r="T692" s="190"/>
      <c r="AT692" s="186" t="s">
        <v>247</v>
      </c>
      <c r="AU692" s="186" t="s">
        <v>85</v>
      </c>
      <c r="AV692" s="14" t="s">
        <v>85</v>
      </c>
      <c r="AW692" s="14" t="s">
        <v>33</v>
      </c>
      <c r="AX692" s="14" t="s">
        <v>76</v>
      </c>
      <c r="AY692" s="186" t="s">
        <v>235</v>
      </c>
    </row>
    <row r="693" spans="1:65" s="15" customFormat="1" x14ac:dyDescent="0.2">
      <c r="B693" s="191"/>
      <c r="D693" s="174" t="s">
        <v>247</v>
      </c>
      <c r="E693" s="192" t="s">
        <v>1</v>
      </c>
      <c r="F693" s="193" t="s">
        <v>252</v>
      </c>
      <c r="G693" s="246"/>
      <c r="H693" s="247">
        <v>6</v>
      </c>
      <c r="I693" s="246"/>
      <c r="J693" s="246"/>
      <c r="K693" s="246"/>
      <c r="L693" s="191"/>
      <c r="M693" s="194"/>
      <c r="N693" s="195"/>
      <c r="O693" s="195"/>
      <c r="P693" s="195"/>
      <c r="Q693" s="195"/>
      <c r="R693" s="195"/>
      <c r="S693" s="195"/>
      <c r="T693" s="196"/>
      <c r="AT693" s="192" t="s">
        <v>247</v>
      </c>
      <c r="AU693" s="192" t="s">
        <v>85</v>
      </c>
      <c r="AV693" s="15" t="s">
        <v>98</v>
      </c>
      <c r="AW693" s="15" t="s">
        <v>33</v>
      </c>
      <c r="AX693" s="15" t="s">
        <v>83</v>
      </c>
      <c r="AY693" s="192" t="s">
        <v>235</v>
      </c>
    </row>
    <row r="694" spans="1:65" s="12" customFormat="1" ht="22.9" customHeight="1" x14ac:dyDescent="0.2">
      <c r="B694" s="152"/>
      <c r="D694" s="153" t="s">
        <v>75</v>
      </c>
      <c r="E694" s="161" t="s">
        <v>736</v>
      </c>
      <c r="F694" s="161" t="s">
        <v>737</v>
      </c>
      <c r="G694" s="239"/>
      <c r="H694" s="239"/>
      <c r="I694" s="239"/>
      <c r="J694" s="253">
        <f>BK694</f>
        <v>0</v>
      </c>
      <c r="K694" s="239"/>
      <c r="L694" s="152"/>
      <c r="M694" s="155"/>
      <c r="N694" s="156"/>
      <c r="O694" s="156"/>
      <c r="P694" s="157">
        <f>SUM(P695:P754)</f>
        <v>0</v>
      </c>
      <c r="Q694" s="156"/>
      <c r="R694" s="157">
        <f>SUM(R695:R754)</f>
        <v>0</v>
      </c>
      <c r="S694" s="156"/>
      <c r="T694" s="158">
        <f>SUM(T695:T754)</f>
        <v>0</v>
      </c>
      <c r="AR694" s="153" t="s">
        <v>83</v>
      </c>
      <c r="AT694" s="159" t="s">
        <v>75</v>
      </c>
      <c r="AU694" s="159" t="s">
        <v>83</v>
      </c>
      <c r="AY694" s="153" t="s">
        <v>235</v>
      </c>
      <c r="BK694" s="160">
        <f>SUM(BK695:BK754)</f>
        <v>0</v>
      </c>
    </row>
    <row r="695" spans="1:65" s="2" customFormat="1" ht="19.899999999999999" customHeight="1" x14ac:dyDescent="0.2">
      <c r="A695" s="33"/>
      <c r="B695" s="162"/>
      <c r="C695" s="163" t="s">
        <v>1611</v>
      </c>
      <c r="D695" s="163" t="s">
        <v>237</v>
      </c>
      <c r="E695" s="164" t="s">
        <v>1778</v>
      </c>
      <c r="F695" s="165" t="s">
        <v>1779</v>
      </c>
      <c r="G695" s="240" t="s">
        <v>341</v>
      </c>
      <c r="H695" s="241">
        <v>9.0749999999999993</v>
      </c>
      <c r="I695" s="167"/>
      <c r="J695" s="254">
        <f>ROUND(I695*H695,2)</f>
        <v>0</v>
      </c>
      <c r="K695" s="255" t="s">
        <v>1</v>
      </c>
      <c r="L695" s="34"/>
      <c r="M695" s="168" t="s">
        <v>1</v>
      </c>
      <c r="N695" s="169" t="s">
        <v>41</v>
      </c>
      <c r="O695" s="59"/>
      <c r="P695" s="170">
        <f>O695*H695</f>
        <v>0</v>
      </c>
      <c r="Q695" s="170">
        <v>0</v>
      </c>
      <c r="R695" s="170">
        <f>Q695*H695</f>
        <v>0</v>
      </c>
      <c r="S695" s="170">
        <v>0</v>
      </c>
      <c r="T695" s="171">
        <f>S695*H695</f>
        <v>0</v>
      </c>
      <c r="U695" s="33"/>
      <c r="V695" s="33"/>
      <c r="W695" s="33"/>
      <c r="X695" s="33"/>
      <c r="Y695" s="33"/>
      <c r="Z695" s="33"/>
      <c r="AA695" s="33"/>
      <c r="AB695" s="33"/>
      <c r="AC695" s="33"/>
      <c r="AD695" s="33"/>
      <c r="AE695" s="33"/>
      <c r="AR695" s="172" t="s">
        <v>98</v>
      </c>
      <c r="AT695" s="172" t="s">
        <v>237</v>
      </c>
      <c r="AU695" s="172" t="s">
        <v>85</v>
      </c>
      <c r="AY695" s="18" t="s">
        <v>235</v>
      </c>
      <c r="BE695" s="173">
        <f>IF(N695="základní",J695,0)</f>
        <v>0</v>
      </c>
      <c r="BF695" s="173">
        <f>IF(N695="snížená",J695,0)</f>
        <v>0</v>
      </c>
      <c r="BG695" s="173">
        <f>IF(N695="zákl. přenesená",J695,0)</f>
        <v>0</v>
      </c>
      <c r="BH695" s="173">
        <f>IF(N695="sníž. přenesená",J695,0)</f>
        <v>0</v>
      </c>
      <c r="BI695" s="173">
        <f>IF(N695="nulová",J695,0)</f>
        <v>0</v>
      </c>
      <c r="BJ695" s="18" t="s">
        <v>83</v>
      </c>
      <c r="BK695" s="173">
        <f>ROUND(I695*H695,2)</f>
        <v>0</v>
      </c>
      <c r="BL695" s="18" t="s">
        <v>98</v>
      </c>
      <c r="BM695" s="172" t="s">
        <v>3377</v>
      </c>
    </row>
    <row r="696" spans="1:65" s="2" customFormat="1" ht="19.5" x14ac:dyDescent="0.2">
      <c r="A696" s="33"/>
      <c r="B696" s="34"/>
      <c r="C696" s="33"/>
      <c r="D696" s="174" t="s">
        <v>243</v>
      </c>
      <c r="E696" s="33"/>
      <c r="F696" s="175" t="s">
        <v>1779</v>
      </c>
      <c r="G696" s="238"/>
      <c r="H696" s="238"/>
      <c r="I696" s="238"/>
      <c r="J696" s="238"/>
      <c r="K696" s="238"/>
      <c r="L696" s="34"/>
      <c r="M696" s="176"/>
      <c r="N696" s="177"/>
      <c r="O696" s="59"/>
      <c r="P696" s="59"/>
      <c r="Q696" s="59"/>
      <c r="R696" s="59"/>
      <c r="S696" s="59"/>
      <c r="T696" s="60"/>
      <c r="U696" s="33"/>
      <c r="V696" s="33"/>
      <c r="W696" s="33"/>
      <c r="X696" s="33"/>
      <c r="Y696" s="33"/>
      <c r="Z696" s="33"/>
      <c r="AA696" s="33"/>
      <c r="AB696" s="33"/>
      <c r="AC696" s="33"/>
      <c r="AD696" s="33"/>
      <c r="AE696" s="33"/>
      <c r="AT696" s="18" t="s">
        <v>243</v>
      </c>
      <c r="AU696" s="18" t="s">
        <v>85</v>
      </c>
    </row>
    <row r="697" spans="1:65" s="13" customFormat="1" x14ac:dyDescent="0.2">
      <c r="B697" s="179"/>
      <c r="D697" s="174" t="s">
        <v>247</v>
      </c>
      <c r="E697" s="180" t="s">
        <v>1</v>
      </c>
      <c r="F697" s="181" t="s">
        <v>1141</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3" customFormat="1" x14ac:dyDescent="0.2">
      <c r="B698" s="179"/>
      <c r="D698" s="174" t="s">
        <v>247</v>
      </c>
      <c r="E698" s="180" t="s">
        <v>1</v>
      </c>
      <c r="F698" s="181" t="s">
        <v>1781</v>
      </c>
      <c r="G698" s="242"/>
      <c r="H698" s="243" t="s">
        <v>1</v>
      </c>
      <c r="I698" s="242"/>
      <c r="J698" s="242"/>
      <c r="K698" s="242"/>
      <c r="L698" s="179"/>
      <c r="M698" s="182"/>
      <c r="N698" s="183"/>
      <c r="O698" s="183"/>
      <c r="P698" s="183"/>
      <c r="Q698" s="183"/>
      <c r="R698" s="183"/>
      <c r="S698" s="183"/>
      <c r="T698" s="184"/>
      <c r="AT698" s="180" t="s">
        <v>247</v>
      </c>
      <c r="AU698" s="180" t="s">
        <v>85</v>
      </c>
      <c r="AV698" s="13" t="s">
        <v>83</v>
      </c>
      <c r="AW698" s="13" t="s">
        <v>33</v>
      </c>
      <c r="AX698" s="13" t="s">
        <v>76</v>
      </c>
      <c r="AY698" s="180" t="s">
        <v>235</v>
      </c>
    </row>
    <row r="699" spans="1:65" s="14" customFormat="1" x14ac:dyDescent="0.2">
      <c r="B699" s="185"/>
      <c r="D699" s="174" t="s">
        <v>247</v>
      </c>
      <c r="E699" s="186" t="s">
        <v>1</v>
      </c>
      <c r="F699" s="187" t="s">
        <v>3378</v>
      </c>
      <c r="G699" s="244"/>
      <c r="H699" s="245">
        <v>0.625</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1783</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1786</v>
      </c>
      <c r="G701" s="244"/>
      <c r="H701" s="245">
        <v>2.5</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3" customFormat="1" x14ac:dyDescent="0.2">
      <c r="B702" s="179"/>
      <c r="D702" s="174" t="s">
        <v>247</v>
      </c>
      <c r="E702" s="180" t="s">
        <v>1</v>
      </c>
      <c r="F702" s="181" t="s">
        <v>1785</v>
      </c>
      <c r="G702" s="242"/>
      <c r="H702" s="243" t="s">
        <v>1</v>
      </c>
      <c r="I702" s="242"/>
      <c r="J702" s="242"/>
      <c r="K702" s="242"/>
      <c r="L702" s="179"/>
      <c r="M702" s="182"/>
      <c r="N702" s="183"/>
      <c r="O702" s="183"/>
      <c r="P702" s="183"/>
      <c r="Q702" s="183"/>
      <c r="R702" s="183"/>
      <c r="S702" s="183"/>
      <c r="T702" s="184"/>
      <c r="AT702" s="180" t="s">
        <v>247</v>
      </c>
      <c r="AU702" s="180" t="s">
        <v>85</v>
      </c>
      <c r="AV702" s="13" t="s">
        <v>83</v>
      </c>
      <c r="AW702" s="13" t="s">
        <v>33</v>
      </c>
      <c r="AX702" s="13" t="s">
        <v>76</v>
      </c>
      <c r="AY702" s="180" t="s">
        <v>235</v>
      </c>
    </row>
    <row r="703" spans="1:65" s="14" customFormat="1" x14ac:dyDescent="0.2">
      <c r="B703" s="185"/>
      <c r="D703" s="174" t="s">
        <v>247</v>
      </c>
      <c r="E703" s="186" t="s">
        <v>1</v>
      </c>
      <c r="F703" s="187" t="s">
        <v>1786</v>
      </c>
      <c r="G703" s="244"/>
      <c r="H703" s="245">
        <v>2.5</v>
      </c>
      <c r="I703" s="244"/>
      <c r="J703" s="244"/>
      <c r="K703" s="244"/>
      <c r="L703" s="185"/>
      <c r="M703" s="188"/>
      <c r="N703" s="189"/>
      <c r="O703" s="189"/>
      <c r="P703" s="189"/>
      <c r="Q703" s="189"/>
      <c r="R703" s="189"/>
      <c r="S703" s="189"/>
      <c r="T703" s="190"/>
      <c r="AT703" s="186" t="s">
        <v>247</v>
      </c>
      <c r="AU703" s="186" t="s">
        <v>85</v>
      </c>
      <c r="AV703" s="14" t="s">
        <v>85</v>
      </c>
      <c r="AW703" s="14" t="s">
        <v>33</v>
      </c>
      <c r="AX703" s="14" t="s">
        <v>76</v>
      </c>
      <c r="AY703" s="186" t="s">
        <v>235</v>
      </c>
    </row>
    <row r="704" spans="1:65" s="13" customFormat="1" x14ac:dyDescent="0.2">
      <c r="B704" s="179"/>
      <c r="D704" s="174" t="s">
        <v>247</v>
      </c>
      <c r="E704" s="180" t="s">
        <v>1</v>
      </c>
      <c r="F704" s="181" t="s">
        <v>2111</v>
      </c>
      <c r="G704" s="242"/>
      <c r="H704" s="243" t="s">
        <v>1</v>
      </c>
      <c r="I704" s="242"/>
      <c r="J704" s="242"/>
      <c r="K704" s="242"/>
      <c r="L704" s="179"/>
      <c r="M704" s="182"/>
      <c r="N704" s="183"/>
      <c r="O704" s="183"/>
      <c r="P704" s="183"/>
      <c r="Q704" s="183"/>
      <c r="R704" s="183"/>
      <c r="S704" s="183"/>
      <c r="T704" s="184"/>
      <c r="AT704" s="180" t="s">
        <v>247</v>
      </c>
      <c r="AU704" s="180" t="s">
        <v>85</v>
      </c>
      <c r="AV704" s="13" t="s">
        <v>83</v>
      </c>
      <c r="AW704" s="13" t="s">
        <v>33</v>
      </c>
      <c r="AX704" s="13" t="s">
        <v>76</v>
      </c>
      <c r="AY704" s="180" t="s">
        <v>235</v>
      </c>
    </row>
    <row r="705" spans="1:65" s="14" customFormat="1" x14ac:dyDescent="0.2">
      <c r="B705" s="185"/>
      <c r="D705" s="174" t="s">
        <v>247</v>
      </c>
      <c r="E705" s="186" t="s">
        <v>1</v>
      </c>
      <c r="F705" s="187" t="s">
        <v>3379</v>
      </c>
      <c r="G705" s="244"/>
      <c r="H705" s="245">
        <v>3.45</v>
      </c>
      <c r="I705" s="244"/>
      <c r="J705" s="244"/>
      <c r="K705" s="244"/>
      <c r="L705" s="185"/>
      <c r="M705" s="188"/>
      <c r="N705" s="189"/>
      <c r="O705" s="189"/>
      <c r="P705" s="189"/>
      <c r="Q705" s="189"/>
      <c r="R705" s="189"/>
      <c r="S705" s="189"/>
      <c r="T705" s="190"/>
      <c r="AT705" s="186" t="s">
        <v>247</v>
      </c>
      <c r="AU705" s="186" t="s">
        <v>85</v>
      </c>
      <c r="AV705" s="14" t="s">
        <v>85</v>
      </c>
      <c r="AW705" s="14" t="s">
        <v>33</v>
      </c>
      <c r="AX705" s="14" t="s">
        <v>76</v>
      </c>
      <c r="AY705" s="186" t="s">
        <v>235</v>
      </c>
    </row>
    <row r="706" spans="1:65" s="15" customFormat="1" x14ac:dyDescent="0.2">
      <c r="B706" s="191"/>
      <c r="D706" s="174" t="s">
        <v>247</v>
      </c>
      <c r="E706" s="192" t="s">
        <v>1</v>
      </c>
      <c r="F706" s="193" t="s">
        <v>252</v>
      </c>
      <c r="G706" s="246"/>
      <c r="H706" s="247">
        <v>9.0749999999999993</v>
      </c>
      <c r="I706" s="246"/>
      <c r="J706" s="246"/>
      <c r="K706" s="246"/>
      <c r="L706" s="191"/>
      <c r="M706" s="194"/>
      <c r="N706" s="195"/>
      <c r="O706" s="195"/>
      <c r="P706" s="195"/>
      <c r="Q706" s="195"/>
      <c r="R706" s="195"/>
      <c r="S706" s="195"/>
      <c r="T706" s="196"/>
      <c r="AT706" s="192" t="s">
        <v>247</v>
      </c>
      <c r="AU706" s="192" t="s">
        <v>85</v>
      </c>
      <c r="AV706" s="15" t="s">
        <v>98</v>
      </c>
      <c r="AW706" s="15" t="s">
        <v>33</v>
      </c>
      <c r="AX706" s="15" t="s">
        <v>83</v>
      </c>
      <c r="AY706" s="192" t="s">
        <v>235</v>
      </c>
    </row>
    <row r="707" spans="1:65" s="2" customFormat="1" ht="19.899999999999999" customHeight="1" x14ac:dyDescent="0.2">
      <c r="A707" s="33"/>
      <c r="B707" s="162"/>
      <c r="C707" s="163" t="s">
        <v>1618</v>
      </c>
      <c r="D707" s="163" t="s">
        <v>237</v>
      </c>
      <c r="E707" s="164" t="s">
        <v>1788</v>
      </c>
      <c r="F707" s="165" t="s">
        <v>1789</v>
      </c>
      <c r="G707" s="240" t="s">
        <v>341</v>
      </c>
      <c r="H707" s="241">
        <v>34.020000000000003</v>
      </c>
      <c r="I707" s="167"/>
      <c r="J707" s="254">
        <f>ROUND(I707*H707,2)</f>
        <v>0</v>
      </c>
      <c r="K707" s="255" t="s">
        <v>241</v>
      </c>
      <c r="L707" s="34"/>
      <c r="M707" s="168" t="s">
        <v>1</v>
      </c>
      <c r="N707" s="169" t="s">
        <v>41</v>
      </c>
      <c r="O707" s="59"/>
      <c r="P707" s="170">
        <f>O707*H707</f>
        <v>0</v>
      </c>
      <c r="Q707" s="170">
        <v>0</v>
      </c>
      <c r="R707" s="170">
        <f>Q707*H707</f>
        <v>0</v>
      </c>
      <c r="S707" s="170">
        <v>0</v>
      </c>
      <c r="T707" s="171">
        <f>S707*H707</f>
        <v>0</v>
      </c>
      <c r="U707" s="33"/>
      <c r="V707" s="33"/>
      <c r="W707" s="33"/>
      <c r="X707" s="33"/>
      <c r="Y707" s="33"/>
      <c r="Z707" s="33"/>
      <c r="AA707" s="33"/>
      <c r="AB707" s="33"/>
      <c r="AC707" s="33"/>
      <c r="AD707" s="33"/>
      <c r="AE707" s="33"/>
      <c r="AR707" s="172" t="s">
        <v>98</v>
      </c>
      <c r="AT707" s="172" t="s">
        <v>237</v>
      </c>
      <c r="AU707" s="172" t="s">
        <v>85</v>
      </c>
      <c r="AY707" s="18" t="s">
        <v>235</v>
      </c>
      <c r="BE707" s="173">
        <f>IF(N707="základní",J707,0)</f>
        <v>0</v>
      </c>
      <c r="BF707" s="173">
        <f>IF(N707="snížená",J707,0)</f>
        <v>0</v>
      </c>
      <c r="BG707" s="173">
        <f>IF(N707="zákl. přenesená",J707,0)</f>
        <v>0</v>
      </c>
      <c r="BH707" s="173">
        <f>IF(N707="sníž. přenesená",J707,0)</f>
        <v>0</v>
      </c>
      <c r="BI707" s="173">
        <f>IF(N707="nulová",J707,0)</f>
        <v>0</v>
      </c>
      <c r="BJ707" s="18" t="s">
        <v>83</v>
      </c>
      <c r="BK707" s="173">
        <f>ROUND(I707*H707,2)</f>
        <v>0</v>
      </c>
      <c r="BL707" s="18" t="s">
        <v>98</v>
      </c>
      <c r="BM707" s="172" t="s">
        <v>3380</v>
      </c>
    </row>
    <row r="708" spans="1:65" s="2" customFormat="1" ht="29.25" x14ac:dyDescent="0.2">
      <c r="A708" s="33"/>
      <c r="B708" s="34"/>
      <c r="C708" s="33"/>
      <c r="D708" s="174" t="s">
        <v>243</v>
      </c>
      <c r="E708" s="33"/>
      <c r="F708" s="175" t="s">
        <v>1791</v>
      </c>
      <c r="G708" s="238"/>
      <c r="H708" s="238"/>
      <c r="I708" s="238"/>
      <c r="J708" s="238"/>
      <c r="K708" s="238"/>
      <c r="L708" s="34"/>
      <c r="M708" s="176"/>
      <c r="N708" s="177"/>
      <c r="O708" s="59"/>
      <c r="P708" s="59"/>
      <c r="Q708" s="59"/>
      <c r="R708" s="59"/>
      <c r="S708" s="59"/>
      <c r="T708" s="60"/>
      <c r="U708" s="33"/>
      <c r="V708" s="33"/>
      <c r="W708" s="33"/>
      <c r="X708" s="33"/>
      <c r="Y708" s="33"/>
      <c r="Z708" s="33"/>
      <c r="AA708" s="33"/>
      <c r="AB708" s="33"/>
      <c r="AC708" s="33"/>
      <c r="AD708" s="33"/>
      <c r="AE708" s="33"/>
      <c r="AT708" s="18" t="s">
        <v>243</v>
      </c>
      <c r="AU708" s="18" t="s">
        <v>85</v>
      </c>
    </row>
    <row r="709" spans="1:65" s="2" customFormat="1" ht="107.25" x14ac:dyDescent="0.2">
      <c r="A709" s="33"/>
      <c r="B709" s="34"/>
      <c r="C709" s="33"/>
      <c r="D709" s="174" t="s">
        <v>245</v>
      </c>
      <c r="E709" s="33"/>
      <c r="F709" s="178" t="s">
        <v>1792</v>
      </c>
      <c r="G709" s="238"/>
      <c r="H709" s="238"/>
      <c r="I709" s="238"/>
      <c r="J709" s="238"/>
      <c r="K709" s="238"/>
      <c r="L709" s="34"/>
      <c r="M709" s="176"/>
      <c r="N709" s="177"/>
      <c r="O709" s="59"/>
      <c r="P709" s="59"/>
      <c r="Q709" s="59"/>
      <c r="R709" s="59"/>
      <c r="S709" s="59"/>
      <c r="T709" s="60"/>
      <c r="U709" s="33"/>
      <c r="V709" s="33"/>
      <c r="W709" s="33"/>
      <c r="X709" s="33"/>
      <c r="Y709" s="33"/>
      <c r="Z709" s="33"/>
      <c r="AA709" s="33"/>
      <c r="AB709" s="33"/>
      <c r="AC709" s="33"/>
      <c r="AD709" s="33"/>
      <c r="AE709" s="33"/>
      <c r="AT709" s="18" t="s">
        <v>245</v>
      </c>
      <c r="AU709" s="18" t="s">
        <v>85</v>
      </c>
    </row>
    <row r="710" spans="1:65" s="13" customFormat="1" x14ac:dyDescent="0.2">
      <c r="B710" s="179"/>
      <c r="D710" s="174" t="s">
        <v>247</v>
      </c>
      <c r="E710" s="180" t="s">
        <v>1</v>
      </c>
      <c r="F710" s="181" t="s">
        <v>3107</v>
      </c>
      <c r="G710" s="242"/>
      <c r="H710" s="243" t="s">
        <v>1</v>
      </c>
      <c r="I710" s="242"/>
      <c r="J710" s="242"/>
      <c r="K710" s="242"/>
      <c r="L710" s="179"/>
      <c r="M710" s="182"/>
      <c r="N710" s="183"/>
      <c r="O710" s="183"/>
      <c r="P710" s="183"/>
      <c r="Q710" s="183"/>
      <c r="R710" s="183"/>
      <c r="S710" s="183"/>
      <c r="T710" s="184"/>
      <c r="AT710" s="180" t="s">
        <v>247</v>
      </c>
      <c r="AU710" s="180" t="s">
        <v>85</v>
      </c>
      <c r="AV710" s="13" t="s">
        <v>83</v>
      </c>
      <c r="AW710" s="13" t="s">
        <v>33</v>
      </c>
      <c r="AX710" s="13" t="s">
        <v>76</v>
      </c>
      <c r="AY710" s="180" t="s">
        <v>235</v>
      </c>
    </row>
    <row r="711" spans="1:65" s="13" customFormat="1" x14ac:dyDescent="0.2">
      <c r="B711" s="179"/>
      <c r="D711" s="174" t="s">
        <v>247</v>
      </c>
      <c r="E711" s="180" t="s">
        <v>1</v>
      </c>
      <c r="F711" s="181" t="s">
        <v>3381</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1:65" s="14" customFormat="1" x14ac:dyDescent="0.2">
      <c r="B712" s="185"/>
      <c r="D712" s="174" t="s">
        <v>247</v>
      </c>
      <c r="E712" s="186" t="s">
        <v>1</v>
      </c>
      <c r="F712" s="187" t="s">
        <v>3382</v>
      </c>
      <c r="G712" s="244"/>
      <c r="H712" s="245">
        <v>21.84</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1:65" s="13" customFormat="1" x14ac:dyDescent="0.2">
      <c r="B713" s="179"/>
      <c r="D713" s="174" t="s">
        <v>247</v>
      </c>
      <c r="E713" s="180" t="s">
        <v>1</v>
      </c>
      <c r="F713" s="181" t="s">
        <v>3383</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3384</v>
      </c>
      <c r="G714" s="244"/>
      <c r="H714" s="245">
        <v>12.18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34.020000000000003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19.899999999999999" customHeight="1" x14ac:dyDescent="0.2">
      <c r="A716" s="33"/>
      <c r="B716" s="162"/>
      <c r="C716" s="163" t="s">
        <v>1624</v>
      </c>
      <c r="D716" s="163" t="s">
        <v>237</v>
      </c>
      <c r="E716" s="164" t="s">
        <v>1799</v>
      </c>
      <c r="F716" s="165" t="s">
        <v>1800</v>
      </c>
      <c r="G716" s="240" t="s">
        <v>341</v>
      </c>
      <c r="H716" s="241">
        <v>646.38</v>
      </c>
      <c r="I716" s="167"/>
      <c r="J716" s="254">
        <f>ROUND(I716*H716,2)</f>
        <v>0</v>
      </c>
      <c r="K716" s="255" t="s">
        <v>241</v>
      </c>
      <c r="L716" s="34"/>
      <c r="M716" s="168" t="s">
        <v>1</v>
      </c>
      <c r="N716" s="169" t="s">
        <v>41</v>
      </c>
      <c r="O716" s="59"/>
      <c r="P716" s="170">
        <f>O716*H716</f>
        <v>0</v>
      </c>
      <c r="Q716" s="170">
        <v>0</v>
      </c>
      <c r="R716" s="170">
        <f>Q716*H716</f>
        <v>0</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3385</v>
      </c>
    </row>
    <row r="717" spans="1:65" s="2" customFormat="1" ht="29.25" x14ac:dyDescent="0.2">
      <c r="A717" s="33"/>
      <c r="B717" s="34"/>
      <c r="C717" s="33"/>
      <c r="D717" s="174" t="s">
        <v>243</v>
      </c>
      <c r="E717" s="33"/>
      <c r="F717" s="175" t="s">
        <v>1802</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2" customFormat="1" ht="107.25" x14ac:dyDescent="0.2">
      <c r="A718" s="33"/>
      <c r="B718" s="34"/>
      <c r="C718" s="33"/>
      <c r="D718" s="174" t="s">
        <v>245</v>
      </c>
      <c r="E718" s="33"/>
      <c r="F718" s="178" t="s">
        <v>1792</v>
      </c>
      <c r="G718" s="238"/>
      <c r="H718" s="238"/>
      <c r="I718" s="238"/>
      <c r="J718" s="238"/>
      <c r="K718" s="238"/>
      <c r="L718" s="34"/>
      <c r="M718" s="176"/>
      <c r="N718" s="177"/>
      <c r="O718" s="59"/>
      <c r="P718" s="59"/>
      <c r="Q718" s="59"/>
      <c r="R718" s="59"/>
      <c r="S718" s="59"/>
      <c r="T718" s="60"/>
      <c r="U718" s="33"/>
      <c r="V718" s="33"/>
      <c r="W718" s="33"/>
      <c r="X718" s="33"/>
      <c r="Y718" s="33"/>
      <c r="Z718" s="33"/>
      <c r="AA718" s="33"/>
      <c r="AB718" s="33"/>
      <c r="AC718" s="33"/>
      <c r="AD718" s="33"/>
      <c r="AE718" s="33"/>
      <c r="AT718" s="18" t="s">
        <v>245</v>
      </c>
      <c r="AU718" s="18" t="s">
        <v>85</v>
      </c>
    </row>
    <row r="719" spans="1:65" s="13" customFormat="1" x14ac:dyDescent="0.2">
      <c r="B719" s="179"/>
      <c r="D719" s="174" t="s">
        <v>247</v>
      </c>
      <c r="E719" s="180" t="s">
        <v>1</v>
      </c>
      <c r="F719" s="181" t="s">
        <v>3107</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3" customFormat="1" x14ac:dyDescent="0.2">
      <c r="B720" s="179"/>
      <c r="D720" s="174" t="s">
        <v>247</v>
      </c>
      <c r="E720" s="180" t="s">
        <v>1</v>
      </c>
      <c r="F720" s="181" t="s">
        <v>3386</v>
      </c>
      <c r="G720" s="242"/>
      <c r="H720" s="243" t="s">
        <v>1</v>
      </c>
      <c r="I720" s="242"/>
      <c r="J720" s="242"/>
      <c r="K720" s="242"/>
      <c r="L720" s="179"/>
      <c r="M720" s="182"/>
      <c r="N720" s="183"/>
      <c r="O720" s="183"/>
      <c r="P720" s="183"/>
      <c r="Q720" s="183"/>
      <c r="R720" s="183"/>
      <c r="S720" s="183"/>
      <c r="T720" s="184"/>
      <c r="AT720" s="180" t="s">
        <v>247</v>
      </c>
      <c r="AU720" s="180" t="s">
        <v>85</v>
      </c>
      <c r="AV720" s="13" t="s">
        <v>83</v>
      </c>
      <c r="AW720" s="13" t="s">
        <v>33</v>
      </c>
      <c r="AX720" s="13" t="s">
        <v>76</v>
      </c>
      <c r="AY720" s="180" t="s">
        <v>235</v>
      </c>
    </row>
    <row r="721" spans="1:65" s="14" customFormat="1" x14ac:dyDescent="0.2">
      <c r="B721" s="185"/>
      <c r="D721" s="174" t="s">
        <v>247</v>
      </c>
      <c r="E721" s="186" t="s">
        <v>1</v>
      </c>
      <c r="F721" s="187" t="s">
        <v>3387</v>
      </c>
      <c r="G721" s="244"/>
      <c r="H721" s="245">
        <v>646.38</v>
      </c>
      <c r="I721" s="244"/>
      <c r="J721" s="244"/>
      <c r="K721" s="244"/>
      <c r="L721" s="185"/>
      <c r="M721" s="188"/>
      <c r="N721" s="189"/>
      <c r="O721" s="189"/>
      <c r="P721" s="189"/>
      <c r="Q721" s="189"/>
      <c r="R721" s="189"/>
      <c r="S721" s="189"/>
      <c r="T721" s="190"/>
      <c r="AT721" s="186" t="s">
        <v>247</v>
      </c>
      <c r="AU721" s="186" t="s">
        <v>85</v>
      </c>
      <c r="AV721" s="14" t="s">
        <v>85</v>
      </c>
      <c r="AW721" s="14" t="s">
        <v>33</v>
      </c>
      <c r="AX721" s="14" t="s">
        <v>76</v>
      </c>
      <c r="AY721" s="186" t="s">
        <v>235</v>
      </c>
    </row>
    <row r="722" spans="1:65" s="15" customFormat="1" x14ac:dyDescent="0.2">
      <c r="B722" s="191"/>
      <c r="D722" s="174" t="s">
        <v>247</v>
      </c>
      <c r="E722" s="192" t="s">
        <v>1</v>
      </c>
      <c r="F722" s="193" t="s">
        <v>252</v>
      </c>
      <c r="G722" s="246"/>
      <c r="H722" s="247">
        <v>646.38</v>
      </c>
      <c r="I722" s="246"/>
      <c r="J722" s="246"/>
      <c r="K722" s="246"/>
      <c r="L722" s="191"/>
      <c r="M722" s="194"/>
      <c r="N722" s="195"/>
      <c r="O722" s="195"/>
      <c r="P722" s="195"/>
      <c r="Q722" s="195"/>
      <c r="R722" s="195"/>
      <c r="S722" s="195"/>
      <c r="T722" s="196"/>
      <c r="AT722" s="192" t="s">
        <v>247</v>
      </c>
      <c r="AU722" s="192" t="s">
        <v>85</v>
      </c>
      <c r="AV722" s="15" t="s">
        <v>98</v>
      </c>
      <c r="AW722" s="15" t="s">
        <v>33</v>
      </c>
      <c r="AX722" s="15" t="s">
        <v>83</v>
      </c>
      <c r="AY722" s="192" t="s">
        <v>235</v>
      </c>
    </row>
    <row r="723" spans="1:65" s="2" customFormat="1" ht="19.899999999999999" customHeight="1" x14ac:dyDescent="0.2">
      <c r="A723" s="33"/>
      <c r="B723" s="162"/>
      <c r="C723" s="163" t="s">
        <v>1631</v>
      </c>
      <c r="D723" s="163" t="s">
        <v>237</v>
      </c>
      <c r="E723" s="164" t="s">
        <v>739</v>
      </c>
      <c r="F723" s="165" t="s">
        <v>740</v>
      </c>
      <c r="G723" s="240" t="s">
        <v>341</v>
      </c>
      <c r="H723" s="241">
        <v>39.29</v>
      </c>
      <c r="I723" s="167"/>
      <c r="J723" s="254">
        <f>ROUND(I723*H723,2)</f>
        <v>0</v>
      </c>
      <c r="K723" s="255" t="s">
        <v>241</v>
      </c>
      <c r="L723" s="34"/>
      <c r="M723" s="168" t="s">
        <v>1</v>
      </c>
      <c r="N723" s="169" t="s">
        <v>41</v>
      </c>
      <c r="O723" s="59"/>
      <c r="P723" s="170">
        <f>O723*H723</f>
        <v>0</v>
      </c>
      <c r="Q723" s="170">
        <v>0</v>
      </c>
      <c r="R723" s="170">
        <f>Q723*H723</f>
        <v>0</v>
      </c>
      <c r="S723" s="170">
        <v>0</v>
      </c>
      <c r="T723" s="171">
        <f>S723*H723</f>
        <v>0</v>
      </c>
      <c r="U723" s="33"/>
      <c r="V723" s="33"/>
      <c r="W723" s="33"/>
      <c r="X723" s="33"/>
      <c r="Y723" s="33"/>
      <c r="Z723" s="33"/>
      <c r="AA723" s="33"/>
      <c r="AB723" s="33"/>
      <c r="AC723" s="33"/>
      <c r="AD723" s="33"/>
      <c r="AE723" s="33"/>
      <c r="AR723" s="172" t="s">
        <v>98</v>
      </c>
      <c r="AT723" s="172" t="s">
        <v>237</v>
      </c>
      <c r="AU723" s="172" t="s">
        <v>85</v>
      </c>
      <c r="AY723" s="18" t="s">
        <v>235</v>
      </c>
      <c r="BE723" s="173">
        <f>IF(N723="základní",J723,0)</f>
        <v>0</v>
      </c>
      <c r="BF723" s="173">
        <f>IF(N723="snížená",J723,0)</f>
        <v>0</v>
      </c>
      <c r="BG723" s="173">
        <f>IF(N723="zákl. přenesená",J723,0)</f>
        <v>0</v>
      </c>
      <c r="BH723" s="173">
        <f>IF(N723="sníž. přenesená",J723,0)</f>
        <v>0</v>
      </c>
      <c r="BI723" s="173">
        <f>IF(N723="nulová",J723,0)</f>
        <v>0</v>
      </c>
      <c r="BJ723" s="18" t="s">
        <v>83</v>
      </c>
      <c r="BK723" s="173">
        <f>ROUND(I723*H723,2)</f>
        <v>0</v>
      </c>
      <c r="BL723" s="18" t="s">
        <v>98</v>
      </c>
      <c r="BM723" s="172" t="s">
        <v>3388</v>
      </c>
    </row>
    <row r="724" spans="1:65" s="2" customFormat="1" ht="19.5" x14ac:dyDescent="0.2">
      <c r="A724" s="33"/>
      <c r="B724" s="34"/>
      <c r="C724" s="33"/>
      <c r="D724" s="174" t="s">
        <v>243</v>
      </c>
      <c r="E724" s="33"/>
      <c r="F724" s="175" t="s">
        <v>742</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243</v>
      </c>
      <c r="AU724" s="18" t="s">
        <v>85</v>
      </c>
    </row>
    <row r="725" spans="1:65" s="2" customFormat="1" ht="78" x14ac:dyDescent="0.2">
      <c r="A725" s="33"/>
      <c r="B725" s="34"/>
      <c r="C725" s="33"/>
      <c r="D725" s="174" t="s">
        <v>245</v>
      </c>
      <c r="E725" s="33"/>
      <c r="F725" s="178" t="s">
        <v>743</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245</v>
      </c>
      <c r="AU725" s="18" t="s">
        <v>85</v>
      </c>
    </row>
    <row r="726" spans="1:65" s="13" customFormat="1" x14ac:dyDescent="0.2">
      <c r="B726" s="179"/>
      <c r="D726" s="174" t="s">
        <v>247</v>
      </c>
      <c r="E726" s="180" t="s">
        <v>1</v>
      </c>
      <c r="F726" s="181" t="s">
        <v>3107</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3" customFormat="1" x14ac:dyDescent="0.2">
      <c r="B727" s="179"/>
      <c r="D727" s="174" t="s">
        <v>247</v>
      </c>
      <c r="E727" s="180" t="s">
        <v>1</v>
      </c>
      <c r="F727" s="181" t="s">
        <v>3389</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4" customFormat="1" x14ac:dyDescent="0.2">
      <c r="B728" s="185"/>
      <c r="D728" s="174" t="s">
        <v>247</v>
      </c>
      <c r="E728" s="186" t="s">
        <v>1</v>
      </c>
      <c r="F728" s="187" t="s">
        <v>3390</v>
      </c>
      <c r="G728" s="244"/>
      <c r="H728" s="245">
        <v>18.36</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3" customFormat="1" x14ac:dyDescent="0.2">
      <c r="B729" s="179"/>
      <c r="D729" s="174" t="s">
        <v>247</v>
      </c>
      <c r="E729" s="180" t="s">
        <v>1</v>
      </c>
      <c r="F729" s="181" t="s">
        <v>744</v>
      </c>
      <c r="G729" s="242"/>
      <c r="H729" s="243" t="s">
        <v>1</v>
      </c>
      <c r="I729" s="242"/>
      <c r="J729" s="242"/>
      <c r="K729" s="242"/>
      <c r="L729" s="179"/>
      <c r="M729" s="182"/>
      <c r="N729" s="183"/>
      <c r="O729" s="183"/>
      <c r="P729" s="183"/>
      <c r="Q729" s="183"/>
      <c r="R729" s="183"/>
      <c r="S729" s="183"/>
      <c r="T729" s="184"/>
      <c r="AT729" s="180" t="s">
        <v>247</v>
      </c>
      <c r="AU729" s="180" t="s">
        <v>85</v>
      </c>
      <c r="AV729" s="13" t="s">
        <v>83</v>
      </c>
      <c r="AW729" s="13" t="s">
        <v>33</v>
      </c>
      <c r="AX729" s="13" t="s">
        <v>76</v>
      </c>
      <c r="AY729" s="180" t="s">
        <v>235</v>
      </c>
    </row>
    <row r="730" spans="1:65" s="14" customFormat="1" x14ac:dyDescent="0.2">
      <c r="B730" s="185"/>
      <c r="D730" s="174" t="s">
        <v>247</v>
      </c>
      <c r="E730" s="186" t="s">
        <v>1</v>
      </c>
      <c r="F730" s="187" t="s">
        <v>3391</v>
      </c>
      <c r="G730" s="244"/>
      <c r="H730" s="245">
        <v>3.08</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3" customFormat="1" x14ac:dyDescent="0.2">
      <c r="B731" s="179"/>
      <c r="D731" s="174" t="s">
        <v>247</v>
      </c>
      <c r="E731" s="180" t="s">
        <v>1</v>
      </c>
      <c r="F731" s="181" t="s">
        <v>3392</v>
      </c>
      <c r="G731" s="242"/>
      <c r="H731" s="243" t="s">
        <v>1</v>
      </c>
      <c r="I731" s="242"/>
      <c r="J731" s="242"/>
      <c r="K731" s="242"/>
      <c r="L731" s="179"/>
      <c r="M731" s="182"/>
      <c r="N731" s="183"/>
      <c r="O731" s="183"/>
      <c r="P731" s="183"/>
      <c r="Q731" s="183"/>
      <c r="R731" s="183"/>
      <c r="S731" s="183"/>
      <c r="T731" s="184"/>
      <c r="AT731" s="180" t="s">
        <v>247</v>
      </c>
      <c r="AU731" s="180" t="s">
        <v>85</v>
      </c>
      <c r="AV731" s="13" t="s">
        <v>83</v>
      </c>
      <c r="AW731" s="13" t="s">
        <v>33</v>
      </c>
      <c r="AX731" s="13" t="s">
        <v>76</v>
      </c>
      <c r="AY731" s="180" t="s">
        <v>235</v>
      </c>
    </row>
    <row r="732" spans="1:65" s="14" customFormat="1" x14ac:dyDescent="0.2">
      <c r="B732" s="185"/>
      <c r="D732" s="174" t="s">
        <v>247</v>
      </c>
      <c r="E732" s="186" t="s">
        <v>1</v>
      </c>
      <c r="F732" s="187" t="s">
        <v>3393</v>
      </c>
      <c r="G732" s="244"/>
      <c r="H732" s="245">
        <v>17.850000000000001</v>
      </c>
      <c r="I732" s="244"/>
      <c r="J732" s="244"/>
      <c r="K732" s="244"/>
      <c r="L732" s="185"/>
      <c r="M732" s="188"/>
      <c r="N732" s="189"/>
      <c r="O732" s="189"/>
      <c r="P732" s="189"/>
      <c r="Q732" s="189"/>
      <c r="R732" s="189"/>
      <c r="S732" s="189"/>
      <c r="T732" s="190"/>
      <c r="AT732" s="186" t="s">
        <v>247</v>
      </c>
      <c r="AU732" s="186" t="s">
        <v>85</v>
      </c>
      <c r="AV732" s="14" t="s">
        <v>85</v>
      </c>
      <c r="AW732" s="14" t="s">
        <v>33</v>
      </c>
      <c r="AX732" s="14" t="s">
        <v>76</v>
      </c>
      <c r="AY732" s="186" t="s">
        <v>235</v>
      </c>
    </row>
    <row r="733" spans="1:65" s="15" customFormat="1" x14ac:dyDescent="0.2">
      <c r="B733" s="191"/>
      <c r="D733" s="174" t="s">
        <v>247</v>
      </c>
      <c r="E733" s="192" t="s">
        <v>1</v>
      </c>
      <c r="F733" s="193" t="s">
        <v>252</v>
      </c>
      <c r="G733" s="246"/>
      <c r="H733" s="247">
        <v>39.29</v>
      </c>
      <c r="I733" s="246"/>
      <c r="J733" s="246"/>
      <c r="K733" s="246"/>
      <c r="L733" s="191"/>
      <c r="M733" s="194"/>
      <c r="N733" s="195"/>
      <c r="O733" s="195"/>
      <c r="P733" s="195"/>
      <c r="Q733" s="195"/>
      <c r="R733" s="195"/>
      <c r="S733" s="195"/>
      <c r="T733" s="196"/>
      <c r="AT733" s="192" t="s">
        <v>247</v>
      </c>
      <c r="AU733" s="192" t="s">
        <v>85</v>
      </c>
      <c r="AV733" s="15" t="s">
        <v>98</v>
      </c>
      <c r="AW733" s="15" t="s">
        <v>33</v>
      </c>
      <c r="AX733" s="15" t="s">
        <v>83</v>
      </c>
      <c r="AY733" s="192" t="s">
        <v>235</v>
      </c>
    </row>
    <row r="734" spans="1:65" s="2" customFormat="1" ht="19.899999999999999" customHeight="1" x14ac:dyDescent="0.2">
      <c r="A734" s="33"/>
      <c r="B734" s="162"/>
      <c r="C734" s="163" t="s">
        <v>1638</v>
      </c>
      <c r="D734" s="163" t="s">
        <v>237</v>
      </c>
      <c r="E734" s="164" t="s">
        <v>3394</v>
      </c>
      <c r="F734" s="165" t="s">
        <v>3395</v>
      </c>
      <c r="G734" s="240" t="s">
        <v>341</v>
      </c>
      <c r="H734" s="241">
        <v>687.99</v>
      </c>
      <c r="I734" s="167"/>
      <c r="J734" s="254">
        <f>ROUND(I734*H734,2)</f>
        <v>0</v>
      </c>
      <c r="K734" s="255" t="s">
        <v>241</v>
      </c>
      <c r="L734" s="34"/>
      <c r="M734" s="168" t="s">
        <v>1</v>
      </c>
      <c r="N734" s="169" t="s">
        <v>41</v>
      </c>
      <c r="O734" s="59"/>
      <c r="P734" s="170">
        <f>O734*H734</f>
        <v>0</v>
      </c>
      <c r="Q734" s="170">
        <v>0</v>
      </c>
      <c r="R734" s="170">
        <f>Q734*H734</f>
        <v>0</v>
      </c>
      <c r="S734" s="170">
        <v>0</v>
      </c>
      <c r="T734" s="171">
        <f>S734*H734</f>
        <v>0</v>
      </c>
      <c r="U734" s="33"/>
      <c r="V734" s="33"/>
      <c r="W734" s="33"/>
      <c r="X734" s="33"/>
      <c r="Y734" s="33"/>
      <c r="Z734" s="33"/>
      <c r="AA734" s="33"/>
      <c r="AB734" s="33"/>
      <c r="AC734" s="33"/>
      <c r="AD734" s="33"/>
      <c r="AE734" s="33"/>
      <c r="AR734" s="172" t="s">
        <v>98</v>
      </c>
      <c r="AT734" s="172" t="s">
        <v>237</v>
      </c>
      <c r="AU734" s="172" t="s">
        <v>85</v>
      </c>
      <c r="AY734" s="18" t="s">
        <v>235</v>
      </c>
      <c r="BE734" s="173">
        <f>IF(N734="základní",J734,0)</f>
        <v>0</v>
      </c>
      <c r="BF734" s="173">
        <f>IF(N734="snížená",J734,0)</f>
        <v>0</v>
      </c>
      <c r="BG734" s="173">
        <f>IF(N734="zákl. přenesená",J734,0)</f>
        <v>0</v>
      </c>
      <c r="BH734" s="173">
        <f>IF(N734="sníž. přenesená",J734,0)</f>
        <v>0</v>
      </c>
      <c r="BI734" s="173">
        <f>IF(N734="nulová",J734,0)</f>
        <v>0</v>
      </c>
      <c r="BJ734" s="18" t="s">
        <v>83</v>
      </c>
      <c r="BK734" s="173">
        <f>ROUND(I734*H734,2)</f>
        <v>0</v>
      </c>
      <c r="BL734" s="18" t="s">
        <v>98</v>
      </c>
      <c r="BM734" s="172" t="s">
        <v>3396</v>
      </c>
    </row>
    <row r="735" spans="1:65" s="2" customFormat="1" ht="29.25" x14ac:dyDescent="0.2">
      <c r="A735" s="33"/>
      <c r="B735" s="34"/>
      <c r="C735" s="33"/>
      <c r="D735" s="174" t="s">
        <v>243</v>
      </c>
      <c r="E735" s="33"/>
      <c r="F735" s="175" t="s">
        <v>3397</v>
      </c>
      <c r="G735" s="238"/>
      <c r="H735" s="238"/>
      <c r="I735" s="238"/>
      <c r="J735" s="238"/>
      <c r="K735" s="238"/>
      <c r="L735" s="34"/>
      <c r="M735" s="176"/>
      <c r="N735" s="177"/>
      <c r="O735" s="59"/>
      <c r="P735" s="59"/>
      <c r="Q735" s="59"/>
      <c r="R735" s="59"/>
      <c r="S735" s="59"/>
      <c r="T735" s="60"/>
      <c r="U735" s="33"/>
      <c r="V735" s="33"/>
      <c r="W735" s="33"/>
      <c r="X735" s="33"/>
      <c r="Y735" s="33"/>
      <c r="Z735" s="33"/>
      <c r="AA735" s="33"/>
      <c r="AB735" s="33"/>
      <c r="AC735" s="33"/>
      <c r="AD735" s="33"/>
      <c r="AE735" s="33"/>
      <c r="AT735" s="18" t="s">
        <v>243</v>
      </c>
      <c r="AU735" s="18" t="s">
        <v>85</v>
      </c>
    </row>
    <row r="736" spans="1:65" s="2" customFormat="1" ht="78" x14ac:dyDescent="0.2">
      <c r="A736" s="33"/>
      <c r="B736" s="34"/>
      <c r="C736" s="33"/>
      <c r="D736" s="174" t="s">
        <v>245</v>
      </c>
      <c r="E736" s="33"/>
      <c r="F736" s="178" t="s">
        <v>743</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245</v>
      </c>
      <c r="AU736" s="18" t="s">
        <v>85</v>
      </c>
    </row>
    <row r="737" spans="1:65" s="13" customFormat="1" x14ac:dyDescent="0.2">
      <c r="B737" s="179"/>
      <c r="D737" s="174" t="s">
        <v>247</v>
      </c>
      <c r="E737" s="180" t="s">
        <v>1</v>
      </c>
      <c r="F737" s="181" t="s">
        <v>3107</v>
      </c>
      <c r="G737" s="242"/>
      <c r="H737" s="243" t="s">
        <v>1</v>
      </c>
      <c r="I737" s="242"/>
      <c r="J737" s="242"/>
      <c r="K737" s="242"/>
      <c r="L737" s="179"/>
      <c r="M737" s="182"/>
      <c r="N737" s="183"/>
      <c r="O737" s="183"/>
      <c r="P737" s="183"/>
      <c r="Q737" s="183"/>
      <c r="R737" s="183"/>
      <c r="S737" s="183"/>
      <c r="T737" s="184"/>
      <c r="AT737" s="180" t="s">
        <v>247</v>
      </c>
      <c r="AU737" s="180" t="s">
        <v>85</v>
      </c>
      <c r="AV737" s="13" t="s">
        <v>83</v>
      </c>
      <c r="AW737" s="13" t="s">
        <v>33</v>
      </c>
      <c r="AX737" s="13" t="s">
        <v>76</v>
      </c>
      <c r="AY737" s="180" t="s">
        <v>235</v>
      </c>
    </row>
    <row r="738" spans="1:65" s="13" customFormat="1" x14ac:dyDescent="0.2">
      <c r="B738" s="179"/>
      <c r="D738" s="174" t="s">
        <v>247</v>
      </c>
      <c r="E738" s="180" t="s">
        <v>1</v>
      </c>
      <c r="F738" s="181" t="s">
        <v>3398</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3399</v>
      </c>
      <c r="G739" s="244"/>
      <c r="H739" s="245">
        <v>348.84</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4" customFormat="1" x14ac:dyDescent="0.2">
      <c r="B740" s="185"/>
      <c r="D740" s="174" t="s">
        <v>247</v>
      </c>
      <c r="E740" s="186" t="s">
        <v>1</v>
      </c>
      <c r="F740" s="187" t="s">
        <v>3400</v>
      </c>
      <c r="G740" s="244"/>
      <c r="H740" s="245">
        <v>339.15</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687.99</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30" customHeight="1" x14ac:dyDescent="0.2">
      <c r="A742" s="33"/>
      <c r="B742" s="162"/>
      <c r="C742" s="163" t="s">
        <v>1641</v>
      </c>
      <c r="D742" s="163" t="s">
        <v>237</v>
      </c>
      <c r="E742" s="164" t="s">
        <v>2799</v>
      </c>
      <c r="F742" s="165" t="s">
        <v>2800</v>
      </c>
      <c r="G742" s="240" t="s">
        <v>341</v>
      </c>
      <c r="H742" s="241">
        <v>36.21</v>
      </c>
      <c r="I742" s="167"/>
      <c r="J742" s="254">
        <f>ROUND(I742*H742,2)</f>
        <v>0</v>
      </c>
      <c r="K742" s="255" t="s">
        <v>241</v>
      </c>
      <c r="L742" s="34"/>
      <c r="M742" s="168" t="s">
        <v>1</v>
      </c>
      <c r="N742" s="169" t="s">
        <v>41</v>
      </c>
      <c r="O742" s="59"/>
      <c r="P742" s="170">
        <f>O742*H742</f>
        <v>0</v>
      </c>
      <c r="Q742" s="170">
        <v>0</v>
      </c>
      <c r="R742" s="170">
        <f>Q742*H742</f>
        <v>0</v>
      </c>
      <c r="S742" s="170">
        <v>0</v>
      </c>
      <c r="T742" s="171">
        <f>S742*H742</f>
        <v>0</v>
      </c>
      <c r="U742" s="33"/>
      <c r="V742" s="33"/>
      <c r="W742" s="33"/>
      <c r="X742" s="33"/>
      <c r="Y742" s="33"/>
      <c r="Z742" s="33"/>
      <c r="AA742" s="33"/>
      <c r="AB742" s="33"/>
      <c r="AC742" s="33"/>
      <c r="AD742" s="33"/>
      <c r="AE742" s="33"/>
      <c r="AR742" s="172" t="s">
        <v>98</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98</v>
      </c>
      <c r="BM742" s="172" t="s">
        <v>3401</v>
      </c>
    </row>
    <row r="743" spans="1:65" s="2" customFormat="1" ht="29.25" x14ac:dyDescent="0.2">
      <c r="A743" s="33"/>
      <c r="B743" s="34"/>
      <c r="C743" s="33"/>
      <c r="D743" s="174" t="s">
        <v>243</v>
      </c>
      <c r="E743" s="33"/>
      <c r="F743" s="175" t="s">
        <v>2802</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87.75" x14ac:dyDescent="0.2">
      <c r="A744" s="33"/>
      <c r="B744" s="34"/>
      <c r="C744" s="33"/>
      <c r="D744" s="174" t="s">
        <v>245</v>
      </c>
      <c r="E744" s="33"/>
      <c r="F744" s="178" t="s">
        <v>2803</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245</v>
      </c>
      <c r="AU744" s="18" t="s">
        <v>85</v>
      </c>
    </row>
    <row r="745" spans="1:65" s="13" customFormat="1" x14ac:dyDescent="0.2">
      <c r="B745" s="179"/>
      <c r="D745" s="174" t="s">
        <v>247</v>
      </c>
      <c r="E745" s="180" t="s">
        <v>1</v>
      </c>
      <c r="F745" s="181" t="s">
        <v>3107</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3402</v>
      </c>
      <c r="G746" s="244"/>
      <c r="H746" s="245">
        <v>18.36</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4" customFormat="1" x14ac:dyDescent="0.2">
      <c r="B747" s="185"/>
      <c r="D747" s="174" t="s">
        <v>247</v>
      </c>
      <c r="E747" s="186" t="s">
        <v>1</v>
      </c>
      <c r="F747" s="187" t="s">
        <v>3403</v>
      </c>
      <c r="G747" s="244"/>
      <c r="H747" s="245">
        <v>17.850000000000001</v>
      </c>
      <c r="I747" s="244"/>
      <c r="J747" s="244"/>
      <c r="K747" s="244"/>
      <c r="L747" s="185"/>
      <c r="M747" s="188"/>
      <c r="N747" s="189"/>
      <c r="O747" s="189"/>
      <c r="P747" s="189"/>
      <c r="Q747" s="189"/>
      <c r="R747" s="189"/>
      <c r="S747" s="189"/>
      <c r="T747" s="190"/>
      <c r="AT747" s="186" t="s">
        <v>247</v>
      </c>
      <c r="AU747" s="186" t="s">
        <v>85</v>
      </c>
      <c r="AV747" s="14" t="s">
        <v>85</v>
      </c>
      <c r="AW747" s="14" t="s">
        <v>33</v>
      </c>
      <c r="AX747" s="14" t="s">
        <v>76</v>
      </c>
      <c r="AY747" s="186" t="s">
        <v>235</v>
      </c>
    </row>
    <row r="748" spans="1:65" s="15" customFormat="1" x14ac:dyDescent="0.2">
      <c r="B748" s="191"/>
      <c r="D748" s="174" t="s">
        <v>247</v>
      </c>
      <c r="E748" s="192" t="s">
        <v>1</v>
      </c>
      <c r="F748" s="193" t="s">
        <v>252</v>
      </c>
      <c r="G748" s="246"/>
      <c r="H748" s="247">
        <v>36.21</v>
      </c>
      <c r="I748" s="246"/>
      <c r="J748" s="246"/>
      <c r="K748" s="246"/>
      <c r="L748" s="191"/>
      <c r="M748" s="194"/>
      <c r="N748" s="195"/>
      <c r="O748" s="195"/>
      <c r="P748" s="195"/>
      <c r="Q748" s="195"/>
      <c r="R748" s="195"/>
      <c r="S748" s="195"/>
      <c r="T748" s="196"/>
      <c r="AT748" s="192" t="s">
        <v>247</v>
      </c>
      <c r="AU748" s="192" t="s">
        <v>85</v>
      </c>
      <c r="AV748" s="15" t="s">
        <v>98</v>
      </c>
      <c r="AW748" s="15" t="s">
        <v>33</v>
      </c>
      <c r="AX748" s="15" t="s">
        <v>83</v>
      </c>
      <c r="AY748" s="192" t="s">
        <v>235</v>
      </c>
    </row>
    <row r="749" spans="1:65" s="2" customFormat="1" ht="40.15" customHeight="1" x14ac:dyDescent="0.2">
      <c r="A749" s="33"/>
      <c r="B749" s="162"/>
      <c r="C749" s="163" t="s">
        <v>1648</v>
      </c>
      <c r="D749" s="163" t="s">
        <v>237</v>
      </c>
      <c r="E749" s="164" t="s">
        <v>1822</v>
      </c>
      <c r="F749" s="165" t="s">
        <v>445</v>
      </c>
      <c r="G749" s="240" t="s">
        <v>341</v>
      </c>
      <c r="H749" s="241">
        <v>34.020000000000003</v>
      </c>
      <c r="I749" s="167"/>
      <c r="J749" s="254">
        <f>ROUND(I749*H749,2)</f>
        <v>0</v>
      </c>
      <c r="K749" s="255" t="s">
        <v>241</v>
      </c>
      <c r="L749" s="34"/>
      <c r="M749" s="168" t="s">
        <v>1</v>
      </c>
      <c r="N749" s="169" t="s">
        <v>41</v>
      </c>
      <c r="O749" s="59"/>
      <c r="P749" s="170">
        <f>O749*H749</f>
        <v>0</v>
      </c>
      <c r="Q749" s="170">
        <v>0</v>
      </c>
      <c r="R749" s="170">
        <f>Q749*H749</f>
        <v>0</v>
      </c>
      <c r="S749" s="170">
        <v>0</v>
      </c>
      <c r="T749" s="171">
        <f>S749*H749</f>
        <v>0</v>
      </c>
      <c r="U749" s="33"/>
      <c r="V749" s="33"/>
      <c r="W749" s="33"/>
      <c r="X749" s="33"/>
      <c r="Y749" s="33"/>
      <c r="Z749" s="33"/>
      <c r="AA749" s="33"/>
      <c r="AB749" s="33"/>
      <c r="AC749" s="33"/>
      <c r="AD749" s="33"/>
      <c r="AE749" s="33"/>
      <c r="AR749" s="172" t="s">
        <v>98</v>
      </c>
      <c r="AT749" s="172" t="s">
        <v>237</v>
      </c>
      <c r="AU749" s="172" t="s">
        <v>85</v>
      </c>
      <c r="AY749" s="18" t="s">
        <v>235</v>
      </c>
      <c r="BE749" s="173">
        <f>IF(N749="základní",J749,0)</f>
        <v>0</v>
      </c>
      <c r="BF749" s="173">
        <f>IF(N749="snížená",J749,0)</f>
        <v>0</v>
      </c>
      <c r="BG749" s="173">
        <f>IF(N749="zákl. přenesená",J749,0)</f>
        <v>0</v>
      </c>
      <c r="BH749" s="173">
        <f>IF(N749="sníž. přenesená",J749,0)</f>
        <v>0</v>
      </c>
      <c r="BI749" s="173">
        <f>IF(N749="nulová",J749,0)</f>
        <v>0</v>
      </c>
      <c r="BJ749" s="18" t="s">
        <v>83</v>
      </c>
      <c r="BK749" s="173">
        <f>ROUND(I749*H749,2)</f>
        <v>0</v>
      </c>
      <c r="BL749" s="18" t="s">
        <v>98</v>
      </c>
      <c r="BM749" s="172" t="s">
        <v>3404</v>
      </c>
    </row>
    <row r="750" spans="1:65" s="2" customFormat="1" ht="29.25" x14ac:dyDescent="0.2">
      <c r="A750" s="33"/>
      <c r="B750" s="34"/>
      <c r="C750" s="33"/>
      <c r="D750" s="174" t="s">
        <v>243</v>
      </c>
      <c r="E750" s="33"/>
      <c r="F750" s="175" t="s">
        <v>445</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243</v>
      </c>
      <c r="AU750" s="18" t="s">
        <v>85</v>
      </c>
    </row>
    <row r="751" spans="1:65" s="13" customFormat="1" x14ac:dyDescent="0.2">
      <c r="B751" s="179"/>
      <c r="D751" s="174" t="s">
        <v>247</v>
      </c>
      <c r="E751" s="180" t="s">
        <v>1</v>
      </c>
      <c r="F751" s="181" t="s">
        <v>3107</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3382</v>
      </c>
      <c r="G752" s="244"/>
      <c r="H752" s="245">
        <v>21.84</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4" customFormat="1" x14ac:dyDescent="0.2">
      <c r="B753" s="185"/>
      <c r="D753" s="174" t="s">
        <v>247</v>
      </c>
      <c r="E753" s="186" t="s">
        <v>1</v>
      </c>
      <c r="F753" s="187" t="s">
        <v>3384</v>
      </c>
      <c r="G753" s="244"/>
      <c r="H753" s="245">
        <v>12.18</v>
      </c>
      <c r="I753" s="244"/>
      <c r="J753" s="244"/>
      <c r="K753" s="244"/>
      <c r="L753" s="185"/>
      <c r="M753" s="188"/>
      <c r="N753" s="189"/>
      <c r="O753" s="189"/>
      <c r="P753" s="189"/>
      <c r="Q753" s="189"/>
      <c r="R753" s="189"/>
      <c r="S753" s="189"/>
      <c r="T753" s="190"/>
      <c r="AT753" s="186" t="s">
        <v>247</v>
      </c>
      <c r="AU753" s="186" t="s">
        <v>85</v>
      </c>
      <c r="AV753" s="14" t="s">
        <v>85</v>
      </c>
      <c r="AW753" s="14" t="s">
        <v>33</v>
      </c>
      <c r="AX753" s="14" t="s">
        <v>76</v>
      </c>
      <c r="AY753" s="186" t="s">
        <v>235</v>
      </c>
    </row>
    <row r="754" spans="1:65" s="15" customFormat="1" x14ac:dyDescent="0.2">
      <c r="B754" s="191"/>
      <c r="D754" s="174" t="s">
        <v>247</v>
      </c>
      <c r="E754" s="192" t="s">
        <v>1</v>
      </c>
      <c r="F754" s="193" t="s">
        <v>252</v>
      </c>
      <c r="G754" s="246"/>
      <c r="H754" s="247">
        <v>34.020000000000003</v>
      </c>
      <c r="I754" s="246"/>
      <c r="J754" s="246"/>
      <c r="K754" s="246"/>
      <c r="L754" s="191"/>
      <c r="M754" s="194"/>
      <c r="N754" s="195"/>
      <c r="O754" s="195"/>
      <c r="P754" s="195"/>
      <c r="Q754" s="195"/>
      <c r="R754" s="195"/>
      <c r="S754" s="195"/>
      <c r="T754" s="196"/>
      <c r="AT754" s="192" t="s">
        <v>247</v>
      </c>
      <c r="AU754" s="192" t="s">
        <v>85</v>
      </c>
      <c r="AV754" s="15" t="s">
        <v>98</v>
      </c>
      <c r="AW754" s="15" t="s">
        <v>33</v>
      </c>
      <c r="AX754" s="15" t="s">
        <v>83</v>
      </c>
      <c r="AY754" s="192" t="s">
        <v>235</v>
      </c>
    </row>
    <row r="755" spans="1:65" s="12" customFormat="1" ht="22.9" customHeight="1" x14ac:dyDescent="0.2">
      <c r="B755" s="152"/>
      <c r="D755" s="153" t="s">
        <v>75</v>
      </c>
      <c r="E755" s="161" t="s">
        <v>746</v>
      </c>
      <c r="F755" s="161" t="s">
        <v>747</v>
      </c>
      <c r="G755" s="239"/>
      <c r="H755" s="239"/>
      <c r="I755" s="239"/>
      <c r="J755" s="253">
        <f>BK755</f>
        <v>0</v>
      </c>
      <c r="K755" s="239"/>
      <c r="L755" s="152"/>
      <c r="M755" s="155"/>
      <c r="N755" s="156"/>
      <c r="O755" s="156"/>
      <c r="P755" s="157">
        <f>SUM(P756:P758)</f>
        <v>0</v>
      </c>
      <c r="Q755" s="156"/>
      <c r="R755" s="157">
        <f>SUM(R756:R758)</f>
        <v>0</v>
      </c>
      <c r="S755" s="156"/>
      <c r="T755" s="158">
        <f>SUM(T756:T758)</f>
        <v>0</v>
      </c>
      <c r="AR755" s="153" t="s">
        <v>83</v>
      </c>
      <c r="AT755" s="159" t="s">
        <v>75</v>
      </c>
      <c r="AU755" s="159" t="s">
        <v>83</v>
      </c>
      <c r="AY755" s="153" t="s">
        <v>235</v>
      </c>
      <c r="BK755" s="160">
        <f>SUM(BK756:BK758)</f>
        <v>0</v>
      </c>
    </row>
    <row r="756" spans="1:65" s="2" customFormat="1" ht="14.45" customHeight="1" x14ac:dyDescent="0.2">
      <c r="A756" s="33"/>
      <c r="B756" s="162"/>
      <c r="C756" s="163" t="s">
        <v>1654</v>
      </c>
      <c r="D756" s="163" t="s">
        <v>237</v>
      </c>
      <c r="E756" s="164" t="s">
        <v>749</v>
      </c>
      <c r="F756" s="165" t="s">
        <v>750</v>
      </c>
      <c r="G756" s="240" t="s">
        <v>341</v>
      </c>
      <c r="H756" s="241">
        <v>273.17200000000003</v>
      </c>
      <c r="I756" s="167"/>
      <c r="J756" s="254">
        <f>ROUND(I756*H756,2)</f>
        <v>0</v>
      </c>
      <c r="K756" s="255" t="s">
        <v>241</v>
      </c>
      <c r="L756" s="34"/>
      <c r="M756" s="168" t="s">
        <v>1</v>
      </c>
      <c r="N756" s="169" t="s">
        <v>41</v>
      </c>
      <c r="O756" s="59"/>
      <c r="P756" s="170">
        <f>O756*H756</f>
        <v>0</v>
      </c>
      <c r="Q756" s="170">
        <v>0</v>
      </c>
      <c r="R756" s="170">
        <f>Q756*H756</f>
        <v>0</v>
      </c>
      <c r="S756" s="170">
        <v>0</v>
      </c>
      <c r="T756" s="171">
        <f>S756*H756</f>
        <v>0</v>
      </c>
      <c r="U756" s="33"/>
      <c r="V756" s="33"/>
      <c r="W756" s="33"/>
      <c r="X756" s="33"/>
      <c r="Y756" s="33"/>
      <c r="Z756" s="33"/>
      <c r="AA756" s="33"/>
      <c r="AB756" s="33"/>
      <c r="AC756" s="33"/>
      <c r="AD756" s="33"/>
      <c r="AE756" s="33"/>
      <c r="AR756" s="172" t="s">
        <v>98</v>
      </c>
      <c r="AT756" s="172" t="s">
        <v>237</v>
      </c>
      <c r="AU756" s="172" t="s">
        <v>85</v>
      </c>
      <c r="AY756" s="18" t="s">
        <v>235</v>
      </c>
      <c r="BE756" s="173">
        <f>IF(N756="základní",J756,0)</f>
        <v>0</v>
      </c>
      <c r="BF756" s="173">
        <f>IF(N756="snížená",J756,0)</f>
        <v>0</v>
      </c>
      <c r="BG756" s="173">
        <f>IF(N756="zákl. přenesená",J756,0)</f>
        <v>0</v>
      </c>
      <c r="BH756" s="173">
        <f>IF(N756="sníž. přenesená",J756,0)</f>
        <v>0</v>
      </c>
      <c r="BI756" s="173">
        <f>IF(N756="nulová",J756,0)</f>
        <v>0</v>
      </c>
      <c r="BJ756" s="18" t="s">
        <v>83</v>
      </c>
      <c r="BK756" s="173">
        <f>ROUND(I756*H756,2)</f>
        <v>0</v>
      </c>
      <c r="BL756" s="18" t="s">
        <v>98</v>
      </c>
      <c r="BM756" s="172" t="s">
        <v>3405</v>
      </c>
    </row>
    <row r="757" spans="1:65" s="2" customFormat="1" ht="19.5" x14ac:dyDescent="0.2">
      <c r="A757" s="33"/>
      <c r="B757" s="34"/>
      <c r="C757" s="33"/>
      <c r="D757" s="174" t="s">
        <v>243</v>
      </c>
      <c r="E757" s="33"/>
      <c r="F757" s="175" t="s">
        <v>752</v>
      </c>
      <c r="G757" s="238"/>
      <c r="H757" s="238"/>
      <c r="I757" s="238"/>
      <c r="J757" s="238"/>
      <c r="K757" s="238"/>
      <c r="L757" s="34"/>
      <c r="M757" s="176"/>
      <c r="N757" s="177"/>
      <c r="O757" s="59"/>
      <c r="P757" s="59"/>
      <c r="Q757" s="59"/>
      <c r="R757" s="59"/>
      <c r="S757" s="59"/>
      <c r="T757" s="60"/>
      <c r="U757" s="33"/>
      <c r="V757" s="33"/>
      <c r="W757" s="33"/>
      <c r="X757" s="33"/>
      <c r="Y757" s="33"/>
      <c r="Z757" s="33"/>
      <c r="AA757" s="33"/>
      <c r="AB757" s="33"/>
      <c r="AC757" s="33"/>
      <c r="AD757" s="33"/>
      <c r="AE757" s="33"/>
      <c r="AT757" s="18" t="s">
        <v>243</v>
      </c>
      <c r="AU757" s="18" t="s">
        <v>85</v>
      </c>
    </row>
    <row r="758" spans="1:65" s="2" customFormat="1" ht="29.25" x14ac:dyDescent="0.2">
      <c r="A758" s="33"/>
      <c r="B758" s="34"/>
      <c r="C758" s="33"/>
      <c r="D758" s="174" t="s">
        <v>245</v>
      </c>
      <c r="E758" s="33"/>
      <c r="F758" s="178" t="s">
        <v>753</v>
      </c>
      <c r="G758" s="238"/>
      <c r="H758" s="238"/>
      <c r="I758" s="238"/>
      <c r="J758" s="238"/>
      <c r="K758" s="238"/>
      <c r="L758" s="34"/>
      <c r="M758" s="176"/>
      <c r="N758" s="177"/>
      <c r="O758" s="59"/>
      <c r="P758" s="59"/>
      <c r="Q758" s="59"/>
      <c r="R758" s="59"/>
      <c r="S758" s="59"/>
      <c r="T758" s="60"/>
      <c r="U758" s="33"/>
      <c r="V758" s="33"/>
      <c r="W758" s="33"/>
      <c r="X758" s="33"/>
      <c r="Y758" s="33"/>
      <c r="Z758" s="33"/>
      <c r="AA758" s="33"/>
      <c r="AB758" s="33"/>
      <c r="AC758" s="33"/>
      <c r="AD758" s="33"/>
      <c r="AE758" s="33"/>
      <c r="AT758" s="18" t="s">
        <v>245</v>
      </c>
      <c r="AU758" s="18" t="s">
        <v>85</v>
      </c>
    </row>
    <row r="759" spans="1:65" s="12" customFormat="1" ht="25.9" customHeight="1" x14ac:dyDescent="0.2">
      <c r="B759" s="152"/>
      <c r="D759" s="153" t="s">
        <v>75</v>
      </c>
      <c r="E759" s="154" t="s">
        <v>754</v>
      </c>
      <c r="F759" s="154" t="s">
        <v>755</v>
      </c>
      <c r="G759" s="239"/>
      <c r="H759" s="239"/>
      <c r="I759" s="239"/>
      <c r="J759" s="252">
        <f>BK759</f>
        <v>0</v>
      </c>
      <c r="K759" s="239"/>
      <c r="L759" s="152"/>
      <c r="M759" s="155"/>
      <c r="N759" s="156"/>
      <c r="O759" s="156"/>
      <c r="P759" s="157">
        <f>P760+P798</f>
        <v>0</v>
      </c>
      <c r="Q759" s="156"/>
      <c r="R759" s="157">
        <f>R760+R798</f>
        <v>0.35196949999999999</v>
      </c>
      <c r="S759" s="156"/>
      <c r="T759" s="158">
        <f>T760+T798</f>
        <v>0</v>
      </c>
      <c r="AR759" s="153" t="s">
        <v>85</v>
      </c>
      <c r="AT759" s="159" t="s">
        <v>75</v>
      </c>
      <c r="AU759" s="159" t="s">
        <v>76</v>
      </c>
      <c r="AY759" s="153" t="s">
        <v>235</v>
      </c>
      <c r="BK759" s="160">
        <f>BK760+BK798</f>
        <v>0</v>
      </c>
    </row>
    <row r="760" spans="1:65" s="12" customFormat="1" ht="22.9" customHeight="1" x14ac:dyDescent="0.2">
      <c r="B760" s="152"/>
      <c r="D760" s="153" t="s">
        <v>75</v>
      </c>
      <c r="E760" s="161" t="s">
        <v>1827</v>
      </c>
      <c r="F760" s="161" t="s">
        <v>1828</v>
      </c>
      <c r="G760" s="239"/>
      <c r="H760" s="239"/>
      <c r="I760" s="239"/>
      <c r="J760" s="253">
        <f>BK760</f>
        <v>0</v>
      </c>
      <c r="K760" s="239"/>
      <c r="L760" s="152"/>
      <c r="M760" s="155"/>
      <c r="N760" s="156"/>
      <c r="O760" s="156"/>
      <c r="P760" s="157">
        <f>SUM(P761:P797)</f>
        <v>0</v>
      </c>
      <c r="Q760" s="156"/>
      <c r="R760" s="157">
        <f>SUM(R761:R797)</f>
        <v>0.34995349999999997</v>
      </c>
      <c r="S760" s="156"/>
      <c r="T760" s="158">
        <f>SUM(T761:T797)</f>
        <v>0</v>
      </c>
      <c r="AR760" s="153" t="s">
        <v>85</v>
      </c>
      <c r="AT760" s="159" t="s">
        <v>75</v>
      </c>
      <c r="AU760" s="159" t="s">
        <v>83</v>
      </c>
      <c r="AY760" s="153" t="s">
        <v>235</v>
      </c>
      <c r="BK760" s="160">
        <f>SUM(BK761:BK797)</f>
        <v>0</v>
      </c>
    </row>
    <row r="761" spans="1:65" s="2" customFormat="1" ht="19.899999999999999" customHeight="1" x14ac:dyDescent="0.2">
      <c r="A761" s="33"/>
      <c r="B761" s="162"/>
      <c r="C761" s="163" t="s">
        <v>1661</v>
      </c>
      <c r="D761" s="163" t="s">
        <v>237</v>
      </c>
      <c r="E761" s="164" t="s">
        <v>1830</v>
      </c>
      <c r="F761" s="165" t="s">
        <v>1831</v>
      </c>
      <c r="G761" s="240" t="s">
        <v>263</v>
      </c>
      <c r="H761" s="241">
        <v>24.5</v>
      </c>
      <c r="I761" s="167"/>
      <c r="J761" s="254">
        <f>ROUND(I761*H761,2)</f>
        <v>0</v>
      </c>
      <c r="K761" s="255" t="s">
        <v>241</v>
      </c>
      <c r="L761" s="34"/>
      <c r="M761" s="168" t="s">
        <v>1</v>
      </c>
      <c r="N761" s="169" t="s">
        <v>41</v>
      </c>
      <c r="O761" s="59"/>
      <c r="P761" s="170">
        <f>O761*H761</f>
        <v>0</v>
      </c>
      <c r="Q761" s="170">
        <v>4.0000000000000002E-4</v>
      </c>
      <c r="R761" s="170">
        <f>Q761*H761</f>
        <v>9.7999999999999997E-3</v>
      </c>
      <c r="S761" s="170">
        <v>0</v>
      </c>
      <c r="T761" s="171">
        <f>S761*H761</f>
        <v>0</v>
      </c>
      <c r="U761" s="33"/>
      <c r="V761" s="33"/>
      <c r="W761" s="33"/>
      <c r="X761" s="33"/>
      <c r="Y761" s="33"/>
      <c r="Z761" s="33"/>
      <c r="AA761" s="33"/>
      <c r="AB761" s="33"/>
      <c r="AC761" s="33"/>
      <c r="AD761" s="33"/>
      <c r="AE761" s="33"/>
      <c r="AR761" s="172" t="s">
        <v>379</v>
      </c>
      <c r="AT761" s="172" t="s">
        <v>237</v>
      </c>
      <c r="AU761" s="172" t="s">
        <v>85</v>
      </c>
      <c r="AY761" s="18" t="s">
        <v>235</v>
      </c>
      <c r="BE761" s="173">
        <f>IF(N761="základní",J761,0)</f>
        <v>0</v>
      </c>
      <c r="BF761" s="173">
        <f>IF(N761="snížená",J761,0)</f>
        <v>0</v>
      </c>
      <c r="BG761" s="173">
        <f>IF(N761="zákl. přenesená",J761,0)</f>
        <v>0</v>
      </c>
      <c r="BH761" s="173">
        <f>IF(N761="sníž. přenesená",J761,0)</f>
        <v>0</v>
      </c>
      <c r="BI761" s="173">
        <f>IF(N761="nulová",J761,0)</f>
        <v>0</v>
      </c>
      <c r="BJ761" s="18" t="s">
        <v>83</v>
      </c>
      <c r="BK761" s="173">
        <f>ROUND(I761*H761,2)</f>
        <v>0</v>
      </c>
      <c r="BL761" s="18" t="s">
        <v>379</v>
      </c>
      <c r="BM761" s="172" t="s">
        <v>3406</v>
      </c>
    </row>
    <row r="762" spans="1:65" s="2" customFormat="1" ht="19.5" x14ac:dyDescent="0.2">
      <c r="A762" s="33"/>
      <c r="B762" s="34"/>
      <c r="C762" s="33"/>
      <c r="D762" s="174" t="s">
        <v>243</v>
      </c>
      <c r="E762" s="33"/>
      <c r="F762" s="175" t="s">
        <v>1833</v>
      </c>
      <c r="G762" s="238"/>
      <c r="H762" s="238"/>
      <c r="I762" s="238"/>
      <c r="J762" s="238"/>
      <c r="K762" s="238"/>
      <c r="L762" s="34"/>
      <c r="M762" s="176"/>
      <c r="N762" s="177"/>
      <c r="O762" s="59"/>
      <c r="P762" s="59"/>
      <c r="Q762" s="59"/>
      <c r="R762" s="59"/>
      <c r="S762" s="59"/>
      <c r="T762" s="60"/>
      <c r="U762" s="33"/>
      <c r="V762" s="33"/>
      <c r="W762" s="33"/>
      <c r="X762" s="33"/>
      <c r="Y762" s="33"/>
      <c r="Z762" s="33"/>
      <c r="AA762" s="33"/>
      <c r="AB762" s="33"/>
      <c r="AC762" s="33"/>
      <c r="AD762" s="33"/>
      <c r="AE762" s="33"/>
      <c r="AT762" s="18" t="s">
        <v>243</v>
      </c>
      <c r="AU762" s="18" t="s">
        <v>85</v>
      </c>
    </row>
    <row r="763" spans="1:65" s="2" customFormat="1" ht="39" x14ac:dyDescent="0.2">
      <c r="A763" s="33"/>
      <c r="B763" s="34"/>
      <c r="C763" s="33"/>
      <c r="D763" s="174" t="s">
        <v>245</v>
      </c>
      <c r="E763" s="33"/>
      <c r="F763" s="178" t="s">
        <v>1834</v>
      </c>
      <c r="G763" s="238"/>
      <c r="H763" s="238"/>
      <c r="I763" s="238"/>
      <c r="J763" s="238"/>
      <c r="K763" s="238"/>
      <c r="L763" s="34"/>
      <c r="M763" s="176"/>
      <c r="N763" s="177"/>
      <c r="O763" s="59"/>
      <c r="P763" s="59"/>
      <c r="Q763" s="59"/>
      <c r="R763" s="59"/>
      <c r="S763" s="59"/>
      <c r="T763" s="60"/>
      <c r="U763" s="33"/>
      <c r="V763" s="33"/>
      <c r="W763" s="33"/>
      <c r="X763" s="33"/>
      <c r="Y763" s="33"/>
      <c r="Z763" s="33"/>
      <c r="AA763" s="33"/>
      <c r="AB763" s="33"/>
      <c r="AC763" s="33"/>
      <c r="AD763" s="33"/>
      <c r="AE763" s="33"/>
      <c r="AT763" s="18" t="s">
        <v>245</v>
      </c>
      <c r="AU763" s="18" t="s">
        <v>85</v>
      </c>
    </row>
    <row r="764" spans="1:65" s="13" customFormat="1" x14ac:dyDescent="0.2">
      <c r="B764" s="179"/>
      <c r="D764" s="174" t="s">
        <v>247</v>
      </c>
      <c r="E764" s="180" t="s">
        <v>1</v>
      </c>
      <c r="F764" s="181" t="s">
        <v>3107</v>
      </c>
      <c r="G764" s="242"/>
      <c r="H764" s="243" t="s">
        <v>1</v>
      </c>
      <c r="I764" s="242"/>
      <c r="J764" s="242"/>
      <c r="K764" s="242"/>
      <c r="L764" s="179"/>
      <c r="M764" s="182"/>
      <c r="N764" s="183"/>
      <c r="O764" s="183"/>
      <c r="P764" s="183"/>
      <c r="Q764" s="183"/>
      <c r="R764" s="183"/>
      <c r="S764" s="183"/>
      <c r="T764" s="184"/>
      <c r="AT764" s="180" t="s">
        <v>247</v>
      </c>
      <c r="AU764" s="180" t="s">
        <v>85</v>
      </c>
      <c r="AV764" s="13" t="s">
        <v>83</v>
      </c>
      <c r="AW764" s="13" t="s">
        <v>33</v>
      </c>
      <c r="AX764" s="13" t="s">
        <v>76</v>
      </c>
      <c r="AY764" s="180" t="s">
        <v>235</v>
      </c>
    </row>
    <row r="765" spans="1:65" s="13" customFormat="1" x14ac:dyDescent="0.2">
      <c r="B765" s="179"/>
      <c r="D765" s="174" t="s">
        <v>247</v>
      </c>
      <c r="E765" s="180" t="s">
        <v>1</v>
      </c>
      <c r="F765" s="181" t="s">
        <v>1835</v>
      </c>
      <c r="G765" s="242"/>
      <c r="H765" s="243" t="s">
        <v>1</v>
      </c>
      <c r="I765" s="242"/>
      <c r="J765" s="242"/>
      <c r="K765" s="242"/>
      <c r="L765" s="179"/>
      <c r="M765" s="182"/>
      <c r="N765" s="183"/>
      <c r="O765" s="183"/>
      <c r="P765" s="183"/>
      <c r="Q765" s="183"/>
      <c r="R765" s="183"/>
      <c r="S765" s="183"/>
      <c r="T765" s="184"/>
      <c r="AT765" s="180" t="s">
        <v>247</v>
      </c>
      <c r="AU765" s="180" t="s">
        <v>85</v>
      </c>
      <c r="AV765" s="13" t="s">
        <v>83</v>
      </c>
      <c r="AW765" s="13" t="s">
        <v>33</v>
      </c>
      <c r="AX765" s="13" t="s">
        <v>76</v>
      </c>
      <c r="AY765" s="180" t="s">
        <v>235</v>
      </c>
    </row>
    <row r="766" spans="1:65" s="14" customFormat="1" x14ac:dyDescent="0.2">
      <c r="B766" s="185"/>
      <c r="D766" s="174" t="s">
        <v>247</v>
      </c>
      <c r="E766" s="186" t="s">
        <v>1</v>
      </c>
      <c r="F766" s="187" t="s">
        <v>3407</v>
      </c>
      <c r="G766" s="244"/>
      <c r="H766" s="245">
        <v>24.5</v>
      </c>
      <c r="I766" s="244"/>
      <c r="J766" s="244"/>
      <c r="K766" s="244"/>
      <c r="L766" s="185"/>
      <c r="M766" s="188"/>
      <c r="N766" s="189"/>
      <c r="O766" s="189"/>
      <c r="P766" s="189"/>
      <c r="Q766" s="189"/>
      <c r="R766" s="189"/>
      <c r="S766" s="189"/>
      <c r="T766" s="190"/>
      <c r="AT766" s="186" t="s">
        <v>247</v>
      </c>
      <c r="AU766" s="186" t="s">
        <v>85</v>
      </c>
      <c r="AV766" s="14" t="s">
        <v>85</v>
      </c>
      <c r="AW766" s="14" t="s">
        <v>33</v>
      </c>
      <c r="AX766" s="14" t="s">
        <v>76</v>
      </c>
      <c r="AY766" s="186" t="s">
        <v>235</v>
      </c>
    </row>
    <row r="767" spans="1:65" s="15" customFormat="1" x14ac:dyDescent="0.2">
      <c r="B767" s="191"/>
      <c r="D767" s="174" t="s">
        <v>247</v>
      </c>
      <c r="E767" s="192" t="s">
        <v>1</v>
      </c>
      <c r="F767" s="193" t="s">
        <v>252</v>
      </c>
      <c r="G767" s="246"/>
      <c r="H767" s="247">
        <v>24.5</v>
      </c>
      <c r="I767" s="246"/>
      <c r="J767" s="246"/>
      <c r="K767" s="246"/>
      <c r="L767" s="191"/>
      <c r="M767" s="194"/>
      <c r="N767" s="195"/>
      <c r="O767" s="195"/>
      <c r="P767" s="195"/>
      <c r="Q767" s="195"/>
      <c r="R767" s="195"/>
      <c r="S767" s="195"/>
      <c r="T767" s="196"/>
      <c r="AT767" s="192" t="s">
        <v>247</v>
      </c>
      <c r="AU767" s="192" t="s">
        <v>85</v>
      </c>
      <c r="AV767" s="15" t="s">
        <v>98</v>
      </c>
      <c r="AW767" s="15" t="s">
        <v>33</v>
      </c>
      <c r="AX767" s="15" t="s">
        <v>83</v>
      </c>
      <c r="AY767" s="192" t="s">
        <v>235</v>
      </c>
    </row>
    <row r="768" spans="1:65" s="2" customFormat="1" ht="19.899999999999999" customHeight="1" x14ac:dyDescent="0.2">
      <c r="A768" s="33"/>
      <c r="B768" s="162"/>
      <c r="C768" s="163" t="s">
        <v>1666</v>
      </c>
      <c r="D768" s="163" t="s">
        <v>237</v>
      </c>
      <c r="E768" s="164" t="s">
        <v>1838</v>
      </c>
      <c r="F768" s="165" t="s">
        <v>1839</v>
      </c>
      <c r="G768" s="240" t="s">
        <v>263</v>
      </c>
      <c r="H768" s="241">
        <v>37.5</v>
      </c>
      <c r="I768" s="167"/>
      <c r="J768" s="254">
        <f>ROUND(I768*H768,2)</f>
        <v>0</v>
      </c>
      <c r="K768" s="255" t="s">
        <v>241</v>
      </c>
      <c r="L768" s="34"/>
      <c r="M768" s="168" t="s">
        <v>1</v>
      </c>
      <c r="N768" s="169" t="s">
        <v>41</v>
      </c>
      <c r="O768" s="59"/>
      <c r="P768" s="170">
        <f>O768*H768</f>
        <v>0</v>
      </c>
      <c r="Q768" s="170">
        <v>4.0000000000000002E-4</v>
      </c>
      <c r="R768" s="170">
        <f>Q768*H768</f>
        <v>1.5000000000000001E-2</v>
      </c>
      <c r="S768" s="170">
        <v>0</v>
      </c>
      <c r="T768" s="171">
        <f>S768*H768</f>
        <v>0</v>
      </c>
      <c r="U768" s="33"/>
      <c r="V768" s="33"/>
      <c r="W768" s="33"/>
      <c r="X768" s="33"/>
      <c r="Y768" s="33"/>
      <c r="Z768" s="33"/>
      <c r="AA768" s="33"/>
      <c r="AB768" s="33"/>
      <c r="AC768" s="33"/>
      <c r="AD768" s="33"/>
      <c r="AE768" s="33"/>
      <c r="AR768" s="172" t="s">
        <v>379</v>
      </c>
      <c r="AT768" s="172" t="s">
        <v>237</v>
      </c>
      <c r="AU768" s="172" t="s">
        <v>85</v>
      </c>
      <c r="AY768" s="18" t="s">
        <v>235</v>
      </c>
      <c r="BE768" s="173">
        <f>IF(N768="základní",J768,0)</f>
        <v>0</v>
      </c>
      <c r="BF768" s="173">
        <f>IF(N768="snížená",J768,0)</f>
        <v>0</v>
      </c>
      <c r="BG768" s="173">
        <f>IF(N768="zákl. přenesená",J768,0)</f>
        <v>0</v>
      </c>
      <c r="BH768" s="173">
        <f>IF(N768="sníž. přenesená",J768,0)</f>
        <v>0</v>
      </c>
      <c r="BI768" s="173">
        <f>IF(N768="nulová",J768,0)</f>
        <v>0</v>
      </c>
      <c r="BJ768" s="18" t="s">
        <v>83</v>
      </c>
      <c r="BK768" s="173">
        <f>ROUND(I768*H768,2)</f>
        <v>0</v>
      </c>
      <c r="BL768" s="18" t="s">
        <v>379</v>
      </c>
      <c r="BM768" s="172" t="s">
        <v>3408</v>
      </c>
    </row>
    <row r="769" spans="1:65" s="2" customFormat="1" ht="19.5" x14ac:dyDescent="0.2">
      <c r="A769" s="33"/>
      <c r="B769" s="34"/>
      <c r="C769" s="33"/>
      <c r="D769" s="174" t="s">
        <v>243</v>
      </c>
      <c r="E769" s="33"/>
      <c r="F769" s="175" t="s">
        <v>1841</v>
      </c>
      <c r="G769" s="238"/>
      <c r="H769" s="238"/>
      <c r="I769" s="238"/>
      <c r="J769" s="238"/>
      <c r="K769" s="238"/>
      <c r="L769" s="34"/>
      <c r="M769" s="176"/>
      <c r="N769" s="177"/>
      <c r="O769" s="59"/>
      <c r="P769" s="59"/>
      <c r="Q769" s="59"/>
      <c r="R769" s="59"/>
      <c r="S769" s="59"/>
      <c r="T769" s="60"/>
      <c r="U769" s="33"/>
      <c r="V769" s="33"/>
      <c r="W769" s="33"/>
      <c r="X769" s="33"/>
      <c r="Y769" s="33"/>
      <c r="Z769" s="33"/>
      <c r="AA769" s="33"/>
      <c r="AB769" s="33"/>
      <c r="AC769" s="33"/>
      <c r="AD769" s="33"/>
      <c r="AE769" s="33"/>
      <c r="AT769" s="18" t="s">
        <v>243</v>
      </c>
      <c r="AU769" s="18" t="s">
        <v>85</v>
      </c>
    </row>
    <row r="770" spans="1:65" s="2" customFormat="1" ht="39" x14ac:dyDescent="0.2">
      <c r="A770" s="33"/>
      <c r="B770" s="34"/>
      <c r="C770" s="33"/>
      <c r="D770" s="174" t="s">
        <v>245</v>
      </c>
      <c r="E770" s="33"/>
      <c r="F770" s="178" t="s">
        <v>1834</v>
      </c>
      <c r="G770" s="238"/>
      <c r="H770" s="238"/>
      <c r="I770" s="238"/>
      <c r="J770" s="238"/>
      <c r="K770" s="238"/>
      <c r="L770" s="34"/>
      <c r="M770" s="176"/>
      <c r="N770" s="177"/>
      <c r="O770" s="59"/>
      <c r="P770" s="59"/>
      <c r="Q770" s="59"/>
      <c r="R770" s="59"/>
      <c r="S770" s="59"/>
      <c r="T770" s="60"/>
      <c r="U770" s="33"/>
      <c r="V770" s="33"/>
      <c r="W770" s="33"/>
      <c r="X770" s="33"/>
      <c r="Y770" s="33"/>
      <c r="Z770" s="33"/>
      <c r="AA770" s="33"/>
      <c r="AB770" s="33"/>
      <c r="AC770" s="33"/>
      <c r="AD770" s="33"/>
      <c r="AE770" s="33"/>
      <c r="AT770" s="18" t="s">
        <v>245</v>
      </c>
      <c r="AU770" s="18" t="s">
        <v>85</v>
      </c>
    </row>
    <row r="771" spans="1:65" s="13" customFormat="1" x14ac:dyDescent="0.2">
      <c r="B771" s="179"/>
      <c r="D771" s="174" t="s">
        <v>247</v>
      </c>
      <c r="E771" s="180" t="s">
        <v>1</v>
      </c>
      <c r="F771" s="181" t="s">
        <v>3107</v>
      </c>
      <c r="G771" s="242"/>
      <c r="H771" s="243" t="s">
        <v>1</v>
      </c>
      <c r="I771" s="242"/>
      <c r="J771" s="242"/>
      <c r="K771" s="242"/>
      <c r="L771" s="179"/>
      <c r="M771" s="182"/>
      <c r="N771" s="183"/>
      <c r="O771" s="183"/>
      <c r="P771" s="183"/>
      <c r="Q771" s="183"/>
      <c r="R771" s="183"/>
      <c r="S771" s="183"/>
      <c r="T771" s="184"/>
      <c r="AT771" s="180" t="s">
        <v>247</v>
      </c>
      <c r="AU771" s="180" t="s">
        <v>85</v>
      </c>
      <c r="AV771" s="13" t="s">
        <v>83</v>
      </c>
      <c r="AW771" s="13" t="s">
        <v>33</v>
      </c>
      <c r="AX771" s="13" t="s">
        <v>76</v>
      </c>
      <c r="AY771" s="180" t="s">
        <v>235</v>
      </c>
    </row>
    <row r="772" spans="1:65" s="14" customFormat="1" x14ac:dyDescent="0.2">
      <c r="B772" s="185"/>
      <c r="D772" s="174" t="s">
        <v>247</v>
      </c>
      <c r="E772" s="186" t="s">
        <v>1</v>
      </c>
      <c r="F772" s="187" t="s">
        <v>3409</v>
      </c>
      <c r="G772" s="244"/>
      <c r="H772" s="245">
        <v>37.5</v>
      </c>
      <c r="I772" s="244"/>
      <c r="J772" s="244"/>
      <c r="K772" s="244"/>
      <c r="L772" s="185"/>
      <c r="M772" s="188"/>
      <c r="N772" s="189"/>
      <c r="O772" s="189"/>
      <c r="P772" s="189"/>
      <c r="Q772" s="189"/>
      <c r="R772" s="189"/>
      <c r="S772" s="189"/>
      <c r="T772" s="190"/>
      <c r="AT772" s="186" t="s">
        <v>247</v>
      </c>
      <c r="AU772" s="186" t="s">
        <v>85</v>
      </c>
      <c r="AV772" s="14" t="s">
        <v>85</v>
      </c>
      <c r="AW772" s="14" t="s">
        <v>33</v>
      </c>
      <c r="AX772" s="14" t="s">
        <v>76</v>
      </c>
      <c r="AY772" s="186" t="s">
        <v>235</v>
      </c>
    </row>
    <row r="773" spans="1:65" s="15" customFormat="1" x14ac:dyDescent="0.2">
      <c r="B773" s="191"/>
      <c r="D773" s="174" t="s">
        <v>247</v>
      </c>
      <c r="E773" s="192" t="s">
        <v>1</v>
      </c>
      <c r="F773" s="193" t="s">
        <v>252</v>
      </c>
      <c r="G773" s="246"/>
      <c r="H773" s="247">
        <v>37.5</v>
      </c>
      <c r="I773" s="246"/>
      <c r="J773" s="246"/>
      <c r="K773" s="246"/>
      <c r="L773" s="191"/>
      <c r="M773" s="194"/>
      <c r="N773" s="195"/>
      <c r="O773" s="195"/>
      <c r="P773" s="195"/>
      <c r="Q773" s="195"/>
      <c r="R773" s="195"/>
      <c r="S773" s="195"/>
      <c r="T773" s="196"/>
      <c r="AT773" s="192" t="s">
        <v>247</v>
      </c>
      <c r="AU773" s="192" t="s">
        <v>85</v>
      </c>
      <c r="AV773" s="15" t="s">
        <v>98</v>
      </c>
      <c r="AW773" s="15" t="s">
        <v>33</v>
      </c>
      <c r="AX773" s="15" t="s">
        <v>83</v>
      </c>
      <c r="AY773" s="192" t="s">
        <v>235</v>
      </c>
    </row>
    <row r="774" spans="1:65" s="2" customFormat="1" ht="30" customHeight="1" x14ac:dyDescent="0.2">
      <c r="A774" s="33"/>
      <c r="B774" s="162"/>
      <c r="C774" s="197" t="s">
        <v>1673</v>
      </c>
      <c r="D774" s="197" t="s">
        <v>338</v>
      </c>
      <c r="E774" s="198" t="s">
        <v>1844</v>
      </c>
      <c r="F774" s="199" t="s">
        <v>1845</v>
      </c>
      <c r="G774" s="248" t="s">
        <v>263</v>
      </c>
      <c r="H774" s="249">
        <v>67.625</v>
      </c>
      <c r="I774" s="200"/>
      <c r="J774" s="256">
        <f>ROUND(I774*H774,2)</f>
        <v>0</v>
      </c>
      <c r="K774" s="257" t="s">
        <v>241</v>
      </c>
      <c r="L774" s="201"/>
      <c r="M774" s="202" t="s">
        <v>1</v>
      </c>
      <c r="N774" s="203" t="s">
        <v>41</v>
      </c>
      <c r="O774" s="59"/>
      <c r="P774" s="170">
        <f>O774*H774</f>
        <v>0</v>
      </c>
      <c r="Q774" s="170">
        <v>4.7000000000000002E-3</v>
      </c>
      <c r="R774" s="170">
        <f>Q774*H774</f>
        <v>0.3178375</v>
      </c>
      <c r="S774" s="170">
        <v>0</v>
      </c>
      <c r="T774" s="171">
        <f>S774*H774</f>
        <v>0</v>
      </c>
      <c r="U774" s="33"/>
      <c r="V774" s="33"/>
      <c r="W774" s="33"/>
      <c r="X774" s="33"/>
      <c r="Y774" s="33"/>
      <c r="Z774" s="33"/>
      <c r="AA774" s="33"/>
      <c r="AB774" s="33"/>
      <c r="AC774" s="33"/>
      <c r="AD774" s="33"/>
      <c r="AE774" s="33"/>
      <c r="AR774" s="172" t="s">
        <v>502</v>
      </c>
      <c r="AT774" s="172" t="s">
        <v>338</v>
      </c>
      <c r="AU774" s="172" t="s">
        <v>85</v>
      </c>
      <c r="AY774" s="18" t="s">
        <v>235</v>
      </c>
      <c r="BE774" s="173">
        <f>IF(N774="základní",J774,0)</f>
        <v>0</v>
      </c>
      <c r="BF774" s="173">
        <f>IF(N774="snížená",J774,0)</f>
        <v>0</v>
      </c>
      <c r="BG774" s="173">
        <f>IF(N774="zákl. přenesená",J774,0)</f>
        <v>0</v>
      </c>
      <c r="BH774" s="173">
        <f>IF(N774="sníž. přenesená",J774,0)</f>
        <v>0</v>
      </c>
      <c r="BI774" s="173">
        <f>IF(N774="nulová",J774,0)</f>
        <v>0</v>
      </c>
      <c r="BJ774" s="18" t="s">
        <v>83</v>
      </c>
      <c r="BK774" s="173">
        <f>ROUND(I774*H774,2)</f>
        <v>0</v>
      </c>
      <c r="BL774" s="18" t="s">
        <v>379</v>
      </c>
      <c r="BM774" s="172" t="s">
        <v>3410</v>
      </c>
    </row>
    <row r="775" spans="1:65" s="2" customFormat="1" ht="29.25" x14ac:dyDescent="0.2">
      <c r="A775" s="33"/>
      <c r="B775" s="34"/>
      <c r="C775" s="33"/>
      <c r="D775" s="174" t="s">
        <v>243</v>
      </c>
      <c r="E775" s="33"/>
      <c r="F775" s="175" t="s">
        <v>1845</v>
      </c>
      <c r="G775" s="238"/>
      <c r="H775" s="238"/>
      <c r="I775" s="238"/>
      <c r="J775" s="238"/>
      <c r="K775" s="238"/>
      <c r="L775" s="34"/>
      <c r="M775" s="176"/>
      <c r="N775" s="177"/>
      <c r="O775" s="59"/>
      <c r="P775" s="59"/>
      <c r="Q775" s="59"/>
      <c r="R775" s="59"/>
      <c r="S775" s="59"/>
      <c r="T775" s="60"/>
      <c r="U775" s="33"/>
      <c r="V775" s="33"/>
      <c r="W775" s="33"/>
      <c r="X775" s="33"/>
      <c r="Y775" s="33"/>
      <c r="Z775" s="33"/>
      <c r="AA775" s="33"/>
      <c r="AB775" s="33"/>
      <c r="AC775" s="33"/>
      <c r="AD775" s="33"/>
      <c r="AE775" s="33"/>
      <c r="AT775" s="18" t="s">
        <v>243</v>
      </c>
      <c r="AU775" s="18" t="s">
        <v>85</v>
      </c>
    </row>
    <row r="776" spans="1:65" s="13" customFormat="1" x14ac:dyDescent="0.2">
      <c r="B776" s="179"/>
      <c r="D776" s="174" t="s">
        <v>247</v>
      </c>
      <c r="E776" s="180" t="s">
        <v>1</v>
      </c>
      <c r="F776" s="181" t="s">
        <v>1847</v>
      </c>
      <c r="G776" s="242"/>
      <c r="H776" s="243" t="s">
        <v>1</v>
      </c>
      <c r="I776" s="242"/>
      <c r="J776" s="242"/>
      <c r="K776" s="242"/>
      <c r="L776" s="179"/>
      <c r="M776" s="182"/>
      <c r="N776" s="183"/>
      <c r="O776" s="183"/>
      <c r="P776" s="183"/>
      <c r="Q776" s="183"/>
      <c r="R776" s="183"/>
      <c r="S776" s="183"/>
      <c r="T776" s="184"/>
      <c r="AT776" s="180" t="s">
        <v>247</v>
      </c>
      <c r="AU776" s="180" t="s">
        <v>85</v>
      </c>
      <c r="AV776" s="13" t="s">
        <v>83</v>
      </c>
      <c r="AW776" s="13" t="s">
        <v>33</v>
      </c>
      <c r="AX776" s="13" t="s">
        <v>76</v>
      </c>
      <c r="AY776" s="180" t="s">
        <v>235</v>
      </c>
    </row>
    <row r="777" spans="1:65" s="14" customFormat="1" x14ac:dyDescent="0.2">
      <c r="B777" s="185"/>
      <c r="D777" s="174" t="s">
        <v>247</v>
      </c>
      <c r="E777" s="186" t="s">
        <v>1</v>
      </c>
      <c r="F777" s="187" t="s">
        <v>3411</v>
      </c>
      <c r="G777" s="244"/>
      <c r="H777" s="245">
        <v>67.625</v>
      </c>
      <c r="I777" s="244"/>
      <c r="J777" s="244"/>
      <c r="K777" s="244"/>
      <c r="L777" s="185"/>
      <c r="M777" s="188"/>
      <c r="N777" s="189"/>
      <c r="O777" s="189"/>
      <c r="P777" s="189"/>
      <c r="Q777" s="189"/>
      <c r="R777" s="189"/>
      <c r="S777" s="189"/>
      <c r="T777" s="190"/>
      <c r="AT777" s="186" t="s">
        <v>247</v>
      </c>
      <c r="AU777" s="186" t="s">
        <v>85</v>
      </c>
      <c r="AV777" s="14" t="s">
        <v>85</v>
      </c>
      <c r="AW777" s="14" t="s">
        <v>33</v>
      </c>
      <c r="AX777" s="14" t="s">
        <v>76</v>
      </c>
      <c r="AY777" s="186" t="s">
        <v>235</v>
      </c>
    </row>
    <row r="778" spans="1:65" s="15" customFormat="1" x14ac:dyDescent="0.2">
      <c r="B778" s="191"/>
      <c r="D778" s="174" t="s">
        <v>247</v>
      </c>
      <c r="E778" s="192" t="s">
        <v>1</v>
      </c>
      <c r="F778" s="193" t="s">
        <v>252</v>
      </c>
      <c r="G778" s="246"/>
      <c r="H778" s="247">
        <v>67.625</v>
      </c>
      <c r="I778" s="246"/>
      <c r="J778" s="246"/>
      <c r="K778" s="246"/>
      <c r="L778" s="191"/>
      <c r="M778" s="194"/>
      <c r="N778" s="195"/>
      <c r="O778" s="195"/>
      <c r="P778" s="195"/>
      <c r="Q778" s="195"/>
      <c r="R778" s="195"/>
      <c r="S778" s="195"/>
      <c r="T778" s="196"/>
      <c r="AT778" s="192" t="s">
        <v>247</v>
      </c>
      <c r="AU778" s="192" t="s">
        <v>85</v>
      </c>
      <c r="AV778" s="15" t="s">
        <v>98</v>
      </c>
      <c r="AW778" s="15" t="s">
        <v>33</v>
      </c>
      <c r="AX778" s="15" t="s">
        <v>83</v>
      </c>
      <c r="AY778" s="192" t="s">
        <v>235</v>
      </c>
    </row>
    <row r="779" spans="1:65" s="2" customFormat="1" ht="19.899999999999999" customHeight="1" x14ac:dyDescent="0.2">
      <c r="A779" s="33"/>
      <c r="B779" s="162"/>
      <c r="C779" s="163" t="s">
        <v>1678</v>
      </c>
      <c r="D779" s="163" t="s">
        <v>237</v>
      </c>
      <c r="E779" s="164" t="s">
        <v>1850</v>
      </c>
      <c r="F779" s="165" t="s">
        <v>1851</v>
      </c>
      <c r="G779" s="240" t="s">
        <v>263</v>
      </c>
      <c r="H779" s="241">
        <v>24.5</v>
      </c>
      <c r="I779" s="167"/>
      <c r="J779" s="254">
        <f>ROUND(I779*H779,2)</f>
        <v>0</v>
      </c>
      <c r="K779" s="255" t="s">
        <v>241</v>
      </c>
      <c r="L779" s="34"/>
      <c r="M779" s="168" t="s">
        <v>1</v>
      </c>
      <c r="N779" s="169" t="s">
        <v>41</v>
      </c>
      <c r="O779" s="59"/>
      <c r="P779" s="170">
        <f>O779*H779</f>
        <v>0</v>
      </c>
      <c r="Q779" s="170">
        <v>0</v>
      </c>
      <c r="R779" s="170">
        <f>Q779*H779</f>
        <v>0</v>
      </c>
      <c r="S779" s="170">
        <v>0</v>
      </c>
      <c r="T779" s="171">
        <f>S779*H779</f>
        <v>0</v>
      </c>
      <c r="U779" s="33"/>
      <c r="V779" s="33"/>
      <c r="W779" s="33"/>
      <c r="X779" s="33"/>
      <c r="Y779" s="33"/>
      <c r="Z779" s="33"/>
      <c r="AA779" s="33"/>
      <c r="AB779" s="33"/>
      <c r="AC779" s="33"/>
      <c r="AD779" s="33"/>
      <c r="AE779" s="33"/>
      <c r="AR779" s="172" t="s">
        <v>379</v>
      </c>
      <c r="AT779" s="172" t="s">
        <v>237</v>
      </c>
      <c r="AU779" s="172" t="s">
        <v>85</v>
      </c>
      <c r="AY779" s="18" t="s">
        <v>235</v>
      </c>
      <c r="BE779" s="173">
        <f>IF(N779="základní",J779,0)</f>
        <v>0</v>
      </c>
      <c r="BF779" s="173">
        <f>IF(N779="snížená",J779,0)</f>
        <v>0</v>
      </c>
      <c r="BG779" s="173">
        <f>IF(N779="zákl. přenesená",J779,0)</f>
        <v>0</v>
      </c>
      <c r="BH779" s="173">
        <f>IF(N779="sníž. přenesená",J779,0)</f>
        <v>0</v>
      </c>
      <c r="BI779" s="173">
        <f>IF(N779="nulová",J779,0)</f>
        <v>0</v>
      </c>
      <c r="BJ779" s="18" t="s">
        <v>83</v>
      </c>
      <c r="BK779" s="173">
        <f>ROUND(I779*H779,2)</f>
        <v>0</v>
      </c>
      <c r="BL779" s="18" t="s">
        <v>379</v>
      </c>
      <c r="BM779" s="172" t="s">
        <v>3412</v>
      </c>
    </row>
    <row r="780" spans="1:65" s="2" customFormat="1" x14ac:dyDescent="0.2">
      <c r="A780" s="33"/>
      <c r="B780" s="34"/>
      <c r="C780" s="33"/>
      <c r="D780" s="174" t="s">
        <v>243</v>
      </c>
      <c r="E780" s="33"/>
      <c r="F780" s="175" t="s">
        <v>1853</v>
      </c>
      <c r="G780" s="238"/>
      <c r="H780" s="238"/>
      <c r="I780" s="238"/>
      <c r="J780" s="238"/>
      <c r="K780" s="238"/>
      <c r="L780" s="34"/>
      <c r="M780" s="176"/>
      <c r="N780" s="177"/>
      <c r="O780" s="59"/>
      <c r="P780" s="59"/>
      <c r="Q780" s="59"/>
      <c r="R780" s="59"/>
      <c r="S780" s="59"/>
      <c r="T780" s="60"/>
      <c r="U780" s="33"/>
      <c r="V780" s="33"/>
      <c r="W780" s="33"/>
      <c r="X780" s="33"/>
      <c r="Y780" s="33"/>
      <c r="Z780" s="33"/>
      <c r="AA780" s="33"/>
      <c r="AB780" s="33"/>
      <c r="AC780" s="33"/>
      <c r="AD780" s="33"/>
      <c r="AE780" s="33"/>
      <c r="AT780" s="18" t="s">
        <v>243</v>
      </c>
      <c r="AU780" s="18" t="s">
        <v>85</v>
      </c>
    </row>
    <row r="781" spans="1:65" s="13" customFormat="1" x14ac:dyDescent="0.2">
      <c r="B781" s="179"/>
      <c r="D781" s="174" t="s">
        <v>247</v>
      </c>
      <c r="E781" s="180" t="s">
        <v>1</v>
      </c>
      <c r="F781" s="181" t="s">
        <v>3107</v>
      </c>
      <c r="G781" s="242"/>
      <c r="H781" s="243" t="s">
        <v>1</v>
      </c>
      <c r="I781" s="242"/>
      <c r="J781" s="242"/>
      <c r="K781" s="242"/>
      <c r="L781" s="179"/>
      <c r="M781" s="182"/>
      <c r="N781" s="183"/>
      <c r="O781" s="183"/>
      <c r="P781" s="183"/>
      <c r="Q781" s="183"/>
      <c r="R781" s="183"/>
      <c r="S781" s="183"/>
      <c r="T781" s="184"/>
      <c r="AT781" s="180" t="s">
        <v>247</v>
      </c>
      <c r="AU781" s="180" t="s">
        <v>85</v>
      </c>
      <c r="AV781" s="13" t="s">
        <v>83</v>
      </c>
      <c r="AW781" s="13" t="s">
        <v>33</v>
      </c>
      <c r="AX781" s="13" t="s">
        <v>76</v>
      </c>
      <c r="AY781" s="180" t="s">
        <v>235</v>
      </c>
    </row>
    <row r="782" spans="1:65" s="13" customFormat="1" x14ac:dyDescent="0.2">
      <c r="B782" s="179"/>
      <c r="D782" s="174" t="s">
        <v>247</v>
      </c>
      <c r="E782" s="180" t="s">
        <v>1</v>
      </c>
      <c r="F782" s="181" t="s">
        <v>1835</v>
      </c>
      <c r="G782" s="242"/>
      <c r="H782" s="243" t="s">
        <v>1</v>
      </c>
      <c r="I782" s="242"/>
      <c r="J782" s="242"/>
      <c r="K782" s="242"/>
      <c r="L782" s="179"/>
      <c r="M782" s="182"/>
      <c r="N782" s="183"/>
      <c r="O782" s="183"/>
      <c r="P782" s="183"/>
      <c r="Q782" s="183"/>
      <c r="R782" s="183"/>
      <c r="S782" s="183"/>
      <c r="T782" s="184"/>
      <c r="AT782" s="180" t="s">
        <v>247</v>
      </c>
      <c r="AU782" s="180" t="s">
        <v>85</v>
      </c>
      <c r="AV782" s="13" t="s">
        <v>83</v>
      </c>
      <c r="AW782" s="13" t="s">
        <v>33</v>
      </c>
      <c r="AX782" s="13" t="s">
        <v>76</v>
      </c>
      <c r="AY782" s="180" t="s">
        <v>235</v>
      </c>
    </row>
    <row r="783" spans="1:65" s="14" customFormat="1" x14ac:dyDescent="0.2">
      <c r="B783" s="185"/>
      <c r="D783" s="174" t="s">
        <v>247</v>
      </c>
      <c r="E783" s="186" t="s">
        <v>1</v>
      </c>
      <c r="F783" s="187" t="s">
        <v>3407</v>
      </c>
      <c r="G783" s="244"/>
      <c r="H783" s="245">
        <v>24.5</v>
      </c>
      <c r="I783" s="244"/>
      <c r="J783" s="244"/>
      <c r="K783" s="244"/>
      <c r="L783" s="185"/>
      <c r="M783" s="188"/>
      <c r="N783" s="189"/>
      <c r="O783" s="189"/>
      <c r="P783" s="189"/>
      <c r="Q783" s="189"/>
      <c r="R783" s="189"/>
      <c r="S783" s="189"/>
      <c r="T783" s="190"/>
      <c r="AT783" s="186" t="s">
        <v>247</v>
      </c>
      <c r="AU783" s="186" t="s">
        <v>85</v>
      </c>
      <c r="AV783" s="14" t="s">
        <v>85</v>
      </c>
      <c r="AW783" s="14" t="s">
        <v>33</v>
      </c>
      <c r="AX783" s="14" t="s">
        <v>76</v>
      </c>
      <c r="AY783" s="186" t="s">
        <v>235</v>
      </c>
    </row>
    <row r="784" spans="1:65" s="15" customFormat="1" x14ac:dyDescent="0.2">
      <c r="B784" s="191"/>
      <c r="D784" s="174" t="s">
        <v>247</v>
      </c>
      <c r="E784" s="192" t="s">
        <v>1</v>
      </c>
      <c r="F784" s="193" t="s">
        <v>252</v>
      </c>
      <c r="G784" s="246"/>
      <c r="H784" s="247">
        <v>24.5</v>
      </c>
      <c r="I784" s="246"/>
      <c r="J784" s="246"/>
      <c r="K784" s="246"/>
      <c r="L784" s="191"/>
      <c r="M784" s="194"/>
      <c r="N784" s="195"/>
      <c r="O784" s="195"/>
      <c r="P784" s="195"/>
      <c r="Q784" s="195"/>
      <c r="R784" s="195"/>
      <c r="S784" s="195"/>
      <c r="T784" s="196"/>
      <c r="AT784" s="192" t="s">
        <v>247</v>
      </c>
      <c r="AU784" s="192" t="s">
        <v>85</v>
      </c>
      <c r="AV784" s="15" t="s">
        <v>98</v>
      </c>
      <c r="AW784" s="15" t="s">
        <v>33</v>
      </c>
      <c r="AX784" s="15" t="s">
        <v>83</v>
      </c>
      <c r="AY784" s="192" t="s">
        <v>235</v>
      </c>
    </row>
    <row r="785" spans="1:65" s="2" customFormat="1" ht="14.45" customHeight="1" x14ac:dyDescent="0.2">
      <c r="A785" s="33"/>
      <c r="B785" s="162"/>
      <c r="C785" s="163" t="s">
        <v>276</v>
      </c>
      <c r="D785" s="163" t="s">
        <v>237</v>
      </c>
      <c r="E785" s="164" t="s">
        <v>1855</v>
      </c>
      <c r="F785" s="165" t="s">
        <v>1856</v>
      </c>
      <c r="G785" s="240" t="s">
        <v>263</v>
      </c>
      <c r="H785" s="241">
        <v>37.5</v>
      </c>
      <c r="I785" s="167"/>
      <c r="J785" s="254">
        <f>ROUND(I785*H785,2)</f>
        <v>0</v>
      </c>
      <c r="K785" s="255" t="s">
        <v>241</v>
      </c>
      <c r="L785" s="34"/>
      <c r="M785" s="168" t="s">
        <v>1</v>
      </c>
      <c r="N785" s="169" t="s">
        <v>41</v>
      </c>
      <c r="O785" s="59"/>
      <c r="P785" s="170">
        <f>O785*H785</f>
        <v>0</v>
      </c>
      <c r="Q785" s="170">
        <v>0</v>
      </c>
      <c r="R785" s="170">
        <f>Q785*H785</f>
        <v>0</v>
      </c>
      <c r="S785" s="170">
        <v>0</v>
      </c>
      <c r="T785" s="171">
        <f>S785*H785</f>
        <v>0</v>
      </c>
      <c r="U785" s="33"/>
      <c r="V785" s="33"/>
      <c r="W785" s="33"/>
      <c r="X785" s="33"/>
      <c r="Y785" s="33"/>
      <c r="Z785" s="33"/>
      <c r="AA785" s="33"/>
      <c r="AB785" s="33"/>
      <c r="AC785" s="33"/>
      <c r="AD785" s="33"/>
      <c r="AE785" s="33"/>
      <c r="AR785" s="172" t="s">
        <v>379</v>
      </c>
      <c r="AT785" s="172" t="s">
        <v>237</v>
      </c>
      <c r="AU785" s="172" t="s">
        <v>85</v>
      </c>
      <c r="AY785" s="18" t="s">
        <v>235</v>
      </c>
      <c r="BE785" s="173">
        <f>IF(N785="základní",J785,0)</f>
        <v>0</v>
      </c>
      <c r="BF785" s="173">
        <f>IF(N785="snížená",J785,0)</f>
        <v>0</v>
      </c>
      <c r="BG785" s="173">
        <f>IF(N785="zákl. přenesená",J785,0)</f>
        <v>0</v>
      </c>
      <c r="BH785" s="173">
        <f>IF(N785="sníž. přenesená",J785,0)</f>
        <v>0</v>
      </c>
      <c r="BI785" s="173">
        <f>IF(N785="nulová",J785,0)</f>
        <v>0</v>
      </c>
      <c r="BJ785" s="18" t="s">
        <v>83</v>
      </c>
      <c r="BK785" s="173">
        <f>ROUND(I785*H785,2)</f>
        <v>0</v>
      </c>
      <c r="BL785" s="18" t="s">
        <v>379</v>
      </c>
      <c r="BM785" s="172" t="s">
        <v>3413</v>
      </c>
    </row>
    <row r="786" spans="1:65" s="2" customFormat="1" x14ac:dyDescent="0.2">
      <c r="A786" s="33"/>
      <c r="B786" s="34"/>
      <c r="C786" s="33"/>
      <c r="D786" s="174" t="s">
        <v>243</v>
      </c>
      <c r="E786" s="33"/>
      <c r="F786" s="175" t="s">
        <v>1858</v>
      </c>
      <c r="G786" s="238"/>
      <c r="H786" s="238"/>
      <c r="I786" s="238"/>
      <c r="J786" s="238"/>
      <c r="K786" s="238"/>
      <c r="L786" s="34"/>
      <c r="M786" s="176"/>
      <c r="N786" s="177"/>
      <c r="O786" s="59"/>
      <c r="P786" s="59"/>
      <c r="Q786" s="59"/>
      <c r="R786" s="59"/>
      <c r="S786" s="59"/>
      <c r="T786" s="60"/>
      <c r="U786" s="33"/>
      <c r="V786" s="33"/>
      <c r="W786" s="33"/>
      <c r="X786" s="33"/>
      <c r="Y786" s="33"/>
      <c r="Z786" s="33"/>
      <c r="AA786" s="33"/>
      <c r="AB786" s="33"/>
      <c r="AC786" s="33"/>
      <c r="AD786" s="33"/>
      <c r="AE786" s="33"/>
      <c r="AT786" s="18" t="s">
        <v>243</v>
      </c>
      <c r="AU786" s="18" t="s">
        <v>85</v>
      </c>
    </row>
    <row r="787" spans="1:65" s="13" customFormat="1" x14ac:dyDescent="0.2">
      <c r="B787" s="179"/>
      <c r="D787" s="174" t="s">
        <v>247</v>
      </c>
      <c r="E787" s="180" t="s">
        <v>1</v>
      </c>
      <c r="F787" s="181" t="s">
        <v>3107</v>
      </c>
      <c r="G787" s="242"/>
      <c r="H787" s="243" t="s">
        <v>1</v>
      </c>
      <c r="I787" s="242"/>
      <c r="J787" s="242"/>
      <c r="K787" s="242"/>
      <c r="L787" s="179"/>
      <c r="M787" s="182"/>
      <c r="N787" s="183"/>
      <c r="O787" s="183"/>
      <c r="P787" s="183"/>
      <c r="Q787" s="183"/>
      <c r="R787" s="183"/>
      <c r="S787" s="183"/>
      <c r="T787" s="184"/>
      <c r="AT787" s="180" t="s">
        <v>247</v>
      </c>
      <c r="AU787" s="180" t="s">
        <v>85</v>
      </c>
      <c r="AV787" s="13" t="s">
        <v>83</v>
      </c>
      <c r="AW787" s="13" t="s">
        <v>33</v>
      </c>
      <c r="AX787" s="13" t="s">
        <v>76</v>
      </c>
      <c r="AY787" s="180" t="s">
        <v>235</v>
      </c>
    </row>
    <row r="788" spans="1:65" s="14" customFormat="1" x14ac:dyDescent="0.2">
      <c r="B788" s="185"/>
      <c r="D788" s="174" t="s">
        <v>247</v>
      </c>
      <c r="E788" s="186" t="s">
        <v>1</v>
      </c>
      <c r="F788" s="187" t="s">
        <v>3409</v>
      </c>
      <c r="G788" s="244"/>
      <c r="H788" s="245">
        <v>37.5</v>
      </c>
      <c r="I788" s="244"/>
      <c r="J788" s="244"/>
      <c r="K788" s="244"/>
      <c r="L788" s="185"/>
      <c r="M788" s="188"/>
      <c r="N788" s="189"/>
      <c r="O788" s="189"/>
      <c r="P788" s="189"/>
      <c r="Q788" s="189"/>
      <c r="R788" s="189"/>
      <c r="S788" s="189"/>
      <c r="T788" s="190"/>
      <c r="AT788" s="186" t="s">
        <v>247</v>
      </c>
      <c r="AU788" s="186" t="s">
        <v>85</v>
      </c>
      <c r="AV788" s="14" t="s">
        <v>85</v>
      </c>
      <c r="AW788" s="14" t="s">
        <v>33</v>
      </c>
      <c r="AX788" s="14" t="s">
        <v>76</v>
      </c>
      <c r="AY788" s="186" t="s">
        <v>235</v>
      </c>
    </row>
    <row r="789" spans="1:65" s="15" customFormat="1" x14ac:dyDescent="0.2">
      <c r="B789" s="191"/>
      <c r="D789" s="174" t="s">
        <v>247</v>
      </c>
      <c r="E789" s="192" t="s">
        <v>1</v>
      </c>
      <c r="F789" s="193" t="s">
        <v>252</v>
      </c>
      <c r="G789" s="246"/>
      <c r="H789" s="247">
        <v>37.5</v>
      </c>
      <c r="I789" s="246"/>
      <c r="J789" s="246"/>
      <c r="K789" s="246"/>
      <c r="L789" s="191"/>
      <c r="M789" s="194"/>
      <c r="N789" s="195"/>
      <c r="O789" s="195"/>
      <c r="P789" s="195"/>
      <c r="Q789" s="195"/>
      <c r="R789" s="195"/>
      <c r="S789" s="195"/>
      <c r="T789" s="196"/>
      <c r="AT789" s="192" t="s">
        <v>247</v>
      </c>
      <c r="AU789" s="192" t="s">
        <v>85</v>
      </c>
      <c r="AV789" s="15" t="s">
        <v>98</v>
      </c>
      <c r="AW789" s="15" t="s">
        <v>33</v>
      </c>
      <c r="AX789" s="15" t="s">
        <v>83</v>
      </c>
      <c r="AY789" s="192" t="s">
        <v>235</v>
      </c>
    </row>
    <row r="790" spans="1:65" s="2" customFormat="1" ht="19.899999999999999" customHeight="1" x14ac:dyDescent="0.2">
      <c r="A790" s="33"/>
      <c r="B790" s="162"/>
      <c r="C790" s="197" t="s">
        <v>1691</v>
      </c>
      <c r="D790" s="197" t="s">
        <v>338</v>
      </c>
      <c r="E790" s="198" t="s">
        <v>1860</v>
      </c>
      <c r="F790" s="199" t="s">
        <v>1861</v>
      </c>
      <c r="G790" s="248" t="s">
        <v>479</v>
      </c>
      <c r="H790" s="249">
        <v>7.3159999999999998</v>
      </c>
      <c r="I790" s="200"/>
      <c r="J790" s="256">
        <f>ROUND(I790*H790,2)</f>
        <v>0</v>
      </c>
      <c r="K790" s="257" t="s">
        <v>241</v>
      </c>
      <c r="L790" s="201"/>
      <c r="M790" s="202" t="s">
        <v>1</v>
      </c>
      <c r="N790" s="203" t="s">
        <v>41</v>
      </c>
      <c r="O790" s="59"/>
      <c r="P790" s="170">
        <f>O790*H790</f>
        <v>0</v>
      </c>
      <c r="Q790" s="170">
        <v>1E-3</v>
      </c>
      <c r="R790" s="170">
        <f>Q790*H790</f>
        <v>7.3159999999999996E-3</v>
      </c>
      <c r="S790" s="170">
        <v>0</v>
      </c>
      <c r="T790" s="171">
        <f>S790*H790</f>
        <v>0</v>
      </c>
      <c r="U790" s="33"/>
      <c r="V790" s="33"/>
      <c r="W790" s="33"/>
      <c r="X790" s="33"/>
      <c r="Y790" s="33"/>
      <c r="Z790" s="33"/>
      <c r="AA790" s="33"/>
      <c r="AB790" s="33"/>
      <c r="AC790" s="33"/>
      <c r="AD790" s="33"/>
      <c r="AE790" s="33"/>
      <c r="AR790" s="172" t="s">
        <v>502</v>
      </c>
      <c r="AT790" s="172" t="s">
        <v>338</v>
      </c>
      <c r="AU790" s="172" t="s">
        <v>85</v>
      </c>
      <c r="AY790" s="18" t="s">
        <v>235</v>
      </c>
      <c r="BE790" s="173">
        <f>IF(N790="základní",J790,0)</f>
        <v>0</v>
      </c>
      <c r="BF790" s="173">
        <f>IF(N790="snížená",J790,0)</f>
        <v>0</v>
      </c>
      <c r="BG790" s="173">
        <f>IF(N790="zákl. přenesená",J790,0)</f>
        <v>0</v>
      </c>
      <c r="BH790" s="173">
        <f>IF(N790="sníž. přenesená",J790,0)</f>
        <v>0</v>
      </c>
      <c r="BI790" s="173">
        <f>IF(N790="nulová",J790,0)</f>
        <v>0</v>
      </c>
      <c r="BJ790" s="18" t="s">
        <v>83</v>
      </c>
      <c r="BK790" s="173">
        <f>ROUND(I790*H790,2)</f>
        <v>0</v>
      </c>
      <c r="BL790" s="18" t="s">
        <v>379</v>
      </c>
      <c r="BM790" s="172" t="s">
        <v>3414</v>
      </c>
    </row>
    <row r="791" spans="1:65" s="2" customFormat="1" x14ac:dyDescent="0.2">
      <c r="A791" s="33"/>
      <c r="B791" s="34"/>
      <c r="C791" s="33"/>
      <c r="D791" s="174" t="s">
        <v>243</v>
      </c>
      <c r="E791" s="33"/>
      <c r="F791" s="175" t="s">
        <v>1861</v>
      </c>
      <c r="G791" s="238"/>
      <c r="H791" s="238"/>
      <c r="I791" s="238"/>
      <c r="J791" s="238"/>
      <c r="K791" s="238"/>
      <c r="L791" s="34"/>
      <c r="M791" s="176"/>
      <c r="N791" s="177"/>
      <c r="O791" s="59"/>
      <c r="P791" s="59"/>
      <c r="Q791" s="59"/>
      <c r="R791" s="59"/>
      <c r="S791" s="59"/>
      <c r="T791" s="60"/>
      <c r="U791" s="33"/>
      <c r="V791" s="33"/>
      <c r="W791" s="33"/>
      <c r="X791" s="33"/>
      <c r="Y791" s="33"/>
      <c r="Z791" s="33"/>
      <c r="AA791" s="33"/>
      <c r="AB791" s="33"/>
      <c r="AC791" s="33"/>
      <c r="AD791" s="33"/>
      <c r="AE791" s="33"/>
      <c r="AT791" s="18" t="s">
        <v>243</v>
      </c>
      <c r="AU791" s="18" t="s">
        <v>85</v>
      </c>
    </row>
    <row r="792" spans="1:65" s="13" customFormat="1" x14ac:dyDescent="0.2">
      <c r="B792" s="179"/>
      <c r="D792" s="174" t="s">
        <v>247</v>
      </c>
      <c r="E792" s="180" t="s">
        <v>1</v>
      </c>
      <c r="F792" s="181" t="s">
        <v>1863</v>
      </c>
      <c r="G792" s="242"/>
      <c r="H792" s="243" t="s">
        <v>1</v>
      </c>
      <c r="I792" s="242"/>
      <c r="J792" s="242"/>
      <c r="K792" s="242"/>
      <c r="L792" s="179"/>
      <c r="M792" s="182"/>
      <c r="N792" s="183"/>
      <c r="O792" s="183"/>
      <c r="P792" s="183"/>
      <c r="Q792" s="183"/>
      <c r="R792" s="183"/>
      <c r="S792" s="183"/>
      <c r="T792" s="184"/>
      <c r="AT792" s="180" t="s">
        <v>247</v>
      </c>
      <c r="AU792" s="180" t="s">
        <v>85</v>
      </c>
      <c r="AV792" s="13" t="s">
        <v>83</v>
      </c>
      <c r="AW792" s="13" t="s">
        <v>33</v>
      </c>
      <c r="AX792" s="13" t="s">
        <v>76</v>
      </c>
      <c r="AY792" s="180" t="s">
        <v>235</v>
      </c>
    </row>
    <row r="793" spans="1:65" s="14" customFormat="1" x14ac:dyDescent="0.2">
      <c r="B793" s="185"/>
      <c r="D793" s="174" t="s">
        <v>247</v>
      </c>
      <c r="E793" s="186" t="s">
        <v>1</v>
      </c>
      <c r="F793" s="187" t="s">
        <v>3415</v>
      </c>
      <c r="G793" s="244"/>
      <c r="H793" s="245">
        <v>7.3159999999999998</v>
      </c>
      <c r="I793" s="244"/>
      <c r="J793" s="244"/>
      <c r="K793" s="244"/>
      <c r="L793" s="185"/>
      <c r="M793" s="188"/>
      <c r="N793" s="189"/>
      <c r="O793" s="189"/>
      <c r="P793" s="189"/>
      <c r="Q793" s="189"/>
      <c r="R793" s="189"/>
      <c r="S793" s="189"/>
      <c r="T793" s="190"/>
      <c r="AT793" s="186" t="s">
        <v>247</v>
      </c>
      <c r="AU793" s="186" t="s">
        <v>85</v>
      </c>
      <c r="AV793" s="14" t="s">
        <v>85</v>
      </c>
      <c r="AW793" s="14" t="s">
        <v>33</v>
      </c>
      <c r="AX793" s="14" t="s">
        <v>76</v>
      </c>
      <c r="AY793" s="186" t="s">
        <v>235</v>
      </c>
    </row>
    <row r="794" spans="1:65" s="15" customFormat="1" x14ac:dyDescent="0.2">
      <c r="B794" s="191"/>
      <c r="D794" s="174" t="s">
        <v>247</v>
      </c>
      <c r="E794" s="192" t="s">
        <v>1</v>
      </c>
      <c r="F794" s="193" t="s">
        <v>252</v>
      </c>
      <c r="G794" s="246"/>
      <c r="H794" s="247">
        <v>7.3159999999999998</v>
      </c>
      <c r="I794" s="246"/>
      <c r="J794" s="246"/>
      <c r="K794" s="246"/>
      <c r="L794" s="191"/>
      <c r="M794" s="194"/>
      <c r="N794" s="195"/>
      <c r="O794" s="195"/>
      <c r="P794" s="195"/>
      <c r="Q794" s="195"/>
      <c r="R794" s="195"/>
      <c r="S794" s="195"/>
      <c r="T794" s="196"/>
      <c r="AT794" s="192" t="s">
        <v>247</v>
      </c>
      <c r="AU794" s="192" t="s">
        <v>85</v>
      </c>
      <c r="AV794" s="15" t="s">
        <v>98</v>
      </c>
      <c r="AW794" s="15" t="s">
        <v>33</v>
      </c>
      <c r="AX794" s="15" t="s">
        <v>83</v>
      </c>
      <c r="AY794" s="192" t="s">
        <v>235</v>
      </c>
    </row>
    <row r="795" spans="1:65" s="2" customFormat="1" ht="19.899999999999999" customHeight="1" x14ac:dyDescent="0.2">
      <c r="A795" s="33"/>
      <c r="B795" s="162"/>
      <c r="C795" s="163" t="s">
        <v>1697</v>
      </c>
      <c r="D795" s="163" t="s">
        <v>237</v>
      </c>
      <c r="E795" s="164" t="s">
        <v>1865</v>
      </c>
      <c r="F795" s="165" t="s">
        <v>1866</v>
      </c>
      <c r="G795" s="240" t="s">
        <v>341</v>
      </c>
      <c r="H795" s="241">
        <v>0.35</v>
      </c>
      <c r="I795" s="167"/>
      <c r="J795" s="254">
        <f>ROUND(I795*H795,2)</f>
        <v>0</v>
      </c>
      <c r="K795" s="255" t="s">
        <v>241</v>
      </c>
      <c r="L795" s="34"/>
      <c r="M795" s="168" t="s">
        <v>1</v>
      </c>
      <c r="N795" s="169" t="s">
        <v>41</v>
      </c>
      <c r="O795" s="59"/>
      <c r="P795" s="170">
        <f>O795*H795</f>
        <v>0</v>
      </c>
      <c r="Q795" s="170">
        <v>0</v>
      </c>
      <c r="R795" s="170">
        <f>Q795*H795</f>
        <v>0</v>
      </c>
      <c r="S795" s="170">
        <v>0</v>
      </c>
      <c r="T795" s="171">
        <f>S795*H795</f>
        <v>0</v>
      </c>
      <c r="U795" s="33"/>
      <c r="V795" s="33"/>
      <c r="W795" s="33"/>
      <c r="X795" s="33"/>
      <c r="Y795" s="33"/>
      <c r="Z795" s="33"/>
      <c r="AA795" s="33"/>
      <c r="AB795" s="33"/>
      <c r="AC795" s="33"/>
      <c r="AD795" s="33"/>
      <c r="AE795" s="33"/>
      <c r="AR795" s="172" t="s">
        <v>379</v>
      </c>
      <c r="AT795" s="172" t="s">
        <v>237</v>
      </c>
      <c r="AU795" s="172" t="s">
        <v>85</v>
      </c>
      <c r="AY795" s="18" t="s">
        <v>235</v>
      </c>
      <c r="BE795" s="173">
        <f>IF(N795="základní",J795,0)</f>
        <v>0</v>
      </c>
      <c r="BF795" s="173">
        <f>IF(N795="snížená",J795,0)</f>
        <v>0</v>
      </c>
      <c r="BG795" s="173">
        <f>IF(N795="zákl. přenesená",J795,0)</f>
        <v>0</v>
      </c>
      <c r="BH795" s="173">
        <f>IF(N795="sníž. přenesená",J795,0)</f>
        <v>0</v>
      </c>
      <c r="BI795" s="173">
        <f>IF(N795="nulová",J795,0)</f>
        <v>0</v>
      </c>
      <c r="BJ795" s="18" t="s">
        <v>83</v>
      </c>
      <c r="BK795" s="173">
        <f>ROUND(I795*H795,2)</f>
        <v>0</v>
      </c>
      <c r="BL795" s="18" t="s">
        <v>379</v>
      </c>
      <c r="BM795" s="172" t="s">
        <v>3416</v>
      </c>
    </row>
    <row r="796" spans="1:65" s="2" customFormat="1" ht="39" x14ac:dyDescent="0.2">
      <c r="A796" s="33"/>
      <c r="B796" s="34"/>
      <c r="C796" s="33"/>
      <c r="D796" s="174" t="s">
        <v>243</v>
      </c>
      <c r="E796" s="33"/>
      <c r="F796" s="175" t="s">
        <v>1868</v>
      </c>
      <c r="G796" s="238"/>
      <c r="H796" s="238"/>
      <c r="I796" s="238"/>
      <c r="J796" s="238"/>
      <c r="K796" s="238"/>
      <c r="L796" s="34"/>
      <c r="M796" s="176"/>
      <c r="N796" s="177"/>
      <c r="O796" s="59"/>
      <c r="P796" s="59"/>
      <c r="Q796" s="59"/>
      <c r="R796" s="59"/>
      <c r="S796" s="59"/>
      <c r="T796" s="60"/>
      <c r="U796" s="33"/>
      <c r="V796" s="33"/>
      <c r="W796" s="33"/>
      <c r="X796" s="33"/>
      <c r="Y796" s="33"/>
      <c r="Z796" s="33"/>
      <c r="AA796" s="33"/>
      <c r="AB796" s="33"/>
      <c r="AC796" s="33"/>
      <c r="AD796" s="33"/>
      <c r="AE796" s="33"/>
      <c r="AT796" s="18" t="s">
        <v>243</v>
      </c>
      <c r="AU796" s="18" t="s">
        <v>85</v>
      </c>
    </row>
    <row r="797" spans="1:65" s="2" customFormat="1" ht="136.5" x14ac:dyDescent="0.2">
      <c r="A797" s="33"/>
      <c r="B797" s="34"/>
      <c r="C797" s="33"/>
      <c r="D797" s="174" t="s">
        <v>245</v>
      </c>
      <c r="E797" s="33"/>
      <c r="F797" s="178" t="s">
        <v>1869</v>
      </c>
      <c r="G797" s="238"/>
      <c r="H797" s="238"/>
      <c r="I797" s="238"/>
      <c r="J797" s="238"/>
      <c r="K797" s="238"/>
      <c r="L797" s="34"/>
      <c r="M797" s="176"/>
      <c r="N797" s="177"/>
      <c r="O797" s="59"/>
      <c r="P797" s="59"/>
      <c r="Q797" s="59"/>
      <c r="R797" s="59"/>
      <c r="S797" s="59"/>
      <c r="T797" s="60"/>
      <c r="U797" s="33"/>
      <c r="V797" s="33"/>
      <c r="W797" s="33"/>
      <c r="X797" s="33"/>
      <c r="Y797" s="33"/>
      <c r="Z797" s="33"/>
      <c r="AA797" s="33"/>
      <c r="AB797" s="33"/>
      <c r="AC797" s="33"/>
      <c r="AD797" s="33"/>
      <c r="AE797" s="33"/>
      <c r="AT797" s="18" t="s">
        <v>245</v>
      </c>
      <c r="AU797" s="18" t="s">
        <v>85</v>
      </c>
    </row>
    <row r="798" spans="1:65" s="12" customFormat="1" ht="22.9" customHeight="1" x14ac:dyDescent="0.2">
      <c r="B798" s="152"/>
      <c r="D798" s="153" t="s">
        <v>75</v>
      </c>
      <c r="E798" s="161" t="s">
        <v>772</v>
      </c>
      <c r="F798" s="161" t="s">
        <v>773</v>
      </c>
      <c r="G798" s="239"/>
      <c r="H798" s="239"/>
      <c r="I798" s="239"/>
      <c r="J798" s="253">
        <f>BK798</f>
        <v>0</v>
      </c>
      <c r="K798" s="239"/>
      <c r="L798" s="152"/>
      <c r="M798" s="155"/>
      <c r="N798" s="156"/>
      <c r="O798" s="156"/>
      <c r="P798" s="157">
        <f>SUM(P799:P804)</f>
        <v>0</v>
      </c>
      <c r="Q798" s="156"/>
      <c r="R798" s="157">
        <f>SUM(R799:R804)</f>
        <v>2.016E-3</v>
      </c>
      <c r="S798" s="156"/>
      <c r="T798" s="158">
        <f>SUM(T799:T804)</f>
        <v>0</v>
      </c>
      <c r="AR798" s="153" t="s">
        <v>85</v>
      </c>
      <c r="AT798" s="159" t="s">
        <v>75</v>
      </c>
      <c r="AU798" s="159" t="s">
        <v>83</v>
      </c>
      <c r="AY798" s="153" t="s">
        <v>235</v>
      </c>
      <c r="BK798" s="160">
        <f>SUM(BK799:BK804)</f>
        <v>0</v>
      </c>
    </row>
    <row r="799" spans="1:65" s="2" customFormat="1" ht="19.899999999999999" customHeight="1" x14ac:dyDescent="0.2">
      <c r="A799" s="33"/>
      <c r="B799" s="162"/>
      <c r="C799" s="163" t="s">
        <v>1703</v>
      </c>
      <c r="D799" s="163" t="s">
        <v>237</v>
      </c>
      <c r="E799" s="164" t="s">
        <v>775</v>
      </c>
      <c r="F799" s="165" t="s">
        <v>776</v>
      </c>
      <c r="G799" s="240" t="s">
        <v>263</v>
      </c>
      <c r="H799" s="241">
        <v>12.6</v>
      </c>
      <c r="I799" s="167"/>
      <c r="J799" s="254">
        <f>ROUND(I799*H799,2)</f>
        <v>0</v>
      </c>
      <c r="K799" s="255" t="s">
        <v>241</v>
      </c>
      <c r="L799" s="34"/>
      <c r="M799" s="168" t="s">
        <v>1</v>
      </c>
      <c r="N799" s="169" t="s">
        <v>41</v>
      </c>
      <c r="O799" s="59"/>
      <c r="P799" s="170">
        <f>O799*H799</f>
        <v>0</v>
      </c>
      <c r="Q799" s="170">
        <v>1.6000000000000001E-4</v>
      </c>
      <c r="R799" s="170">
        <f>Q799*H799</f>
        <v>2.016E-3</v>
      </c>
      <c r="S799" s="170">
        <v>0</v>
      </c>
      <c r="T799" s="171">
        <f>S799*H799</f>
        <v>0</v>
      </c>
      <c r="U799" s="33"/>
      <c r="V799" s="33"/>
      <c r="W799" s="33"/>
      <c r="X799" s="33"/>
      <c r="Y799" s="33"/>
      <c r="Z799" s="33"/>
      <c r="AA799" s="33"/>
      <c r="AB799" s="33"/>
      <c r="AC799" s="33"/>
      <c r="AD799" s="33"/>
      <c r="AE799" s="33"/>
      <c r="AR799" s="172" t="s">
        <v>379</v>
      </c>
      <c r="AT799" s="172" t="s">
        <v>237</v>
      </c>
      <c r="AU799" s="172" t="s">
        <v>85</v>
      </c>
      <c r="AY799" s="18" t="s">
        <v>235</v>
      </c>
      <c r="BE799" s="173">
        <f>IF(N799="základní",J799,0)</f>
        <v>0</v>
      </c>
      <c r="BF799" s="173">
        <f>IF(N799="snížená",J799,0)</f>
        <v>0</v>
      </c>
      <c r="BG799" s="173">
        <f>IF(N799="zákl. přenesená",J799,0)</f>
        <v>0</v>
      </c>
      <c r="BH799" s="173">
        <f>IF(N799="sníž. přenesená",J799,0)</f>
        <v>0</v>
      </c>
      <c r="BI799" s="173">
        <f>IF(N799="nulová",J799,0)</f>
        <v>0</v>
      </c>
      <c r="BJ799" s="18" t="s">
        <v>83</v>
      </c>
      <c r="BK799" s="173">
        <f>ROUND(I799*H799,2)</f>
        <v>0</v>
      </c>
      <c r="BL799" s="18" t="s">
        <v>379</v>
      </c>
      <c r="BM799" s="172" t="s">
        <v>3417</v>
      </c>
    </row>
    <row r="800" spans="1:65" s="2" customFormat="1" x14ac:dyDescent="0.2">
      <c r="A800" s="33"/>
      <c r="B800" s="34"/>
      <c r="C800" s="33"/>
      <c r="D800" s="174" t="s">
        <v>243</v>
      </c>
      <c r="E800" s="33"/>
      <c r="F800" s="175" t="s">
        <v>778</v>
      </c>
      <c r="G800" s="238"/>
      <c r="H800" s="238"/>
      <c r="I800" s="238"/>
      <c r="J800" s="238"/>
      <c r="K800" s="238"/>
      <c r="L800" s="34"/>
      <c r="M800" s="176"/>
      <c r="N800" s="177"/>
      <c r="O800" s="59"/>
      <c r="P800" s="59"/>
      <c r="Q800" s="59"/>
      <c r="R800" s="59"/>
      <c r="S800" s="59"/>
      <c r="T800" s="60"/>
      <c r="U800" s="33"/>
      <c r="V800" s="33"/>
      <c r="W800" s="33"/>
      <c r="X800" s="33"/>
      <c r="Y800" s="33"/>
      <c r="Z800" s="33"/>
      <c r="AA800" s="33"/>
      <c r="AB800" s="33"/>
      <c r="AC800" s="33"/>
      <c r="AD800" s="33"/>
      <c r="AE800" s="33"/>
      <c r="AT800" s="18" t="s">
        <v>243</v>
      </c>
      <c r="AU800" s="18" t="s">
        <v>85</v>
      </c>
    </row>
    <row r="801" spans="1:51" s="13" customFormat="1" x14ac:dyDescent="0.2">
      <c r="B801" s="179"/>
      <c r="D801" s="174" t="s">
        <v>247</v>
      </c>
      <c r="E801" s="180" t="s">
        <v>1</v>
      </c>
      <c r="F801" s="181" t="s">
        <v>735</v>
      </c>
      <c r="G801" s="242"/>
      <c r="H801" s="243" t="s">
        <v>1</v>
      </c>
      <c r="I801" s="242"/>
      <c r="J801" s="242"/>
      <c r="K801" s="242"/>
      <c r="L801" s="179"/>
      <c r="M801" s="182"/>
      <c r="N801" s="183"/>
      <c r="O801" s="183"/>
      <c r="P801" s="183"/>
      <c r="Q801" s="183"/>
      <c r="R801" s="183"/>
      <c r="S801" s="183"/>
      <c r="T801" s="184"/>
      <c r="AT801" s="180" t="s">
        <v>247</v>
      </c>
      <c r="AU801" s="180" t="s">
        <v>85</v>
      </c>
      <c r="AV801" s="13" t="s">
        <v>83</v>
      </c>
      <c r="AW801" s="13" t="s">
        <v>33</v>
      </c>
      <c r="AX801" s="13" t="s">
        <v>76</v>
      </c>
      <c r="AY801" s="180" t="s">
        <v>235</v>
      </c>
    </row>
    <row r="802" spans="1:51" s="13" customFormat="1" x14ac:dyDescent="0.2">
      <c r="B802" s="179"/>
      <c r="D802" s="174" t="s">
        <v>247</v>
      </c>
      <c r="E802" s="180" t="s">
        <v>1</v>
      </c>
      <c r="F802" s="181" t="s">
        <v>3418</v>
      </c>
      <c r="G802" s="242"/>
      <c r="H802" s="243" t="s">
        <v>1</v>
      </c>
      <c r="I802" s="242"/>
      <c r="J802" s="242"/>
      <c r="K802" s="242"/>
      <c r="L802" s="179"/>
      <c r="M802" s="182"/>
      <c r="N802" s="183"/>
      <c r="O802" s="183"/>
      <c r="P802" s="183"/>
      <c r="Q802" s="183"/>
      <c r="R802" s="183"/>
      <c r="S802" s="183"/>
      <c r="T802" s="184"/>
      <c r="AT802" s="180" t="s">
        <v>247</v>
      </c>
      <c r="AU802" s="180" t="s">
        <v>85</v>
      </c>
      <c r="AV802" s="13" t="s">
        <v>83</v>
      </c>
      <c r="AW802" s="13" t="s">
        <v>33</v>
      </c>
      <c r="AX802" s="13" t="s">
        <v>76</v>
      </c>
      <c r="AY802" s="180" t="s">
        <v>235</v>
      </c>
    </row>
    <row r="803" spans="1:51" s="14" customFormat="1" x14ac:dyDescent="0.2">
      <c r="B803" s="185"/>
      <c r="D803" s="174" t="s">
        <v>247</v>
      </c>
      <c r="E803" s="186" t="s">
        <v>1</v>
      </c>
      <c r="F803" s="187" t="s">
        <v>3240</v>
      </c>
      <c r="G803" s="244"/>
      <c r="H803" s="245">
        <v>12.6</v>
      </c>
      <c r="I803" s="244"/>
      <c r="J803" s="244"/>
      <c r="K803" s="244"/>
      <c r="L803" s="185"/>
      <c r="M803" s="188"/>
      <c r="N803" s="189"/>
      <c r="O803" s="189"/>
      <c r="P803" s="189"/>
      <c r="Q803" s="189"/>
      <c r="R803" s="189"/>
      <c r="S803" s="189"/>
      <c r="T803" s="190"/>
      <c r="AT803" s="186" t="s">
        <v>247</v>
      </c>
      <c r="AU803" s="186" t="s">
        <v>85</v>
      </c>
      <c r="AV803" s="14" t="s">
        <v>85</v>
      </c>
      <c r="AW803" s="14" t="s">
        <v>33</v>
      </c>
      <c r="AX803" s="14" t="s">
        <v>76</v>
      </c>
      <c r="AY803" s="186" t="s">
        <v>235</v>
      </c>
    </row>
    <row r="804" spans="1:51" s="15" customFormat="1" x14ac:dyDescent="0.2">
      <c r="B804" s="191"/>
      <c r="D804" s="174" t="s">
        <v>247</v>
      </c>
      <c r="E804" s="192" t="s">
        <v>1</v>
      </c>
      <c r="F804" s="193" t="s">
        <v>252</v>
      </c>
      <c r="G804" s="246"/>
      <c r="H804" s="247">
        <v>12.6</v>
      </c>
      <c r="I804" s="246"/>
      <c r="J804" s="246"/>
      <c r="K804" s="246"/>
      <c r="L804" s="191"/>
      <c r="M804" s="204"/>
      <c r="N804" s="205"/>
      <c r="O804" s="205"/>
      <c r="P804" s="205"/>
      <c r="Q804" s="205"/>
      <c r="R804" s="205"/>
      <c r="S804" s="205"/>
      <c r="T804" s="206"/>
      <c r="AT804" s="192" t="s">
        <v>247</v>
      </c>
      <c r="AU804" s="192" t="s">
        <v>85</v>
      </c>
      <c r="AV804" s="15" t="s">
        <v>98</v>
      </c>
      <c r="AW804" s="15" t="s">
        <v>33</v>
      </c>
      <c r="AX804" s="15" t="s">
        <v>83</v>
      </c>
      <c r="AY804" s="192" t="s">
        <v>235</v>
      </c>
    </row>
    <row r="805" spans="1:51" s="2" customFormat="1" ht="6.95" customHeight="1" x14ac:dyDescent="0.2">
      <c r="A805" s="33"/>
      <c r="B805" s="48"/>
      <c r="C805" s="49"/>
      <c r="D805" s="49"/>
      <c r="E805" s="49"/>
      <c r="F805" s="49"/>
      <c r="G805" s="250"/>
      <c r="H805" s="250"/>
      <c r="I805" s="250"/>
      <c r="J805" s="250"/>
      <c r="K805" s="250"/>
      <c r="L805" s="34"/>
      <c r="M805" s="33"/>
      <c r="O805" s="33"/>
      <c r="P805" s="33"/>
      <c r="Q805" s="33"/>
      <c r="R805" s="33"/>
      <c r="S805" s="33"/>
      <c r="T805" s="33"/>
      <c r="U805" s="33"/>
      <c r="V805" s="33"/>
      <c r="W805" s="33"/>
      <c r="X805" s="33"/>
      <c r="Y805" s="33"/>
      <c r="Z805" s="33"/>
      <c r="AA805" s="33"/>
      <c r="AB805" s="33"/>
      <c r="AC805" s="33"/>
      <c r="AD805" s="33"/>
      <c r="AE805" s="33"/>
    </row>
  </sheetData>
  <sheetProtection password="F3DC" sheet="1" objects="1" scenarios="1"/>
  <autoFilter ref="C137:K804"/>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80"/>
  <sheetViews>
    <sheetView showGridLines="0" topLeftCell="A127" workbookViewId="0">
      <selection activeCell="J135" sqref="J13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180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s="1" customFormat="1" ht="12" customHeight="1" x14ac:dyDescent="0.2">
      <c r="B8" s="21"/>
      <c r="D8" s="28" t="s">
        <v>197</v>
      </c>
      <c r="I8" s="99"/>
      <c r="L8" s="21"/>
    </row>
    <row r="9" spans="1:46" s="2" customFormat="1" ht="14.45" customHeight="1" x14ac:dyDescent="0.2">
      <c r="A9" s="33"/>
      <c r="B9" s="34"/>
      <c r="C9" s="33"/>
      <c r="D9" s="33"/>
      <c r="E9" s="307" t="s">
        <v>2153</v>
      </c>
      <c r="F9" s="310"/>
      <c r="G9" s="310"/>
      <c r="H9" s="310"/>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266" t="s">
        <v>3419</v>
      </c>
      <c r="F11" s="310"/>
      <c r="G11" s="310"/>
      <c r="H11" s="310"/>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311" t="str">
        <f>'Rekapitulace stavby'!E14</f>
        <v>Vyplň údaj</v>
      </c>
      <c r="F20" s="297"/>
      <c r="G20" s="297"/>
      <c r="H20" s="297"/>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301" t="s">
        <v>1</v>
      </c>
      <c r="F29" s="301"/>
      <c r="G29" s="301"/>
      <c r="H29" s="301"/>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ROUND(J130,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ROUND((SUM(BE130:BE779)),  2)</f>
        <v>0</v>
      </c>
      <c r="G35" s="33"/>
      <c r="H35" s="33"/>
      <c r="I35" s="113">
        <v>0.21</v>
      </c>
      <c r="J35" s="112">
        <f>ROUND(((SUM(BE130:BE779))*I35),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ROUND((SUM(BF130:BF779)),  2)</f>
        <v>0</v>
      </c>
      <c r="G36" s="33"/>
      <c r="H36" s="33"/>
      <c r="I36" s="113">
        <v>0.15</v>
      </c>
      <c r="J36" s="112">
        <f>ROUND(((SUM(BF130:BF779))*I36),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ROUND((SUM(BG130:BG779)),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ROUND((SUM(BH130:BH779)),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ROUND((SUM(BI130:BI779)),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307" t="s">
        <v>2153</v>
      </c>
      <c r="F87" s="310"/>
      <c r="G87" s="310"/>
      <c r="H87" s="310"/>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266" t="str">
        <f>E11</f>
        <v>SO 02.2 - Rybí přechod</v>
      </c>
      <c r="F89" s="310"/>
      <c r="G89" s="310"/>
      <c r="H89" s="310"/>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J130</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J131</f>
        <v>0</v>
      </c>
      <c r="L99" s="132"/>
    </row>
    <row r="100" spans="1:47" s="10" customFormat="1" ht="19.899999999999999" customHeight="1" x14ac:dyDescent="0.2">
      <c r="B100" s="137"/>
      <c r="D100" s="138" t="s">
        <v>209</v>
      </c>
      <c r="E100" s="139"/>
      <c r="F100" s="139"/>
      <c r="G100" s="139"/>
      <c r="H100" s="139"/>
      <c r="I100" s="140"/>
      <c r="J100" s="141">
        <f>J132</f>
        <v>0</v>
      </c>
      <c r="L100" s="137"/>
    </row>
    <row r="101" spans="1:47" s="10" customFormat="1" ht="19.899999999999999" customHeight="1" x14ac:dyDescent="0.2">
      <c r="B101" s="137"/>
      <c r="D101" s="138" t="s">
        <v>211</v>
      </c>
      <c r="E101" s="139"/>
      <c r="F101" s="139"/>
      <c r="G101" s="139"/>
      <c r="H101" s="139"/>
      <c r="I101" s="140"/>
      <c r="J101" s="141">
        <f>J417</f>
        <v>0</v>
      </c>
      <c r="L101" s="137"/>
    </row>
    <row r="102" spans="1:47" s="10" customFormat="1" ht="19.899999999999999" customHeight="1" x14ac:dyDescent="0.2">
      <c r="B102" s="137"/>
      <c r="D102" s="138" t="s">
        <v>212</v>
      </c>
      <c r="E102" s="139"/>
      <c r="F102" s="139"/>
      <c r="G102" s="139"/>
      <c r="H102" s="139"/>
      <c r="I102" s="140"/>
      <c r="J102" s="141">
        <f>J544</f>
        <v>0</v>
      </c>
      <c r="L102" s="137"/>
    </row>
    <row r="103" spans="1:47" s="10" customFormat="1" ht="19.899999999999999" customHeight="1" x14ac:dyDescent="0.2">
      <c r="B103" s="137"/>
      <c r="D103" s="138" t="s">
        <v>3094</v>
      </c>
      <c r="E103" s="139"/>
      <c r="F103" s="139"/>
      <c r="G103" s="139"/>
      <c r="H103" s="139"/>
      <c r="I103" s="140"/>
      <c r="J103" s="141">
        <f>J646</f>
        <v>0</v>
      </c>
      <c r="L103" s="137"/>
    </row>
    <row r="104" spans="1:47" s="10" customFormat="1" ht="19.899999999999999" customHeight="1" x14ac:dyDescent="0.2">
      <c r="B104" s="137"/>
      <c r="D104" s="138" t="s">
        <v>214</v>
      </c>
      <c r="E104" s="139"/>
      <c r="F104" s="139"/>
      <c r="G104" s="139"/>
      <c r="H104" s="139"/>
      <c r="I104" s="140"/>
      <c r="J104" s="141">
        <f>J655</f>
        <v>0</v>
      </c>
      <c r="L104" s="137"/>
    </row>
    <row r="105" spans="1:47" s="10" customFormat="1" ht="19.899999999999999" customHeight="1" x14ac:dyDescent="0.2">
      <c r="B105" s="137"/>
      <c r="D105" s="138" t="s">
        <v>215</v>
      </c>
      <c r="E105" s="139"/>
      <c r="F105" s="139"/>
      <c r="G105" s="139"/>
      <c r="H105" s="139"/>
      <c r="I105" s="140"/>
      <c r="J105" s="141">
        <f>J747</f>
        <v>0</v>
      </c>
      <c r="L105" s="137"/>
    </row>
    <row r="106" spans="1:47" s="10" customFormat="1" ht="19.899999999999999" customHeight="1" x14ac:dyDescent="0.2">
      <c r="B106" s="137"/>
      <c r="D106" s="138" t="s">
        <v>216</v>
      </c>
      <c r="E106" s="139"/>
      <c r="F106" s="139"/>
      <c r="G106" s="139"/>
      <c r="H106" s="139"/>
      <c r="I106" s="140"/>
      <c r="J106" s="141">
        <f>J765</f>
        <v>0</v>
      </c>
      <c r="L106" s="137"/>
    </row>
    <row r="107" spans="1:47" s="9" customFormat="1" ht="24.95" customHeight="1" x14ac:dyDescent="0.2">
      <c r="B107" s="132"/>
      <c r="D107" s="133" t="s">
        <v>217</v>
      </c>
      <c r="E107" s="134"/>
      <c r="F107" s="134"/>
      <c r="G107" s="134"/>
      <c r="H107" s="134"/>
      <c r="I107" s="135"/>
      <c r="J107" s="136">
        <f>J769</f>
        <v>0</v>
      </c>
      <c r="L107" s="132"/>
    </row>
    <row r="108" spans="1:47" s="10" customFormat="1" ht="19.899999999999999" customHeight="1" x14ac:dyDescent="0.2">
      <c r="B108" s="137"/>
      <c r="D108" s="138" t="s">
        <v>219</v>
      </c>
      <c r="E108" s="139"/>
      <c r="F108" s="139"/>
      <c r="G108" s="139"/>
      <c r="H108" s="139"/>
      <c r="I108" s="140"/>
      <c r="J108" s="141">
        <f>J770</f>
        <v>0</v>
      </c>
      <c r="L108" s="137"/>
    </row>
    <row r="109" spans="1:47"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31"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31"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4.45" customHeight="1" x14ac:dyDescent="0.2">
      <c r="A118" s="33"/>
      <c r="B118" s="34"/>
      <c r="C118" s="33"/>
      <c r="D118" s="33"/>
      <c r="E118" s="307" t="str">
        <f>E7</f>
        <v>Morava km 137,021 - revitalizace VH uzlu Nedakonice</v>
      </c>
      <c r="F118" s="308"/>
      <c r="G118" s="308"/>
      <c r="H118" s="308"/>
      <c r="I118" s="103"/>
      <c r="J118" s="33"/>
      <c r="K118" s="33"/>
      <c r="L118" s="43"/>
      <c r="S118" s="33"/>
      <c r="T118" s="33"/>
      <c r="U118" s="33"/>
      <c r="V118" s="33"/>
      <c r="W118" s="33"/>
      <c r="X118" s="33"/>
      <c r="Y118" s="33"/>
      <c r="Z118" s="33"/>
      <c r="AA118" s="33"/>
      <c r="AB118" s="33"/>
      <c r="AC118" s="33"/>
      <c r="AD118" s="33"/>
      <c r="AE118" s="33"/>
    </row>
    <row r="119" spans="1:31" s="1" customFormat="1" ht="12" customHeight="1" x14ac:dyDescent="0.2">
      <c r="B119" s="21"/>
      <c r="C119" s="28" t="s">
        <v>197</v>
      </c>
      <c r="I119" s="99"/>
      <c r="L119" s="21"/>
    </row>
    <row r="120" spans="1:31" s="2" customFormat="1" ht="14.45" customHeight="1" x14ac:dyDescent="0.2">
      <c r="A120" s="33"/>
      <c r="B120" s="34"/>
      <c r="C120" s="33"/>
      <c r="D120" s="33"/>
      <c r="E120" s="307" t="s">
        <v>2153</v>
      </c>
      <c r="F120" s="310"/>
      <c r="G120" s="310"/>
      <c r="H120" s="310"/>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199</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266" t="str">
        <f>E11</f>
        <v>SO 02.2 - Rybí přechod</v>
      </c>
      <c r="F122" s="310"/>
      <c r="G122" s="310"/>
      <c r="H122" s="310"/>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F14</f>
        <v>Nedakonice</v>
      </c>
      <c r="G124" s="33"/>
      <c r="H124" s="33"/>
      <c r="I124" s="104" t="s">
        <v>22</v>
      </c>
      <c r="J124" s="56" t="str">
        <f>IF(J14="","",J14)</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E17</f>
        <v xml:space="preserve"> </v>
      </c>
      <c r="G126" s="33"/>
      <c r="H126" s="33"/>
      <c r="I126" s="104" t="s">
        <v>30</v>
      </c>
      <c r="J126" s="31" t="str">
        <f>E23</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IF(E20="","",E20)</f>
        <v>Vyplň údaj</v>
      </c>
      <c r="G127" s="33"/>
      <c r="H127" s="33"/>
      <c r="I127" s="104" t="s">
        <v>34</v>
      </c>
      <c r="J127" s="31" t="str">
        <f>E26</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P131+P769</f>
        <v>0</v>
      </c>
      <c r="Q130" s="67"/>
      <c r="R130" s="149">
        <f>R131+R769</f>
        <v>720.67848188999994</v>
      </c>
      <c r="S130" s="67"/>
      <c r="T130" s="150">
        <f>T131+T769</f>
        <v>0</v>
      </c>
      <c r="U130" s="33"/>
      <c r="V130" s="33"/>
      <c r="W130" s="33"/>
      <c r="X130" s="33"/>
      <c r="Y130" s="33"/>
      <c r="Z130" s="33"/>
      <c r="AA130" s="33"/>
      <c r="AB130" s="33"/>
      <c r="AC130" s="33"/>
      <c r="AD130" s="33"/>
      <c r="AE130" s="33"/>
      <c r="AT130" s="18" t="s">
        <v>75</v>
      </c>
      <c r="AU130" s="18" t="s">
        <v>207</v>
      </c>
      <c r="BK130" s="151">
        <f>BK131+BK769</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P132+P417+P544+P646+P655+P747+P765</f>
        <v>0</v>
      </c>
      <c r="Q131" s="156"/>
      <c r="R131" s="157">
        <f>R132+R417+R544+R646+R655+R747+R765</f>
        <v>720.67145528999993</v>
      </c>
      <c r="S131" s="156"/>
      <c r="T131" s="158">
        <f>T132+T417+T544+T646+T655+T747+T765</f>
        <v>0</v>
      </c>
      <c r="AR131" s="153" t="s">
        <v>83</v>
      </c>
      <c r="AT131" s="159" t="s">
        <v>75</v>
      </c>
      <c r="AU131" s="159" t="s">
        <v>76</v>
      </c>
      <c r="AY131" s="153" t="s">
        <v>235</v>
      </c>
      <c r="BK131" s="160">
        <f>BK132+BK417+BK544+BK646+BK655+BK747+BK765</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SUM(P133:P416)</f>
        <v>0</v>
      </c>
      <c r="Q132" s="156"/>
      <c r="R132" s="157">
        <f>SUM(R133:R416)</f>
        <v>30.514596789999999</v>
      </c>
      <c r="S132" s="156"/>
      <c r="T132" s="158">
        <f>SUM(T133:T416)</f>
        <v>0</v>
      </c>
      <c r="AR132" s="153" t="s">
        <v>83</v>
      </c>
      <c r="AT132" s="159" t="s">
        <v>75</v>
      </c>
      <c r="AU132" s="159" t="s">
        <v>83</v>
      </c>
      <c r="AY132" s="153" t="s">
        <v>235</v>
      </c>
      <c r="BK132" s="160">
        <f>SUM(BK133:BK416)</f>
        <v>0</v>
      </c>
    </row>
    <row r="133" spans="1:65" s="2" customFormat="1" ht="19.899999999999999" customHeight="1" x14ac:dyDescent="0.2">
      <c r="A133" s="33"/>
      <c r="B133" s="162"/>
      <c r="C133" s="312" t="s">
        <v>83</v>
      </c>
      <c r="D133" s="312" t="s">
        <v>237</v>
      </c>
      <c r="E133" s="313" t="s">
        <v>1136</v>
      </c>
      <c r="F133" s="314" t="s">
        <v>1137</v>
      </c>
      <c r="G133" s="315" t="s">
        <v>648</v>
      </c>
      <c r="H133" s="316">
        <v>0</v>
      </c>
      <c r="I133" s="322"/>
      <c r="J133" s="317">
        <f>ROUND(I133*H133,2)</f>
        <v>0</v>
      </c>
      <c r="K133" s="318"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3420</v>
      </c>
    </row>
    <row r="134" spans="1:65" s="2" customFormat="1" ht="19.5" x14ac:dyDescent="0.2">
      <c r="A134" s="33"/>
      <c r="B134" s="34"/>
      <c r="C134" s="33"/>
      <c r="D134" s="174" t="s">
        <v>243</v>
      </c>
      <c r="E134" s="33"/>
      <c r="F134" s="319" t="s">
        <v>1139</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46.25" x14ac:dyDescent="0.2">
      <c r="A135" s="33"/>
      <c r="B135" s="34"/>
      <c r="C135" s="33"/>
      <c r="D135" s="324" t="s">
        <v>245</v>
      </c>
      <c r="E135" s="323"/>
      <c r="F135" s="320" t="s">
        <v>1140</v>
      </c>
      <c r="G135" s="325"/>
      <c r="H135" s="325"/>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324" t="s">
        <v>247</v>
      </c>
      <c r="E136" s="326" t="s">
        <v>1</v>
      </c>
      <c r="F136" s="321" t="s">
        <v>1141</v>
      </c>
      <c r="G136" s="325"/>
      <c r="H136" s="327"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324" t="s">
        <v>247</v>
      </c>
      <c r="E137" s="326" t="s">
        <v>1</v>
      </c>
      <c r="F137" s="321" t="s">
        <v>85</v>
      </c>
      <c r="G137" s="325"/>
      <c r="H137" s="328"/>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324" t="s">
        <v>247</v>
      </c>
      <c r="E138" s="326" t="s">
        <v>1</v>
      </c>
      <c r="F138" s="321" t="s">
        <v>252</v>
      </c>
      <c r="G138" s="325"/>
      <c r="H138" s="328"/>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85</v>
      </c>
      <c r="D139" s="163" t="s">
        <v>237</v>
      </c>
      <c r="E139" s="164" t="s">
        <v>1143</v>
      </c>
      <c r="F139" s="165" t="s">
        <v>1144</v>
      </c>
      <c r="G139" s="240" t="s">
        <v>648</v>
      </c>
      <c r="H139" s="241">
        <v>2</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3421</v>
      </c>
    </row>
    <row r="140" spans="1:65" s="2" customFormat="1" ht="19.5" x14ac:dyDescent="0.2">
      <c r="A140" s="33"/>
      <c r="B140" s="34"/>
      <c r="C140" s="33"/>
      <c r="D140" s="174" t="s">
        <v>243</v>
      </c>
      <c r="E140" s="33"/>
      <c r="F140" s="175" t="s">
        <v>1146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17" x14ac:dyDescent="0.2">
      <c r="A141" s="33"/>
      <c r="B141" s="34"/>
      <c r="C141" s="33"/>
      <c r="D141" s="174" t="s">
        <v>245</v>
      </c>
      <c r="E141" s="33"/>
      <c r="F141" s="178" t="s">
        <v>1147</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1141</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85</v>
      </c>
      <c r="G143" s="244"/>
      <c r="H143" s="245">
        <v>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238</v>
      </c>
      <c r="F145" s="165" t="s">
        <v>239</v>
      </c>
      <c r="G145" s="240" t="s">
        <v>240</v>
      </c>
      <c r="H145" s="241">
        <v>720</v>
      </c>
      <c r="I145" s="167"/>
      <c r="J145" s="254">
        <f>ROUND(I145*H145,2)</f>
        <v>0</v>
      </c>
      <c r="K145" s="255" t="s">
        <v>241</v>
      </c>
      <c r="L145" s="34"/>
      <c r="M145" s="168" t="s">
        <v>1</v>
      </c>
      <c r="N145" s="169" t="s">
        <v>41</v>
      </c>
      <c r="O145" s="59"/>
      <c r="P145" s="170">
        <f>O145*H145</f>
        <v>0</v>
      </c>
      <c r="Q145" s="170">
        <v>3.0000000000000001E-5</v>
      </c>
      <c r="R145" s="170">
        <f>Q145*H145</f>
        <v>2.1600000000000001E-2</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3422</v>
      </c>
    </row>
    <row r="146" spans="1:65" s="2" customFormat="1" ht="19.5" x14ac:dyDescent="0.2">
      <c r="A146" s="33"/>
      <c r="B146" s="34"/>
      <c r="C146" s="33"/>
      <c r="D146" s="174" t="s">
        <v>243</v>
      </c>
      <c r="E146" s="33"/>
      <c r="F146" s="175" t="s">
        <v>244</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73" x14ac:dyDescent="0.2">
      <c r="A147" s="33"/>
      <c r="B147" s="34"/>
      <c r="C147" s="33"/>
      <c r="D147" s="174" t="s">
        <v>245</v>
      </c>
      <c r="E147" s="33"/>
      <c r="F147" s="178" t="s">
        <v>246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3423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249</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250</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251</v>
      </c>
      <c r="G151" s="244"/>
      <c r="H151" s="245">
        <v>720</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720</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253</v>
      </c>
      <c r="F153" s="165" t="s">
        <v>254</v>
      </c>
      <c r="G153" s="240" t="s">
        <v>255</v>
      </c>
      <c r="H153" s="241">
        <v>30</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3424</v>
      </c>
    </row>
    <row r="154" spans="1:65" s="2" customFormat="1" ht="19.5" x14ac:dyDescent="0.2">
      <c r="A154" s="33"/>
      <c r="B154" s="34"/>
      <c r="C154" s="33"/>
      <c r="D154" s="174" t="s">
        <v>243</v>
      </c>
      <c r="E154" s="33"/>
      <c r="F154" s="175" t="s">
        <v>257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85.25" x14ac:dyDescent="0.2">
      <c r="A155" s="33"/>
      <c r="B155" s="34"/>
      <c r="C155" s="33"/>
      <c r="D155" s="174" t="s">
        <v>245</v>
      </c>
      <c r="E155" s="33"/>
      <c r="F155" s="178" t="s">
        <v>258</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3423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259</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260</v>
      </c>
      <c r="G158" s="244"/>
      <c r="H158" s="245">
        <v>30</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30</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281</v>
      </c>
      <c r="D160" s="163" t="s">
        <v>237</v>
      </c>
      <c r="E160" s="164" t="s">
        <v>3425</v>
      </c>
      <c r="F160" s="165" t="s">
        <v>3426</v>
      </c>
      <c r="G160" s="240" t="s">
        <v>263</v>
      </c>
      <c r="H160" s="241">
        <v>629</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3427</v>
      </c>
    </row>
    <row r="161" spans="1:65" s="2" customFormat="1" ht="19.5" x14ac:dyDescent="0.2">
      <c r="A161" s="33"/>
      <c r="B161" s="34"/>
      <c r="C161" s="33"/>
      <c r="D161" s="174" t="s">
        <v>243</v>
      </c>
      <c r="E161" s="33"/>
      <c r="F161" s="175" t="s">
        <v>3428</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87.75" x14ac:dyDescent="0.2">
      <c r="A162" s="33"/>
      <c r="B162" s="34"/>
      <c r="C162" s="33"/>
      <c r="D162" s="174" t="s">
        <v>245</v>
      </c>
      <c r="E162" s="33"/>
      <c r="F162" s="178" t="s">
        <v>266</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3423</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1173</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3429</v>
      </c>
      <c r="G165" s="244"/>
      <c r="H165" s="245">
        <v>629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5" customFormat="1" x14ac:dyDescent="0.2">
      <c r="B166" s="191"/>
      <c r="D166" s="174" t="s">
        <v>247</v>
      </c>
      <c r="E166" s="192" t="s">
        <v>1</v>
      </c>
      <c r="F166" s="193" t="s">
        <v>252</v>
      </c>
      <c r="G166" s="246"/>
      <c r="H166" s="247">
        <v>629</v>
      </c>
      <c r="I166" s="246"/>
      <c r="J166" s="246"/>
      <c r="K166" s="246"/>
      <c r="L166" s="191"/>
      <c r="M166" s="194"/>
      <c r="N166" s="195"/>
      <c r="O166" s="195"/>
      <c r="P166" s="195"/>
      <c r="Q166" s="195"/>
      <c r="R166" s="195"/>
      <c r="S166" s="195"/>
      <c r="T166" s="196"/>
      <c r="AT166" s="192" t="s">
        <v>247</v>
      </c>
      <c r="AU166" s="192" t="s">
        <v>85</v>
      </c>
      <c r="AV166" s="15" t="s">
        <v>98</v>
      </c>
      <c r="AW166" s="15" t="s">
        <v>33</v>
      </c>
      <c r="AX166" s="15" t="s">
        <v>83</v>
      </c>
      <c r="AY166" s="192" t="s">
        <v>235</v>
      </c>
    </row>
    <row r="167" spans="1:65" s="2" customFormat="1" ht="30" customHeight="1" x14ac:dyDescent="0.2">
      <c r="A167" s="33"/>
      <c r="B167" s="162"/>
      <c r="C167" s="163" t="s">
        <v>288</v>
      </c>
      <c r="D167" s="163" t="s">
        <v>237</v>
      </c>
      <c r="E167" s="164" t="s">
        <v>282</v>
      </c>
      <c r="F167" s="165" t="s">
        <v>283</v>
      </c>
      <c r="G167" s="240" t="s">
        <v>271</v>
      </c>
      <c r="H167" s="241">
        <v>94.35</v>
      </c>
      <c r="I167" s="167"/>
      <c r="J167" s="254">
        <f>ROUND(I167*H167,2)</f>
        <v>0</v>
      </c>
      <c r="K167" s="255" t="s">
        <v>241</v>
      </c>
      <c r="L167" s="34"/>
      <c r="M167" s="168" t="s">
        <v>1</v>
      </c>
      <c r="N167" s="169" t="s">
        <v>41</v>
      </c>
      <c r="O167" s="59"/>
      <c r="P167" s="170">
        <f>O167*H167</f>
        <v>0</v>
      </c>
      <c r="Q167" s="170">
        <v>0</v>
      </c>
      <c r="R167" s="170">
        <f>Q167*H167</f>
        <v>0</v>
      </c>
      <c r="S167" s="170">
        <v>0</v>
      </c>
      <c r="T167" s="171">
        <f>S167*H167</f>
        <v>0</v>
      </c>
      <c r="U167" s="33"/>
      <c r="V167" s="33"/>
      <c r="W167" s="33"/>
      <c r="X167" s="33"/>
      <c r="Y167" s="33"/>
      <c r="Z167" s="33"/>
      <c r="AA167" s="33"/>
      <c r="AB167" s="33"/>
      <c r="AC167" s="33"/>
      <c r="AD167" s="33"/>
      <c r="AE167" s="33"/>
      <c r="AR167" s="172" t="s">
        <v>98</v>
      </c>
      <c r="AT167" s="172" t="s">
        <v>237</v>
      </c>
      <c r="AU167" s="172" t="s">
        <v>85</v>
      </c>
      <c r="AY167" s="18" t="s">
        <v>235</v>
      </c>
      <c r="BE167" s="173">
        <f>IF(N167="základní",J167,0)</f>
        <v>0</v>
      </c>
      <c r="BF167" s="173">
        <f>IF(N167="snížená",J167,0)</f>
        <v>0</v>
      </c>
      <c r="BG167" s="173">
        <f>IF(N167="zákl. přenesená",J167,0)</f>
        <v>0</v>
      </c>
      <c r="BH167" s="173">
        <f>IF(N167="sníž. přenesená",J167,0)</f>
        <v>0</v>
      </c>
      <c r="BI167" s="173">
        <f>IF(N167="nulová",J167,0)</f>
        <v>0</v>
      </c>
      <c r="BJ167" s="18" t="s">
        <v>83</v>
      </c>
      <c r="BK167" s="173">
        <f>ROUND(I167*H167,2)</f>
        <v>0</v>
      </c>
      <c r="BL167" s="18" t="s">
        <v>98</v>
      </c>
      <c r="BM167" s="172" t="s">
        <v>3430</v>
      </c>
    </row>
    <row r="168" spans="1:65" s="2" customFormat="1" ht="19.5" x14ac:dyDescent="0.2">
      <c r="A168" s="33"/>
      <c r="B168" s="34"/>
      <c r="C168" s="33"/>
      <c r="D168" s="174" t="s">
        <v>243</v>
      </c>
      <c r="E168" s="33"/>
      <c r="F168" s="175" t="s">
        <v>285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243</v>
      </c>
      <c r="AU168" s="18" t="s">
        <v>85</v>
      </c>
    </row>
    <row r="169" spans="1:65" s="2" customFormat="1" ht="39" x14ac:dyDescent="0.2">
      <c r="A169" s="33"/>
      <c r="B169" s="34"/>
      <c r="C169" s="33"/>
      <c r="D169" s="174" t="s">
        <v>245</v>
      </c>
      <c r="E169" s="33"/>
      <c r="F169" s="178" t="s">
        <v>274</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245</v>
      </c>
      <c r="AU169" s="18" t="s">
        <v>85</v>
      </c>
    </row>
    <row r="170" spans="1:65" s="13" customFormat="1" x14ac:dyDescent="0.2">
      <c r="B170" s="179"/>
      <c r="D170" s="174" t="s">
        <v>247</v>
      </c>
      <c r="E170" s="180" t="s">
        <v>1</v>
      </c>
      <c r="F170" s="181" t="s">
        <v>3423</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3" customFormat="1" x14ac:dyDescent="0.2">
      <c r="B171" s="179"/>
      <c r="D171" s="174" t="s">
        <v>247</v>
      </c>
      <c r="E171" s="180" t="s">
        <v>1</v>
      </c>
      <c r="F171" s="181" t="s">
        <v>3431</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3432</v>
      </c>
      <c r="G172" s="244"/>
      <c r="H172" s="245">
        <v>25.4</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3" customFormat="1" x14ac:dyDescent="0.2">
      <c r="B173" s="179"/>
      <c r="D173" s="174" t="s">
        <v>247</v>
      </c>
      <c r="E173" s="180" t="s">
        <v>1</v>
      </c>
      <c r="F173" s="181" t="s">
        <v>2878</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3433</v>
      </c>
      <c r="G174" s="244"/>
      <c r="H174" s="245">
        <v>68.95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94.35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1178</v>
      </c>
      <c r="F176" s="165" t="s">
        <v>1179</v>
      </c>
      <c r="G176" s="240" t="s">
        <v>271</v>
      </c>
      <c r="H176" s="241">
        <v>1268.7</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3434</v>
      </c>
    </row>
    <row r="177" spans="1:65" s="2" customFormat="1" ht="29.25" x14ac:dyDescent="0.2">
      <c r="A177" s="33"/>
      <c r="B177" s="34"/>
      <c r="C177" s="33"/>
      <c r="D177" s="174" t="s">
        <v>243</v>
      </c>
      <c r="E177" s="33"/>
      <c r="F177" s="175" t="s">
        <v>1181</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58.5" x14ac:dyDescent="0.2">
      <c r="A178" s="33"/>
      <c r="B178" s="34"/>
      <c r="C178" s="33"/>
      <c r="D178" s="174" t="s">
        <v>245</v>
      </c>
      <c r="E178" s="33"/>
      <c r="F178" s="178" t="s">
        <v>293</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3423</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3435</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3436</v>
      </c>
      <c r="G181" s="244"/>
      <c r="H181" s="245">
        <v>627</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4" customFormat="1" x14ac:dyDescent="0.2">
      <c r="B182" s="185"/>
      <c r="D182" s="174" t="s">
        <v>247</v>
      </c>
      <c r="E182" s="186" t="s">
        <v>1</v>
      </c>
      <c r="F182" s="187" t="s">
        <v>3437</v>
      </c>
      <c r="G182" s="244"/>
      <c r="H182" s="245">
        <v>82</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4" customFormat="1" x14ac:dyDescent="0.2">
      <c r="B183" s="185"/>
      <c r="D183" s="174" t="s">
        <v>247</v>
      </c>
      <c r="E183" s="186" t="s">
        <v>1</v>
      </c>
      <c r="F183" s="187" t="s">
        <v>3438</v>
      </c>
      <c r="G183" s="244"/>
      <c r="H183" s="245">
        <v>64</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4" customFormat="1" x14ac:dyDescent="0.2">
      <c r="B184" s="185"/>
      <c r="D184" s="174" t="s">
        <v>247</v>
      </c>
      <c r="E184" s="186" t="s">
        <v>1</v>
      </c>
      <c r="F184" s="187" t="s">
        <v>3439</v>
      </c>
      <c r="G184" s="244"/>
      <c r="H184" s="245">
        <v>380</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4" customFormat="1" x14ac:dyDescent="0.2">
      <c r="B185" s="185"/>
      <c r="D185" s="174" t="s">
        <v>247</v>
      </c>
      <c r="E185" s="186" t="s">
        <v>1</v>
      </c>
      <c r="F185" s="187" t="s">
        <v>3440</v>
      </c>
      <c r="G185" s="244"/>
      <c r="H185" s="245">
        <v>11.7</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D186" s="174" t="s">
        <v>247</v>
      </c>
      <c r="E186" s="180" t="s">
        <v>1</v>
      </c>
      <c r="F186" s="181" t="s">
        <v>3441</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3442</v>
      </c>
      <c r="G187" s="244"/>
      <c r="H187" s="245">
        <v>59</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4" customFormat="1" x14ac:dyDescent="0.2">
      <c r="B188" s="185"/>
      <c r="D188" s="174" t="s">
        <v>247</v>
      </c>
      <c r="E188" s="186" t="s">
        <v>1</v>
      </c>
      <c r="F188" s="187" t="s">
        <v>3443</v>
      </c>
      <c r="G188" s="244"/>
      <c r="H188" s="245">
        <v>45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1268.7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30" customHeight="1" x14ac:dyDescent="0.2">
      <c r="A190" s="33"/>
      <c r="B190" s="162"/>
      <c r="C190" s="163" t="s">
        <v>316</v>
      </c>
      <c r="D190" s="163" t="s">
        <v>237</v>
      </c>
      <c r="E190" s="164" t="s">
        <v>2678</v>
      </c>
      <c r="F190" s="165" t="s">
        <v>2679</v>
      </c>
      <c r="G190" s="240" t="s">
        <v>271</v>
      </c>
      <c r="H190" s="241">
        <v>186.56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3444</v>
      </c>
    </row>
    <row r="191" spans="1:65" s="2" customFormat="1" ht="29.25" x14ac:dyDescent="0.2">
      <c r="A191" s="33"/>
      <c r="B191" s="34"/>
      <c r="C191" s="33"/>
      <c r="D191" s="174" t="s">
        <v>243</v>
      </c>
      <c r="E191" s="33"/>
      <c r="F191" s="175" t="s">
        <v>2681</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78" x14ac:dyDescent="0.2">
      <c r="A192" s="33"/>
      <c r="B192" s="34"/>
      <c r="C192" s="33"/>
      <c r="D192" s="174" t="s">
        <v>245</v>
      </c>
      <c r="E192" s="33"/>
      <c r="F192" s="178" t="s">
        <v>1196</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3423</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3445</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3446</v>
      </c>
      <c r="G195" s="244"/>
      <c r="H195" s="245">
        <v>186.56</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186.56</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322</v>
      </c>
      <c r="D197" s="163" t="s">
        <v>237</v>
      </c>
      <c r="E197" s="164" t="s">
        <v>3127</v>
      </c>
      <c r="F197" s="165" t="s">
        <v>3128</v>
      </c>
      <c r="G197" s="240" t="s">
        <v>271</v>
      </c>
      <c r="H197" s="241">
        <v>14.682</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3447</v>
      </c>
    </row>
    <row r="198" spans="1:65" s="2" customFormat="1" ht="29.25" x14ac:dyDescent="0.2">
      <c r="A198" s="33"/>
      <c r="B198" s="34"/>
      <c r="C198" s="33"/>
      <c r="D198" s="174" t="s">
        <v>243</v>
      </c>
      <c r="E198" s="33"/>
      <c r="F198" s="175" t="s">
        <v>3130</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3131</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3423</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3448</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3449</v>
      </c>
      <c r="G202" s="244"/>
      <c r="H202" s="245">
        <v>10.692</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D203" s="174" t="s">
        <v>247</v>
      </c>
      <c r="E203" s="186" t="s">
        <v>1</v>
      </c>
      <c r="F203" s="187" t="s">
        <v>3450</v>
      </c>
      <c r="G203" s="244"/>
      <c r="H203" s="245">
        <v>3.99</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14.682</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19.899999999999999" customHeight="1" x14ac:dyDescent="0.2">
      <c r="A205" s="33"/>
      <c r="B205" s="162"/>
      <c r="C205" s="163" t="s">
        <v>330</v>
      </c>
      <c r="D205" s="163" t="s">
        <v>237</v>
      </c>
      <c r="E205" s="164" t="s">
        <v>1224</v>
      </c>
      <c r="F205" s="165" t="s">
        <v>1225</v>
      </c>
      <c r="G205" s="240" t="s">
        <v>648</v>
      </c>
      <c r="H205" s="241">
        <v>40</v>
      </c>
      <c r="I205" s="167"/>
      <c r="J205" s="254">
        <f>ROUND(I205*H205,2)</f>
        <v>0</v>
      </c>
      <c r="K205" s="255" t="s">
        <v>241</v>
      </c>
      <c r="L205" s="34"/>
      <c r="M205" s="168" t="s">
        <v>1</v>
      </c>
      <c r="N205" s="169" t="s">
        <v>41</v>
      </c>
      <c r="O205" s="59"/>
      <c r="P205" s="170">
        <f>O205*H205</f>
        <v>0</v>
      </c>
      <c r="Q205" s="170">
        <v>2.0000000000000001E-4</v>
      </c>
      <c r="R205" s="170">
        <f>Q205*H205</f>
        <v>8.0000000000000002E-3</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3451</v>
      </c>
    </row>
    <row r="206" spans="1:65" s="2" customFormat="1" ht="19.5" x14ac:dyDescent="0.2">
      <c r="A206" s="33"/>
      <c r="B206" s="34"/>
      <c r="C206" s="33"/>
      <c r="D206" s="174" t="s">
        <v>243</v>
      </c>
      <c r="E206" s="33"/>
      <c r="F206" s="175" t="s">
        <v>1227</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107.25" x14ac:dyDescent="0.2">
      <c r="A207" s="33"/>
      <c r="B207" s="34"/>
      <c r="C207" s="33"/>
      <c r="D207" s="174" t="s">
        <v>245</v>
      </c>
      <c r="E207" s="33"/>
      <c r="F207" s="178" t="s">
        <v>1228</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3423</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4" customFormat="1" x14ac:dyDescent="0.2">
      <c r="B209" s="185"/>
      <c r="D209" s="174" t="s">
        <v>247</v>
      </c>
      <c r="E209" s="186" t="s">
        <v>1</v>
      </c>
      <c r="F209" s="187" t="s">
        <v>3452</v>
      </c>
      <c r="G209" s="244"/>
      <c r="H209" s="245">
        <v>40</v>
      </c>
      <c r="I209" s="244"/>
      <c r="J209" s="244"/>
      <c r="K209" s="244"/>
      <c r="L209" s="185"/>
      <c r="M209" s="188"/>
      <c r="N209" s="189"/>
      <c r="O209" s="189"/>
      <c r="P209" s="189"/>
      <c r="Q209" s="189"/>
      <c r="R209" s="189"/>
      <c r="S209" s="189"/>
      <c r="T209" s="190"/>
      <c r="AT209" s="186" t="s">
        <v>247</v>
      </c>
      <c r="AU209" s="186" t="s">
        <v>85</v>
      </c>
      <c r="AV209" s="14" t="s">
        <v>85</v>
      </c>
      <c r="AW209" s="14" t="s">
        <v>33</v>
      </c>
      <c r="AX209" s="14" t="s">
        <v>76</v>
      </c>
      <c r="AY209" s="186" t="s">
        <v>235</v>
      </c>
    </row>
    <row r="210" spans="1:65" s="15" customFormat="1" x14ac:dyDescent="0.2">
      <c r="B210" s="191"/>
      <c r="D210" s="174" t="s">
        <v>247</v>
      </c>
      <c r="E210" s="192" t="s">
        <v>1</v>
      </c>
      <c r="F210" s="193" t="s">
        <v>252</v>
      </c>
      <c r="G210" s="246"/>
      <c r="H210" s="247">
        <v>40</v>
      </c>
      <c r="I210" s="246"/>
      <c r="J210" s="246"/>
      <c r="K210" s="246"/>
      <c r="L210" s="191"/>
      <c r="M210" s="194"/>
      <c r="N210" s="195"/>
      <c r="O210" s="195"/>
      <c r="P210" s="195"/>
      <c r="Q210" s="195"/>
      <c r="R210" s="195"/>
      <c r="S210" s="195"/>
      <c r="T210" s="196"/>
      <c r="AT210" s="192" t="s">
        <v>247</v>
      </c>
      <c r="AU210" s="192" t="s">
        <v>85</v>
      </c>
      <c r="AV210" s="15" t="s">
        <v>98</v>
      </c>
      <c r="AW210" s="15" t="s">
        <v>33</v>
      </c>
      <c r="AX210" s="15" t="s">
        <v>83</v>
      </c>
      <c r="AY210" s="192" t="s">
        <v>235</v>
      </c>
    </row>
    <row r="211" spans="1:65" s="2" customFormat="1" ht="19.899999999999999" customHeight="1" x14ac:dyDescent="0.2">
      <c r="A211" s="33"/>
      <c r="B211" s="162"/>
      <c r="C211" s="163" t="s">
        <v>337</v>
      </c>
      <c r="D211" s="163" t="s">
        <v>237</v>
      </c>
      <c r="E211" s="164" t="s">
        <v>1239</v>
      </c>
      <c r="F211" s="165" t="s">
        <v>1240</v>
      </c>
      <c r="G211" s="240" t="s">
        <v>263</v>
      </c>
      <c r="H211" s="241">
        <v>176</v>
      </c>
      <c r="I211" s="167"/>
      <c r="J211" s="254">
        <f>ROUND(I211*H211,2)</f>
        <v>0</v>
      </c>
      <c r="K211" s="255" t="s">
        <v>241</v>
      </c>
      <c r="L211" s="34"/>
      <c r="M211" s="168" t="s">
        <v>1</v>
      </c>
      <c r="N211" s="169" t="s">
        <v>41</v>
      </c>
      <c r="O211" s="59"/>
      <c r="P211" s="170">
        <f>O211*H211</f>
        <v>0</v>
      </c>
      <c r="Q211" s="170">
        <v>1.4999999999999999E-4</v>
      </c>
      <c r="R211" s="170">
        <f>Q211*H211</f>
        <v>2.6399999999999996E-2</v>
      </c>
      <c r="S211" s="170">
        <v>0</v>
      </c>
      <c r="T211" s="171">
        <f>S211*H211</f>
        <v>0</v>
      </c>
      <c r="U211" s="33"/>
      <c r="V211" s="33"/>
      <c r="W211" s="33"/>
      <c r="X211" s="33"/>
      <c r="Y211" s="33"/>
      <c r="Z211" s="33"/>
      <c r="AA211" s="33"/>
      <c r="AB211" s="33"/>
      <c r="AC211" s="33"/>
      <c r="AD211" s="33"/>
      <c r="AE211" s="33"/>
      <c r="AR211" s="172" t="s">
        <v>98</v>
      </c>
      <c r="AT211" s="172" t="s">
        <v>237</v>
      </c>
      <c r="AU211" s="172" t="s">
        <v>85</v>
      </c>
      <c r="AY211" s="18" t="s">
        <v>235</v>
      </c>
      <c r="BE211" s="173">
        <f>IF(N211="základní",J211,0)</f>
        <v>0</v>
      </c>
      <c r="BF211" s="173">
        <f>IF(N211="snížená",J211,0)</f>
        <v>0</v>
      </c>
      <c r="BG211" s="173">
        <f>IF(N211="zákl. přenesená",J211,0)</f>
        <v>0</v>
      </c>
      <c r="BH211" s="173">
        <f>IF(N211="sníž. přenesená",J211,0)</f>
        <v>0</v>
      </c>
      <c r="BI211" s="173">
        <f>IF(N211="nulová",J211,0)</f>
        <v>0</v>
      </c>
      <c r="BJ211" s="18" t="s">
        <v>83</v>
      </c>
      <c r="BK211" s="173">
        <f>ROUND(I211*H211,2)</f>
        <v>0</v>
      </c>
      <c r="BL211" s="18" t="s">
        <v>98</v>
      </c>
      <c r="BM211" s="172" t="s">
        <v>3453</v>
      </c>
    </row>
    <row r="212" spans="1:65" s="2" customFormat="1" ht="29.25" x14ac:dyDescent="0.2">
      <c r="A212" s="33"/>
      <c r="B212" s="34"/>
      <c r="C212" s="33"/>
      <c r="D212" s="174" t="s">
        <v>243</v>
      </c>
      <c r="E212" s="33"/>
      <c r="F212" s="175" t="s">
        <v>1242</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243</v>
      </c>
      <c r="AU212" s="18" t="s">
        <v>85</v>
      </c>
    </row>
    <row r="213" spans="1:65" s="2" customFormat="1" ht="97.5" x14ac:dyDescent="0.2">
      <c r="A213" s="33"/>
      <c r="B213" s="34"/>
      <c r="C213" s="33"/>
      <c r="D213" s="174" t="s">
        <v>245</v>
      </c>
      <c r="E213" s="33"/>
      <c r="F213" s="178" t="s">
        <v>1236</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245</v>
      </c>
      <c r="AU213" s="18" t="s">
        <v>85</v>
      </c>
    </row>
    <row r="214" spans="1:65" s="13" customFormat="1" x14ac:dyDescent="0.2">
      <c r="B214" s="179"/>
      <c r="D214" s="174" t="s">
        <v>247</v>
      </c>
      <c r="E214" s="180" t="s">
        <v>1</v>
      </c>
      <c r="F214" s="181" t="s">
        <v>3423</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1243</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3454</v>
      </c>
      <c r="G216" s="244"/>
      <c r="H216" s="245">
        <v>176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176</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19.899999999999999" customHeight="1" x14ac:dyDescent="0.2">
      <c r="A218" s="33"/>
      <c r="B218" s="162"/>
      <c r="C218" s="163" t="s">
        <v>346</v>
      </c>
      <c r="D218" s="163" t="s">
        <v>237</v>
      </c>
      <c r="E218" s="164" t="s">
        <v>1252</v>
      </c>
      <c r="F218" s="165" t="s">
        <v>1253</v>
      </c>
      <c r="G218" s="240" t="s">
        <v>263</v>
      </c>
      <c r="H218" s="241">
        <v>176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3455</v>
      </c>
    </row>
    <row r="219" spans="1:65" s="2" customFormat="1" ht="29.25" x14ac:dyDescent="0.2">
      <c r="A219" s="33"/>
      <c r="B219" s="34"/>
      <c r="C219" s="33"/>
      <c r="D219" s="174" t="s">
        <v>243</v>
      </c>
      <c r="E219" s="33"/>
      <c r="F219" s="175" t="s">
        <v>1255</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97.5" x14ac:dyDescent="0.2">
      <c r="A220" s="33"/>
      <c r="B220" s="34"/>
      <c r="C220" s="33"/>
      <c r="D220" s="174" t="s">
        <v>245</v>
      </c>
      <c r="E220" s="33"/>
      <c r="F220" s="178" t="s">
        <v>1236</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3423</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1243</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3454</v>
      </c>
      <c r="G223" s="244"/>
      <c r="H223" s="245">
        <v>176</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176</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14.45" customHeight="1" x14ac:dyDescent="0.2">
      <c r="A225" s="33"/>
      <c r="B225" s="162"/>
      <c r="C225" s="197" t="s">
        <v>353</v>
      </c>
      <c r="D225" s="197" t="s">
        <v>338</v>
      </c>
      <c r="E225" s="198" t="s">
        <v>1258</v>
      </c>
      <c r="F225" s="199" t="s">
        <v>1259</v>
      </c>
      <c r="G225" s="248" t="s">
        <v>341</v>
      </c>
      <c r="H225" s="249">
        <v>28.984999999999999</v>
      </c>
      <c r="I225" s="200"/>
      <c r="J225" s="256">
        <f>ROUND(I225*H225,2)</f>
        <v>0</v>
      </c>
      <c r="K225" s="257" t="s">
        <v>1</v>
      </c>
      <c r="L225" s="201"/>
      <c r="M225" s="202" t="s">
        <v>1</v>
      </c>
      <c r="N225" s="203" t="s">
        <v>41</v>
      </c>
      <c r="O225" s="59"/>
      <c r="P225" s="170">
        <f>O225*H225</f>
        <v>0</v>
      </c>
      <c r="Q225" s="170">
        <v>1</v>
      </c>
      <c r="R225" s="170">
        <f>Q225*H225</f>
        <v>28.984999999999999</v>
      </c>
      <c r="S225" s="170">
        <v>0</v>
      </c>
      <c r="T225" s="171">
        <f>S225*H225</f>
        <v>0</v>
      </c>
      <c r="U225" s="33"/>
      <c r="V225" s="33"/>
      <c r="W225" s="33"/>
      <c r="X225" s="33"/>
      <c r="Y225" s="33"/>
      <c r="Z225" s="33"/>
      <c r="AA225" s="33"/>
      <c r="AB225" s="33"/>
      <c r="AC225" s="33"/>
      <c r="AD225" s="33"/>
      <c r="AE225" s="33"/>
      <c r="AR225" s="172" t="s">
        <v>316</v>
      </c>
      <c r="AT225" s="172" t="s">
        <v>338</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3456</v>
      </c>
    </row>
    <row r="226" spans="1:65" s="2" customFormat="1" x14ac:dyDescent="0.2">
      <c r="A226" s="33"/>
      <c r="B226" s="34"/>
      <c r="C226" s="33"/>
      <c r="D226" s="174" t="s">
        <v>243</v>
      </c>
      <c r="E226" s="33"/>
      <c r="F226" s="175" t="s">
        <v>1261</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13" customFormat="1" x14ac:dyDescent="0.2">
      <c r="B227" s="179"/>
      <c r="D227" s="174" t="s">
        <v>247</v>
      </c>
      <c r="E227" s="180" t="s">
        <v>1</v>
      </c>
      <c r="F227" s="181" t="s">
        <v>1262</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1264</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3457</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1243</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3458</v>
      </c>
      <c r="G231" s="244"/>
      <c r="H231" s="245">
        <v>28.984999999999999</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28.984999999999999</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1292</v>
      </c>
      <c r="F233" s="165" t="s">
        <v>1293</v>
      </c>
      <c r="G233" s="240" t="s">
        <v>341</v>
      </c>
      <c r="H233" s="241">
        <v>2.8809999999999998</v>
      </c>
      <c r="I233" s="167"/>
      <c r="J233" s="254">
        <f>ROUND(I233*H233,2)</f>
        <v>0</v>
      </c>
      <c r="K233" s="255" t="s">
        <v>241</v>
      </c>
      <c r="L233" s="34"/>
      <c r="M233" s="168" t="s">
        <v>1</v>
      </c>
      <c r="N233" s="169" t="s">
        <v>41</v>
      </c>
      <c r="O233" s="59"/>
      <c r="P233" s="170">
        <f>O233*H233</f>
        <v>0</v>
      </c>
      <c r="Q233" s="170">
        <v>2.0999999999999999E-3</v>
      </c>
      <c r="R233" s="170">
        <f>Q233*H233</f>
        <v>6.0500999999999992E-3</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3459</v>
      </c>
    </row>
    <row r="234" spans="1:65" s="2" customFormat="1" ht="29.25" x14ac:dyDescent="0.2">
      <c r="A234" s="33"/>
      <c r="B234" s="34"/>
      <c r="C234" s="33"/>
      <c r="D234" s="174" t="s">
        <v>243</v>
      </c>
      <c r="E234" s="33"/>
      <c r="F234" s="175" t="s">
        <v>1295</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78" x14ac:dyDescent="0.2">
      <c r="A235" s="33"/>
      <c r="B235" s="34"/>
      <c r="C235" s="33"/>
      <c r="D235" s="174" t="s">
        <v>245</v>
      </c>
      <c r="E235" s="33"/>
      <c r="F235" s="178" t="s">
        <v>1296</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1297</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3460</v>
      </c>
      <c r="G237" s="244"/>
      <c r="H237" s="245">
        <v>2.8809999999999998</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2.8809999999999998</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19.899999999999999" customHeight="1" x14ac:dyDescent="0.2">
      <c r="A239" s="33"/>
      <c r="B239" s="162"/>
      <c r="C239" s="163" t="s">
        <v>8</v>
      </c>
      <c r="D239" s="163" t="s">
        <v>237</v>
      </c>
      <c r="E239" s="164" t="s">
        <v>1299</v>
      </c>
      <c r="F239" s="165" t="s">
        <v>1300</v>
      </c>
      <c r="G239" s="240" t="s">
        <v>341</v>
      </c>
      <c r="H239" s="241">
        <v>2.8809999999999998</v>
      </c>
      <c r="I239" s="167"/>
      <c r="J239" s="254">
        <f>ROUND(I239*H239,2)</f>
        <v>0</v>
      </c>
      <c r="K239" s="255" t="s">
        <v>241</v>
      </c>
      <c r="L239" s="34"/>
      <c r="M239" s="168" t="s">
        <v>1</v>
      </c>
      <c r="N239" s="169" t="s">
        <v>41</v>
      </c>
      <c r="O239" s="59"/>
      <c r="P239" s="170">
        <f>O239*H239</f>
        <v>0</v>
      </c>
      <c r="Q239" s="170">
        <v>5.77E-3</v>
      </c>
      <c r="R239" s="170">
        <f>Q239*H239</f>
        <v>1.6623369999999998E-2</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3461</v>
      </c>
    </row>
    <row r="240" spans="1:65" s="2" customFormat="1" ht="29.25" x14ac:dyDescent="0.2">
      <c r="A240" s="33"/>
      <c r="B240" s="34"/>
      <c r="C240" s="33"/>
      <c r="D240" s="174" t="s">
        <v>243</v>
      </c>
      <c r="E240" s="33"/>
      <c r="F240" s="175" t="s">
        <v>1302</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78" x14ac:dyDescent="0.2">
      <c r="A241" s="33"/>
      <c r="B241" s="34"/>
      <c r="C241" s="33"/>
      <c r="D241" s="174" t="s">
        <v>245</v>
      </c>
      <c r="E241" s="33"/>
      <c r="F241" s="178" t="s">
        <v>1296</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3423</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1303</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1304</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3462</v>
      </c>
      <c r="G245" s="244"/>
      <c r="H245" s="245">
        <v>2.8809999999999998</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2.8809999999999998</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14.45" customHeight="1" x14ac:dyDescent="0.2">
      <c r="A247" s="33"/>
      <c r="B247" s="162"/>
      <c r="C247" s="197" t="s">
        <v>379</v>
      </c>
      <c r="D247" s="197" t="s">
        <v>338</v>
      </c>
      <c r="E247" s="198" t="s">
        <v>1306</v>
      </c>
      <c r="F247" s="199" t="s">
        <v>1307</v>
      </c>
      <c r="G247" s="248" t="s">
        <v>341</v>
      </c>
      <c r="H247" s="249">
        <v>1.4410000000000001</v>
      </c>
      <c r="I247" s="200"/>
      <c r="J247" s="256">
        <f>ROUND(I247*H247,2)</f>
        <v>0</v>
      </c>
      <c r="K247" s="257" t="s">
        <v>241</v>
      </c>
      <c r="L247" s="201"/>
      <c r="M247" s="202" t="s">
        <v>1</v>
      </c>
      <c r="N247" s="203" t="s">
        <v>41</v>
      </c>
      <c r="O247" s="59"/>
      <c r="P247" s="170">
        <f>O247*H247</f>
        <v>0</v>
      </c>
      <c r="Q247" s="170">
        <v>1</v>
      </c>
      <c r="R247" s="170">
        <f>Q247*H247</f>
        <v>1.4410000000000001</v>
      </c>
      <c r="S247" s="170">
        <v>0</v>
      </c>
      <c r="T247" s="171">
        <f>S247*H247</f>
        <v>0</v>
      </c>
      <c r="U247" s="33"/>
      <c r="V247" s="33"/>
      <c r="W247" s="33"/>
      <c r="X247" s="33"/>
      <c r="Y247" s="33"/>
      <c r="Z247" s="33"/>
      <c r="AA247" s="33"/>
      <c r="AB247" s="33"/>
      <c r="AC247" s="33"/>
      <c r="AD247" s="33"/>
      <c r="AE247" s="33"/>
      <c r="AR247" s="172" t="s">
        <v>316</v>
      </c>
      <c r="AT247" s="172" t="s">
        <v>338</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3463</v>
      </c>
    </row>
    <row r="248" spans="1:65" s="2" customFormat="1" x14ac:dyDescent="0.2">
      <c r="A248" s="33"/>
      <c r="B248" s="34"/>
      <c r="C248" s="33"/>
      <c r="D248" s="174" t="s">
        <v>243</v>
      </c>
      <c r="E248" s="33"/>
      <c r="F248" s="175" t="s">
        <v>1307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13" customFormat="1" x14ac:dyDescent="0.2">
      <c r="B249" s="179"/>
      <c r="D249" s="174" t="s">
        <v>247</v>
      </c>
      <c r="E249" s="180" t="s">
        <v>1</v>
      </c>
      <c r="F249" s="181" t="s">
        <v>1309</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1310</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3464</v>
      </c>
      <c r="G251" s="244"/>
      <c r="H251" s="245">
        <v>1.4410000000000001</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1.4410000000000001</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1312</v>
      </c>
      <c r="F253" s="165" t="s">
        <v>1313</v>
      </c>
      <c r="G253" s="240" t="s">
        <v>341</v>
      </c>
      <c r="H253" s="241">
        <v>2.8809999999999998</v>
      </c>
      <c r="I253" s="167"/>
      <c r="J253" s="254">
        <f>ROUND(I253*H253,2)</f>
        <v>0</v>
      </c>
      <c r="K253" s="255" t="s">
        <v>241</v>
      </c>
      <c r="L253" s="34"/>
      <c r="M253" s="168" t="s">
        <v>1</v>
      </c>
      <c r="N253" s="169" t="s">
        <v>41</v>
      </c>
      <c r="O253" s="59"/>
      <c r="P253" s="170">
        <f>O253*H253</f>
        <v>0</v>
      </c>
      <c r="Q253" s="170">
        <v>7.2000000000000005E-4</v>
      </c>
      <c r="R253" s="170">
        <f>Q253*H253</f>
        <v>2.0743200000000002E-3</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3465</v>
      </c>
    </row>
    <row r="254" spans="1:65" s="2" customFormat="1" ht="29.25" x14ac:dyDescent="0.2">
      <c r="A254" s="33"/>
      <c r="B254" s="34"/>
      <c r="C254" s="33"/>
      <c r="D254" s="174" t="s">
        <v>243</v>
      </c>
      <c r="E254" s="33"/>
      <c r="F254" s="175" t="s">
        <v>1315</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78" x14ac:dyDescent="0.2">
      <c r="A255" s="33"/>
      <c r="B255" s="34"/>
      <c r="C255" s="33"/>
      <c r="D255" s="174" t="s">
        <v>245</v>
      </c>
      <c r="E255" s="33"/>
      <c r="F255" s="178" t="s">
        <v>1296</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1297</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4" customFormat="1" x14ac:dyDescent="0.2">
      <c r="B257" s="185"/>
      <c r="D257" s="174" t="s">
        <v>247</v>
      </c>
      <c r="E257" s="186" t="s">
        <v>1</v>
      </c>
      <c r="F257" s="187" t="s">
        <v>3460</v>
      </c>
      <c r="G257" s="244"/>
      <c r="H257" s="245">
        <v>2.8809999999999998</v>
      </c>
      <c r="I257" s="244"/>
      <c r="J257" s="244"/>
      <c r="K257" s="244"/>
      <c r="L257" s="185"/>
      <c r="M257" s="188"/>
      <c r="N257" s="189"/>
      <c r="O257" s="189"/>
      <c r="P257" s="189"/>
      <c r="Q257" s="189"/>
      <c r="R257" s="189"/>
      <c r="S257" s="189"/>
      <c r="T257" s="190"/>
      <c r="AT257" s="186" t="s">
        <v>247</v>
      </c>
      <c r="AU257" s="186" t="s">
        <v>85</v>
      </c>
      <c r="AV257" s="14" t="s">
        <v>85</v>
      </c>
      <c r="AW257" s="14" t="s">
        <v>33</v>
      </c>
      <c r="AX257" s="14" t="s">
        <v>76</v>
      </c>
      <c r="AY257" s="186" t="s">
        <v>235</v>
      </c>
    </row>
    <row r="258" spans="1:65" s="15" customFormat="1" x14ac:dyDescent="0.2">
      <c r="B258" s="191"/>
      <c r="D258" s="174" t="s">
        <v>247</v>
      </c>
      <c r="E258" s="192" t="s">
        <v>1</v>
      </c>
      <c r="F258" s="193" t="s">
        <v>252</v>
      </c>
      <c r="G258" s="246"/>
      <c r="H258" s="247">
        <v>2.8809999999999998</v>
      </c>
      <c r="I258" s="246"/>
      <c r="J258" s="246"/>
      <c r="K258" s="246"/>
      <c r="L258" s="191"/>
      <c r="M258" s="194"/>
      <c r="N258" s="195"/>
      <c r="O258" s="195"/>
      <c r="P258" s="195"/>
      <c r="Q258" s="195"/>
      <c r="R258" s="195"/>
      <c r="S258" s="195"/>
      <c r="T258" s="196"/>
      <c r="AT258" s="192" t="s">
        <v>247</v>
      </c>
      <c r="AU258" s="192" t="s">
        <v>85</v>
      </c>
      <c r="AV258" s="15" t="s">
        <v>98</v>
      </c>
      <c r="AW258" s="15" t="s">
        <v>33</v>
      </c>
      <c r="AX258" s="15" t="s">
        <v>83</v>
      </c>
      <c r="AY258" s="192" t="s">
        <v>235</v>
      </c>
    </row>
    <row r="259" spans="1:65" s="2" customFormat="1" ht="19.899999999999999" customHeight="1" x14ac:dyDescent="0.2">
      <c r="A259" s="33"/>
      <c r="B259" s="162"/>
      <c r="C259" s="163" t="s">
        <v>393</v>
      </c>
      <c r="D259" s="163" t="s">
        <v>237</v>
      </c>
      <c r="E259" s="164" t="s">
        <v>1316</v>
      </c>
      <c r="F259" s="165" t="s">
        <v>1317</v>
      </c>
      <c r="G259" s="240" t="s">
        <v>648</v>
      </c>
      <c r="H259" s="241">
        <v>2</v>
      </c>
      <c r="I259" s="167"/>
      <c r="J259" s="254">
        <f>ROUND(I259*H259,2)</f>
        <v>0</v>
      </c>
      <c r="K259" s="255" t="s">
        <v>241</v>
      </c>
      <c r="L259" s="34"/>
      <c r="M259" s="168" t="s">
        <v>1</v>
      </c>
      <c r="N259" s="169" t="s">
        <v>41</v>
      </c>
      <c r="O259" s="59"/>
      <c r="P259" s="170">
        <f>O259*H259</f>
        <v>0</v>
      </c>
      <c r="Q259" s="170">
        <v>0</v>
      </c>
      <c r="R259" s="170">
        <f>Q259*H259</f>
        <v>0</v>
      </c>
      <c r="S259" s="170">
        <v>0</v>
      </c>
      <c r="T259" s="171">
        <f>S259*H259</f>
        <v>0</v>
      </c>
      <c r="U259" s="33"/>
      <c r="V259" s="33"/>
      <c r="W259" s="33"/>
      <c r="X259" s="33"/>
      <c r="Y259" s="33"/>
      <c r="Z259" s="33"/>
      <c r="AA259" s="33"/>
      <c r="AB259" s="33"/>
      <c r="AC259" s="33"/>
      <c r="AD259" s="33"/>
      <c r="AE259" s="33"/>
      <c r="AR259" s="172" t="s">
        <v>98</v>
      </c>
      <c r="AT259" s="172" t="s">
        <v>237</v>
      </c>
      <c r="AU259" s="172" t="s">
        <v>85</v>
      </c>
      <c r="AY259" s="18" t="s">
        <v>235</v>
      </c>
      <c r="BE259" s="173">
        <f>IF(N259="základní",J259,0)</f>
        <v>0</v>
      </c>
      <c r="BF259" s="173">
        <f>IF(N259="snížená",J259,0)</f>
        <v>0</v>
      </c>
      <c r="BG259" s="173">
        <f>IF(N259="zákl. přenesená",J259,0)</f>
        <v>0</v>
      </c>
      <c r="BH259" s="173">
        <f>IF(N259="sníž. přenesená",J259,0)</f>
        <v>0</v>
      </c>
      <c r="BI259" s="173">
        <f>IF(N259="nulová",J259,0)</f>
        <v>0</v>
      </c>
      <c r="BJ259" s="18" t="s">
        <v>83</v>
      </c>
      <c r="BK259" s="173">
        <f>ROUND(I259*H259,2)</f>
        <v>0</v>
      </c>
      <c r="BL259" s="18" t="s">
        <v>98</v>
      </c>
      <c r="BM259" s="172" t="s">
        <v>3466</v>
      </c>
    </row>
    <row r="260" spans="1:65" s="2" customFormat="1" ht="29.25" x14ac:dyDescent="0.2">
      <c r="A260" s="33"/>
      <c r="B260" s="34"/>
      <c r="C260" s="33"/>
      <c r="D260" s="174" t="s">
        <v>243</v>
      </c>
      <c r="E260" s="33"/>
      <c r="F260" s="175" t="s">
        <v>1319</v>
      </c>
      <c r="G260" s="238"/>
      <c r="H260" s="238"/>
      <c r="I260" s="238"/>
      <c r="J260" s="238"/>
      <c r="K260" s="238"/>
      <c r="L260" s="34"/>
      <c r="M260" s="176"/>
      <c r="N260" s="177"/>
      <c r="O260" s="59"/>
      <c r="P260" s="59"/>
      <c r="Q260" s="59"/>
      <c r="R260" s="59"/>
      <c r="S260" s="59"/>
      <c r="T260" s="60"/>
      <c r="U260" s="33"/>
      <c r="V260" s="33"/>
      <c r="W260" s="33"/>
      <c r="X260" s="33"/>
      <c r="Y260" s="33"/>
      <c r="Z260" s="33"/>
      <c r="AA260" s="33"/>
      <c r="AB260" s="33"/>
      <c r="AC260" s="33"/>
      <c r="AD260" s="33"/>
      <c r="AE260" s="33"/>
      <c r="AT260" s="18" t="s">
        <v>243</v>
      </c>
      <c r="AU260" s="18" t="s">
        <v>85</v>
      </c>
    </row>
    <row r="261" spans="1:65" s="2" customFormat="1" ht="29.25" x14ac:dyDescent="0.2">
      <c r="A261" s="33"/>
      <c r="B261" s="34"/>
      <c r="C261" s="33"/>
      <c r="D261" s="174" t="s">
        <v>245</v>
      </c>
      <c r="E261" s="33"/>
      <c r="F261" s="178" t="s">
        <v>1320</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245</v>
      </c>
      <c r="AU261" s="18" t="s">
        <v>85</v>
      </c>
    </row>
    <row r="262" spans="1:65" s="13" customFormat="1" x14ac:dyDescent="0.2">
      <c r="B262" s="179"/>
      <c r="D262" s="174" t="s">
        <v>247</v>
      </c>
      <c r="E262" s="180" t="s">
        <v>1</v>
      </c>
      <c r="F262" s="181" t="s">
        <v>1141</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85</v>
      </c>
      <c r="G263" s="244"/>
      <c r="H263" s="245">
        <v>2</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2</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403</v>
      </c>
      <c r="D265" s="163" t="s">
        <v>237</v>
      </c>
      <c r="E265" s="164" t="s">
        <v>1321</v>
      </c>
      <c r="F265" s="165" t="s">
        <v>1322</v>
      </c>
      <c r="G265" s="240" t="s">
        <v>648</v>
      </c>
      <c r="H265" s="241">
        <v>2</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3467</v>
      </c>
    </row>
    <row r="266" spans="1:65" s="2" customFormat="1" ht="29.25" x14ac:dyDescent="0.2">
      <c r="A266" s="33"/>
      <c r="B266" s="34"/>
      <c r="C266" s="33"/>
      <c r="D266" s="174" t="s">
        <v>243</v>
      </c>
      <c r="E266" s="33"/>
      <c r="F266" s="175" t="s">
        <v>1324</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29.25" x14ac:dyDescent="0.2">
      <c r="A267" s="33"/>
      <c r="B267" s="34"/>
      <c r="C267" s="33"/>
      <c r="D267" s="174" t="s">
        <v>245</v>
      </c>
      <c r="E267" s="33"/>
      <c r="F267" s="178" t="s">
        <v>1320</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1141</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85</v>
      </c>
      <c r="G269" s="244"/>
      <c r="H269" s="245">
        <v>2</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2</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9.899999999999999" customHeight="1" x14ac:dyDescent="0.2">
      <c r="A271" s="33"/>
      <c r="B271" s="162"/>
      <c r="C271" s="163" t="s">
        <v>412</v>
      </c>
      <c r="D271" s="163" t="s">
        <v>237</v>
      </c>
      <c r="E271" s="164" t="s">
        <v>1325</v>
      </c>
      <c r="F271" s="165" t="s">
        <v>1326</v>
      </c>
      <c r="G271" s="240" t="s">
        <v>648</v>
      </c>
      <c r="H271" s="241">
        <v>2</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3468</v>
      </c>
    </row>
    <row r="272" spans="1:65" s="2" customFormat="1" ht="29.25" x14ac:dyDescent="0.2">
      <c r="A272" s="33"/>
      <c r="B272" s="34"/>
      <c r="C272" s="33"/>
      <c r="D272" s="174" t="s">
        <v>243</v>
      </c>
      <c r="E272" s="33"/>
      <c r="F272" s="175" t="s">
        <v>1328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29.25" x14ac:dyDescent="0.2">
      <c r="A273" s="33"/>
      <c r="B273" s="34"/>
      <c r="C273" s="33"/>
      <c r="D273" s="174" t="s">
        <v>245</v>
      </c>
      <c r="E273" s="33"/>
      <c r="F273" s="178" t="s">
        <v>1320</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1141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85</v>
      </c>
      <c r="G275" s="244"/>
      <c r="H275" s="245">
        <v>2</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2</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7</v>
      </c>
      <c r="D277" s="163" t="s">
        <v>237</v>
      </c>
      <c r="E277" s="164" t="s">
        <v>1329</v>
      </c>
      <c r="F277" s="165" t="s">
        <v>1330</v>
      </c>
      <c r="G277" s="240" t="s">
        <v>648</v>
      </c>
      <c r="H277" s="241">
        <v>38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3469</v>
      </c>
    </row>
    <row r="278" spans="1:65" s="2" customFormat="1" ht="39" x14ac:dyDescent="0.2">
      <c r="A278" s="33"/>
      <c r="B278" s="34"/>
      <c r="C278" s="33"/>
      <c r="D278" s="174" t="s">
        <v>243</v>
      </c>
      <c r="E278" s="33"/>
      <c r="F278" s="175" t="s">
        <v>1332</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29.25" x14ac:dyDescent="0.2">
      <c r="A279" s="33"/>
      <c r="B279" s="34"/>
      <c r="C279" s="33"/>
      <c r="D279" s="174" t="s">
        <v>245</v>
      </c>
      <c r="E279" s="33"/>
      <c r="F279" s="178" t="s">
        <v>1320</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1141</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1333</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3470</v>
      </c>
      <c r="G282" s="244"/>
      <c r="H282" s="245">
        <v>38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38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1335</v>
      </c>
      <c r="F284" s="165" t="s">
        <v>1336</v>
      </c>
      <c r="G284" s="240" t="s">
        <v>648</v>
      </c>
      <c r="H284" s="241">
        <v>38</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3471</v>
      </c>
    </row>
    <row r="285" spans="1:65" s="2" customFormat="1" ht="39" x14ac:dyDescent="0.2">
      <c r="A285" s="33"/>
      <c r="B285" s="34"/>
      <c r="C285" s="33"/>
      <c r="D285" s="174" t="s">
        <v>243</v>
      </c>
      <c r="E285" s="33"/>
      <c r="F285" s="175" t="s">
        <v>1338</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29.25" x14ac:dyDescent="0.2">
      <c r="A286" s="33"/>
      <c r="B286" s="34"/>
      <c r="C286" s="33"/>
      <c r="D286" s="174" t="s">
        <v>245</v>
      </c>
      <c r="E286" s="33"/>
      <c r="F286" s="178" t="s">
        <v>1320</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1141</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1333</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3470</v>
      </c>
      <c r="G289" s="244"/>
      <c r="H289" s="245">
        <v>38</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38</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1339</v>
      </c>
      <c r="F291" s="165" t="s">
        <v>1340</v>
      </c>
      <c r="G291" s="240" t="s">
        <v>648</v>
      </c>
      <c r="H291" s="241">
        <v>38</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3472</v>
      </c>
    </row>
    <row r="292" spans="1:65" s="2" customFormat="1" ht="39" x14ac:dyDescent="0.2">
      <c r="A292" s="33"/>
      <c r="B292" s="34"/>
      <c r="C292" s="33"/>
      <c r="D292" s="174" t="s">
        <v>243</v>
      </c>
      <c r="E292" s="33"/>
      <c r="F292" s="175" t="s">
        <v>1342</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29.25" x14ac:dyDescent="0.2">
      <c r="A293" s="33"/>
      <c r="B293" s="34"/>
      <c r="C293" s="33"/>
      <c r="D293" s="174" t="s">
        <v>245</v>
      </c>
      <c r="E293" s="33"/>
      <c r="F293" s="178" t="s">
        <v>1320</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1141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1333</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3470</v>
      </c>
      <c r="G296" s="244"/>
      <c r="H296" s="245">
        <v>38</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5" customFormat="1" x14ac:dyDescent="0.2">
      <c r="B297" s="191"/>
      <c r="D297" s="174" t="s">
        <v>247</v>
      </c>
      <c r="E297" s="192" t="s">
        <v>1</v>
      </c>
      <c r="F297" s="193" t="s">
        <v>252</v>
      </c>
      <c r="G297" s="246"/>
      <c r="H297" s="247">
        <v>38</v>
      </c>
      <c r="I297" s="246"/>
      <c r="J297" s="246"/>
      <c r="K297" s="246"/>
      <c r="L297" s="191"/>
      <c r="M297" s="194"/>
      <c r="N297" s="195"/>
      <c r="O297" s="195"/>
      <c r="P297" s="195"/>
      <c r="Q297" s="195"/>
      <c r="R297" s="195"/>
      <c r="S297" s="195"/>
      <c r="T297" s="196"/>
      <c r="AT297" s="192" t="s">
        <v>247</v>
      </c>
      <c r="AU297" s="192" t="s">
        <v>85</v>
      </c>
      <c r="AV297" s="15" t="s">
        <v>98</v>
      </c>
      <c r="AW297" s="15" t="s">
        <v>33</v>
      </c>
      <c r="AX297" s="15" t="s">
        <v>83</v>
      </c>
      <c r="AY297" s="192" t="s">
        <v>235</v>
      </c>
    </row>
    <row r="298" spans="1:65" s="2" customFormat="1" ht="30" customHeight="1" x14ac:dyDescent="0.2">
      <c r="A298" s="33"/>
      <c r="B298" s="162"/>
      <c r="C298" s="163" t="s">
        <v>441</v>
      </c>
      <c r="D298" s="163" t="s">
        <v>237</v>
      </c>
      <c r="E298" s="164" t="s">
        <v>364</v>
      </c>
      <c r="F298" s="165" t="s">
        <v>365</v>
      </c>
      <c r="G298" s="240" t="s">
        <v>271</v>
      </c>
      <c r="H298" s="241">
        <v>2019.992</v>
      </c>
      <c r="I298" s="167"/>
      <c r="J298" s="254">
        <f>ROUND(I298*H298,2)</f>
        <v>0</v>
      </c>
      <c r="K298" s="255" t="s">
        <v>241</v>
      </c>
      <c r="L298" s="34"/>
      <c r="M298" s="168" t="s">
        <v>1</v>
      </c>
      <c r="N298" s="169" t="s">
        <v>41</v>
      </c>
      <c r="O298" s="59"/>
      <c r="P298" s="170">
        <f>O298*H298</f>
        <v>0</v>
      </c>
      <c r="Q298" s="170">
        <v>0</v>
      </c>
      <c r="R298" s="170">
        <f>Q298*H298</f>
        <v>0</v>
      </c>
      <c r="S298" s="170">
        <v>0</v>
      </c>
      <c r="T298" s="171">
        <f>S298*H298</f>
        <v>0</v>
      </c>
      <c r="U298" s="33"/>
      <c r="V298" s="33"/>
      <c r="W298" s="33"/>
      <c r="X298" s="33"/>
      <c r="Y298" s="33"/>
      <c r="Z298" s="33"/>
      <c r="AA298" s="33"/>
      <c r="AB298" s="33"/>
      <c r="AC298" s="33"/>
      <c r="AD298" s="33"/>
      <c r="AE298" s="33"/>
      <c r="AR298" s="172" t="s">
        <v>98</v>
      </c>
      <c r="AT298" s="172" t="s">
        <v>237</v>
      </c>
      <c r="AU298" s="172" t="s">
        <v>85</v>
      </c>
      <c r="AY298" s="18" t="s">
        <v>235</v>
      </c>
      <c r="BE298" s="173">
        <f>IF(N298="základní",J298,0)</f>
        <v>0</v>
      </c>
      <c r="BF298" s="173">
        <f>IF(N298="snížená",J298,0)</f>
        <v>0</v>
      </c>
      <c r="BG298" s="173">
        <f>IF(N298="zákl. přenesená",J298,0)</f>
        <v>0</v>
      </c>
      <c r="BH298" s="173">
        <f>IF(N298="sníž. přenesená",J298,0)</f>
        <v>0</v>
      </c>
      <c r="BI298" s="173">
        <f>IF(N298="nulová",J298,0)</f>
        <v>0</v>
      </c>
      <c r="BJ298" s="18" t="s">
        <v>83</v>
      </c>
      <c r="BK298" s="173">
        <f>ROUND(I298*H298,2)</f>
        <v>0</v>
      </c>
      <c r="BL298" s="18" t="s">
        <v>98</v>
      </c>
      <c r="BM298" s="172" t="s">
        <v>3473</v>
      </c>
    </row>
    <row r="299" spans="1:65" s="2" customFormat="1" ht="48.75" x14ac:dyDescent="0.2">
      <c r="A299" s="33"/>
      <c r="B299" s="34"/>
      <c r="C299" s="33"/>
      <c r="D299" s="174" t="s">
        <v>243</v>
      </c>
      <c r="E299" s="33"/>
      <c r="F299" s="175" t="s">
        <v>367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243</v>
      </c>
      <c r="AU299" s="18" t="s">
        <v>85</v>
      </c>
    </row>
    <row r="300" spans="1:65" s="2" customFormat="1" ht="78" x14ac:dyDescent="0.2">
      <c r="A300" s="33"/>
      <c r="B300" s="34"/>
      <c r="C300" s="33"/>
      <c r="D300" s="174" t="s">
        <v>245</v>
      </c>
      <c r="E300" s="33"/>
      <c r="F300" s="178" t="s">
        <v>368</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245</v>
      </c>
      <c r="AU300" s="18" t="s">
        <v>85</v>
      </c>
    </row>
    <row r="301" spans="1:65" s="13" customFormat="1" x14ac:dyDescent="0.2">
      <c r="B301" s="179"/>
      <c r="D301" s="174" t="s">
        <v>247</v>
      </c>
      <c r="E301" s="180" t="s">
        <v>1</v>
      </c>
      <c r="F301" s="181" t="s">
        <v>3423</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369</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3474</v>
      </c>
      <c r="G303" s="244"/>
      <c r="H303" s="245">
        <v>1469.942</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3" customFormat="1" x14ac:dyDescent="0.2">
      <c r="B304" s="179"/>
      <c r="D304" s="174" t="s">
        <v>247</v>
      </c>
      <c r="E304" s="180" t="s">
        <v>1</v>
      </c>
      <c r="F304" s="181" t="s">
        <v>1345</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3475</v>
      </c>
      <c r="G305" s="244"/>
      <c r="H305" s="245">
        <v>430.3</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3476</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3477</v>
      </c>
      <c r="G307" s="244"/>
      <c r="H307" s="245">
        <v>94.35</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3" customFormat="1" x14ac:dyDescent="0.2">
      <c r="B308" s="179"/>
      <c r="D308" s="174" t="s">
        <v>247</v>
      </c>
      <c r="E308" s="180" t="s">
        <v>1</v>
      </c>
      <c r="F308" s="181" t="s">
        <v>3478</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3432</v>
      </c>
      <c r="G309" s="244"/>
      <c r="H309" s="245">
        <v>25.4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2019.992</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30" customHeight="1" x14ac:dyDescent="0.2">
      <c r="A311" s="33"/>
      <c r="B311" s="162"/>
      <c r="C311" s="163" t="s">
        <v>448</v>
      </c>
      <c r="D311" s="163" t="s">
        <v>237</v>
      </c>
      <c r="E311" s="164" t="s">
        <v>380</v>
      </c>
      <c r="F311" s="165" t="s">
        <v>381</v>
      </c>
      <c r="G311" s="240" t="s">
        <v>271</v>
      </c>
      <c r="H311" s="241">
        <v>1112.742</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3479</v>
      </c>
    </row>
    <row r="312" spans="1:65" s="2" customFormat="1" ht="48.75" x14ac:dyDescent="0.2">
      <c r="A312" s="33"/>
      <c r="B312" s="34"/>
      <c r="C312" s="33"/>
      <c r="D312" s="174" t="s">
        <v>243</v>
      </c>
      <c r="E312" s="33"/>
      <c r="F312" s="175" t="s">
        <v>383</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78" x14ac:dyDescent="0.2">
      <c r="A313" s="33"/>
      <c r="B313" s="34"/>
      <c r="C313" s="33"/>
      <c r="D313" s="174" t="s">
        <v>245</v>
      </c>
      <c r="E313" s="33"/>
      <c r="F313" s="178" t="s">
        <v>368</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3423</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384</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1385</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3474</v>
      </c>
      <c r="G317" s="244"/>
      <c r="H317" s="245">
        <v>1469.942</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3" customFormat="1" x14ac:dyDescent="0.2">
      <c r="B318" s="179"/>
      <c r="D318" s="174" t="s">
        <v>247</v>
      </c>
      <c r="E318" s="180" t="s">
        <v>1</v>
      </c>
      <c r="F318" s="181" t="s">
        <v>3480</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3481</v>
      </c>
      <c r="G319" s="244"/>
      <c r="H319" s="245">
        <v>-426.15</v>
      </c>
      <c r="I319" s="244"/>
      <c r="J319" s="244"/>
      <c r="K319" s="244"/>
      <c r="L319" s="185"/>
      <c r="M319" s="188"/>
      <c r="N319" s="189"/>
      <c r="O319" s="189"/>
      <c r="P319" s="189"/>
      <c r="Q319" s="189"/>
      <c r="R319" s="189"/>
      <c r="S319" s="189"/>
      <c r="T319" s="190"/>
      <c r="AT319" s="186" t="s">
        <v>247</v>
      </c>
      <c r="AU319" s="186" t="s">
        <v>85</v>
      </c>
      <c r="AV319" s="14" t="s">
        <v>85</v>
      </c>
      <c r="AW319" s="14" t="s">
        <v>33</v>
      </c>
      <c r="AX319" s="14" t="s">
        <v>76</v>
      </c>
      <c r="AY319" s="186" t="s">
        <v>235</v>
      </c>
    </row>
    <row r="320" spans="1:65" s="13" customFormat="1" x14ac:dyDescent="0.2">
      <c r="B320" s="179"/>
      <c r="D320" s="174" t="s">
        <v>247</v>
      </c>
      <c r="E320" s="180" t="s">
        <v>1</v>
      </c>
      <c r="F320" s="181" t="s">
        <v>3482</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3433</v>
      </c>
      <c r="G321" s="244"/>
      <c r="H321" s="245">
        <v>68.95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1112.742</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456</v>
      </c>
      <c r="D323" s="163" t="s">
        <v>237</v>
      </c>
      <c r="E323" s="164" t="s">
        <v>387</v>
      </c>
      <c r="F323" s="165" t="s">
        <v>388</v>
      </c>
      <c r="G323" s="240" t="s">
        <v>271</v>
      </c>
      <c r="H323" s="241">
        <v>16691.13</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3483</v>
      </c>
    </row>
    <row r="324" spans="1:65" s="2" customFormat="1" ht="48.75" x14ac:dyDescent="0.2">
      <c r="A324" s="33"/>
      <c r="B324" s="34"/>
      <c r="C324" s="33"/>
      <c r="D324" s="174" t="s">
        <v>243</v>
      </c>
      <c r="E324" s="33"/>
      <c r="F324" s="175" t="s">
        <v>390</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78" x14ac:dyDescent="0.2">
      <c r="A325" s="33"/>
      <c r="B325" s="34"/>
      <c r="C325" s="33"/>
      <c r="D325" s="174" t="s">
        <v>245</v>
      </c>
      <c r="E325" s="33"/>
      <c r="F325" s="178" t="s">
        <v>368</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3423</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391</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3484</v>
      </c>
      <c r="G328" s="244"/>
      <c r="H328" s="245">
        <v>16691.13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5" customFormat="1" x14ac:dyDescent="0.2">
      <c r="B329" s="191"/>
      <c r="D329" s="174" t="s">
        <v>247</v>
      </c>
      <c r="E329" s="192" t="s">
        <v>1</v>
      </c>
      <c r="F329" s="193" t="s">
        <v>252</v>
      </c>
      <c r="G329" s="246"/>
      <c r="H329" s="247">
        <v>16691.13</v>
      </c>
      <c r="I329" s="246"/>
      <c r="J329" s="246"/>
      <c r="K329" s="246"/>
      <c r="L329" s="191"/>
      <c r="M329" s="194"/>
      <c r="N329" s="195"/>
      <c r="O329" s="195"/>
      <c r="P329" s="195"/>
      <c r="Q329" s="195"/>
      <c r="R329" s="195"/>
      <c r="S329" s="195"/>
      <c r="T329" s="196"/>
      <c r="AT329" s="192" t="s">
        <v>247</v>
      </c>
      <c r="AU329" s="192" t="s">
        <v>85</v>
      </c>
      <c r="AV329" s="15" t="s">
        <v>98</v>
      </c>
      <c r="AW329" s="15" t="s">
        <v>33</v>
      </c>
      <c r="AX329" s="15" t="s">
        <v>83</v>
      </c>
      <c r="AY329" s="192" t="s">
        <v>235</v>
      </c>
    </row>
    <row r="330" spans="1:65" s="2" customFormat="1" ht="19.899999999999999" customHeight="1" x14ac:dyDescent="0.2">
      <c r="A330" s="33"/>
      <c r="B330" s="162"/>
      <c r="C330" s="163" t="s">
        <v>463</v>
      </c>
      <c r="D330" s="163" t="s">
        <v>237</v>
      </c>
      <c r="E330" s="164" t="s">
        <v>394</v>
      </c>
      <c r="F330" s="165" t="s">
        <v>395</v>
      </c>
      <c r="G330" s="240" t="s">
        <v>271</v>
      </c>
      <c r="H330" s="241">
        <v>1504.0920000000001</v>
      </c>
      <c r="I330" s="167"/>
      <c r="J330" s="254">
        <f>ROUND(I330*H330,2)</f>
        <v>0</v>
      </c>
      <c r="K330" s="255" t="s">
        <v>241</v>
      </c>
      <c r="L330" s="34"/>
      <c r="M330" s="168" t="s">
        <v>1</v>
      </c>
      <c r="N330" s="169" t="s">
        <v>41</v>
      </c>
      <c r="O330" s="59"/>
      <c r="P330" s="170">
        <f>O330*H330</f>
        <v>0</v>
      </c>
      <c r="Q330" s="170">
        <v>0</v>
      </c>
      <c r="R330" s="170">
        <f>Q330*H330</f>
        <v>0</v>
      </c>
      <c r="S330" s="170">
        <v>0</v>
      </c>
      <c r="T330" s="171">
        <f>S330*H330</f>
        <v>0</v>
      </c>
      <c r="U330" s="33"/>
      <c r="V330" s="33"/>
      <c r="W330" s="33"/>
      <c r="X330" s="33"/>
      <c r="Y330" s="33"/>
      <c r="Z330" s="33"/>
      <c r="AA330" s="33"/>
      <c r="AB330" s="33"/>
      <c r="AC330" s="33"/>
      <c r="AD330" s="33"/>
      <c r="AE330" s="33"/>
      <c r="AR330" s="172" t="s">
        <v>98</v>
      </c>
      <c r="AT330" s="172" t="s">
        <v>237</v>
      </c>
      <c r="AU330" s="172" t="s">
        <v>85</v>
      </c>
      <c r="AY330" s="18" t="s">
        <v>235</v>
      </c>
      <c r="BE330" s="173">
        <f>IF(N330="základní",J330,0)</f>
        <v>0</v>
      </c>
      <c r="BF330" s="173">
        <f>IF(N330="snížená",J330,0)</f>
        <v>0</v>
      </c>
      <c r="BG330" s="173">
        <f>IF(N330="zákl. přenesená",J330,0)</f>
        <v>0</v>
      </c>
      <c r="BH330" s="173">
        <f>IF(N330="sníž. přenesená",J330,0)</f>
        <v>0</v>
      </c>
      <c r="BI330" s="173">
        <f>IF(N330="nulová",J330,0)</f>
        <v>0</v>
      </c>
      <c r="BJ330" s="18" t="s">
        <v>83</v>
      </c>
      <c r="BK330" s="173">
        <f>ROUND(I330*H330,2)</f>
        <v>0</v>
      </c>
      <c r="BL330" s="18" t="s">
        <v>98</v>
      </c>
      <c r="BM330" s="172" t="s">
        <v>3485</v>
      </c>
    </row>
    <row r="331" spans="1:65" s="2" customFormat="1" ht="29.25" x14ac:dyDescent="0.2">
      <c r="A331" s="33"/>
      <c r="B331" s="34"/>
      <c r="C331" s="33"/>
      <c r="D331" s="174" t="s">
        <v>243</v>
      </c>
      <c r="E331" s="33"/>
      <c r="F331" s="175" t="s">
        <v>397</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243</v>
      </c>
      <c r="AU331" s="18" t="s">
        <v>85</v>
      </c>
    </row>
    <row r="332" spans="1:65" s="2" customFormat="1" ht="136.5" x14ac:dyDescent="0.2">
      <c r="A332" s="33"/>
      <c r="B332" s="34"/>
      <c r="C332" s="33"/>
      <c r="D332" s="174" t="s">
        <v>245</v>
      </c>
      <c r="E332" s="33"/>
      <c r="F332" s="178" t="s">
        <v>398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245</v>
      </c>
      <c r="AU332" s="18" t="s">
        <v>85</v>
      </c>
    </row>
    <row r="333" spans="1:65" s="13" customFormat="1" x14ac:dyDescent="0.2">
      <c r="B333" s="179"/>
      <c r="D333" s="174" t="s">
        <v>247</v>
      </c>
      <c r="E333" s="180" t="s">
        <v>1</v>
      </c>
      <c r="F333" s="181" t="s">
        <v>3423</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1363</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3475</v>
      </c>
      <c r="G335" s="244"/>
      <c r="H335" s="245">
        <v>430.3</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3" customFormat="1" x14ac:dyDescent="0.2">
      <c r="B336" s="179"/>
      <c r="D336" s="174" t="s">
        <v>247</v>
      </c>
      <c r="E336" s="180" t="s">
        <v>1</v>
      </c>
      <c r="F336" s="181" t="s">
        <v>401</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3486</v>
      </c>
      <c r="G337" s="244"/>
      <c r="H337" s="245">
        <v>1073.7919999999999</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1504.0920000000001</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9.899999999999999" customHeight="1" x14ac:dyDescent="0.2">
      <c r="A339" s="33"/>
      <c r="B339" s="162"/>
      <c r="C339" s="163" t="s">
        <v>469</v>
      </c>
      <c r="D339" s="163" t="s">
        <v>237</v>
      </c>
      <c r="E339" s="164" t="s">
        <v>3487</v>
      </c>
      <c r="F339" s="165" t="s">
        <v>3488</v>
      </c>
      <c r="G339" s="240" t="s">
        <v>271</v>
      </c>
      <c r="H339" s="241">
        <v>94.35</v>
      </c>
      <c r="I339" s="167"/>
      <c r="J339" s="254">
        <f>ROUND(I339*H339,2)</f>
        <v>0</v>
      </c>
      <c r="K339" s="255" t="s">
        <v>241</v>
      </c>
      <c r="L339" s="34"/>
      <c r="M339" s="168" t="s">
        <v>1</v>
      </c>
      <c r="N339" s="169" t="s">
        <v>41</v>
      </c>
      <c r="O339" s="59"/>
      <c r="P339" s="170">
        <f>O339*H339</f>
        <v>0</v>
      </c>
      <c r="Q339" s="170">
        <v>0</v>
      </c>
      <c r="R339" s="170">
        <f>Q339*H339</f>
        <v>0</v>
      </c>
      <c r="S339" s="170">
        <v>0</v>
      </c>
      <c r="T339" s="171">
        <f>S339*H339</f>
        <v>0</v>
      </c>
      <c r="U339" s="33"/>
      <c r="V339" s="33"/>
      <c r="W339" s="33"/>
      <c r="X339" s="33"/>
      <c r="Y339" s="33"/>
      <c r="Z339" s="33"/>
      <c r="AA339" s="33"/>
      <c r="AB339" s="33"/>
      <c r="AC339" s="33"/>
      <c r="AD339" s="33"/>
      <c r="AE339" s="33"/>
      <c r="AR339" s="172" t="s">
        <v>98</v>
      </c>
      <c r="AT339" s="172" t="s">
        <v>237</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3489</v>
      </c>
    </row>
    <row r="340" spans="1:65" s="2" customFormat="1" ht="29.25" x14ac:dyDescent="0.2">
      <c r="A340" s="33"/>
      <c r="B340" s="34"/>
      <c r="C340" s="33"/>
      <c r="D340" s="174" t="s">
        <v>243</v>
      </c>
      <c r="E340" s="33"/>
      <c r="F340" s="175" t="s">
        <v>3490</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2" customFormat="1" ht="136.5" x14ac:dyDescent="0.2">
      <c r="A341" s="33"/>
      <c r="B341" s="34"/>
      <c r="C341" s="33"/>
      <c r="D341" s="174" t="s">
        <v>245</v>
      </c>
      <c r="E341" s="33"/>
      <c r="F341" s="178" t="s">
        <v>398</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245</v>
      </c>
      <c r="AU341" s="18" t="s">
        <v>85</v>
      </c>
    </row>
    <row r="342" spans="1:65" s="13" customFormat="1" x14ac:dyDescent="0.2">
      <c r="B342" s="179"/>
      <c r="D342" s="174" t="s">
        <v>247</v>
      </c>
      <c r="E342" s="180" t="s">
        <v>1</v>
      </c>
      <c r="F342" s="181" t="s">
        <v>3423</v>
      </c>
      <c r="G342" s="242"/>
      <c r="H342" s="243" t="s">
        <v>1</v>
      </c>
      <c r="I342" s="242"/>
      <c r="J342" s="242"/>
      <c r="K342" s="242"/>
      <c r="L342" s="179"/>
      <c r="M342" s="182"/>
      <c r="N342" s="183"/>
      <c r="O342" s="183"/>
      <c r="P342" s="183"/>
      <c r="Q342" s="183"/>
      <c r="R342" s="183"/>
      <c r="S342" s="183"/>
      <c r="T342" s="184"/>
      <c r="AT342" s="180" t="s">
        <v>247</v>
      </c>
      <c r="AU342" s="180" t="s">
        <v>85</v>
      </c>
      <c r="AV342" s="13" t="s">
        <v>83</v>
      </c>
      <c r="AW342" s="13" t="s">
        <v>33</v>
      </c>
      <c r="AX342" s="13" t="s">
        <v>76</v>
      </c>
      <c r="AY342" s="180" t="s">
        <v>235</v>
      </c>
    </row>
    <row r="343" spans="1:65" s="13" customFormat="1" x14ac:dyDescent="0.2">
      <c r="B343" s="179"/>
      <c r="D343" s="174" t="s">
        <v>247</v>
      </c>
      <c r="E343" s="180" t="s">
        <v>1</v>
      </c>
      <c r="F343" s="181" t="s">
        <v>3491</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3477</v>
      </c>
      <c r="G344" s="244"/>
      <c r="H344" s="245">
        <v>94.35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94.35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63" t="s">
        <v>476</v>
      </c>
      <c r="D346" s="163" t="s">
        <v>237</v>
      </c>
      <c r="E346" s="164" t="s">
        <v>404</v>
      </c>
      <c r="F346" s="165" t="s">
        <v>405</v>
      </c>
      <c r="G346" s="240" t="s">
        <v>341</v>
      </c>
      <c r="H346" s="241">
        <v>61.47</v>
      </c>
      <c r="I346" s="167"/>
      <c r="J346" s="254">
        <f>ROUND(I346*H346,2)</f>
        <v>0</v>
      </c>
      <c r="K346" s="255" t="s">
        <v>1</v>
      </c>
      <c r="L346" s="34"/>
      <c r="M346" s="168" t="s">
        <v>1</v>
      </c>
      <c r="N346" s="169" t="s">
        <v>41</v>
      </c>
      <c r="O346" s="59"/>
      <c r="P346" s="170">
        <f>O346*H346</f>
        <v>0</v>
      </c>
      <c r="Q346" s="170">
        <v>0</v>
      </c>
      <c r="R346" s="170">
        <f>Q346*H346</f>
        <v>0</v>
      </c>
      <c r="S346" s="170">
        <v>0</v>
      </c>
      <c r="T346" s="171">
        <f>S346*H346</f>
        <v>0</v>
      </c>
      <c r="U346" s="33"/>
      <c r="V346" s="33"/>
      <c r="W346" s="33"/>
      <c r="X346" s="33"/>
      <c r="Y346" s="33"/>
      <c r="Z346" s="33"/>
      <c r="AA346" s="33"/>
      <c r="AB346" s="33"/>
      <c r="AC346" s="33"/>
      <c r="AD346" s="33"/>
      <c r="AE346" s="33"/>
      <c r="AR346" s="172" t="s">
        <v>98</v>
      </c>
      <c r="AT346" s="172" t="s">
        <v>237</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3492</v>
      </c>
    </row>
    <row r="347" spans="1:65" s="2" customFormat="1" ht="19.5" x14ac:dyDescent="0.2">
      <c r="A347" s="33"/>
      <c r="B347" s="34"/>
      <c r="C347" s="33"/>
      <c r="D347" s="174" t="s">
        <v>243</v>
      </c>
      <c r="E347" s="33"/>
      <c r="F347" s="175" t="s">
        <v>407</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2" customFormat="1" ht="48.75" x14ac:dyDescent="0.2">
      <c r="A348" s="33"/>
      <c r="B348" s="34"/>
      <c r="C348" s="33"/>
      <c r="D348" s="174" t="s">
        <v>408</v>
      </c>
      <c r="E348" s="33"/>
      <c r="F348" s="178" t="s">
        <v>409</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408</v>
      </c>
      <c r="AU348" s="18" t="s">
        <v>85</v>
      </c>
    </row>
    <row r="349" spans="1:65" s="13" customFormat="1" x14ac:dyDescent="0.2">
      <c r="B349" s="179"/>
      <c r="D349" s="174" t="s">
        <v>247</v>
      </c>
      <c r="E349" s="180" t="s">
        <v>1</v>
      </c>
      <c r="F349" s="181" t="s">
        <v>3423</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3" customFormat="1" x14ac:dyDescent="0.2">
      <c r="B350" s="179"/>
      <c r="D350" s="174" t="s">
        <v>247</v>
      </c>
      <c r="E350" s="180" t="s">
        <v>1</v>
      </c>
      <c r="F350" s="181" t="s">
        <v>3493</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D351" s="174" t="s">
        <v>247</v>
      </c>
      <c r="E351" s="180" t="s">
        <v>1</v>
      </c>
      <c r="F351" s="181" t="s">
        <v>3494</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3495</v>
      </c>
      <c r="G352" s="244"/>
      <c r="H352" s="245">
        <v>61.47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61.47</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163" t="s">
        <v>260</v>
      </c>
      <c r="D354" s="163" t="s">
        <v>237</v>
      </c>
      <c r="E354" s="164" t="s">
        <v>433</v>
      </c>
      <c r="F354" s="165" t="s">
        <v>434</v>
      </c>
      <c r="G354" s="240" t="s">
        <v>271</v>
      </c>
      <c r="H354" s="241">
        <v>1564.2919999999999</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3496</v>
      </c>
    </row>
    <row r="355" spans="1:65" s="2" customFormat="1" ht="29.25" x14ac:dyDescent="0.2">
      <c r="A355" s="33"/>
      <c r="B355" s="34"/>
      <c r="C355" s="33"/>
      <c r="D355" s="174" t="s">
        <v>243</v>
      </c>
      <c r="E355" s="33"/>
      <c r="F355" s="175" t="s">
        <v>436</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33"/>
      <c r="D356" s="174" t="s">
        <v>245</v>
      </c>
      <c r="E356" s="33"/>
      <c r="F356" s="178" t="s">
        <v>437</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D357" s="174" t="s">
        <v>247</v>
      </c>
      <c r="E357" s="180" t="s">
        <v>1</v>
      </c>
      <c r="F357" s="181" t="s">
        <v>3423</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D358" s="174" t="s">
        <v>247</v>
      </c>
      <c r="E358" s="180" t="s">
        <v>1</v>
      </c>
      <c r="F358" s="181" t="s">
        <v>438</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D359" s="174" t="s">
        <v>247</v>
      </c>
      <c r="E359" s="186" t="s">
        <v>1</v>
      </c>
      <c r="F359" s="187" t="s">
        <v>3474</v>
      </c>
      <c r="G359" s="244"/>
      <c r="H359" s="245">
        <v>1469.942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4" customFormat="1" x14ac:dyDescent="0.2">
      <c r="B360" s="185"/>
      <c r="D360" s="174" t="s">
        <v>247</v>
      </c>
      <c r="E360" s="186" t="s">
        <v>1</v>
      </c>
      <c r="F360" s="187" t="s">
        <v>3497</v>
      </c>
      <c r="G360" s="244"/>
      <c r="H360" s="245">
        <v>94.35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5" customFormat="1" x14ac:dyDescent="0.2">
      <c r="B361" s="191"/>
      <c r="D361" s="174" t="s">
        <v>247</v>
      </c>
      <c r="E361" s="192" t="s">
        <v>1</v>
      </c>
      <c r="F361" s="193" t="s">
        <v>252</v>
      </c>
      <c r="G361" s="246"/>
      <c r="H361" s="247">
        <v>1564.2919999999999</v>
      </c>
      <c r="I361" s="246"/>
      <c r="J361" s="246"/>
      <c r="K361" s="246"/>
      <c r="L361" s="191"/>
      <c r="M361" s="194"/>
      <c r="N361" s="195"/>
      <c r="O361" s="195"/>
      <c r="P361" s="195"/>
      <c r="Q361" s="195"/>
      <c r="R361" s="195"/>
      <c r="S361" s="195"/>
      <c r="T361" s="196"/>
      <c r="AT361" s="192" t="s">
        <v>247</v>
      </c>
      <c r="AU361" s="192" t="s">
        <v>85</v>
      </c>
      <c r="AV361" s="15" t="s">
        <v>98</v>
      </c>
      <c r="AW361" s="15" t="s">
        <v>33</v>
      </c>
      <c r="AX361" s="15" t="s">
        <v>83</v>
      </c>
      <c r="AY361" s="192" t="s">
        <v>235</v>
      </c>
    </row>
    <row r="362" spans="1:65" s="2" customFormat="1" ht="30" customHeight="1" x14ac:dyDescent="0.2">
      <c r="A362" s="33"/>
      <c r="B362" s="162"/>
      <c r="C362" s="163" t="s">
        <v>493</v>
      </c>
      <c r="D362" s="163" t="s">
        <v>237</v>
      </c>
      <c r="E362" s="164" t="s">
        <v>442</v>
      </c>
      <c r="F362" s="165" t="s">
        <v>443</v>
      </c>
      <c r="G362" s="240" t="s">
        <v>341</v>
      </c>
      <c r="H362" s="241">
        <v>2002.9359999999999</v>
      </c>
      <c r="I362" s="167"/>
      <c r="J362" s="254">
        <f>ROUND(I362*H362,2)</f>
        <v>0</v>
      </c>
      <c r="K362" s="255" t="s">
        <v>241</v>
      </c>
      <c r="L362" s="34"/>
      <c r="M362" s="168" t="s">
        <v>1</v>
      </c>
      <c r="N362" s="169" t="s">
        <v>41</v>
      </c>
      <c r="O362" s="59"/>
      <c r="P362" s="170">
        <f>O362*H362</f>
        <v>0</v>
      </c>
      <c r="Q362" s="170">
        <v>0</v>
      </c>
      <c r="R362" s="170">
        <f>Q362*H362</f>
        <v>0</v>
      </c>
      <c r="S362" s="170">
        <v>0</v>
      </c>
      <c r="T362" s="171">
        <f>S362*H362</f>
        <v>0</v>
      </c>
      <c r="U362" s="33"/>
      <c r="V362" s="33"/>
      <c r="W362" s="33"/>
      <c r="X362" s="33"/>
      <c r="Y362" s="33"/>
      <c r="Z362" s="33"/>
      <c r="AA362" s="33"/>
      <c r="AB362" s="33"/>
      <c r="AC362" s="33"/>
      <c r="AD362" s="33"/>
      <c r="AE362" s="33"/>
      <c r="AR362" s="172" t="s">
        <v>98</v>
      </c>
      <c r="AT362" s="172" t="s">
        <v>237</v>
      </c>
      <c r="AU362" s="172" t="s">
        <v>85</v>
      </c>
      <c r="AY362" s="18" t="s">
        <v>235</v>
      </c>
      <c r="BE362" s="173">
        <f>IF(N362="základní",J362,0)</f>
        <v>0</v>
      </c>
      <c r="BF362" s="173">
        <f>IF(N362="snížená",J362,0)</f>
        <v>0</v>
      </c>
      <c r="BG362" s="173">
        <f>IF(N362="zákl. přenesená",J362,0)</f>
        <v>0</v>
      </c>
      <c r="BH362" s="173">
        <f>IF(N362="sníž. přenesená",J362,0)</f>
        <v>0</v>
      </c>
      <c r="BI362" s="173">
        <f>IF(N362="nulová",J362,0)</f>
        <v>0</v>
      </c>
      <c r="BJ362" s="18" t="s">
        <v>83</v>
      </c>
      <c r="BK362" s="173">
        <f>ROUND(I362*H362,2)</f>
        <v>0</v>
      </c>
      <c r="BL362" s="18" t="s">
        <v>98</v>
      </c>
      <c r="BM362" s="172" t="s">
        <v>3498</v>
      </c>
    </row>
    <row r="363" spans="1:65" s="2" customFormat="1" ht="29.25" x14ac:dyDescent="0.2">
      <c r="A363" s="33"/>
      <c r="B363" s="34"/>
      <c r="C363" s="33"/>
      <c r="D363" s="174" t="s">
        <v>243</v>
      </c>
      <c r="E363" s="33"/>
      <c r="F363" s="175" t="s">
        <v>445</v>
      </c>
      <c r="G363" s="238"/>
      <c r="H363" s="238"/>
      <c r="I363" s="238"/>
      <c r="J363" s="238"/>
      <c r="K363" s="238"/>
      <c r="L363" s="34"/>
      <c r="M363" s="176"/>
      <c r="N363" s="177"/>
      <c r="O363" s="59"/>
      <c r="P363" s="59"/>
      <c r="Q363" s="59"/>
      <c r="R363" s="59"/>
      <c r="S363" s="59"/>
      <c r="T363" s="60"/>
      <c r="U363" s="33"/>
      <c r="V363" s="33"/>
      <c r="W363" s="33"/>
      <c r="X363" s="33"/>
      <c r="Y363" s="33"/>
      <c r="Z363" s="33"/>
      <c r="AA363" s="33"/>
      <c r="AB363" s="33"/>
      <c r="AC363" s="33"/>
      <c r="AD363" s="33"/>
      <c r="AE363" s="33"/>
      <c r="AT363" s="18" t="s">
        <v>243</v>
      </c>
      <c r="AU363" s="18" t="s">
        <v>85</v>
      </c>
    </row>
    <row r="364" spans="1:65" s="13" customFormat="1" x14ac:dyDescent="0.2">
      <c r="B364" s="179"/>
      <c r="D364" s="174" t="s">
        <v>247</v>
      </c>
      <c r="E364" s="180" t="s">
        <v>1</v>
      </c>
      <c r="F364" s="181" t="s">
        <v>3423</v>
      </c>
      <c r="G364" s="242"/>
      <c r="H364" s="243" t="s">
        <v>1</v>
      </c>
      <c r="I364" s="242"/>
      <c r="J364" s="242"/>
      <c r="K364" s="242"/>
      <c r="L364" s="179"/>
      <c r="M364" s="182"/>
      <c r="N364" s="183"/>
      <c r="O364" s="183"/>
      <c r="P364" s="183"/>
      <c r="Q364" s="183"/>
      <c r="R364" s="183"/>
      <c r="S364" s="183"/>
      <c r="T364" s="184"/>
      <c r="AT364" s="180" t="s">
        <v>247</v>
      </c>
      <c r="AU364" s="180" t="s">
        <v>85</v>
      </c>
      <c r="AV364" s="13" t="s">
        <v>83</v>
      </c>
      <c r="AW364" s="13" t="s">
        <v>33</v>
      </c>
      <c r="AX364" s="13" t="s">
        <v>76</v>
      </c>
      <c r="AY364" s="180" t="s">
        <v>235</v>
      </c>
    </row>
    <row r="365" spans="1:65" s="13" customFormat="1" ht="22.5" x14ac:dyDescent="0.2">
      <c r="B365" s="179"/>
      <c r="D365" s="174" t="s">
        <v>247</v>
      </c>
      <c r="E365" s="180" t="s">
        <v>1</v>
      </c>
      <c r="F365" s="181" t="s">
        <v>446</v>
      </c>
      <c r="G365" s="242"/>
      <c r="H365" s="243" t="s">
        <v>1</v>
      </c>
      <c r="I365" s="242"/>
      <c r="J365" s="242"/>
      <c r="K365" s="242"/>
      <c r="L365" s="179"/>
      <c r="M365" s="182"/>
      <c r="N365" s="183"/>
      <c r="O365" s="183"/>
      <c r="P365" s="183"/>
      <c r="Q365" s="183"/>
      <c r="R365" s="183"/>
      <c r="S365" s="183"/>
      <c r="T365" s="184"/>
      <c r="AT365" s="180" t="s">
        <v>247</v>
      </c>
      <c r="AU365" s="180" t="s">
        <v>85</v>
      </c>
      <c r="AV365" s="13" t="s">
        <v>83</v>
      </c>
      <c r="AW365" s="13" t="s">
        <v>33</v>
      </c>
      <c r="AX365" s="13" t="s">
        <v>76</v>
      </c>
      <c r="AY365" s="180" t="s">
        <v>235</v>
      </c>
    </row>
    <row r="366" spans="1:65" s="14" customFormat="1" x14ac:dyDescent="0.2">
      <c r="B366" s="185"/>
      <c r="D366" s="174" t="s">
        <v>247</v>
      </c>
      <c r="E366" s="186" t="s">
        <v>1</v>
      </c>
      <c r="F366" s="187" t="s">
        <v>3499</v>
      </c>
      <c r="G366" s="244"/>
      <c r="H366" s="245">
        <v>2002.9359999999999</v>
      </c>
      <c r="I366" s="244"/>
      <c r="J366" s="244"/>
      <c r="K366" s="244"/>
      <c r="L366" s="185"/>
      <c r="M366" s="188"/>
      <c r="N366" s="189"/>
      <c r="O366" s="189"/>
      <c r="P366" s="189"/>
      <c r="Q366" s="189"/>
      <c r="R366" s="189"/>
      <c r="S366" s="189"/>
      <c r="T366" s="190"/>
      <c r="AT366" s="186" t="s">
        <v>247</v>
      </c>
      <c r="AU366" s="186" t="s">
        <v>85</v>
      </c>
      <c r="AV366" s="14" t="s">
        <v>85</v>
      </c>
      <c r="AW366" s="14" t="s">
        <v>33</v>
      </c>
      <c r="AX366" s="14" t="s">
        <v>76</v>
      </c>
      <c r="AY366" s="186" t="s">
        <v>235</v>
      </c>
    </row>
    <row r="367" spans="1:65" s="15" customFormat="1" x14ac:dyDescent="0.2">
      <c r="B367" s="191"/>
      <c r="D367" s="174" t="s">
        <v>247</v>
      </c>
      <c r="E367" s="192" t="s">
        <v>1</v>
      </c>
      <c r="F367" s="193" t="s">
        <v>252</v>
      </c>
      <c r="G367" s="246"/>
      <c r="H367" s="247">
        <v>2002.9359999999999</v>
      </c>
      <c r="I367" s="246"/>
      <c r="J367" s="246"/>
      <c r="K367" s="246"/>
      <c r="L367" s="191"/>
      <c r="M367" s="194"/>
      <c r="N367" s="195"/>
      <c r="O367" s="195"/>
      <c r="P367" s="195"/>
      <c r="Q367" s="195"/>
      <c r="R367" s="195"/>
      <c r="S367" s="195"/>
      <c r="T367" s="196"/>
      <c r="AT367" s="192" t="s">
        <v>247</v>
      </c>
      <c r="AU367" s="192" t="s">
        <v>85</v>
      </c>
      <c r="AV367" s="15" t="s">
        <v>98</v>
      </c>
      <c r="AW367" s="15" t="s">
        <v>33</v>
      </c>
      <c r="AX367" s="15" t="s">
        <v>83</v>
      </c>
      <c r="AY367" s="192" t="s">
        <v>235</v>
      </c>
    </row>
    <row r="368" spans="1:65" s="2" customFormat="1" ht="19.899999999999999" customHeight="1" x14ac:dyDescent="0.2">
      <c r="A368" s="33"/>
      <c r="B368" s="162"/>
      <c r="C368" s="163" t="s">
        <v>502</v>
      </c>
      <c r="D368" s="163" t="s">
        <v>237</v>
      </c>
      <c r="E368" s="164" t="s">
        <v>1379</v>
      </c>
      <c r="F368" s="165" t="s">
        <v>1380</v>
      </c>
      <c r="G368" s="240" t="s">
        <v>271</v>
      </c>
      <c r="H368" s="241">
        <v>430.3</v>
      </c>
      <c r="I368" s="167"/>
      <c r="J368" s="254">
        <f>ROUND(I368*H368,2)</f>
        <v>0</v>
      </c>
      <c r="K368" s="255" t="s">
        <v>241</v>
      </c>
      <c r="L368" s="34"/>
      <c r="M368" s="168" t="s">
        <v>1</v>
      </c>
      <c r="N368" s="169" t="s">
        <v>41</v>
      </c>
      <c r="O368" s="59"/>
      <c r="P368" s="170">
        <f>O368*H368</f>
        <v>0</v>
      </c>
      <c r="Q368" s="170">
        <v>0</v>
      </c>
      <c r="R368" s="170">
        <f>Q368*H368</f>
        <v>0</v>
      </c>
      <c r="S368" s="170">
        <v>0</v>
      </c>
      <c r="T368" s="171">
        <f>S368*H368</f>
        <v>0</v>
      </c>
      <c r="U368" s="33"/>
      <c r="V368" s="33"/>
      <c r="W368" s="33"/>
      <c r="X368" s="33"/>
      <c r="Y368" s="33"/>
      <c r="Z368" s="33"/>
      <c r="AA368" s="33"/>
      <c r="AB368" s="33"/>
      <c r="AC368" s="33"/>
      <c r="AD368" s="33"/>
      <c r="AE368" s="33"/>
      <c r="AR368" s="172" t="s">
        <v>98</v>
      </c>
      <c r="AT368" s="172" t="s">
        <v>237</v>
      </c>
      <c r="AU368" s="172" t="s">
        <v>85</v>
      </c>
      <c r="AY368" s="18" t="s">
        <v>235</v>
      </c>
      <c r="BE368" s="173">
        <f>IF(N368="základní",J368,0)</f>
        <v>0</v>
      </c>
      <c r="BF368" s="173">
        <f>IF(N368="snížená",J368,0)</f>
        <v>0</v>
      </c>
      <c r="BG368" s="173">
        <f>IF(N368="zákl. přenesená",J368,0)</f>
        <v>0</v>
      </c>
      <c r="BH368" s="173">
        <f>IF(N368="sníž. přenesená",J368,0)</f>
        <v>0</v>
      </c>
      <c r="BI368" s="173">
        <f>IF(N368="nulová",J368,0)</f>
        <v>0</v>
      </c>
      <c r="BJ368" s="18" t="s">
        <v>83</v>
      </c>
      <c r="BK368" s="173">
        <f>ROUND(I368*H368,2)</f>
        <v>0</v>
      </c>
      <c r="BL368" s="18" t="s">
        <v>98</v>
      </c>
      <c r="BM368" s="172" t="s">
        <v>3500</v>
      </c>
    </row>
    <row r="369" spans="1:65" s="2" customFormat="1" ht="29.25" x14ac:dyDescent="0.2">
      <c r="A369" s="33"/>
      <c r="B369" s="34"/>
      <c r="C369" s="33"/>
      <c r="D369" s="174" t="s">
        <v>243</v>
      </c>
      <c r="E369" s="33"/>
      <c r="F369" s="175" t="s">
        <v>1382</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243</v>
      </c>
      <c r="AU369" s="18" t="s">
        <v>85</v>
      </c>
    </row>
    <row r="370" spans="1:65" s="2" customFormat="1" ht="243.75" x14ac:dyDescent="0.2">
      <c r="A370" s="33"/>
      <c r="B370" s="34"/>
      <c r="C370" s="33"/>
      <c r="D370" s="174" t="s">
        <v>245</v>
      </c>
      <c r="E370" s="33"/>
      <c r="F370" s="178" t="s">
        <v>1383</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245</v>
      </c>
      <c r="AU370" s="18" t="s">
        <v>85</v>
      </c>
    </row>
    <row r="371" spans="1:65" s="13" customFormat="1" x14ac:dyDescent="0.2">
      <c r="B371" s="179"/>
      <c r="D371" s="174" t="s">
        <v>247</v>
      </c>
      <c r="E371" s="180" t="s">
        <v>1</v>
      </c>
      <c r="F371" s="181" t="s">
        <v>3423</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3" customFormat="1" x14ac:dyDescent="0.2">
      <c r="B372" s="179"/>
      <c r="D372" s="174" t="s">
        <v>247</v>
      </c>
      <c r="E372" s="180" t="s">
        <v>1</v>
      </c>
      <c r="F372" s="181" t="s">
        <v>3501</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3502</v>
      </c>
      <c r="G373" s="244"/>
      <c r="H373" s="245">
        <v>362</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6" customFormat="1" x14ac:dyDescent="0.2">
      <c r="B374" s="211"/>
      <c r="D374" s="174" t="s">
        <v>247</v>
      </c>
      <c r="E374" s="212" t="s">
        <v>1</v>
      </c>
      <c r="F374" s="213" t="s">
        <v>1401</v>
      </c>
      <c r="G374" s="259"/>
      <c r="H374" s="260">
        <v>362</v>
      </c>
      <c r="I374" s="259"/>
      <c r="J374" s="259"/>
      <c r="K374" s="259"/>
      <c r="L374" s="211"/>
      <c r="M374" s="214"/>
      <c r="N374" s="215"/>
      <c r="O374" s="215"/>
      <c r="P374" s="215"/>
      <c r="Q374" s="215"/>
      <c r="R374" s="215"/>
      <c r="S374" s="215"/>
      <c r="T374" s="216"/>
      <c r="AT374" s="212" t="s">
        <v>247</v>
      </c>
      <c r="AU374" s="212" t="s">
        <v>85</v>
      </c>
      <c r="AV374" s="16" t="s">
        <v>93</v>
      </c>
      <c r="AW374" s="16" t="s">
        <v>33</v>
      </c>
      <c r="AX374" s="16" t="s">
        <v>76</v>
      </c>
      <c r="AY374" s="212" t="s">
        <v>235</v>
      </c>
    </row>
    <row r="375" spans="1:65" s="13" customFormat="1" x14ac:dyDescent="0.2">
      <c r="B375" s="179"/>
      <c r="D375" s="174" t="s">
        <v>247</v>
      </c>
      <c r="E375" s="180" t="s">
        <v>1</v>
      </c>
      <c r="F375" s="181" t="s">
        <v>3503</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3504</v>
      </c>
      <c r="G376" s="244"/>
      <c r="H376" s="245">
        <v>186.56</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4" customFormat="1" x14ac:dyDescent="0.2">
      <c r="B377" s="185"/>
      <c r="D377" s="174" t="s">
        <v>247</v>
      </c>
      <c r="E377" s="186" t="s">
        <v>1</v>
      </c>
      <c r="F377" s="187" t="s">
        <v>3505</v>
      </c>
      <c r="G377" s="244"/>
      <c r="H377" s="245">
        <v>-118.26</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6" customFormat="1" x14ac:dyDescent="0.2">
      <c r="B378" s="211"/>
      <c r="D378" s="174" t="s">
        <v>247</v>
      </c>
      <c r="E378" s="212" t="s">
        <v>1</v>
      </c>
      <c r="F378" s="213" t="s">
        <v>1401</v>
      </c>
      <c r="G378" s="259"/>
      <c r="H378" s="260">
        <v>68.3</v>
      </c>
      <c r="I378" s="259"/>
      <c r="J378" s="259"/>
      <c r="K378" s="259"/>
      <c r="L378" s="211"/>
      <c r="M378" s="214"/>
      <c r="N378" s="215"/>
      <c r="O378" s="215"/>
      <c r="P378" s="215"/>
      <c r="Q378" s="215"/>
      <c r="R378" s="215"/>
      <c r="S378" s="215"/>
      <c r="T378" s="216"/>
      <c r="AT378" s="212" t="s">
        <v>247</v>
      </c>
      <c r="AU378" s="212" t="s">
        <v>85</v>
      </c>
      <c r="AV378" s="16" t="s">
        <v>93</v>
      </c>
      <c r="AW378" s="16" t="s">
        <v>33</v>
      </c>
      <c r="AX378" s="16" t="s">
        <v>76</v>
      </c>
      <c r="AY378" s="212" t="s">
        <v>235</v>
      </c>
    </row>
    <row r="379" spans="1:65" s="15" customFormat="1" x14ac:dyDescent="0.2">
      <c r="B379" s="191"/>
      <c r="D379" s="174" t="s">
        <v>247</v>
      </c>
      <c r="E379" s="192" t="s">
        <v>1</v>
      </c>
      <c r="F379" s="193" t="s">
        <v>252</v>
      </c>
      <c r="G379" s="246"/>
      <c r="H379" s="247">
        <v>430.3</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509</v>
      </c>
      <c r="D380" s="163" t="s">
        <v>237</v>
      </c>
      <c r="E380" s="164" t="s">
        <v>457</v>
      </c>
      <c r="F380" s="165" t="s">
        <v>458</v>
      </c>
      <c r="G380" s="240" t="s">
        <v>263</v>
      </c>
      <c r="H380" s="241">
        <v>254</v>
      </c>
      <c r="I380" s="167"/>
      <c r="J380" s="254">
        <f>ROUND(I380*H380,2)</f>
        <v>0</v>
      </c>
      <c r="K380" s="255" t="s">
        <v>241</v>
      </c>
      <c r="L380" s="34"/>
      <c r="M380" s="168" t="s">
        <v>1</v>
      </c>
      <c r="N380" s="169" t="s">
        <v>41</v>
      </c>
      <c r="O380" s="59"/>
      <c r="P380" s="170">
        <f>O380*H380</f>
        <v>0</v>
      </c>
      <c r="Q380" s="170">
        <v>0</v>
      </c>
      <c r="R380" s="170">
        <f>Q380*H380</f>
        <v>0</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3506</v>
      </c>
    </row>
    <row r="381" spans="1:65" s="2" customFormat="1" ht="29.25" x14ac:dyDescent="0.2">
      <c r="A381" s="33"/>
      <c r="B381" s="34"/>
      <c r="C381" s="33"/>
      <c r="D381" s="174" t="s">
        <v>243</v>
      </c>
      <c r="E381" s="33"/>
      <c r="F381" s="175" t="s">
        <v>460</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58.5" x14ac:dyDescent="0.2">
      <c r="A382" s="33"/>
      <c r="B382" s="34"/>
      <c r="C382" s="33"/>
      <c r="D382" s="174" t="s">
        <v>245</v>
      </c>
      <c r="E382" s="33"/>
      <c r="F382" s="178" t="s">
        <v>453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3423</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2898</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3507</v>
      </c>
      <c r="G385" s="244"/>
      <c r="H385" s="245">
        <v>254</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254</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9.899999999999999" customHeight="1" x14ac:dyDescent="0.2">
      <c r="A387" s="33"/>
      <c r="B387" s="162"/>
      <c r="C387" s="163" t="s">
        <v>515</v>
      </c>
      <c r="D387" s="163" t="s">
        <v>237</v>
      </c>
      <c r="E387" s="164" t="s">
        <v>464</v>
      </c>
      <c r="F387" s="165" t="s">
        <v>465</v>
      </c>
      <c r="G387" s="240" t="s">
        <v>263</v>
      </c>
      <c r="H387" s="241">
        <v>254</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3508</v>
      </c>
    </row>
    <row r="388" spans="1:65" s="2" customFormat="1" ht="29.25" x14ac:dyDescent="0.2">
      <c r="A388" s="33"/>
      <c r="B388" s="34"/>
      <c r="C388" s="33"/>
      <c r="D388" s="174" t="s">
        <v>243</v>
      </c>
      <c r="E388" s="33"/>
      <c r="F388" s="175" t="s">
        <v>467</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36.5" x14ac:dyDescent="0.2">
      <c r="A389" s="33"/>
      <c r="B389" s="34"/>
      <c r="C389" s="33"/>
      <c r="D389" s="174" t="s">
        <v>245</v>
      </c>
      <c r="E389" s="33"/>
      <c r="F389" s="178" t="s">
        <v>468</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3423</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3509</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3507</v>
      </c>
      <c r="G392" s="244"/>
      <c r="H392" s="245">
        <v>254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254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523</v>
      </c>
      <c r="D394" s="197" t="s">
        <v>338</v>
      </c>
      <c r="E394" s="198" t="s">
        <v>477</v>
      </c>
      <c r="F394" s="199" t="s">
        <v>478</v>
      </c>
      <c r="G394" s="248" t="s">
        <v>479</v>
      </c>
      <c r="H394" s="249">
        <v>7.8490000000000002</v>
      </c>
      <c r="I394" s="200"/>
      <c r="J394" s="256">
        <f>ROUND(I394*H394,2)</f>
        <v>0</v>
      </c>
      <c r="K394" s="257" t="s">
        <v>241</v>
      </c>
      <c r="L394" s="201"/>
      <c r="M394" s="202" t="s">
        <v>1</v>
      </c>
      <c r="N394" s="203" t="s">
        <v>41</v>
      </c>
      <c r="O394" s="59"/>
      <c r="P394" s="170">
        <f>O394*H394</f>
        <v>0</v>
      </c>
      <c r="Q394" s="170">
        <v>1E-3</v>
      </c>
      <c r="R394" s="170">
        <f>Q394*H394</f>
        <v>7.8490000000000001E-3</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3510</v>
      </c>
    </row>
    <row r="395" spans="1:65" s="2" customFormat="1" x14ac:dyDescent="0.2">
      <c r="A395" s="33"/>
      <c r="B395" s="34"/>
      <c r="C395" s="33"/>
      <c r="D395" s="174" t="s">
        <v>243</v>
      </c>
      <c r="E395" s="33"/>
      <c r="F395" s="175" t="s">
        <v>478</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481</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3511</v>
      </c>
      <c r="G397" s="244"/>
      <c r="H397" s="245">
        <v>7.8490000000000002</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7.8490000000000002</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9.899999999999999" customHeight="1" x14ac:dyDescent="0.2">
      <c r="A399" s="33"/>
      <c r="B399" s="162"/>
      <c r="C399" s="163" t="s">
        <v>534</v>
      </c>
      <c r="D399" s="163" t="s">
        <v>237</v>
      </c>
      <c r="E399" s="164" t="s">
        <v>483</v>
      </c>
      <c r="F399" s="165" t="s">
        <v>484</v>
      </c>
      <c r="G399" s="240" t="s">
        <v>263</v>
      </c>
      <c r="H399" s="241">
        <v>343</v>
      </c>
      <c r="I399" s="167"/>
      <c r="J399" s="254">
        <f>ROUND(I399*H399,2)</f>
        <v>0</v>
      </c>
      <c r="K399" s="255" t="s">
        <v>241</v>
      </c>
      <c r="L399" s="34"/>
      <c r="M399" s="168" t="s">
        <v>1</v>
      </c>
      <c r="N399" s="169" t="s">
        <v>41</v>
      </c>
      <c r="O399" s="59"/>
      <c r="P399" s="170">
        <f>O399*H399</f>
        <v>0</v>
      </c>
      <c r="Q399" s="170">
        <v>0</v>
      </c>
      <c r="R399" s="170">
        <f>Q399*H399</f>
        <v>0</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3512</v>
      </c>
    </row>
    <row r="400" spans="1:65" s="2" customFormat="1" ht="19.5" x14ac:dyDescent="0.2">
      <c r="A400" s="33"/>
      <c r="B400" s="34"/>
      <c r="C400" s="33"/>
      <c r="D400" s="174" t="s">
        <v>243</v>
      </c>
      <c r="E400" s="33"/>
      <c r="F400" s="175" t="s">
        <v>486</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136.5" x14ac:dyDescent="0.2">
      <c r="A401" s="33"/>
      <c r="B401" s="34"/>
      <c r="C401" s="33"/>
      <c r="D401" s="174" t="s">
        <v>245</v>
      </c>
      <c r="E401" s="33"/>
      <c r="F401" s="178" t="s">
        <v>487</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1153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1411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3513</v>
      </c>
      <c r="G404" s="244"/>
      <c r="H404" s="245">
        <v>195</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4" customFormat="1" x14ac:dyDescent="0.2">
      <c r="B405" s="185"/>
      <c r="D405" s="174" t="s">
        <v>247</v>
      </c>
      <c r="E405" s="186" t="s">
        <v>1</v>
      </c>
      <c r="F405" s="187" t="s">
        <v>3514</v>
      </c>
      <c r="G405" s="244"/>
      <c r="H405" s="245">
        <v>148</v>
      </c>
      <c r="I405" s="244"/>
      <c r="J405" s="244"/>
      <c r="K405" s="244"/>
      <c r="L405" s="185"/>
      <c r="M405" s="188"/>
      <c r="N405" s="189"/>
      <c r="O405" s="189"/>
      <c r="P405" s="189"/>
      <c r="Q405" s="189"/>
      <c r="R405" s="189"/>
      <c r="S405" s="189"/>
      <c r="T405" s="190"/>
      <c r="AT405" s="186" t="s">
        <v>247</v>
      </c>
      <c r="AU405" s="186" t="s">
        <v>85</v>
      </c>
      <c r="AV405" s="14" t="s">
        <v>85</v>
      </c>
      <c r="AW405" s="14" t="s">
        <v>33</v>
      </c>
      <c r="AX405" s="14" t="s">
        <v>76</v>
      </c>
      <c r="AY405" s="186" t="s">
        <v>235</v>
      </c>
    </row>
    <row r="406" spans="1:65" s="15" customFormat="1" x14ac:dyDescent="0.2">
      <c r="B406" s="191"/>
      <c r="D406" s="174" t="s">
        <v>247</v>
      </c>
      <c r="E406" s="192" t="s">
        <v>1</v>
      </c>
      <c r="F406" s="193" t="s">
        <v>252</v>
      </c>
      <c r="G406" s="246"/>
      <c r="H406" s="247">
        <v>343</v>
      </c>
      <c r="I406" s="246"/>
      <c r="J406" s="246"/>
      <c r="K406" s="246"/>
      <c r="L406" s="191"/>
      <c r="M406" s="194"/>
      <c r="N406" s="195"/>
      <c r="O406" s="195"/>
      <c r="P406" s="195"/>
      <c r="Q406" s="195"/>
      <c r="R406" s="195"/>
      <c r="S406" s="195"/>
      <c r="T406" s="196"/>
      <c r="AT406" s="192" t="s">
        <v>247</v>
      </c>
      <c r="AU406" s="192" t="s">
        <v>85</v>
      </c>
      <c r="AV406" s="15" t="s">
        <v>98</v>
      </c>
      <c r="AW406" s="15" t="s">
        <v>33</v>
      </c>
      <c r="AX406" s="15" t="s">
        <v>83</v>
      </c>
      <c r="AY406" s="192" t="s">
        <v>235</v>
      </c>
    </row>
    <row r="407" spans="1:65" s="2" customFormat="1" ht="19.899999999999999" customHeight="1" x14ac:dyDescent="0.2">
      <c r="A407" s="33"/>
      <c r="B407" s="162"/>
      <c r="C407" s="163" t="s">
        <v>539</v>
      </c>
      <c r="D407" s="163" t="s">
        <v>237</v>
      </c>
      <c r="E407" s="164" t="s">
        <v>494</v>
      </c>
      <c r="F407" s="165" t="s">
        <v>495</v>
      </c>
      <c r="G407" s="240" t="s">
        <v>263</v>
      </c>
      <c r="H407" s="241">
        <v>212.52</v>
      </c>
      <c r="I407" s="167"/>
      <c r="J407" s="254">
        <f>ROUND(I407*H407,2)</f>
        <v>0</v>
      </c>
      <c r="K407" s="255" t="s">
        <v>241</v>
      </c>
      <c r="L407" s="34"/>
      <c r="M407" s="168" t="s">
        <v>1</v>
      </c>
      <c r="N407" s="169" t="s">
        <v>41</v>
      </c>
      <c r="O407" s="59"/>
      <c r="P407" s="170">
        <f>O407*H407</f>
        <v>0</v>
      </c>
      <c r="Q407" s="170">
        <v>0</v>
      </c>
      <c r="R407" s="170">
        <f>Q407*H407</f>
        <v>0</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3515</v>
      </c>
    </row>
    <row r="408" spans="1:65" s="2" customFormat="1" ht="29.25" x14ac:dyDescent="0.2">
      <c r="A408" s="33"/>
      <c r="B408" s="34"/>
      <c r="C408" s="33"/>
      <c r="D408" s="174" t="s">
        <v>243</v>
      </c>
      <c r="E408" s="33"/>
      <c r="F408" s="175" t="s">
        <v>497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58.5" x14ac:dyDescent="0.2">
      <c r="A409" s="33"/>
      <c r="B409" s="34"/>
      <c r="C409" s="33"/>
      <c r="D409" s="174" t="s">
        <v>245</v>
      </c>
      <c r="E409" s="33"/>
      <c r="F409" s="178" t="s">
        <v>498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D410" s="174" t="s">
        <v>247</v>
      </c>
      <c r="E410" s="180" t="s">
        <v>1</v>
      </c>
      <c r="F410" s="181" t="s">
        <v>1153</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D411" s="174" t="s">
        <v>247</v>
      </c>
      <c r="E411" s="180" t="s">
        <v>1</v>
      </c>
      <c r="F411" s="181" t="s">
        <v>499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D412" s="174" t="s">
        <v>247</v>
      </c>
      <c r="E412" s="180" t="s">
        <v>1</v>
      </c>
      <c r="F412" s="181" t="s">
        <v>1414</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3516</v>
      </c>
      <c r="G413" s="244"/>
      <c r="H413" s="245">
        <v>84.7</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4" customFormat="1" x14ac:dyDescent="0.2">
      <c r="B414" s="185"/>
      <c r="D414" s="174" t="s">
        <v>247</v>
      </c>
      <c r="E414" s="186" t="s">
        <v>1</v>
      </c>
      <c r="F414" s="187" t="s">
        <v>3517</v>
      </c>
      <c r="G414" s="244"/>
      <c r="H414" s="245">
        <v>88.88</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3518</v>
      </c>
      <c r="G415" s="244"/>
      <c r="H415" s="245">
        <v>38.94</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D416" s="174" t="s">
        <v>247</v>
      </c>
      <c r="E416" s="192" t="s">
        <v>1</v>
      </c>
      <c r="F416" s="193" t="s">
        <v>252</v>
      </c>
      <c r="G416" s="246"/>
      <c r="H416" s="247">
        <v>212.52</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12" customFormat="1" ht="22.9" customHeight="1" x14ac:dyDescent="0.2">
      <c r="B417" s="152"/>
      <c r="D417" s="153" t="s">
        <v>75</v>
      </c>
      <c r="E417" s="161" t="s">
        <v>93</v>
      </c>
      <c r="F417" s="161" t="s">
        <v>522</v>
      </c>
      <c r="G417" s="239"/>
      <c r="H417" s="239"/>
      <c r="I417" s="239"/>
      <c r="J417" s="253">
        <f>BK417</f>
        <v>0</v>
      </c>
      <c r="K417" s="239"/>
      <c r="L417" s="152"/>
      <c r="M417" s="155"/>
      <c r="N417" s="156"/>
      <c r="O417" s="156"/>
      <c r="P417" s="157">
        <f>SUM(P418:P543)</f>
        <v>0</v>
      </c>
      <c r="Q417" s="156"/>
      <c r="R417" s="157">
        <f>SUM(R418:R543)</f>
        <v>26.666361300000002</v>
      </c>
      <c r="S417" s="156"/>
      <c r="T417" s="158">
        <f>SUM(T418:T543)</f>
        <v>0</v>
      </c>
      <c r="AR417" s="153" t="s">
        <v>83</v>
      </c>
      <c r="AT417" s="159" t="s">
        <v>75</v>
      </c>
      <c r="AU417" s="159" t="s">
        <v>83</v>
      </c>
      <c r="AY417" s="153" t="s">
        <v>235</v>
      </c>
      <c r="BK417" s="160">
        <f>SUM(BK418:BK543)</f>
        <v>0</v>
      </c>
    </row>
    <row r="418" spans="1:65" s="2" customFormat="1" ht="19.899999999999999" customHeight="1" x14ac:dyDescent="0.2">
      <c r="A418" s="33"/>
      <c r="B418" s="162"/>
      <c r="C418" s="163" t="s">
        <v>543</v>
      </c>
      <c r="D418" s="163" t="s">
        <v>237</v>
      </c>
      <c r="E418" s="164" t="s">
        <v>524</v>
      </c>
      <c r="F418" s="165" t="s">
        <v>525</v>
      </c>
      <c r="G418" s="240" t="s">
        <v>341</v>
      </c>
      <c r="H418" s="241">
        <v>0.187</v>
      </c>
      <c r="I418" s="167"/>
      <c r="J418" s="254">
        <f>ROUND(I418*H418,2)</f>
        <v>0</v>
      </c>
      <c r="K418" s="255" t="s">
        <v>241</v>
      </c>
      <c r="L418" s="34"/>
      <c r="M418" s="168" t="s">
        <v>1</v>
      </c>
      <c r="N418" s="169" t="s">
        <v>41</v>
      </c>
      <c r="O418" s="59"/>
      <c r="P418" s="170">
        <f>O418*H418</f>
        <v>0</v>
      </c>
      <c r="Q418" s="170">
        <v>1.9539999999999998E-2</v>
      </c>
      <c r="R418" s="170">
        <f>Q418*H418</f>
        <v>3.6539799999999998E-3</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3519</v>
      </c>
    </row>
    <row r="419" spans="1:65" s="2" customFormat="1" ht="29.25" x14ac:dyDescent="0.2">
      <c r="A419" s="33"/>
      <c r="B419" s="34"/>
      <c r="C419" s="33"/>
      <c r="D419" s="174" t="s">
        <v>243</v>
      </c>
      <c r="E419" s="33"/>
      <c r="F419" s="175" t="s">
        <v>527</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528</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3423</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3520</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3521</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3522</v>
      </c>
      <c r="G424" s="244"/>
      <c r="H424" s="245">
        <v>4.2999999999999997E-2</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3" customFormat="1" x14ac:dyDescent="0.2">
      <c r="B425" s="179"/>
      <c r="D425" s="174" t="s">
        <v>247</v>
      </c>
      <c r="E425" s="180" t="s">
        <v>1</v>
      </c>
      <c r="F425" s="181" t="s">
        <v>3523</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3524</v>
      </c>
      <c r="G426" s="244"/>
      <c r="H426" s="245">
        <v>0.14399999999999999</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0.187</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551</v>
      </c>
      <c r="D428" s="197" t="s">
        <v>338</v>
      </c>
      <c r="E428" s="198" t="s">
        <v>535</v>
      </c>
      <c r="F428" s="199" t="s">
        <v>536</v>
      </c>
      <c r="G428" s="248" t="s">
        <v>341</v>
      </c>
      <c r="H428" s="249">
        <v>0.14399999999999999</v>
      </c>
      <c r="I428" s="200"/>
      <c r="J428" s="256">
        <f>ROUND(I428*H428,2)</f>
        <v>0</v>
      </c>
      <c r="K428" s="257" t="s">
        <v>241</v>
      </c>
      <c r="L428" s="201"/>
      <c r="M428" s="202" t="s">
        <v>1</v>
      </c>
      <c r="N428" s="203" t="s">
        <v>41</v>
      </c>
      <c r="O428" s="59"/>
      <c r="P428" s="170">
        <f>O428*H428</f>
        <v>0</v>
      </c>
      <c r="Q428" s="170">
        <v>1</v>
      </c>
      <c r="R428" s="170">
        <f>Q428*H428</f>
        <v>0.14399999999999999</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3525</v>
      </c>
    </row>
    <row r="429" spans="1:65" s="2" customFormat="1" x14ac:dyDescent="0.2">
      <c r="A429" s="33"/>
      <c r="B429" s="34"/>
      <c r="C429" s="33"/>
      <c r="D429" s="174" t="s">
        <v>243</v>
      </c>
      <c r="E429" s="33"/>
      <c r="F429" s="175" t="s">
        <v>536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538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532</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3524</v>
      </c>
      <c r="G432" s="244"/>
      <c r="H432" s="245">
        <v>0.14399999999999999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0.14399999999999999</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3526</v>
      </c>
      <c r="F434" s="199" t="s">
        <v>3527</v>
      </c>
      <c r="G434" s="248" t="s">
        <v>341</v>
      </c>
      <c r="H434" s="249">
        <v>4.2999999999999997E-2</v>
      </c>
      <c r="I434" s="200"/>
      <c r="J434" s="256">
        <f>ROUND(I434*H434,2)</f>
        <v>0</v>
      </c>
      <c r="K434" s="257" t="s">
        <v>241</v>
      </c>
      <c r="L434" s="201"/>
      <c r="M434" s="202" t="s">
        <v>1</v>
      </c>
      <c r="N434" s="203" t="s">
        <v>41</v>
      </c>
      <c r="O434" s="59"/>
      <c r="P434" s="170">
        <f>O434*H434</f>
        <v>0</v>
      </c>
      <c r="Q434" s="170">
        <v>1</v>
      </c>
      <c r="R434" s="170">
        <f>Q434*H434</f>
        <v>4.2999999999999997E-2</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3528</v>
      </c>
    </row>
    <row r="435" spans="1:65" s="2" customFormat="1" x14ac:dyDescent="0.2">
      <c r="A435" s="33"/>
      <c r="B435" s="34"/>
      <c r="C435" s="33"/>
      <c r="D435" s="174" t="s">
        <v>243</v>
      </c>
      <c r="E435" s="33"/>
      <c r="F435" s="175" t="s">
        <v>3527</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538</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3520</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3521</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3522</v>
      </c>
      <c r="G439" s="244"/>
      <c r="H439" s="245">
        <v>4.2999999999999997E-2</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4.2999999999999997E-2</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70.266000000000005</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3529</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3423</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549</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3530</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3531</v>
      </c>
      <c r="G447" s="244"/>
      <c r="H447" s="245">
        <v>22.66</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3" customFormat="1" x14ac:dyDescent="0.2">
      <c r="B448" s="179"/>
      <c r="D448" s="174" t="s">
        <v>247</v>
      </c>
      <c r="E448" s="180" t="s">
        <v>1</v>
      </c>
      <c r="F448" s="181" t="s">
        <v>3532</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3533</v>
      </c>
      <c r="G449" s="244"/>
      <c r="H449" s="245">
        <v>47.606000000000002</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5" customFormat="1" x14ac:dyDescent="0.2">
      <c r="B450" s="191"/>
      <c r="D450" s="174" t="s">
        <v>247</v>
      </c>
      <c r="E450" s="192" t="s">
        <v>1</v>
      </c>
      <c r="F450" s="193" t="s">
        <v>252</v>
      </c>
      <c r="G450" s="246"/>
      <c r="H450" s="247">
        <v>70.266000000000005</v>
      </c>
      <c r="I450" s="246"/>
      <c r="J450" s="246"/>
      <c r="K450" s="246"/>
      <c r="L450" s="191"/>
      <c r="M450" s="194"/>
      <c r="N450" s="195"/>
      <c r="O450" s="195"/>
      <c r="P450" s="195"/>
      <c r="Q450" s="195"/>
      <c r="R450" s="195"/>
      <c r="S450" s="195"/>
      <c r="T450" s="196"/>
      <c r="AT450" s="192" t="s">
        <v>247</v>
      </c>
      <c r="AU450" s="192" t="s">
        <v>85</v>
      </c>
      <c r="AV450" s="15" t="s">
        <v>98</v>
      </c>
      <c r="AW450" s="15" t="s">
        <v>33</v>
      </c>
      <c r="AX450" s="15" t="s">
        <v>83</v>
      </c>
      <c r="AY450" s="192" t="s">
        <v>235</v>
      </c>
    </row>
    <row r="451" spans="1:65" s="2" customFormat="1" ht="14.45" customHeight="1" x14ac:dyDescent="0.2">
      <c r="A451" s="33"/>
      <c r="B451" s="162"/>
      <c r="C451" s="163" t="s">
        <v>573</v>
      </c>
      <c r="D451" s="163" t="s">
        <v>237</v>
      </c>
      <c r="E451" s="164" t="s">
        <v>3534</v>
      </c>
      <c r="F451" s="165" t="s">
        <v>3535</v>
      </c>
      <c r="G451" s="240" t="s">
        <v>263</v>
      </c>
      <c r="H451" s="241">
        <v>73.239999999999995</v>
      </c>
      <c r="I451" s="167"/>
      <c r="J451" s="254">
        <f>ROUND(I451*H451,2)</f>
        <v>0</v>
      </c>
      <c r="K451" s="255" t="s">
        <v>1</v>
      </c>
      <c r="L451" s="34"/>
      <c r="M451" s="168" t="s">
        <v>1</v>
      </c>
      <c r="N451" s="169" t="s">
        <v>41</v>
      </c>
      <c r="O451" s="59"/>
      <c r="P451" s="170">
        <f>O451*H451</f>
        <v>0</v>
      </c>
      <c r="Q451" s="170">
        <v>0</v>
      </c>
      <c r="R451" s="170">
        <f>Q451*H451</f>
        <v>0</v>
      </c>
      <c r="S451" s="170">
        <v>0</v>
      </c>
      <c r="T451" s="171">
        <f>S451*H451</f>
        <v>0</v>
      </c>
      <c r="U451" s="33"/>
      <c r="V451" s="33"/>
      <c r="W451" s="33"/>
      <c r="X451" s="33"/>
      <c r="Y451" s="33"/>
      <c r="Z451" s="33"/>
      <c r="AA451" s="33"/>
      <c r="AB451" s="33"/>
      <c r="AC451" s="33"/>
      <c r="AD451" s="33"/>
      <c r="AE451" s="33"/>
      <c r="AR451" s="172" t="s">
        <v>98</v>
      </c>
      <c r="AT451" s="172" t="s">
        <v>237</v>
      </c>
      <c r="AU451" s="172" t="s">
        <v>85</v>
      </c>
      <c r="AY451" s="18" t="s">
        <v>235</v>
      </c>
      <c r="BE451" s="173">
        <f>IF(N451="základní",J451,0)</f>
        <v>0</v>
      </c>
      <c r="BF451" s="173">
        <f>IF(N451="snížená",J451,0)</f>
        <v>0</v>
      </c>
      <c r="BG451" s="173">
        <f>IF(N451="zákl. přenesená",J451,0)</f>
        <v>0</v>
      </c>
      <c r="BH451" s="173">
        <f>IF(N451="sníž. přenesená",J451,0)</f>
        <v>0</v>
      </c>
      <c r="BI451" s="173">
        <f>IF(N451="nulová",J451,0)</f>
        <v>0</v>
      </c>
      <c r="BJ451" s="18" t="s">
        <v>83</v>
      </c>
      <c r="BK451" s="173">
        <f>ROUND(I451*H451,2)</f>
        <v>0</v>
      </c>
      <c r="BL451" s="18" t="s">
        <v>98</v>
      </c>
      <c r="BM451" s="172" t="s">
        <v>3536</v>
      </c>
    </row>
    <row r="452" spans="1:65" s="2" customFormat="1" x14ac:dyDescent="0.2">
      <c r="A452" s="33"/>
      <c r="B452" s="34"/>
      <c r="C452" s="33"/>
      <c r="D452" s="174" t="s">
        <v>243</v>
      </c>
      <c r="E452" s="33"/>
      <c r="F452" s="175" t="s">
        <v>3535</v>
      </c>
      <c r="G452" s="238"/>
      <c r="H452" s="238"/>
      <c r="I452" s="238"/>
      <c r="J452" s="238"/>
      <c r="K452" s="238"/>
      <c r="L452" s="34"/>
      <c r="M452" s="176"/>
      <c r="N452" s="177"/>
      <c r="O452" s="59"/>
      <c r="P452" s="59"/>
      <c r="Q452" s="59"/>
      <c r="R452" s="59"/>
      <c r="S452" s="59"/>
      <c r="T452" s="60"/>
      <c r="U452" s="33"/>
      <c r="V452" s="33"/>
      <c r="W452" s="33"/>
      <c r="X452" s="33"/>
      <c r="Y452" s="33"/>
      <c r="Z452" s="33"/>
      <c r="AA452" s="33"/>
      <c r="AB452" s="33"/>
      <c r="AC452" s="33"/>
      <c r="AD452" s="33"/>
      <c r="AE452" s="33"/>
      <c r="AT452" s="18" t="s">
        <v>243</v>
      </c>
      <c r="AU452" s="18" t="s">
        <v>85</v>
      </c>
    </row>
    <row r="453" spans="1:65" s="2" customFormat="1" ht="39" x14ac:dyDescent="0.2">
      <c r="A453" s="33"/>
      <c r="B453" s="34"/>
      <c r="C453" s="33"/>
      <c r="D453" s="174" t="s">
        <v>408</v>
      </c>
      <c r="E453" s="33"/>
      <c r="F453" s="178" t="s">
        <v>3537</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408</v>
      </c>
      <c r="AU453" s="18" t="s">
        <v>85</v>
      </c>
    </row>
    <row r="454" spans="1:65" s="13" customFormat="1" x14ac:dyDescent="0.2">
      <c r="B454" s="179"/>
      <c r="D454" s="174" t="s">
        <v>247</v>
      </c>
      <c r="E454" s="180" t="s">
        <v>1</v>
      </c>
      <c r="F454" s="181" t="s">
        <v>3423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4" customFormat="1" x14ac:dyDescent="0.2">
      <c r="B455" s="185"/>
      <c r="D455" s="174" t="s">
        <v>247</v>
      </c>
      <c r="E455" s="186" t="s">
        <v>1</v>
      </c>
      <c r="F455" s="187" t="s">
        <v>3538</v>
      </c>
      <c r="G455" s="244"/>
      <c r="H455" s="245">
        <v>27.8</v>
      </c>
      <c r="I455" s="244"/>
      <c r="J455" s="244"/>
      <c r="K455" s="244"/>
      <c r="L455" s="185"/>
      <c r="M455" s="188"/>
      <c r="N455" s="189"/>
      <c r="O455" s="189"/>
      <c r="P455" s="189"/>
      <c r="Q455" s="189"/>
      <c r="R455" s="189"/>
      <c r="S455" s="189"/>
      <c r="T455" s="190"/>
      <c r="AT455" s="186" t="s">
        <v>247</v>
      </c>
      <c r="AU455" s="186" t="s">
        <v>85</v>
      </c>
      <c r="AV455" s="14" t="s">
        <v>85</v>
      </c>
      <c r="AW455" s="14" t="s">
        <v>33</v>
      </c>
      <c r="AX455" s="14" t="s">
        <v>76</v>
      </c>
      <c r="AY455" s="186" t="s">
        <v>235</v>
      </c>
    </row>
    <row r="456" spans="1:65" s="13" customFormat="1" x14ac:dyDescent="0.2">
      <c r="B456" s="179"/>
      <c r="D456" s="174" t="s">
        <v>247</v>
      </c>
      <c r="E456" s="180" t="s">
        <v>1</v>
      </c>
      <c r="F456" s="181" t="s">
        <v>3539</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3540</v>
      </c>
      <c r="G457" s="244"/>
      <c r="H457" s="245">
        <v>25.8</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3" customFormat="1" x14ac:dyDescent="0.2">
      <c r="B458" s="179"/>
      <c r="D458" s="174" t="s">
        <v>247</v>
      </c>
      <c r="E458" s="180" t="s">
        <v>1</v>
      </c>
      <c r="F458" s="181" t="s">
        <v>3541</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D459" s="174" t="s">
        <v>247</v>
      </c>
      <c r="E459" s="186" t="s">
        <v>1</v>
      </c>
      <c r="F459" s="187" t="s">
        <v>3542</v>
      </c>
      <c r="G459" s="244"/>
      <c r="H459" s="245">
        <v>19.64</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D460" s="174" t="s">
        <v>247</v>
      </c>
      <c r="E460" s="192" t="s">
        <v>1</v>
      </c>
      <c r="F460" s="193" t="s">
        <v>252</v>
      </c>
      <c r="G460" s="246"/>
      <c r="H460" s="247">
        <v>73.240000000000009</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2" customFormat="1" ht="19.899999999999999" customHeight="1" x14ac:dyDescent="0.2">
      <c r="A461" s="33"/>
      <c r="B461" s="162"/>
      <c r="C461" s="163" t="s">
        <v>582</v>
      </c>
      <c r="D461" s="163" t="s">
        <v>237</v>
      </c>
      <c r="E461" s="164" t="s">
        <v>552</v>
      </c>
      <c r="F461" s="165" t="s">
        <v>553</v>
      </c>
      <c r="G461" s="240" t="s">
        <v>271</v>
      </c>
      <c r="H461" s="241">
        <v>272.92700000000002</v>
      </c>
      <c r="I461" s="167"/>
      <c r="J461" s="254">
        <f>ROUND(I461*H461,2)</f>
        <v>0</v>
      </c>
      <c r="K461" s="255" t="s">
        <v>241</v>
      </c>
      <c r="L461" s="34"/>
      <c r="M461" s="168" t="s">
        <v>1</v>
      </c>
      <c r="N461" s="169" t="s">
        <v>41</v>
      </c>
      <c r="O461" s="59"/>
      <c r="P461" s="170">
        <f>O461*H461</f>
        <v>0</v>
      </c>
      <c r="Q461" s="170">
        <v>0</v>
      </c>
      <c r="R461" s="170">
        <f>Q461*H461</f>
        <v>0</v>
      </c>
      <c r="S461" s="170">
        <v>0</v>
      </c>
      <c r="T461" s="171">
        <f>S461*H461</f>
        <v>0</v>
      </c>
      <c r="U461" s="33"/>
      <c r="V461" s="33"/>
      <c r="W461" s="33"/>
      <c r="X461" s="33"/>
      <c r="Y461" s="33"/>
      <c r="Z461" s="33"/>
      <c r="AA461" s="33"/>
      <c r="AB461" s="33"/>
      <c r="AC461" s="33"/>
      <c r="AD461" s="33"/>
      <c r="AE461" s="33"/>
      <c r="AR461" s="172" t="s">
        <v>98</v>
      </c>
      <c r="AT461" s="172" t="s">
        <v>237</v>
      </c>
      <c r="AU461" s="172" t="s">
        <v>85</v>
      </c>
      <c r="AY461" s="18" t="s">
        <v>235</v>
      </c>
      <c r="BE461" s="173">
        <f>IF(N461="základní",J461,0)</f>
        <v>0</v>
      </c>
      <c r="BF461" s="173">
        <f>IF(N461="snížená",J461,0)</f>
        <v>0</v>
      </c>
      <c r="BG461" s="173">
        <f>IF(N461="zákl. přenesená",J461,0)</f>
        <v>0</v>
      </c>
      <c r="BH461" s="173">
        <f>IF(N461="sníž. přenesená",J461,0)</f>
        <v>0</v>
      </c>
      <c r="BI461" s="173">
        <f>IF(N461="nulová",J461,0)</f>
        <v>0</v>
      </c>
      <c r="BJ461" s="18" t="s">
        <v>83</v>
      </c>
      <c r="BK461" s="173">
        <f>ROUND(I461*H461,2)</f>
        <v>0</v>
      </c>
      <c r="BL461" s="18" t="s">
        <v>98</v>
      </c>
      <c r="BM461" s="172" t="s">
        <v>3543</v>
      </c>
    </row>
    <row r="462" spans="1:65" s="2" customFormat="1" ht="48.75" x14ac:dyDescent="0.2">
      <c r="A462" s="33"/>
      <c r="B462" s="34"/>
      <c r="C462" s="33"/>
      <c r="D462" s="174" t="s">
        <v>243</v>
      </c>
      <c r="E462" s="33"/>
      <c r="F462" s="175" t="s">
        <v>555</v>
      </c>
      <c r="G462" s="238"/>
      <c r="H462" s="238"/>
      <c r="I462" s="238"/>
      <c r="J462" s="238"/>
      <c r="K462" s="238"/>
      <c r="L462" s="34"/>
      <c r="M462" s="176"/>
      <c r="N462" s="177"/>
      <c r="O462" s="59"/>
      <c r="P462" s="59"/>
      <c r="Q462" s="59"/>
      <c r="R462" s="59"/>
      <c r="S462" s="59"/>
      <c r="T462" s="60"/>
      <c r="U462" s="33"/>
      <c r="V462" s="33"/>
      <c r="W462" s="33"/>
      <c r="X462" s="33"/>
      <c r="Y462" s="33"/>
      <c r="Z462" s="33"/>
      <c r="AA462" s="33"/>
      <c r="AB462" s="33"/>
      <c r="AC462" s="33"/>
      <c r="AD462" s="33"/>
      <c r="AE462" s="33"/>
      <c r="AT462" s="18" t="s">
        <v>243</v>
      </c>
      <c r="AU462" s="18" t="s">
        <v>85</v>
      </c>
    </row>
    <row r="463" spans="1:65" s="2" customFormat="1" ht="331.5" x14ac:dyDescent="0.2">
      <c r="A463" s="33"/>
      <c r="B463" s="34"/>
      <c r="C463" s="33"/>
      <c r="D463" s="174" t="s">
        <v>245</v>
      </c>
      <c r="E463" s="33"/>
      <c r="F463" s="178" t="s">
        <v>556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245</v>
      </c>
      <c r="AU463" s="18" t="s">
        <v>85</v>
      </c>
    </row>
    <row r="464" spans="1:65" s="13" customFormat="1" x14ac:dyDescent="0.2">
      <c r="B464" s="179"/>
      <c r="D464" s="174" t="s">
        <v>247</v>
      </c>
      <c r="E464" s="180" t="s">
        <v>1</v>
      </c>
      <c r="F464" s="181" t="s">
        <v>3423</v>
      </c>
      <c r="G464" s="242"/>
      <c r="H464" s="243" t="s">
        <v>1</v>
      </c>
      <c r="I464" s="242"/>
      <c r="J464" s="242"/>
      <c r="K464" s="242"/>
      <c r="L464" s="179"/>
      <c r="M464" s="182"/>
      <c r="N464" s="183"/>
      <c r="O464" s="183"/>
      <c r="P464" s="183"/>
      <c r="Q464" s="183"/>
      <c r="R464" s="183"/>
      <c r="S464" s="183"/>
      <c r="T464" s="184"/>
      <c r="AT464" s="180" t="s">
        <v>247</v>
      </c>
      <c r="AU464" s="180" t="s">
        <v>85</v>
      </c>
      <c r="AV464" s="13" t="s">
        <v>83</v>
      </c>
      <c r="AW464" s="13" t="s">
        <v>33</v>
      </c>
      <c r="AX464" s="13" t="s">
        <v>76</v>
      </c>
      <c r="AY464" s="180" t="s">
        <v>235</v>
      </c>
    </row>
    <row r="465" spans="2:51" s="13" customFormat="1" x14ac:dyDescent="0.2">
      <c r="B465" s="179"/>
      <c r="D465" s="174" t="s">
        <v>247</v>
      </c>
      <c r="E465" s="180" t="s">
        <v>1</v>
      </c>
      <c r="F465" s="181" t="s">
        <v>3544</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2:51" s="13" customFormat="1" x14ac:dyDescent="0.2">
      <c r="B466" s="179"/>
      <c r="D466" s="174" t="s">
        <v>247</v>
      </c>
      <c r="E466" s="180" t="s">
        <v>1</v>
      </c>
      <c r="F466" s="181" t="s">
        <v>1197</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2:51" s="14" customFormat="1" x14ac:dyDescent="0.2">
      <c r="B467" s="185"/>
      <c r="D467" s="174" t="s">
        <v>247</v>
      </c>
      <c r="E467" s="186" t="s">
        <v>1</v>
      </c>
      <c r="F467" s="187" t="s">
        <v>3545</v>
      </c>
      <c r="G467" s="244"/>
      <c r="H467" s="245">
        <v>43.02</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2:51" s="13" customFormat="1" x14ac:dyDescent="0.2">
      <c r="B468" s="179"/>
      <c r="D468" s="174" t="s">
        <v>247</v>
      </c>
      <c r="E468" s="180" t="s">
        <v>1</v>
      </c>
      <c r="F468" s="181" t="s">
        <v>295</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2:51" s="14" customFormat="1" x14ac:dyDescent="0.2">
      <c r="B469" s="185"/>
      <c r="D469" s="174" t="s">
        <v>247</v>
      </c>
      <c r="E469" s="186" t="s">
        <v>1</v>
      </c>
      <c r="F469" s="187" t="s">
        <v>3546</v>
      </c>
      <c r="G469" s="244"/>
      <c r="H469" s="245">
        <v>38.36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2:51" s="13" customFormat="1" x14ac:dyDescent="0.2">
      <c r="B470" s="179"/>
      <c r="D470" s="174" t="s">
        <v>247</v>
      </c>
      <c r="E470" s="180" t="s">
        <v>1</v>
      </c>
      <c r="F470" s="181" t="s">
        <v>3547</v>
      </c>
      <c r="G470" s="242"/>
      <c r="H470" s="243" t="s">
        <v>1</v>
      </c>
      <c r="I470" s="242"/>
      <c r="J470" s="242"/>
      <c r="K470" s="242"/>
      <c r="L470" s="179"/>
      <c r="M470" s="182"/>
      <c r="N470" s="183"/>
      <c r="O470" s="183"/>
      <c r="P470" s="183"/>
      <c r="Q470" s="183"/>
      <c r="R470" s="183"/>
      <c r="S470" s="183"/>
      <c r="T470" s="184"/>
      <c r="AT470" s="180" t="s">
        <v>247</v>
      </c>
      <c r="AU470" s="180" t="s">
        <v>85</v>
      </c>
      <c r="AV470" s="13" t="s">
        <v>83</v>
      </c>
      <c r="AW470" s="13" t="s">
        <v>33</v>
      </c>
      <c r="AX470" s="13" t="s">
        <v>76</v>
      </c>
      <c r="AY470" s="180" t="s">
        <v>235</v>
      </c>
    </row>
    <row r="471" spans="2:51" s="14" customFormat="1" x14ac:dyDescent="0.2">
      <c r="B471" s="185"/>
      <c r="D471" s="174" t="s">
        <v>247</v>
      </c>
      <c r="E471" s="186" t="s">
        <v>1</v>
      </c>
      <c r="F471" s="187" t="s">
        <v>3548</v>
      </c>
      <c r="G471" s="244"/>
      <c r="H471" s="245">
        <v>12.6</v>
      </c>
      <c r="I471" s="244"/>
      <c r="J471" s="244"/>
      <c r="K471" s="244"/>
      <c r="L471" s="185"/>
      <c r="M471" s="188"/>
      <c r="N471" s="189"/>
      <c r="O471" s="189"/>
      <c r="P471" s="189"/>
      <c r="Q471" s="189"/>
      <c r="R471" s="189"/>
      <c r="S471" s="189"/>
      <c r="T471" s="190"/>
      <c r="AT471" s="186" t="s">
        <v>247</v>
      </c>
      <c r="AU471" s="186" t="s">
        <v>85</v>
      </c>
      <c r="AV471" s="14" t="s">
        <v>85</v>
      </c>
      <c r="AW471" s="14" t="s">
        <v>33</v>
      </c>
      <c r="AX471" s="14" t="s">
        <v>76</v>
      </c>
      <c r="AY471" s="186" t="s">
        <v>235</v>
      </c>
    </row>
    <row r="472" spans="2:51" s="13" customFormat="1" x14ac:dyDescent="0.2">
      <c r="B472" s="179"/>
      <c r="D472" s="174" t="s">
        <v>247</v>
      </c>
      <c r="E472" s="180" t="s">
        <v>1</v>
      </c>
      <c r="F472" s="181" t="s">
        <v>3549</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2:51" s="14" customFormat="1" x14ac:dyDescent="0.2">
      <c r="B473" s="185"/>
      <c r="D473" s="174" t="s">
        <v>247</v>
      </c>
      <c r="E473" s="186" t="s">
        <v>1</v>
      </c>
      <c r="F473" s="187" t="s">
        <v>3550</v>
      </c>
      <c r="G473" s="244"/>
      <c r="H473" s="245">
        <v>54.21</v>
      </c>
      <c r="I473" s="244"/>
      <c r="J473" s="244"/>
      <c r="K473" s="244"/>
      <c r="L473" s="185"/>
      <c r="M473" s="188"/>
      <c r="N473" s="189"/>
      <c r="O473" s="189"/>
      <c r="P473" s="189"/>
      <c r="Q473" s="189"/>
      <c r="R473" s="189"/>
      <c r="S473" s="189"/>
      <c r="T473" s="190"/>
      <c r="AT473" s="186" t="s">
        <v>247</v>
      </c>
      <c r="AU473" s="186" t="s">
        <v>85</v>
      </c>
      <c r="AV473" s="14" t="s">
        <v>85</v>
      </c>
      <c r="AW473" s="14" t="s">
        <v>33</v>
      </c>
      <c r="AX473" s="14" t="s">
        <v>76</v>
      </c>
      <c r="AY473" s="186" t="s">
        <v>235</v>
      </c>
    </row>
    <row r="474" spans="2:51" s="13" customFormat="1" x14ac:dyDescent="0.2">
      <c r="B474" s="179"/>
      <c r="D474" s="174" t="s">
        <v>247</v>
      </c>
      <c r="E474" s="180" t="s">
        <v>1</v>
      </c>
      <c r="F474" s="181" t="s">
        <v>3539</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2:51" s="14" customFormat="1" x14ac:dyDescent="0.2">
      <c r="B475" s="185"/>
      <c r="D475" s="174" t="s">
        <v>247</v>
      </c>
      <c r="E475" s="186" t="s">
        <v>1</v>
      </c>
      <c r="F475" s="187" t="s">
        <v>3551</v>
      </c>
      <c r="G475" s="244"/>
      <c r="H475" s="245">
        <v>28.38</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2:51" s="14" customFormat="1" x14ac:dyDescent="0.2">
      <c r="B476" s="185"/>
      <c r="D476" s="174" t="s">
        <v>247</v>
      </c>
      <c r="E476" s="186" t="s">
        <v>1</v>
      </c>
      <c r="F476" s="187" t="s">
        <v>3552</v>
      </c>
      <c r="G476" s="244"/>
      <c r="H476" s="245">
        <v>43.56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2:51" s="13" customFormat="1" x14ac:dyDescent="0.2">
      <c r="B477" s="179"/>
      <c r="D477" s="174" t="s">
        <v>247</v>
      </c>
      <c r="E477" s="180" t="s">
        <v>1</v>
      </c>
      <c r="F477" s="181" t="s">
        <v>3541</v>
      </c>
      <c r="G477" s="242"/>
      <c r="H477" s="243" t="s">
        <v>1</v>
      </c>
      <c r="I477" s="242"/>
      <c r="J477" s="242"/>
      <c r="K477" s="242"/>
      <c r="L477" s="179"/>
      <c r="M477" s="182"/>
      <c r="N477" s="183"/>
      <c r="O477" s="183"/>
      <c r="P477" s="183"/>
      <c r="Q477" s="183"/>
      <c r="R477" s="183"/>
      <c r="S477" s="183"/>
      <c r="T477" s="184"/>
      <c r="AT477" s="180" t="s">
        <v>247</v>
      </c>
      <c r="AU477" s="180" t="s">
        <v>85</v>
      </c>
      <c r="AV477" s="13" t="s">
        <v>83</v>
      </c>
      <c r="AW477" s="13" t="s">
        <v>33</v>
      </c>
      <c r="AX477" s="13" t="s">
        <v>76</v>
      </c>
      <c r="AY477" s="180" t="s">
        <v>235</v>
      </c>
    </row>
    <row r="478" spans="2:51" s="14" customFormat="1" x14ac:dyDescent="0.2">
      <c r="B478" s="185"/>
      <c r="D478" s="174" t="s">
        <v>247</v>
      </c>
      <c r="E478" s="186" t="s">
        <v>1</v>
      </c>
      <c r="F478" s="187" t="s">
        <v>3553</v>
      </c>
      <c r="G478" s="244"/>
      <c r="H478" s="245">
        <v>38.298000000000002</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2:51" s="13" customFormat="1" x14ac:dyDescent="0.2">
      <c r="B479" s="179"/>
      <c r="D479" s="174" t="s">
        <v>247</v>
      </c>
      <c r="E479" s="180" t="s">
        <v>1</v>
      </c>
      <c r="F479" s="181" t="s">
        <v>3554</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2:51" s="14" customFormat="1" x14ac:dyDescent="0.2">
      <c r="B480" s="185"/>
      <c r="D480" s="174" t="s">
        <v>247</v>
      </c>
      <c r="E480" s="186" t="s">
        <v>1</v>
      </c>
      <c r="F480" s="187" t="s">
        <v>3555</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3" customFormat="1" x14ac:dyDescent="0.2">
      <c r="B481" s="179"/>
      <c r="D481" s="174" t="s">
        <v>247</v>
      </c>
      <c r="E481" s="180" t="s">
        <v>1</v>
      </c>
      <c r="F481" s="181" t="s">
        <v>3556</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4" customFormat="1" x14ac:dyDescent="0.2">
      <c r="B482" s="185"/>
      <c r="D482" s="174" t="s">
        <v>247</v>
      </c>
      <c r="E482" s="186" t="s">
        <v>1</v>
      </c>
      <c r="F482" s="187" t="s">
        <v>3557</v>
      </c>
      <c r="G482" s="244"/>
      <c r="H482" s="245">
        <v>0.36</v>
      </c>
      <c r="I482" s="244"/>
      <c r="J482" s="244"/>
      <c r="K482" s="244"/>
      <c r="L482" s="185"/>
      <c r="M482" s="188"/>
      <c r="N482" s="189"/>
      <c r="O482" s="189"/>
      <c r="P482" s="189"/>
      <c r="Q482" s="189"/>
      <c r="R482" s="189"/>
      <c r="S482" s="189"/>
      <c r="T482" s="190"/>
      <c r="AT482" s="186" t="s">
        <v>247</v>
      </c>
      <c r="AU482" s="186" t="s">
        <v>85</v>
      </c>
      <c r="AV482" s="14" t="s">
        <v>85</v>
      </c>
      <c r="AW482" s="14" t="s">
        <v>33</v>
      </c>
      <c r="AX482" s="14" t="s">
        <v>76</v>
      </c>
      <c r="AY482" s="186" t="s">
        <v>235</v>
      </c>
    </row>
    <row r="483" spans="1:65" s="13" customFormat="1" x14ac:dyDescent="0.2">
      <c r="B483" s="179"/>
      <c r="D483" s="174" t="s">
        <v>247</v>
      </c>
      <c r="E483" s="180" t="s">
        <v>1</v>
      </c>
      <c r="F483" s="181" t="s">
        <v>3558</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3559</v>
      </c>
      <c r="G484" s="244"/>
      <c r="H484" s="245">
        <v>1.5389999999999999</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272.92700000000002</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19.899999999999999" customHeight="1" x14ac:dyDescent="0.2">
      <c r="A486" s="33"/>
      <c r="B486" s="162"/>
      <c r="C486" s="163" t="s">
        <v>592</v>
      </c>
      <c r="D486" s="163" t="s">
        <v>237</v>
      </c>
      <c r="E486" s="164" t="s">
        <v>560</v>
      </c>
      <c r="F486" s="165" t="s">
        <v>561</v>
      </c>
      <c r="G486" s="240" t="s">
        <v>263</v>
      </c>
      <c r="H486" s="241">
        <v>583.12800000000004</v>
      </c>
      <c r="I486" s="167"/>
      <c r="J486" s="254">
        <f>ROUND(I486*H486,2)</f>
        <v>0</v>
      </c>
      <c r="K486" s="255" t="s">
        <v>241</v>
      </c>
      <c r="L486" s="34"/>
      <c r="M486" s="168" t="s">
        <v>1</v>
      </c>
      <c r="N486" s="169" t="s">
        <v>41</v>
      </c>
      <c r="O486" s="59"/>
      <c r="P486" s="170">
        <f>O486*H486</f>
        <v>0</v>
      </c>
      <c r="Q486" s="170">
        <v>7.26E-3</v>
      </c>
      <c r="R486" s="170">
        <f>Q486*H486</f>
        <v>4.2335092800000007</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3560</v>
      </c>
    </row>
    <row r="487" spans="1:65" s="2" customFormat="1" ht="48.75" x14ac:dyDescent="0.2">
      <c r="A487" s="33"/>
      <c r="B487" s="34"/>
      <c r="C487" s="33"/>
      <c r="D487" s="174" t="s">
        <v>243</v>
      </c>
      <c r="E487" s="33"/>
      <c r="F487" s="175" t="s">
        <v>563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234" x14ac:dyDescent="0.2">
      <c r="A488" s="33"/>
      <c r="B488" s="34"/>
      <c r="C488" s="33"/>
      <c r="D488" s="174" t="s">
        <v>245</v>
      </c>
      <c r="E488" s="33"/>
      <c r="F488" s="178" t="s">
        <v>564</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3423</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3544</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3561</v>
      </c>
      <c r="G491" s="244"/>
      <c r="H491" s="245">
        <v>58.24</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4" customFormat="1" x14ac:dyDescent="0.2">
      <c r="B492" s="185"/>
      <c r="D492" s="174" t="s">
        <v>247</v>
      </c>
      <c r="E492" s="186" t="s">
        <v>1</v>
      </c>
      <c r="F492" s="187" t="s">
        <v>3562</v>
      </c>
      <c r="G492" s="244"/>
      <c r="H492" s="245">
        <v>46</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3563</v>
      </c>
      <c r="G493" s="244"/>
      <c r="H493" s="245">
        <v>36.19</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3" customFormat="1" x14ac:dyDescent="0.2">
      <c r="B494" s="179"/>
      <c r="D494" s="174" t="s">
        <v>247</v>
      </c>
      <c r="E494" s="180" t="s">
        <v>1</v>
      </c>
      <c r="F494" s="181" t="s">
        <v>2749</v>
      </c>
      <c r="G494" s="242"/>
      <c r="H494" s="243" t="s">
        <v>1</v>
      </c>
      <c r="I494" s="242"/>
      <c r="J494" s="242"/>
      <c r="K494" s="242"/>
      <c r="L494" s="179"/>
      <c r="M494" s="182"/>
      <c r="N494" s="183"/>
      <c r="O494" s="183"/>
      <c r="P494" s="183"/>
      <c r="Q494" s="183"/>
      <c r="R494" s="183"/>
      <c r="S494" s="183"/>
      <c r="T494" s="184"/>
      <c r="AT494" s="180" t="s">
        <v>247</v>
      </c>
      <c r="AU494" s="180" t="s">
        <v>85</v>
      </c>
      <c r="AV494" s="13" t="s">
        <v>83</v>
      </c>
      <c r="AW494" s="13" t="s">
        <v>33</v>
      </c>
      <c r="AX494" s="13" t="s">
        <v>76</v>
      </c>
      <c r="AY494" s="180" t="s">
        <v>235</v>
      </c>
    </row>
    <row r="495" spans="1:65" s="14" customFormat="1" x14ac:dyDescent="0.2">
      <c r="B495" s="185"/>
      <c r="D495" s="174" t="s">
        <v>247</v>
      </c>
      <c r="E495" s="186" t="s">
        <v>1</v>
      </c>
      <c r="F495" s="187" t="s">
        <v>3564</v>
      </c>
      <c r="G495" s="244"/>
      <c r="H495" s="245">
        <v>42.12</v>
      </c>
      <c r="I495" s="244"/>
      <c r="J495" s="244"/>
      <c r="K495" s="244"/>
      <c r="L495" s="185"/>
      <c r="M495" s="188"/>
      <c r="N495" s="189"/>
      <c r="O495" s="189"/>
      <c r="P495" s="189"/>
      <c r="Q495" s="189"/>
      <c r="R495" s="189"/>
      <c r="S495" s="189"/>
      <c r="T495" s="190"/>
      <c r="AT495" s="186" t="s">
        <v>247</v>
      </c>
      <c r="AU495" s="186" t="s">
        <v>85</v>
      </c>
      <c r="AV495" s="14" t="s">
        <v>85</v>
      </c>
      <c r="AW495" s="14" t="s">
        <v>33</v>
      </c>
      <c r="AX495" s="14" t="s">
        <v>76</v>
      </c>
      <c r="AY495" s="186" t="s">
        <v>235</v>
      </c>
    </row>
    <row r="496" spans="1:65" s="14" customFormat="1" x14ac:dyDescent="0.2">
      <c r="B496" s="185"/>
      <c r="D496" s="174" t="s">
        <v>247</v>
      </c>
      <c r="E496" s="186" t="s">
        <v>1</v>
      </c>
      <c r="F496" s="187" t="s">
        <v>3565</v>
      </c>
      <c r="G496" s="244"/>
      <c r="H496" s="245">
        <v>3.72</v>
      </c>
      <c r="I496" s="244"/>
      <c r="J496" s="244"/>
      <c r="K496" s="244"/>
      <c r="L496" s="185"/>
      <c r="M496" s="188"/>
      <c r="N496" s="189"/>
      <c r="O496" s="189"/>
      <c r="P496" s="189"/>
      <c r="Q496" s="189"/>
      <c r="R496" s="189"/>
      <c r="S496" s="189"/>
      <c r="T496" s="190"/>
      <c r="AT496" s="186" t="s">
        <v>247</v>
      </c>
      <c r="AU496" s="186" t="s">
        <v>85</v>
      </c>
      <c r="AV496" s="14" t="s">
        <v>85</v>
      </c>
      <c r="AW496" s="14" t="s">
        <v>33</v>
      </c>
      <c r="AX496" s="14" t="s">
        <v>76</v>
      </c>
      <c r="AY496" s="186" t="s">
        <v>235</v>
      </c>
    </row>
    <row r="497" spans="2:51" s="13" customFormat="1" x14ac:dyDescent="0.2">
      <c r="B497" s="179"/>
      <c r="D497" s="174" t="s">
        <v>247</v>
      </c>
      <c r="E497" s="180" t="s">
        <v>1</v>
      </c>
      <c r="F497" s="181" t="s">
        <v>3549</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4" customFormat="1" x14ac:dyDescent="0.2">
      <c r="B498" s="185"/>
      <c r="D498" s="174" t="s">
        <v>247</v>
      </c>
      <c r="E498" s="186" t="s">
        <v>1</v>
      </c>
      <c r="F498" s="187" t="s">
        <v>3566</v>
      </c>
      <c r="G498" s="244"/>
      <c r="H498" s="245">
        <v>97.3</v>
      </c>
      <c r="I498" s="244"/>
      <c r="J498" s="244"/>
      <c r="K498" s="244"/>
      <c r="L498" s="185"/>
      <c r="M498" s="188"/>
      <c r="N498" s="189"/>
      <c r="O498" s="189"/>
      <c r="P498" s="189"/>
      <c r="Q498" s="189"/>
      <c r="R498" s="189"/>
      <c r="S498" s="189"/>
      <c r="T498" s="190"/>
      <c r="AT498" s="186" t="s">
        <v>247</v>
      </c>
      <c r="AU498" s="186" t="s">
        <v>85</v>
      </c>
      <c r="AV498" s="14" t="s">
        <v>85</v>
      </c>
      <c r="AW498" s="14" t="s">
        <v>33</v>
      </c>
      <c r="AX498" s="14" t="s">
        <v>76</v>
      </c>
      <c r="AY498" s="186" t="s">
        <v>235</v>
      </c>
    </row>
    <row r="499" spans="2:51" s="14" customFormat="1" x14ac:dyDescent="0.2">
      <c r="B499" s="185"/>
      <c r="D499" s="174" t="s">
        <v>247</v>
      </c>
      <c r="E499" s="186" t="s">
        <v>1</v>
      </c>
      <c r="F499" s="187" t="s">
        <v>3567</v>
      </c>
      <c r="G499" s="244"/>
      <c r="H499" s="245">
        <v>7.8</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3539</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4" customFormat="1" x14ac:dyDescent="0.2">
      <c r="B501" s="185"/>
      <c r="D501" s="174" t="s">
        <v>247</v>
      </c>
      <c r="E501" s="186" t="s">
        <v>1</v>
      </c>
      <c r="F501" s="187" t="s">
        <v>3568</v>
      </c>
      <c r="G501" s="244"/>
      <c r="H501" s="245">
        <v>72.599999999999994</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2:51" s="14" customFormat="1" x14ac:dyDescent="0.2">
      <c r="B502" s="185"/>
      <c r="D502" s="174" t="s">
        <v>247</v>
      </c>
      <c r="E502" s="186" t="s">
        <v>1</v>
      </c>
      <c r="F502" s="187" t="s">
        <v>3569</v>
      </c>
      <c r="G502" s="244"/>
      <c r="H502" s="245">
        <v>85.4</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2:51" s="13" customFormat="1" x14ac:dyDescent="0.2">
      <c r="B503" s="179"/>
      <c r="D503" s="174" t="s">
        <v>247</v>
      </c>
      <c r="E503" s="180" t="s">
        <v>1</v>
      </c>
      <c r="F503" s="181" t="s">
        <v>3541</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2:51" s="14" customFormat="1" x14ac:dyDescent="0.2">
      <c r="B504" s="185"/>
      <c r="D504" s="174" t="s">
        <v>247</v>
      </c>
      <c r="E504" s="186" t="s">
        <v>1</v>
      </c>
      <c r="F504" s="187" t="s">
        <v>3570</v>
      </c>
      <c r="G504" s="244"/>
      <c r="H504" s="245">
        <v>68.739999999999995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2:51" s="14" customFormat="1" x14ac:dyDescent="0.2">
      <c r="B505" s="185"/>
      <c r="D505" s="174" t="s">
        <v>247</v>
      </c>
      <c r="E505" s="186" t="s">
        <v>1</v>
      </c>
      <c r="F505" s="187" t="s">
        <v>3567</v>
      </c>
      <c r="G505" s="244"/>
      <c r="H505" s="245">
        <v>7.8</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2:51" s="13" customFormat="1" x14ac:dyDescent="0.2">
      <c r="B506" s="179"/>
      <c r="D506" s="174" t="s">
        <v>247</v>
      </c>
      <c r="E506" s="180" t="s">
        <v>1</v>
      </c>
      <c r="F506" s="181" t="s">
        <v>3554</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2:51" s="14" customFormat="1" x14ac:dyDescent="0.2">
      <c r="B507" s="185"/>
      <c r="D507" s="174" t="s">
        <v>247</v>
      </c>
      <c r="E507" s="186" t="s">
        <v>1</v>
      </c>
      <c r="F507" s="187" t="s">
        <v>3571</v>
      </c>
      <c r="G507" s="244"/>
      <c r="H507" s="245">
        <v>31.5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2:51" s="14" customFormat="1" x14ac:dyDescent="0.2">
      <c r="B508" s="185"/>
      <c r="D508" s="174" t="s">
        <v>247</v>
      </c>
      <c r="E508" s="186" t="s">
        <v>1</v>
      </c>
      <c r="F508" s="187" t="s">
        <v>3572</v>
      </c>
      <c r="G508" s="244"/>
      <c r="H508" s="245">
        <v>14.4</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2:51" s="13" customFormat="1" x14ac:dyDescent="0.2">
      <c r="B509" s="179"/>
      <c r="D509" s="174" t="s">
        <v>247</v>
      </c>
      <c r="E509" s="180" t="s">
        <v>1</v>
      </c>
      <c r="F509" s="181" t="s">
        <v>3573</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2:51" s="14" customFormat="1" x14ac:dyDescent="0.2">
      <c r="B510" s="185"/>
      <c r="D510" s="174" t="s">
        <v>247</v>
      </c>
      <c r="E510" s="186" t="s">
        <v>1</v>
      </c>
      <c r="F510" s="187" t="s">
        <v>3574</v>
      </c>
      <c r="G510" s="244"/>
      <c r="H510" s="245">
        <v>2.4</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2:51" s="14" customFormat="1" x14ac:dyDescent="0.2">
      <c r="B511" s="185"/>
      <c r="D511" s="174" t="s">
        <v>247</v>
      </c>
      <c r="E511" s="186" t="s">
        <v>1</v>
      </c>
      <c r="F511" s="187" t="s">
        <v>3575</v>
      </c>
      <c r="G511" s="244"/>
      <c r="H511" s="245">
        <v>3.6</v>
      </c>
      <c r="I511" s="244"/>
      <c r="J511" s="244"/>
      <c r="K511" s="244"/>
      <c r="L511" s="185"/>
      <c r="M511" s="188"/>
      <c r="N511" s="189"/>
      <c r="O511" s="189"/>
      <c r="P511" s="189"/>
      <c r="Q511" s="189"/>
      <c r="R511" s="189"/>
      <c r="S511" s="189"/>
      <c r="T511" s="190"/>
      <c r="AT511" s="186" t="s">
        <v>247</v>
      </c>
      <c r="AU511" s="186" t="s">
        <v>85</v>
      </c>
      <c r="AV511" s="14" t="s">
        <v>85</v>
      </c>
      <c r="AW511" s="14" t="s">
        <v>33</v>
      </c>
      <c r="AX511" s="14" t="s">
        <v>76</v>
      </c>
      <c r="AY511" s="186" t="s">
        <v>235</v>
      </c>
    </row>
    <row r="512" spans="2:51" s="13" customFormat="1" x14ac:dyDescent="0.2">
      <c r="B512" s="179"/>
      <c r="D512" s="174" t="s">
        <v>247</v>
      </c>
      <c r="E512" s="180" t="s">
        <v>1</v>
      </c>
      <c r="F512" s="181" t="s">
        <v>3558</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3576</v>
      </c>
      <c r="G513" s="244"/>
      <c r="H513" s="245">
        <v>5.3179999999999996</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583.12800000000004</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600</v>
      </c>
      <c r="D515" s="163" t="s">
        <v>237</v>
      </c>
      <c r="E515" s="164" t="s">
        <v>567</v>
      </c>
      <c r="F515" s="165" t="s">
        <v>568</v>
      </c>
      <c r="G515" s="240" t="s">
        <v>263</v>
      </c>
      <c r="H515" s="241">
        <v>583.12800000000004</v>
      </c>
      <c r="I515" s="167"/>
      <c r="J515" s="254">
        <f>ROUND(I515*H515,2)</f>
        <v>0</v>
      </c>
      <c r="K515" s="255" t="s">
        <v>241</v>
      </c>
      <c r="L515" s="34"/>
      <c r="M515" s="168" t="s">
        <v>1</v>
      </c>
      <c r="N515" s="169" t="s">
        <v>41</v>
      </c>
      <c r="O515" s="59"/>
      <c r="P515" s="170">
        <f>O515*H515</f>
        <v>0</v>
      </c>
      <c r="Q515" s="170">
        <v>8.5999999999999998E-4</v>
      </c>
      <c r="R515" s="170">
        <f>Q515*H515</f>
        <v>0.50149008000000006</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3577</v>
      </c>
    </row>
    <row r="516" spans="1:65" s="2" customFormat="1" ht="48.75" x14ac:dyDescent="0.2">
      <c r="A516" s="33"/>
      <c r="B516" s="34"/>
      <c r="C516" s="33"/>
      <c r="D516" s="174" t="s">
        <v>243</v>
      </c>
      <c r="E516" s="33"/>
      <c r="F516" s="175" t="s">
        <v>570</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234" x14ac:dyDescent="0.2">
      <c r="A517" s="33"/>
      <c r="B517" s="34"/>
      <c r="C517" s="33"/>
      <c r="D517" s="174" t="s">
        <v>245</v>
      </c>
      <c r="E517" s="33"/>
      <c r="F517" s="178" t="s">
        <v>564</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571</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4" customFormat="1" x14ac:dyDescent="0.2">
      <c r="B519" s="185"/>
      <c r="D519" s="174" t="s">
        <v>247</v>
      </c>
      <c r="E519" s="186" t="s">
        <v>1</v>
      </c>
      <c r="F519" s="187" t="s">
        <v>3578</v>
      </c>
      <c r="G519" s="244"/>
      <c r="H519" s="245">
        <v>583.12800000000004</v>
      </c>
      <c r="I519" s="244"/>
      <c r="J519" s="244"/>
      <c r="K519" s="244"/>
      <c r="L519" s="185"/>
      <c r="M519" s="188"/>
      <c r="N519" s="189"/>
      <c r="O519" s="189"/>
      <c r="P519" s="189"/>
      <c r="Q519" s="189"/>
      <c r="R519" s="189"/>
      <c r="S519" s="189"/>
      <c r="T519" s="190"/>
      <c r="AT519" s="186" t="s">
        <v>247</v>
      </c>
      <c r="AU519" s="186" t="s">
        <v>85</v>
      </c>
      <c r="AV519" s="14" t="s">
        <v>85</v>
      </c>
      <c r="AW519" s="14" t="s">
        <v>33</v>
      </c>
      <c r="AX519" s="14" t="s">
        <v>76</v>
      </c>
      <c r="AY519" s="186" t="s">
        <v>235</v>
      </c>
    </row>
    <row r="520" spans="1:65" s="15" customFormat="1" x14ac:dyDescent="0.2">
      <c r="B520" s="191"/>
      <c r="D520" s="174" t="s">
        <v>247</v>
      </c>
      <c r="E520" s="192" t="s">
        <v>1</v>
      </c>
      <c r="F520" s="193" t="s">
        <v>252</v>
      </c>
      <c r="G520" s="246"/>
      <c r="H520" s="247">
        <v>583.12800000000004</v>
      </c>
      <c r="I520" s="246"/>
      <c r="J520" s="246"/>
      <c r="K520" s="246"/>
      <c r="L520" s="191"/>
      <c r="M520" s="194"/>
      <c r="N520" s="195"/>
      <c r="O520" s="195"/>
      <c r="P520" s="195"/>
      <c r="Q520" s="195"/>
      <c r="R520" s="195"/>
      <c r="S520" s="195"/>
      <c r="T520" s="196"/>
      <c r="AT520" s="192" t="s">
        <v>247</v>
      </c>
      <c r="AU520" s="192" t="s">
        <v>85</v>
      </c>
      <c r="AV520" s="15" t="s">
        <v>98</v>
      </c>
      <c r="AW520" s="15" t="s">
        <v>33</v>
      </c>
      <c r="AX520" s="15" t="s">
        <v>83</v>
      </c>
      <c r="AY520" s="192" t="s">
        <v>235</v>
      </c>
    </row>
    <row r="521" spans="1:65" s="2" customFormat="1" ht="19.899999999999999" customHeight="1" x14ac:dyDescent="0.2">
      <c r="A521" s="33"/>
      <c r="B521" s="162"/>
      <c r="C521" s="163" t="s">
        <v>608</v>
      </c>
      <c r="D521" s="163" t="s">
        <v>237</v>
      </c>
      <c r="E521" s="164" t="s">
        <v>574</v>
      </c>
      <c r="F521" s="165" t="s">
        <v>575</v>
      </c>
      <c r="G521" s="240" t="s">
        <v>341</v>
      </c>
      <c r="H521" s="241">
        <v>19.7</v>
      </c>
      <c r="I521" s="167"/>
      <c r="J521" s="254">
        <f>ROUND(I521*H521,2)</f>
        <v>0</v>
      </c>
      <c r="K521" s="255" t="s">
        <v>241</v>
      </c>
      <c r="L521" s="34"/>
      <c r="M521" s="168" t="s">
        <v>1</v>
      </c>
      <c r="N521" s="169" t="s">
        <v>41</v>
      </c>
      <c r="O521" s="59"/>
      <c r="P521" s="170">
        <f>O521*H521</f>
        <v>0</v>
      </c>
      <c r="Q521" s="170">
        <v>1.0563100000000001</v>
      </c>
      <c r="R521" s="170">
        <f>Q521*H521</f>
        <v>20.809307</v>
      </c>
      <c r="S521" s="170">
        <v>0</v>
      </c>
      <c r="T521" s="171">
        <f>S521*H521</f>
        <v>0</v>
      </c>
      <c r="U521" s="33"/>
      <c r="V521" s="33"/>
      <c r="W521" s="33"/>
      <c r="X521" s="33"/>
      <c r="Y521" s="33"/>
      <c r="Z521" s="33"/>
      <c r="AA521" s="33"/>
      <c r="AB521" s="33"/>
      <c r="AC521" s="33"/>
      <c r="AD521" s="33"/>
      <c r="AE521" s="33"/>
      <c r="AR521" s="172" t="s">
        <v>98</v>
      </c>
      <c r="AT521" s="172" t="s">
        <v>237</v>
      </c>
      <c r="AU521" s="172" t="s">
        <v>85</v>
      </c>
      <c r="AY521" s="18" t="s">
        <v>235</v>
      </c>
      <c r="BE521" s="173">
        <f>IF(N521="základní",J521,0)</f>
        <v>0</v>
      </c>
      <c r="BF521" s="173">
        <f>IF(N521="snížená",J521,0)</f>
        <v>0</v>
      </c>
      <c r="BG521" s="173">
        <f>IF(N521="zákl. přenesená",J521,0)</f>
        <v>0</v>
      </c>
      <c r="BH521" s="173">
        <f>IF(N521="sníž. přenesená",J521,0)</f>
        <v>0</v>
      </c>
      <c r="BI521" s="173">
        <f>IF(N521="nulová",J521,0)</f>
        <v>0</v>
      </c>
      <c r="BJ521" s="18" t="s">
        <v>83</v>
      </c>
      <c r="BK521" s="173">
        <f>ROUND(I521*H521,2)</f>
        <v>0</v>
      </c>
      <c r="BL521" s="18" t="s">
        <v>98</v>
      </c>
      <c r="BM521" s="172" t="s">
        <v>3579</v>
      </c>
    </row>
    <row r="522" spans="1:65" s="2" customFormat="1" ht="58.5" x14ac:dyDescent="0.2">
      <c r="A522" s="33"/>
      <c r="B522" s="34"/>
      <c r="C522" s="33"/>
      <c r="D522" s="174" t="s">
        <v>243</v>
      </c>
      <c r="E522" s="33"/>
      <c r="F522" s="175" t="s">
        <v>577</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243</v>
      </c>
      <c r="AU522" s="18" t="s">
        <v>85</v>
      </c>
    </row>
    <row r="523" spans="1:65" s="2" customFormat="1" ht="117" x14ac:dyDescent="0.2">
      <c r="A523" s="33"/>
      <c r="B523" s="34"/>
      <c r="C523" s="33"/>
      <c r="D523" s="174" t="s">
        <v>245</v>
      </c>
      <c r="E523" s="33"/>
      <c r="F523" s="178" t="s">
        <v>578</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245</v>
      </c>
      <c r="AU523" s="18" t="s">
        <v>85</v>
      </c>
    </row>
    <row r="524" spans="1:65" s="13" customFormat="1" x14ac:dyDescent="0.2">
      <c r="B524" s="179"/>
      <c r="D524" s="174" t="s">
        <v>247</v>
      </c>
      <c r="E524" s="180" t="s">
        <v>1</v>
      </c>
      <c r="F524" s="181" t="s">
        <v>579</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3580</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3581</v>
      </c>
      <c r="G526" s="244"/>
      <c r="H526" s="245">
        <v>11.722</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3" customFormat="1" x14ac:dyDescent="0.2">
      <c r="B527" s="179"/>
      <c r="D527" s="174" t="s">
        <v>247</v>
      </c>
      <c r="E527" s="180" t="s">
        <v>1</v>
      </c>
      <c r="F527" s="181" t="s">
        <v>3582</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3583</v>
      </c>
      <c r="G528" s="244"/>
      <c r="H528" s="245">
        <v>0.89200000000000002</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3" customFormat="1" x14ac:dyDescent="0.2">
      <c r="B529" s="179"/>
      <c r="D529" s="174" t="s">
        <v>247</v>
      </c>
      <c r="E529" s="180" t="s">
        <v>1</v>
      </c>
      <c r="F529" s="181" t="s">
        <v>3584</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3585</v>
      </c>
      <c r="G530" s="244"/>
      <c r="H530" s="245">
        <v>6.59</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3586</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3587</v>
      </c>
      <c r="G532" s="244"/>
      <c r="H532" s="245">
        <v>0.1</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3" customFormat="1" x14ac:dyDescent="0.2">
      <c r="B533" s="179"/>
      <c r="D533" s="174" t="s">
        <v>247</v>
      </c>
      <c r="E533" s="180" t="s">
        <v>1</v>
      </c>
      <c r="F533" s="181" t="s">
        <v>3588</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3589</v>
      </c>
      <c r="G534" s="244"/>
      <c r="H534" s="245">
        <v>0.39600000000000002</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19.7</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9.899999999999999" customHeight="1" x14ac:dyDescent="0.2">
      <c r="A536" s="33"/>
      <c r="B536" s="162"/>
      <c r="C536" s="163" t="s">
        <v>616</v>
      </c>
      <c r="D536" s="163" t="s">
        <v>237</v>
      </c>
      <c r="E536" s="164" t="s">
        <v>1517</v>
      </c>
      <c r="F536" s="165" t="s">
        <v>1518</v>
      </c>
      <c r="G536" s="240" t="s">
        <v>341</v>
      </c>
      <c r="H536" s="241">
        <v>0.89600000000000002</v>
      </c>
      <c r="I536" s="167"/>
      <c r="J536" s="254">
        <f>ROUND(I536*H536,2)</f>
        <v>0</v>
      </c>
      <c r="K536" s="255" t="s">
        <v>241</v>
      </c>
      <c r="L536" s="34"/>
      <c r="M536" s="168" t="s">
        <v>1</v>
      </c>
      <c r="N536" s="169" t="s">
        <v>41</v>
      </c>
      <c r="O536" s="59"/>
      <c r="P536" s="170">
        <f>O536*H536</f>
        <v>0</v>
      </c>
      <c r="Q536" s="170">
        <v>1.0395099999999999</v>
      </c>
      <c r="R536" s="170">
        <f>Q536*H536</f>
        <v>0.93140095999999994</v>
      </c>
      <c r="S536" s="170">
        <v>0</v>
      </c>
      <c r="T536" s="171">
        <f>S536*H536</f>
        <v>0</v>
      </c>
      <c r="U536" s="33"/>
      <c r="V536" s="33"/>
      <c r="W536" s="33"/>
      <c r="X536" s="33"/>
      <c r="Y536" s="33"/>
      <c r="Z536" s="33"/>
      <c r="AA536" s="33"/>
      <c r="AB536" s="33"/>
      <c r="AC536" s="33"/>
      <c r="AD536" s="33"/>
      <c r="AE536" s="33"/>
      <c r="AR536" s="172" t="s">
        <v>98</v>
      </c>
      <c r="AT536" s="172" t="s">
        <v>237</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3590</v>
      </c>
    </row>
    <row r="537" spans="1:65" s="2" customFormat="1" ht="68.25" x14ac:dyDescent="0.2">
      <c r="A537" s="33"/>
      <c r="B537" s="34"/>
      <c r="C537" s="33"/>
      <c r="D537" s="174" t="s">
        <v>243</v>
      </c>
      <c r="E537" s="33"/>
      <c r="F537" s="175" t="s">
        <v>1520</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2" customFormat="1" ht="117" x14ac:dyDescent="0.2">
      <c r="A538" s="33"/>
      <c r="B538" s="34"/>
      <c r="C538" s="33"/>
      <c r="D538" s="174" t="s">
        <v>245</v>
      </c>
      <c r="E538" s="33"/>
      <c r="F538" s="178" t="s">
        <v>578</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245</v>
      </c>
      <c r="AU538" s="18" t="s">
        <v>85</v>
      </c>
    </row>
    <row r="539" spans="1:65" s="13" customFormat="1" x14ac:dyDescent="0.2">
      <c r="B539" s="179"/>
      <c r="D539" s="174" t="s">
        <v>247</v>
      </c>
      <c r="E539" s="180" t="s">
        <v>1</v>
      </c>
      <c r="F539" s="181" t="s">
        <v>3423</v>
      </c>
      <c r="G539" s="242"/>
      <c r="H539" s="243" t="s">
        <v>1</v>
      </c>
      <c r="I539" s="242"/>
      <c r="J539" s="242"/>
      <c r="K539" s="242"/>
      <c r="L539" s="179"/>
      <c r="M539" s="182"/>
      <c r="N539" s="183"/>
      <c r="O539" s="183"/>
      <c r="P539" s="183"/>
      <c r="Q539" s="183"/>
      <c r="R539" s="183"/>
      <c r="S539" s="183"/>
      <c r="T539" s="184"/>
      <c r="AT539" s="180" t="s">
        <v>247</v>
      </c>
      <c r="AU539" s="180" t="s">
        <v>85</v>
      </c>
      <c r="AV539" s="13" t="s">
        <v>83</v>
      </c>
      <c r="AW539" s="13" t="s">
        <v>33</v>
      </c>
      <c r="AX539" s="13" t="s">
        <v>76</v>
      </c>
      <c r="AY539" s="180" t="s">
        <v>235</v>
      </c>
    </row>
    <row r="540" spans="1:65" s="13" customFormat="1" x14ac:dyDescent="0.2">
      <c r="B540" s="179"/>
      <c r="D540" s="174" t="s">
        <v>247</v>
      </c>
      <c r="E540" s="180" t="s">
        <v>1</v>
      </c>
      <c r="F540" s="181" t="s">
        <v>3591</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3592</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3593</v>
      </c>
      <c r="G542" s="244"/>
      <c r="H542" s="245">
        <v>0.89600000000000002</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0.89600000000000002</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12" customFormat="1" ht="22.9" customHeight="1" x14ac:dyDescent="0.2">
      <c r="B544" s="152"/>
      <c r="D544" s="153" t="s">
        <v>75</v>
      </c>
      <c r="E544" s="161" t="s">
        <v>98</v>
      </c>
      <c r="F544" s="161" t="s">
        <v>581</v>
      </c>
      <c r="G544" s="239"/>
      <c r="H544" s="239"/>
      <c r="I544" s="239"/>
      <c r="J544" s="253">
        <f>BK544</f>
        <v>0</v>
      </c>
      <c r="K544" s="239"/>
      <c r="L544" s="152"/>
      <c r="M544" s="155"/>
      <c r="N544" s="156"/>
      <c r="O544" s="156"/>
      <c r="P544" s="157">
        <f>SUM(P545:P645)</f>
        <v>0</v>
      </c>
      <c r="Q544" s="156"/>
      <c r="R544" s="157">
        <f>SUM(R545:R645)</f>
        <v>660.71796539999991</v>
      </c>
      <c r="S544" s="156"/>
      <c r="T544" s="158">
        <f>SUM(T545:T645)</f>
        <v>0</v>
      </c>
      <c r="AR544" s="153" t="s">
        <v>83</v>
      </c>
      <c r="AT544" s="159" t="s">
        <v>75</v>
      </c>
      <c r="AU544" s="159" t="s">
        <v>83</v>
      </c>
      <c r="AY544" s="153" t="s">
        <v>235</v>
      </c>
      <c r="BK544" s="160">
        <f>SUM(BK545:BK645)</f>
        <v>0</v>
      </c>
    </row>
    <row r="545" spans="1:65" s="2" customFormat="1" ht="19.899999999999999" customHeight="1" x14ac:dyDescent="0.2">
      <c r="A545" s="33"/>
      <c r="B545" s="162"/>
      <c r="C545" s="163" t="s">
        <v>624</v>
      </c>
      <c r="D545" s="163" t="s">
        <v>237</v>
      </c>
      <c r="E545" s="164" t="s">
        <v>1564</v>
      </c>
      <c r="F545" s="165" t="s">
        <v>1565</v>
      </c>
      <c r="G545" s="240" t="s">
        <v>271</v>
      </c>
      <c r="H545" s="241">
        <v>40.448</v>
      </c>
      <c r="I545" s="167"/>
      <c r="J545" s="254">
        <f>ROUND(I545*H545,2)</f>
        <v>0</v>
      </c>
      <c r="K545" s="255" t="s">
        <v>1</v>
      </c>
      <c r="L545" s="34"/>
      <c r="M545" s="168" t="s">
        <v>1</v>
      </c>
      <c r="N545" s="169" t="s">
        <v>41</v>
      </c>
      <c r="O545" s="59"/>
      <c r="P545" s="170">
        <f>O545*H545</f>
        <v>0</v>
      </c>
      <c r="Q545" s="170">
        <v>0</v>
      </c>
      <c r="R545" s="170">
        <f>Q545*H545</f>
        <v>0</v>
      </c>
      <c r="S545" s="170">
        <v>0</v>
      </c>
      <c r="T545" s="171">
        <f>S545*H545</f>
        <v>0</v>
      </c>
      <c r="U545" s="33"/>
      <c r="V545" s="33"/>
      <c r="W545" s="33"/>
      <c r="X545" s="33"/>
      <c r="Y545" s="33"/>
      <c r="Z545" s="33"/>
      <c r="AA545" s="33"/>
      <c r="AB545" s="33"/>
      <c r="AC545" s="33"/>
      <c r="AD545" s="33"/>
      <c r="AE545" s="33"/>
      <c r="AR545" s="172" t="s">
        <v>98</v>
      </c>
      <c r="AT545" s="172" t="s">
        <v>237</v>
      </c>
      <c r="AU545" s="172" t="s">
        <v>85</v>
      </c>
      <c r="AY545" s="18" t="s">
        <v>235</v>
      </c>
      <c r="BE545" s="173">
        <f>IF(N545="základní",J545,0)</f>
        <v>0</v>
      </c>
      <c r="BF545" s="173">
        <f>IF(N545="snížená",J545,0)</f>
        <v>0</v>
      </c>
      <c r="BG545" s="173">
        <f>IF(N545="zákl. přenesená",J545,0)</f>
        <v>0</v>
      </c>
      <c r="BH545" s="173">
        <f>IF(N545="sníž. přenesená",J545,0)</f>
        <v>0</v>
      </c>
      <c r="BI545" s="173">
        <f>IF(N545="nulová",J545,0)</f>
        <v>0</v>
      </c>
      <c r="BJ545" s="18" t="s">
        <v>83</v>
      </c>
      <c r="BK545" s="173">
        <f>ROUND(I545*H545,2)</f>
        <v>0</v>
      </c>
      <c r="BL545" s="18" t="s">
        <v>98</v>
      </c>
      <c r="BM545" s="172" t="s">
        <v>3594</v>
      </c>
    </row>
    <row r="546" spans="1:65" s="2" customFormat="1" ht="29.25" x14ac:dyDescent="0.2">
      <c r="A546" s="33"/>
      <c r="B546" s="34"/>
      <c r="C546" s="33"/>
      <c r="D546" s="174" t="s">
        <v>243</v>
      </c>
      <c r="E546" s="33"/>
      <c r="F546" s="175" t="s">
        <v>1567</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243</v>
      </c>
      <c r="AU546" s="18" t="s">
        <v>85</v>
      </c>
    </row>
    <row r="547" spans="1:65" s="2" customFormat="1" ht="39" x14ac:dyDescent="0.2">
      <c r="A547" s="33"/>
      <c r="B547" s="34"/>
      <c r="C547" s="33"/>
      <c r="D547" s="174" t="s">
        <v>245</v>
      </c>
      <c r="E547" s="33"/>
      <c r="F547" s="178" t="s">
        <v>1560</v>
      </c>
      <c r="G547" s="238"/>
      <c r="H547" s="238"/>
      <c r="I547" s="238"/>
      <c r="J547" s="238"/>
      <c r="K547" s="238"/>
      <c r="L547" s="34"/>
      <c r="M547" s="176"/>
      <c r="N547" s="177"/>
      <c r="O547" s="59"/>
      <c r="P547" s="59"/>
      <c r="Q547" s="59"/>
      <c r="R547" s="59"/>
      <c r="S547" s="59"/>
      <c r="T547" s="60"/>
      <c r="U547" s="33"/>
      <c r="V547" s="33"/>
      <c r="W547" s="33"/>
      <c r="X547" s="33"/>
      <c r="Y547" s="33"/>
      <c r="Z547" s="33"/>
      <c r="AA547" s="33"/>
      <c r="AB547" s="33"/>
      <c r="AC547" s="33"/>
      <c r="AD547" s="33"/>
      <c r="AE547" s="33"/>
      <c r="AT547" s="18" t="s">
        <v>245</v>
      </c>
      <c r="AU547" s="18" t="s">
        <v>85</v>
      </c>
    </row>
    <row r="548" spans="1:65" s="13" customFormat="1" x14ac:dyDescent="0.2">
      <c r="B548" s="179"/>
      <c r="D548" s="174" t="s">
        <v>247</v>
      </c>
      <c r="E548" s="180" t="s">
        <v>1</v>
      </c>
      <c r="F548" s="181" t="s">
        <v>3423</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3" customFormat="1" x14ac:dyDescent="0.2">
      <c r="B549" s="179"/>
      <c r="D549" s="174" t="s">
        <v>247</v>
      </c>
      <c r="E549" s="180" t="s">
        <v>1</v>
      </c>
      <c r="F549" s="181" t="s">
        <v>1568</v>
      </c>
      <c r="G549" s="242"/>
      <c r="H549" s="243" t="s">
        <v>1</v>
      </c>
      <c r="I549" s="242"/>
      <c r="J549" s="242"/>
      <c r="K549" s="242"/>
      <c r="L549" s="179"/>
      <c r="M549" s="182"/>
      <c r="N549" s="183"/>
      <c r="O549" s="183"/>
      <c r="P549" s="183"/>
      <c r="Q549" s="183"/>
      <c r="R549" s="183"/>
      <c r="S549" s="183"/>
      <c r="T549" s="184"/>
      <c r="AT549" s="180" t="s">
        <v>247</v>
      </c>
      <c r="AU549" s="180" t="s">
        <v>85</v>
      </c>
      <c r="AV549" s="13" t="s">
        <v>83</v>
      </c>
      <c r="AW549" s="13" t="s">
        <v>33</v>
      </c>
      <c r="AX549" s="13" t="s">
        <v>76</v>
      </c>
      <c r="AY549" s="180" t="s">
        <v>235</v>
      </c>
    </row>
    <row r="550" spans="1:65" s="13" customFormat="1" x14ac:dyDescent="0.2">
      <c r="B550" s="179"/>
      <c r="D550" s="174" t="s">
        <v>247</v>
      </c>
      <c r="E550" s="180" t="s">
        <v>1</v>
      </c>
      <c r="F550" s="181" t="s">
        <v>3532</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3595</v>
      </c>
      <c r="G551" s="244"/>
      <c r="H551" s="245">
        <v>19.135999999999999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4" customFormat="1" x14ac:dyDescent="0.2">
      <c r="B552" s="185"/>
      <c r="D552" s="174" t="s">
        <v>247</v>
      </c>
      <c r="E552" s="186" t="s">
        <v>1</v>
      </c>
      <c r="F552" s="187" t="s">
        <v>3596</v>
      </c>
      <c r="G552" s="244"/>
      <c r="H552" s="245">
        <v>14.536</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3" customFormat="1" x14ac:dyDescent="0.2">
      <c r="B553" s="179"/>
      <c r="D553" s="174" t="s">
        <v>247</v>
      </c>
      <c r="E553" s="180" t="s">
        <v>1</v>
      </c>
      <c r="F553" s="181" t="s">
        <v>3597</v>
      </c>
      <c r="G553" s="242"/>
      <c r="H553" s="243" t="s">
        <v>1</v>
      </c>
      <c r="I553" s="242"/>
      <c r="J553" s="242"/>
      <c r="K553" s="242"/>
      <c r="L553" s="179"/>
      <c r="M553" s="182"/>
      <c r="N553" s="183"/>
      <c r="O553" s="183"/>
      <c r="P553" s="183"/>
      <c r="Q553" s="183"/>
      <c r="R553" s="183"/>
      <c r="S553" s="183"/>
      <c r="T553" s="184"/>
      <c r="AT553" s="180" t="s">
        <v>247</v>
      </c>
      <c r="AU553" s="180" t="s">
        <v>85</v>
      </c>
      <c r="AV553" s="13" t="s">
        <v>83</v>
      </c>
      <c r="AW553" s="13" t="s">
        <v>33</v>
      </c>
      <c r="AX553" s="13" t="s">
        <v>76</v>
      </c>
      <c r="AY553" s="180" t="s">
        <v>235</v>
      </c>
    </row>
    <row r="554" spans="1:65" s="14" customFormat="1" x14ac:dyDescent="0.2">
      <c r="B554" s="185"/>
      <c r="D554" s="174" t="s">
        <v>247</v>
      </c>
      <c r="E554" s="186" t="s">
        <v>1</v>
      </c>
      <c r="F554" s="187" t="s">
        <v>3598</v>
      </c>
      <c r="G554" s="244"/>
      <c r="H554" s="245">
        <v>6.7759999999999998</v>
      </c>
      <c r="I554" s="244"/>
      <c r="J554" s="244"/>
      <c r="K554" s="244"/>
      <c r="L554" s="185"/>
      <c r="M554" s="188"/>
      <c r="N554" s="189"/>
      <c r="O554" s="189"/>
      <c r="P554" s="189"/>
      <c r="Q554" s="189"/>
      <c r="R554" s="189"/>
      <c r="S554" s="189"/>
      <c r="T554" s="190"/>
      <c r="AT554" s="186" t="s">
        <v>247</v>
      </c>
      <c r="AU554" s="186" t="s">
        <v>85</v>
      </c>
      <c r="AV554" s="14" t="s">
        <v>85</v>
      </c>
      <c r="AW554" s="14" t="s">
        <v>33</v>
      </c>
      <c r="AX554" s="14" t="s">
        <v>76</v>
      </c>
      <c r="AY554" s="186" t="s">
        <v>235</v>
      </c>
    </row>
    <row r="555" spans="1:65" s="15" customFormat="1" x14ac:dyDescent="0.2">
      <c r="B555" s="191"/>
      <c r="D555" s="174" t="s">
        <v>247</v>
      </c>
      <c r="E555" s="192" t="s">
        <v>1</v>
      </c>
      <c r="F555" s="193" t="s">
        <v>252</v>
      </c>
      <c r="G555" s="246"/>
      <c r="H555" s="247">
        <v>40.448</v>
      </c>
      <c r="I555" s="246"/>
      <c r="J555" s="246"/>
      <c r="K555" s="246"/>
      <c r="L555" s="191"/>
      <c r="M555" s="194"/>
      <c r="N555" s="195"/>
      <c r="O555" s="195"/>
      <c r="P555" s="195"/>
      <c r="Q555" s="195"/>
      <c r="R555" s="195"/>
      <c r="S555" s="195"/>
      <c r="T555" s="196"/>
      <c r="AT555" s="192" t="s">
        <v>247</v>
      </c>
      <c r="AU555" s="192" t="s">
        <v>85</v>
      </c>
      <c r="AV555" s="15" t="s">
        <v>98</v>
      </c>
      <c r="AW555" s="15" t="s">
        <v>33</v>
      </c>
      <c r="AX555" s="15" t="s">
        <v>83</v>
      </c>
      <c r="AY555" s="192" t="s">
        <v>235</v>
      </c>
    </row>
    <row r="556" spans="1:65" s="2" customFormat="1" ht="19.899999999999999" customHeight="1" x14ac:dyDescent="0.2">
      <c r="A556" s="33"/>
      <c r="B556" s="162"/>
      <c r="C556" s="163" t="s">
        <v>633</v>
      </c>
      <c r="D556" s="163" t="s">
        <v>237</v>
      </c>
      <c r="E556" s="164" t="s">
        <v>3599</v>
      </c>
      <c r="F556" s="165" t="s">
        <v>3600</v>
      </c>
      <c r="G556" s="240" t="s">
        <v>271</v>
      </c>
      <c r="H556" s="241">
        <v>3.6269999999999998</v>
      </c>
      <c r="I556" s="167"/>
      <c r="J556" s="254">
        <f>ROUND(I556*H556,2)</f>
        <v>0</v>
      </c>
      <c r="K556" s="255" t="s">
        <v>241</v>
      </c>
      <c r="L556" s="34"/>
      <c r="M556" s="168" t="s">
        <v>1</v>
      </c>
      <c r="N556" s="169" t="s">
        <v>41</v>
      </c>
      <c r="O556" s="59"/>
      <c r="P556" s="170">
        <f>O556*H556</f>
        <v>0</v>
      </c>
      <c r="Q556" s="170">
        <v>0</v>
      </c>
      <c r="R556" s="170">
        <f>Q556*H556</f>
        <v>0</v>
      </c>
      <c r="S556" s="170">
        <v>0</v>
      </c>
      <c r="T556" s="171">
        <f>S556*H556</f>
        <v>0</v>
      </c>
      <c r="U556" s="33"/>
      <c r="V556" s="33"/>
      <c r="W556" s="33"/>
      <c r="X556" s="33"/>
      <c r="Y556" s="33"/>
      <c r="Z556" s="33"/>
      <c r="AA556" s="33"/>
      <c r="AB556" s="33"/>
      <c r="AC556" s="33"/>
      <c r="AD556" s="33"/>
      <c r="AE556" s="33"/>
      <c r="AR556" s="172" t="s">
        <v>98</v>
      </c>
      <c r="AT556" s="172" t="s">
        <v>237</v>
      </c>
      <c r="AU556" s="172" t="s">
        <v>85</v>
      </c>
      <c r="AY556" s="18" t="s">
        <v>235</v>
      </c>
      <c r="BE556" s="173">
        <f>IF(N556="základní",J556,0)</f>
        <v>0</v>
      </c>
      <c r="BF556" s="173">
        <f>IF(N556="snížená",J556,0)</f>
        <v>0</v>
      </c>
      <c r="BG556" s="173">
        <f>IF(N556="zákl. přenesená",J556,0)</f>
        <v>0</v>
      </c>
      <c r="BH556" s="173">
        <f>IF(N556="sníž. přenesená",J556,0)</f>
        <v>0</v>
      </c>
      <c r="BI556" s="173">
        <f>IF(N556="nulová",J556,0)</f>
        <v>0</v>
      </c>
      <c r="BJ556" s="18" t="s">
        <v>83</v>
      </c>
      <c r="BK556" s="173">
        <f>ROUND(I556*H556,2)</f>
        <v>0</v>
      </c>
      <c r="BL556" s="18" t="s">
        <v>98</v>
      </c>
      <c r="BM556" s="172" t="s">
        <v>3601</v>
      </c>
    </row>
    <row r="557" spans="1:65" s="2" customFormat="1" ht="29.25" x14ac:dyDescent="0.2">
      <c r="A557" s="33"/>
      <c r="B557" s="34"/>
      <c r="C557" s="33"/>
      <c r="D557" s="174" t="s">
        <v>243</v>
      </c>
      <c r="E557" s="33"/>
      <c r="F557" s="175" t="s">
        <v>3602</v>
      </c>
      <c r="G557" s="238"/>
      <c r="H557" s="238"/>
      <c r="I557" s="238"/>
      <c r="J557" s="238"/>
      <c r="K557" s="238"/>
      <c r="L557" s="34"/>
      <c r="M557" s="176"/>
      <c r="N557" s="177"/>
      <c r="O557" s="59"/>
      <c r="P557" s="59"/>
      <c r="Q557" s="59"/>
      <c r="R557" s="59"/>
      <c r="S557" s="59"/>
      <c r="T557" s="60"/>
      <c r="U557" s="33"/>
      <c r="V557" s="33"/>
      <c r="W557" s="33"/>
      <c r="X557" s="33"/>
      <c r="Y557" s="33"/>
      <c r="Z557" s="33"/>
      <c r="AA557" s="33"/>
      <c r="AB557" s="33"/>
      <c r="AC557" s="33"/>
      <c r="AD557" s="33"/>
      <c r="AE557" s="33"/>
      <c r="AT557" s="18" t="s">
        <v>243</v>
      </c>
      <c r="AU557" s="18" t="s">
        <v>85</v>
      </c>
    </row>
    <row r="558" spans="1:65" s="2" customFormat="1" ht="39" x14ac:dyDescent="0.2">
      <c r="A558" s="33"/>
      <c r="B558" s="34"/>
      <c r="C558" s="33"/>
      <c r="D558" s="174" t="s">
        <v>245</v>
      </c>
      <c r="E558" s="33"/>
      <c r="F558" s="178" t="s">
        <v>3603</v>
      </c>
      <c r="G558" s="238"/>
      <c r="H558" s="238"/>
      <c r="I558" s="238"/>
      <c r="J558" s="238"/>
      <c r="K558" s="238"/>
      <c r="L558" s="34"/>
      <c r="M558" s="176"/>
      <c r="N558" s="177"/>
      <c r="O558" s="59"/>
      <c r="P558" s="59"/>
      <c r="Q558" s="59"/>
      <c r="R558" s="59"/>
      <c r="S558" s="59"/>
      <c r="T558" s="60"/>
      <c r="U558" s="33"/>
      <c r="V558" s="33"/>
      <c r="W558" s="33"/>
      <c r="X558" s="33"/>
      <c r="Y558" s="33"/>
      <c r="Z558" s="33"/>
      <c r="AA558" s="33"/>
      <c r="AB558" s="33"/>
      <c r="AC558" s="33"/>
      <c r="AD558" s="33"/>
      <c r="AE558" s="33"/>
      <c r="AT558" s="18" t="s">
        <v>245</v>
      </c>
      <c r="AU558" s="18" t="s">
        <v>85</v>
      </c>
    </row>
    <row r="559" spans="1:65" s="13" customFormat="1" x14ac:dyDescent="0.2">
      <c r="B559" s="179"/>
      <c r="D559" s="174" t="s">
        <v>247</v>
      </c>
      <c r="E559" s="180" t="s">
        <v>1</v>
      </c>
      <c r="F559" s="181" t="s">
        <v>3423</v>
      </c>
      <c r="G559" s="242"/>
      <c r="H559" s="243" t="s">
        <v>1</v>
      </c>
      <c r="I559" s="242"/>
      <c r="J559" s="242"/>
      <c r="K559" s="242"/>
      <c r="L559" s="179"/>
      <c r="M559" s="182"/>
      <c r="N559" s="183"/>
      <c r="O559" s="183"/>
      <c r="P559" s="183"/>
      <c r="Q559" s="183"/>
      <c r="R559" s="183"/>
      <c r="S559" s="183"/>
      <c r="T559" s="184"/>
      <c r="AT559" s="180" t="s">
        <v>247</v>
      </c>
      <c r="AU559" s="180" t="s">
        <v>85</v>
      </c>
      <c r="AV559" s="13" t="s">
        <v>83</v>
      </c>
      <c r="AW559" s="13" t="s">
        <v>33</v>
      </c>
      <c r="AX559" s="13" t="s">
        <v>76</v>
      </c>
      <c r="AY559" s="180" t="s">
        <v>235</v>
      </c>
    </row>
    <row r="560" spans="1:65" s="13" customFormat="1" x14ac:dyDescent="0.2">
      <c r="B560" s="179"/>
      <c r="D560" s="174" t="s">
        <v>247</v>
      </c>
      <c r="E560" s="180" t="s">
        <v>1</v>
      </c>
      <c r="F560" s="181" t="s">
        <v>3604</v>
      </c>
      <c r="G560" s="242"/>
      <c r="H560" s="243" t="s">
        <v>1</v>
      </c>
      <c r="I560" s="242"/>
      <c r="J560" s="242"/>
      <c r="K560" s="242"/>
      <c r="L560" s="179"/>
      <c r="M560" s="182"/>
      <c r="N560" s="183"/>
      <c r="O560" s="183"/>
      <c r="P560" s="183"/>
      <c r="Q560" s="183"/>
      <c r="R560" s="183"/>
      <c r="S560" s="183"/>
      <c r="T560" s="184"/>
      <c r="AT560" s="180" t="s">
        <v>247</v>
      </c>
      <c r="AU560" s="180" t="s">
        <v>85</v>
      </c>
      <c r="AV560" s="13" t="s">
        <v>83</v>
      </c>
      <c r="AW560" s="13" t="s">
        <v>33</v>
      </c>
      <c r="AX560" s="13" t="s">
        <v>76</v>
      </c>
      <c r="AY560" s="180" t="s">
        <v>235</v>
      </c>
    </row>
    <row r="561" spans="1:65" s="14" customFormat="1" x14ac:dyDescent="0.2">
      <c r="B561" s="185"/>
      <c r="D561" s="174" t="s">
        <v>247</v>
      </c>
      <c r="E561" s="186" t="s">
        <v>1</v>
      </c>
      <c r="F561" s="187" t="s">
        <v>3605</v>
      </c>
      <c r="G561" s="244"/>
      <c r="H561" s="245">
        <v>3.6269999999999998</v>
      </c>
      <c r="I561" s="244"/>
      <c r="J561" s="244"/>
      <c r="K561" s="244"/>
      <c r="L561" s="185"/>
      <c r="M561" s="188"/>
      <c r="N561" s="189"/>
      <c r="O561" s="189"/>
      <c r="P561" s="189"/>
      <c r="Q561" s="189"/>
      <c r="R561" s="189"/>
      <c r="S561" s="189"/>
      <c r="T561" s="190"/>
      <c r="AT561" s="186" t="s">
        <v>247</v>
      </c>
      <c r="AU561" s="186" t="s">
        <v>85</v>
      </c>
      <c r="AV561" s="14" t="s">
        <v>85</v>
      </c>
      <c r="AW561" s="14" t="s">
        <v>33</v>
      </c>
      <c r="AX561" s="14" t="s">
        <v>76</v>
      </c>
      <c r="AY561" s="186" t="s">
        <v>235</v>
      </c>
    </row>
    <row r="562" spans="1:65" s="15" customFormat="1" x14ac:dyDescent="0.2">
      <c r="B562" s="191"/>
      <c r="D562" s="174" t="s">
        <v>247</v>
      </c>
      <c r="E562" s="192" t="s">
        <v>1</v>
      </c>
      <c r="F562" s="193" t="s">
        <v>252</v>
      </c>
      <c r="G562" s="246"/>
      <c r="H562" s="247">
        <v>3.6269999999999998</v>
      </c>
      <c r="I562" s="246"/>
      <c r="J562" s="246"/>
      <c r="K562" s="246"/>
      <c r="L562" s="191"/>
      <c r="M562" s="194"/>
      <c r="N562" s="195"/>
      <c r="O562" s="195"/>
      <c r="P562" s="195"/>
      <c r="Q562" s="195"/>
      <c r="R562" s="195"/>
      <c r="S562" s="195"/>
      <c r="T562" s="196"/>
      <c r="AT562" s="192" t="s">
        <v>247</v>
      </c>
      <c r="AU562" s="192" t="s">
        <v>85</v>
      </c>
      <c r="AV562" s="15" t="s">
        <v>98</v>
      </c>
      <c r="AW562" s="15" t="s">
        <v>33</v>
      </c>
      <c r="AX562" s="15" t="s">
        <v>83</v>
      </c>
      <c r="AY562" s="192" t="s">
        <v>235</v>
      </c>
    </row>
    <row r="563" spans="1:65" s="2" customFormat="1" ht="19.899999999999999" customHeight="1" x14ac:dyDescent="0.2">
      <c r="A563" s="33"/>
      <c r="B563" s="162"/>
      <c r="C563" s="163" t="s">
        <v>638</v>
      </c>
      <c r="D563" s="163" t="s">
        <v>237</v>
      </c>
      <c r="E563" s="164" t="s">
        <v>1591</v>
      </c>
      <c r="F563" s="165" t="s">
        <v>1592</v>
      </c>
      <c r="G563" s="240" t="s">
        <v>271</v>
      </c>
      <c r="H563" s="241">
        <v>116.756</v>
      </c>
      <c r="I563" s="167"/>
      <c r="J563" s="254">
        <f>ROUND(I563*H563,2)</f>
        <v>0</v>
      </c>
      <c r="K563" s="255" t="s">
        <v>241</v>
      </c>
      <c r="L563" s="34"/>
      <c r="M563" s="168" t="s">
        <v>1</v>
      </c>
      <c r="N563" s="169" t="s">
        <v>41</v>
      </c>
      <c r="O563" s="59"/>
      <c r="P563" s="170">
        <f>O563*H563</f>
        <v>0</v>
      </c>
      <c r="Q563" s="170">
        <v>1.89</v>
      </c>
      <c r="R563" s="170">
        <f>Q563*H563</f>
        <v>220.66883999999999</v>
      </c>
      <c r="S563" s="170">
        <v>0</v>
      </c>
      <c r="T563" s="171">
        <f>S563*H563</f>
        <v>0</v>
      </c>
      <c r="U563" s="33"/>
      <c r="V563" s="33"/>
      <c r="W563" s="33"/>
      <c r="X563" s="33"/>
      <c r="Y563" s="33"/>
      <c r="Z563" s="33"/>
      <c r="AA563" s="33"/>
      <c r="AB563" s="33"/>
      <c r="AC563" s="33"/>
      <c r="AD563" s="33"/>
      <c r="AE563" s="33"/>
      <c r="AR563" s="172" t="s">
        <v>98</v>
      </c>
      <c r="AT563" s="172" t="s">
        <v>237</v>
      </c>
      <c r="AU563" s="172" t="s">
        <v>85</v>
      </c>
      <c r="AY563" s="18" t="s">
        <v>235</v>
      </c>
      <c r="BE563" s="173">
        <f>IF(N563="základní",J563,0)</f>
        <v>0</v>
      </c>
      <c r="BF563" s="173">
        <f>IF(N563="snížená",J563,0)</f>
        <v>0</v>
      </c>
      <c r="BG563" s="173">
        <f>IF(N563="zákl. přenesená",J563,0)</f>
        <v>0</v>
      </c>
      <c r="BH563" s="173">
        <f>IF(N563="sníž. přenesená",J563,0)</f>
        <v>0</v>
      </c>
      <c r="BI563" s="173">
        <f>IF(N563="nulová",J563,0)</f>
        <v>0</v>
      </c>
      <c r="BJ563" s="18" t="s">
        <v>83</v>
      </c>
      <c r="BK563" s="173">
        <f>ROUND(I563*H563,2)</f>
        <v>0</v>
      </c>
      <c r="BL563" s="18" t="s">
        <v>98</v>
      </c>
      <c r="BM563" s="172" t="s">
        <v>3606</v>
      </c>
    </row>
    <row r="564" spans="1:65" s="2" customFormat="1" ht="19.5" x14ac:dyDescent="0.2">
      <c r="A564" s="33"/>
      <c r="B564" s="34"/>
      <c r="C564" s="33"/>
      <c r="D564" s="174" t="s">
        <v>243</v>
      </c>
      <c r="E564" s="33"/>
      <c r="F564" s="175" t="s">
        <v>1594</v>
      </c>
      <c r="G564" s="238"/>
      <c r="H564" s="238"/>
      <c r="I564" s="238"/>
      <c r="J564" s="238"/>
      <c r="K564" s="238"/>
      <c r="L564" s="34"/>
      <c r="M564" s="176"/>
      <c r="N564" s="177"/>
      <c r="O564" s="59"/>
      <c r="P564" s="59"/>
      <c r="Q564" s="59"/>
      <c r="R564" s="59"/>
      <c r="S564" s="59"/>
      <c r="T564" s="60"/>
      <c r="U564" s="33"/>
      <c r="V564" s="33"/>
      <c r="W564" s="33"/>
      <c r="X564" s="33"/>
      <c r="Y564" s="33"/>
      <c r="Z564" s="33"/>
      <c r="AA564" s="33"/>
      <c r="AB564" s="33"/>
      <c r="AC564" s="33"/>
      <c r="AD564" s="33"/>
      <c r="AE564" s="33"/>
      <c r="AT564" s="18" t="s">
        <v>243</v>
      </c>
      <c r="AU564" s="18" t="s">
        <v>85</v>
      </c>
    </row>
    <row r="565" spans="1:65" s="2" customFormat="1" ht="87.75" x14ac:dyDescent="0.2">
      <c r="A565" s="33"/>
      <c r="B565" s="34"/>
      <c r="C565" s="33"/>
      <c r="D565" s="174" t="s">
        <v>245</v>
      </c>
      <c r="E565" s="33"/>
      <c r="F565" s="178" t="s">
        <v>1595</v>
      </c>
      <c r="G565" s="238"/>
      <c r="H565" s="238"/>
      <c r="I565" s="238"/>
      <c r="J565" s="238"/>
      <c r="K565" s="238"/>
      <c r="L565" s="34"/>
      <c r="M565" s="176"/>
      <c r="N565" s="177"/>
      <c r="O565" s="59"/>
      <c r="P565" s="59"/>
      <c r="Q565" s="59"/>
      <c r="R565" s="59"/>
      <c r="S565" s="59"/>
      <c r="T565" s="60"/>
      <c r="U565" s="33"/>
      <c r="V565" s="33"/>
      <c r="W565" s="33"/>
      <c r="X565" s="33"/>
      <c r="Y565" s="33"/>
      <c r="Z565" s="33"/>
      <c r="AA565" s="33"/>
      <c r="AB565" s="33"/>
      <c r="AC565" s="33"/>
      <c r="AD565" s="33"/>
      <c r="AE565" s="33"/>
      <c r="AT565" s="18" t="s">
        <v>245</v>
      </c>
      <c r="AU565" s="18" t="s">
        <v>85</v>
      </c>
    </row>
    <row r="566" spans="1:65" s="13" customFormat="1" x14ac:dyDescent="0.2">
      <c r="B566" s="179"/>
      <c r="D566" s="174" t="s">
        <v>247</v>
      </c>
      <c r="E566" s="180" t="s">
        <v>1</v>
      </c>
      <c r="F566" s="181" t="s">
        <v>3423</v>
      </c>
      <c r="G566" s="242"/>
      <c r="H566" s="243" t="s">
        <v>1</v>
      </c>
      <c r="I566" s="242"/>
      <c r="J566" s="242"/>
      <c r="K566" s="242"/>
      <c r="L566" s="179"/>
      <c r="M566" s="182"/>
      <c r="N566" s="183"/>
      <c r="O566" s="183"/>
      <c r="P566" s="183"/>
      <c r="Q566" s="183"/>
      <c r="R566" s="183"/>
      <c r="S566" s="183"/>
      <c r="T566" s="184"/>
      <c r="AT566" s="180" t="s">
        <v>247</v>
      </c>
      <c r="AU566" s="180" t="s">
        <v>85</v>
      </c>
      <c r="AV566" s="13" t="s">
        <v>83</v>
      </c>
      <c r="AW566" s="13" t="s">
        <v>33</v>
      </c>
      <c r="AX566" s="13" t="s">
        <v>76</v>
      </c>
      <c r="AY566" s="180" t="s">
        <v>235</v>
      </c>
    </row>
    <row r="567" spans="1:65" s="13" customFormat="1" x14ac:dyDescent="0.2">
      <c r="B567" s="179"/>
      <c r="D567" s="174" t="s">
        <v>247</v>
      </c>
      <c r="E567" s="180" t="s">
        <v>1</v>
      </c>
      <c r="F567" s="181" t="s">
        <v>3607</v>
      </c>
      <c r="G567" s="242"/>
      <c r="H567" s="243" t="s">
        <v>1</v>
      </c>
      <c r="I567" s="242"/>
      <c r="J567" s="242"/>
      <c r="K567" s="242"/>
      <c r="L567" s="179"/>
      <c r="M567" s="182"/>
      <c r="N567" s="183"/>
      <c r="O567" s="183"/>
      <c r="P567" s="183"/>
      <c r="Q567" s="183"/>
      <c r="R567" s="183"/>
      <c r="S567" s="183"/>
      <c r="T567" s="184"/>
      <c r="AT567" s="180" t="s">
        <v>247</v>
      </c>
      <c r="AU567" s="180" t="s">
        <v>85</v>
      </c>
      <c r="AV567" s="13" t="s">
        <v>83</v>
      </c>
      <c r="AW567" s="13" t="s">
        <v>33</v>
      </c>
      <c r="AX567" s="13" t="s">
        <v>76</v>
      </c>
      <c r="AY567" s="180" t="s">
        <v>235</v>
      </c>
    </row>
    <row r="568" spans="1:65" s="13" customFormat="1" x14ac:dyDescent="0.2">
      <c r="B568" s="179"/>
      <c r="D568" s="174" t="s">
        <v>247</v>
      </c>
      <c r="E568" s="180" t="s">
        <v>1</v>
      </c>
      <c r="F568" s="181" t="s">
        <v>3608</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4" customFormat="1" x14ac:dyDescent="0.2">
      <c r="B569" s="185"/>
      <c r="D569" s="174" t="s">
        <v>247</v>
      </c>
      <c r="E569" s="186" t="s">
        <v>1</v>
      </c>
      <c r="F569" s="187" t="s">
        <v>3609</v>
      </c>
      <c r="G569" s="244"/>
      <c r="H569" s="245">
        <v>25.41</v>
      </c>
      <c r="I569" s="244"/>
      <c r="J569" s="244"/>
      <c r="K569" s="244"/>
      <c r="L569" s="185"/>
      <c r="M569" s="188"/>
      <c r="N569" s="189"/>
      <c r="O569" s="189"/>
      <c r="P569" s="189"/>
      <c r="Q569" s="189"/>
      <c r="R569" s="189"/>
      <c r="S569" s="189"/>
      <c r="T569" s="190"/>
      <c r="AT569" s="186" t="s">
        <v>247</v>
      </c>
      <c r="AU569" s="186" t="s">
        <v>85</v>
      </c>
      <c r="AV569" s="14" t="s">
        <v>85</v>
      </c>
      <c r="AW569" s="14" t="s">
        <v>33</v>
      </c>
      <c r="AX569" s="14" t="s">
        <v>76</v>
      </c>
      <c r="AY569" s="186" t="s">
        <v>235</v>
      </c>
    </row>
    <row r="570" spans="1:65" s="13" customFormat="1" x14ac:dyDescent="0.2">
      <c r="B570" s="179"/>
      <c r="D570" s="174" t="s">
        <v>247</v>
      </c>
      <c r="E570" s="180" t="s">
        <v>1</v>
      </c>
      <c r="F570" s="181" t="s">
        <v>3610</v>
      </c>
      <c r="G570" s="242"/>
      <c r="H570" s="243" t="s">
        <v>1</v>
      </c>
      <c r="I570" s="242"/>
      <c r="J570" s="242"/>
      <c r="K570" s="242"/>
      <c r="L570" s="179"/>
      <c r="M570" s="182"/>
      <c r="N570" s="183"/>
      <c r="O570" s="183"/>
      <c r="P570" s="183"/>
      <c r="Q570" s="183"/>
      <c r="R570" s="183"/>
      <c r="S570" s="183"/>
      <c r="T570" s="184"/>
      <c r="AT570" s="180" t="s">
        <v>247</v>
      </c>
      <c r="AU570" s="180" t="s">
        <v>85</v>
      </c>
      <c r="AV570" s="13" t="s">
        <v>83</v>
      </c>
      <c r="AW570" s="13" t="s">
        <v>33</v>
      </c>
      <c r="AX570" s="13" t="s">
        <v>76</v>
      </c>
      <c r="AY570" s="180" t="s">
        <v>235</v>
      </c>
    </row>
    <row r="571" spans="1:65" s="14" customFormat="1" x14ac:dyDescent="0.2">
      <c r="B571" s="185"/>
      <c r="D571" s="174" t="s">
        <v>247</v>
      </c>
      <c r="E571" s="186" t="s">
        <v>1</v>
      </c>
      <c r="F571" s="187" t="s">
        <v>3611</v>
      </c>
      <c r="G571" s="244"/>
      <c r="H571" s="245">
        <v>26.664000000000001</v>
      </c>
      <c r="I571" s="244"/>
      <c r="J571" s="244"/>
      <c r="K571" s="244"/>
      <c r="L571" s="185"/>
      <c r="M571" s="188"/>
      <c r="N571" s="189"/>
      <c r="O571" s="189"/>
      <c r="P571" s="189"/>
      <c r="Q571" s="189"/>
      <c r="R571" s="189"/>
      <c r="S571" s="189"/>
      <c r="T571" s="190"/>
      <c r="AT571" s="186" t="s">
        <v>247</v>
      </c>
      <c r="AU571" s="186" t="s">
        <v>85</v>
      </c>
      <c r="AV571" s="14" t="s">
        <v>85</v>
      </c>
      <c r="AW571" s="14" t="s">
        <v>33</v>
      </c>
      <c r="AX571" s="14" t="s">
        <v>76</v>
      </c>
      <c r="AY571" s="186" t="s">
        <v>235</v>
      </c>
    </row>
    <row r="572" spans="1:65" s="13" customFormat="1" x14ac:dyDescent="0.2">
      <c r="B572" s="179"/>
      <c r="D572" s="174" t="s">
        <v>247</v>
      </c>
      <c r="E572" s="180" t="s">
        <v>1</v>
      </c>
      <c r="F572" s="181" t="s">
        <v>3612</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3613</v>
      </c>
      <c r="G573" s="244"/>
      <c r="H573" s="245">
        <v>11.682</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3" customFormat="1" x14ac:dyDescent="0.2">
      <c r="B574" s="179"/>
      <c r="D574" s="174" t="s">
        <v>247</v>
      </c>
      <c r="E574" s="180" t="s">
        <v>1</v>
      </c>
      <c r="F574" s="181" t="s">
        <v>3614</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4" customFormat="1" x14ac:dyDescent="0.2">
      <c r="B575" s="185"/>
      <c r="D575" s="174" t="s">
        <v>247</v>
      </c>
      <c r="E575" s="186" t="s">
        <v>1</v>
      </c>
      <c r="F575" s="187" t="s">
        <v>3615</v>
      </c>
      <c r="G575" s="244"/>
      <c r="H575" s="245">
        <v>44.4</v>
      </c>
      <c r="I575" s="244"/>
      <c r="J575" s="244"/>
      <c r="K575" s="244"/>
      <c r="L575" s="185"/>
      <c r="M575" s="188"/>
      <c r="N575" s="189"/>
      <c r="O575" s="189"/>
      <c r="P575" s="189"/>
      <c r="Q575" s="189"/>
      <c r="R575" s="189"/>
      <c r="S575" s="189"/>
      <c r="T575" s="190"/>
      <c r="AT575" s="186" t="s">
        <v>247</v>
      </c>
      <c r="AU575" s="186" t="s">
        <v>85</v>
      </c>
      <c r="AV575" s="14" t="s">
        <v>85</v>
      </c>
      <c r="AW575" s="14" t="s">
        <v>33</v>
      </c>
      <c r="AX575" s="14" t="s">
        <v>76</v>
      </c>
      <c r="AY575" s="186" t="s">
        <v>235</v>
      </c>
    </row>
    <row r="576" spans="1:65" s="13" customFormat="1" x14ac:dyDescent="0.2">
      <c r="B576" s="179"/>
      <c r="D576" s="174" t="s">
        <v>247</v>
      </c>
      <c r="E576" s="180" t="s">
        <v>1</v>
      </c>
      <c r="F576" s="181" t="s">
        <v>3616</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3617</v>
      </c>
      <c r="G577" s="244"/>
      <c r="H577" s="245">
        <v>8.6</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116.756</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645</v>
      </c>
      <c r="D579" s="163" t="s">
        <v>237</v>
      </c>
      <c r="E579" s="164" t="s">
        <v>3618</v>
      </c>
      <c r="F579" s="165" t="s">
        <v>3619</v>
      </c>
      <c r="G579" s="240" t="s">
        <v>271</v>
      </c>
      <c r="H579" s="241">
        <v>20.49</v>
      </c>
      <c r="I579" s="167"/>
      <c r="J579" s="254">
        <f>ROUND(I579*H579,2)</f>
        <v>0</v>
      </c>
      <c r="K579" s="255" t="s">
        <v>241</v>
      </c>
      <c r="L579" s="34"/>
      <c r="M579" s="168" t="s">
        <v>1</v>
      </c>
      <c r="N579" s="169" t="s">
        <v>41</v>
      </c>
      <c r="O579" s="59"/>
      <c r="P579" s="170">
        <f>O579*H579</f>
        <v>0</v>
      </c>
      <c r="Q579" s="170">
        <v>1.89</v>
      </c>
      <c r="R579" s="170">
        <f>Q579*H579</f>
        <v>38.726099999999995</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3620</v>
      </c>
    </row>
    <row r="580" spans="1:65" s="2" customFormat="1" ht="19.5" x14ac:dyDescent="0.2">
      <c r="A580" s="33"/>
      <c r="B580" s="34"/>
      <c r="C580" s="33"/>
      <c r="D580" s="174" t="s">
        <v>243</v>
      </c>
      <c r="E580" s="33"/>
      <c r="F580" s="175" t="s">
        <v>3621</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87.75" x14ac:dyDescent="0.2">
      <c r="A581" s="33"/>
      <c r="B581" s="34"/>
      <c r="C581" s="33"/>
      <c r="D581" s="174" t="s">
        <v>245</v>
      </c>
      <c r="E581" s="33"/>
      <c r="F581" s="178" t="s">
        <v>1595</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3423</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3622</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4" customFormat="1" x14ac:dyDescent="0.2">
      <c r="B584" s="185"/>
      <c r="D584" s="174" t="s">
        <v>247</v>
      </c>
      <c r="E584" s="186" t="s">
        <v>1</v>
      </c>
      <c r="F584" s="187" t="s">
        <v>3623</v>
      </c>
      <c r="G584" s="244"/>
      <c r="H584" s="245">
        <v>19.95</v>
      </c>
      <c r="I584" s="244"/>
      <c r="J584" s="244"/>
      <c r="K584" s="244"/>
      <c r="L584" s="185"/>
      <c r="M584" s="188"/>
      <c r="N584" s="189"/>
      <c r="O584" s="189"/>
      <c r="P584" s="189"/>
      <c r="Q584" s="189"/>
      <c r="R584" s="189"/>
      <c r="S584" s="189"/>
      <c r="T584" s="190"/>
      <c r="AT584" s="186" t="s">
        <v>247</v>
      </c>
      <c r="AU584" s="186" t="s">
        <v>85</v>
      </c>
      <c r="AV584" s="14" t="s">
        <v>85</v>
      </c>
      <c r="AW584" s="14" t="s">
        <v>33</v>
      </c>
      <c r="AX584" s="14" t="s">
        <v>76</v>
      </c>
      <c r="AY584" s="186" t="s">
        <v>235</v>
      </c>
    </row>
    <row r="585" spans="1:65" s="13" customFormat="1" x14ac:dyDescent="0.2">
      <c r="B585" s="179"/>
      <c r="D585" s="174" t="s">
        <v>247</v>
      </c>
      <c r="E585" s="180" t="s">
        <v>1</v>
      </c>
      <c r="F585" s="181" t="s">
        <v>3624</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4" customFormat="1" x14ac:dyDescent="0.2">
      <c r="B586" s="185"/>
      <c r="D586" s="174" t="s">
        <v>247</v>
      </c>
      <c r="E586" s="186" t="s">
        <v>1</v>
      </c>
      <c r="F586" s="187" t="s">
        <v>3625</v>
      </c>
      <c r="G586" s="244"/>
      <c r="H586" s="245">
        <v>0.54</v>
      </c>
      <c r="I586" s="244"/>
      <c r="J586" s="244"/>
      <c r="K586" s="244"/>
      <c r="L586" s="185"/>
      <c r="M586" s="188"/>
      <c r="N586" s="189"/>
      <c r="O586" s="189"/>
      <c r="P586" s="189"/>
      <c r="Q586" s="189"/>
      <c r="R586" s="189"/>
      <c r="S586" s="189"/>
      <c r="T586" s="190"/>
      <c r="AT586" s="186" t="s">
        <v>247</v>
      </c>
      <c r="AU586" s="186" t="s">
        <v>85</v>
      </c>
      <c r="AV586" s="14" t="s">
        <v>85</v>
      </c>
      <c r="AW586" s="14" t="s">
        <v>33</v>
      </c>
      <c r="AX586" s="14" t="s">
        <v>76</v>
      </c>
      <c r="AY586" s="186" t="s">
        <v>235</v>
      </c>
    </row>
    <row r="587" spans="1:65" s="15" customFormat="1" x14ac:dyDescent="0.2">
      <c r="B587" s="191"/>
      <c r="D587" s="174" t="s">
        <v>247</v>
      </c>
      <c r="E587" s="192" t="s">
        <v>1</v>
      </c>
      <c r="F587" s="193" t="s">
        <v>252</v>
      </c>
      <c r="G587" s="246"/>
      <c r="H587" s="247">
        <v>20.49</v>
      </c>
      <c r="I587" s="246"/>
      <c r="J587" s="246"/>
      <c r="K587" s="246"/>
      <c r="L587" s="191"/>
      <c r="M587" s="194"/>
      <c r="N587" s="195"/>
      <c r="O587" s="195"/>
      <c r="P587" s="195"/>
      <c r="Q587" s="195"/>
      <c r="R587" s="195"/>
      <c r="S587" s="195"/>
      <c r="T587" s="196"/>
      <c r="AT587" s="192" t="s">
        <v>247</v>
      </c>
      <c r="AU587" s="192" t="s">
        <v>85</v>
      </c>
      <c r="AV587" s="15" t="s">
        <v>98</v>
      </c>
      <c r="AW587" s="15" t="s">
        <v>33</v>
      </c>
      <c r="AX587" s="15" t="s">
        <v>83</v>
      </c>
      <c r="AY587" s="192" t="s">
        <v>235</v>
      </c>
    </row>
    <row r="588" spans="1:65" s="2" customFormat="1" ht="19.899999999999999" customHeight="1" x14ac:dyDescent="0.2">
      <c r="A588" s="33"/>
      <c r="B588" s="162"/>
      <c r="C588" s="163" t="s">
        <v>654</v>
      </c>
      <c r="D588" s="163" t="s">
        <v>237</v>
      </c>
      <c r="E588" s="164" t="s">
        <v>1600</v>
      </c>
      <c r="F588" s="165" t="s">
        <v>1601</v>
      </c>
      <c r="G588" s="240" t="s">
        <v>263</v>
      </c>
      <c r="H588" s="241">
        <v>360.52</v>
      </c>
      <c r="I588" s="167"/>
      <c r="J588" s="254">
        <f>ROUND(I588*H588,2)</f>
        <v>0</v>
      </c>
      <c r="K588" s="255" t="s">
        <v>241</v>
      </c>
      <c r="L588" s="34"/>
      <c r="M588" s="168" t="s">
        <v>1</v>
      </c>
      <c r="N588" s="169" t="s">
        <v>41</v>
      </c>
      <c r="O588" s="59"/>
      <c r="P588" s="170">
        <f>O588*H588</f>
        <v>0</v>
      </c>
      <c r="Q588" s="170">
        <v>2.1000000000000001E-4</v>
      </c>
      <c r="R588" s="170">
        <f>Q588*H588</f>
        <v>7.5709200000000004E-2</v>
      </c>
      <c r="S588" s="170">
        <v>0</v>
      </c>
      <c r="T588" s="171">
        <f>S588*H588</f>
        <v>0</v>
      </c>
      <c r="U588" s="33"/>
      <c r="V588" s="33"/>
      <c r="W588" s="33"/>
      <c r="X588" s="33"/>
      <c r="Y588" s="33"/>
      <c r="Z588" s="33"/>
      <c r="AA588" s="33"/>
      <c r="AB588" s="33"/>
      <c r="AC588" s="33"/>
      <c r="AD588" s="33"/>
      <c r="AE588" s="33"/>
      <c r="AR588" s="172" t="s">
        <v>98</v>
      </c>
      <c r="AT588" s="172" t="s">
        <v>237</v>
      </c>
      <c r="AU588" s="172" t="s">
        <v>85</v>
      </c>
      <c r="AY588" s="18" t="s">
        <v>235</v>
      </c>
      <c r="BE588" s="173">
        <f>IF(N588="základní",J588,0)</f>
        <v>0</v>
      </c>
      <c r="BF588" s="173">
        <f>IF(N588="snížená",J588,0)</f>
        <v>0</v>
      </c>
      <c r="BG588" s="173">
        <f>IF(N588="zákl. přenesená",J588,0)</f>
        <v>0</v>
      </c>
      <c r="BH588" s="173">
        <f>IF(N588="sníž. přenesená",J588,0)</f>
        <v>0</v>
      </c>
      <c r="BI588" s="173">
        <f>IF(N588="nulová",J588,0)</f>
        <v>0</v>
      </c>
      <c r="BJ588" s="18" t="s">
        <v>83</v>
      </c>
      <c r="BK588" s="173">
        <f>ROUND(I588*H588,2)</f>
        <v>0</v>
      </c>
      <c r="BL588" s="18" t="s">
        <v>98</v>
      </c>
      <c r="BM588" s="172" t="s">
        <v>3626</v>
      </c>
    </row>
    <row r="589" spans="1:65" s="2" customFormat="1" ht="39" x14ac:dyDescent="0.2">
      <c r="A589" s="33"/>
      <c r="B589" s="34"/>
      <c r="C589" s="33"/>
      <c r="D589" s="174" t="s">
        <v>243</v>
      </c>
      <c r="E589" s="33"/>
      <c r="F589" s="175" t="s">
        <v>1603</v>
      </c>
      <c r="G589" s="238"/>
      <c r="H589" s="238"/>
      <c r="I589" s="238"/>
      <c r="J589" s="238"/>
      <c r="K589" s="238"/>
      <c r="L589" s="34"/>
      <c r="M589" s="176"/>
      <c r="N589" s="177"/>
      <c r="O589" s="59"/>
      <c r="P589" s="59"/>
      <c r="Q589" s="59"/>
      <c r="R589" s="59"/>
      <c r="S589" s="59"/>
      <c r="T589" s="60"/>
      <c r="U589" s="33"/>
      <c r="V589" s="33"/>
      <c r="W589" s="33"/>
      <c r="X589" s="33"/>
      <c r="Y589" s="33"/>
      <c r="Z589" s="33"/>
      <c r="AA589" s="33"/>
      <c r="AB589" s="33"/>
      <c r="AC589" s="33"/>
      <c r="AD589" s="33"/>
      <c r="AE589" s="33"/>
      <c r="AT589" s="18" t="s">
        <v>243</v>
      </c>
      <c r="AU589" s="18" t="s">
        <v>85</v>
      </c>
    </row>
    <row r="590" spans="1:65" s="2" customFormat="1" ht="136.5" x14ac:dyDescent="0.2">
      <c r="A590" s="33"/>
      <c r="B590" s="34"/>
      <c r="C590" s="33"/>
      <c r="D590" s="174" t="s">
        <v>245</v>
      </c>
      <c r="E590" s="33"/>
      <c r="F590" s="178" t="s">
        <v>1604</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245</v>
      </c>
      <c r="AU590" s="18" t="s">
        <v>85</v>
      </c>
    </row>
    <row r="591" spans="1:65" s="13" customFormat="1" x14ac:dyDescent="0.2">
      <c r="B591" s="179"/>
      <c r="D591" s="174" t="s">
        <v>247</v>
      </c>
      <c r="E591" s="180" t="s">
        <v>1</v>
      </c>
      <c r="F591" s="181" t="s">
        <v>3423</v>
      </c>
      <c r="G591" s="242"/>
      <c r="H591" s="243" t="s">
        <v>1</v>
      </c>
      <c r="I591" s="242"/>
      <c r="J591" s="242"/>
      <c r="K591" s="242"/>
      <c r="L591" s="179"/>
      <c r="M591" s="182"/>
      <c r="N591" s="183"/>
      <c r="O591" s="183"/>
      <c r="P591" s="183"/>
      <c r="Q591" s="183"/>
      <c r="R591" s="183"/>
      <c r="S591" s="183"/>
      <c r="T591" s="184"/>
      <c r="AT591" s="180" t="s">
        <v>247</v>
      </c>
      <c r="AU591" s="180" t="s">
        <v>85</v>
      </c>
      <c r="AV591" s="13" t="s">
        <v>83</v>
      </c>
      <c r="AW591" s="13" t="s">
        <v>33</v>
      </c>
      <c r="AX591" s="13" t="s">
        <v>76</v>
      </c>
      <c r="AY591" s="180" t="s">
        <v>235</v>
      </c>
    </row>
    <row r="592" spans="1:65" s="13" customFormat="1" x14ac:dyDescent="0.2">
      <c r="B592" s="179"/>
      <c r="D592" s="174" t="s">
        <v>247</v>
      </c>
      <c r="E592" s="180" t="s">
        <v>1</v>
      </c>
      <c r="F592" s="181" t="s">
        <v>3627</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4" customFormat="1" x14ac:dyDescent="0.2">
      <c r="B593" s="185"/>
      <c r="D593" s="174" t="s">
        <v>247</v>
      </c>
      <c r="E593" s="186" t="s">
        <v>1</v>
      </c>
      <c r="F593" s="187" t="s">
        <v>3516</v>
      </c>
      <c r="G593" s="244"/>
      <c r="H593" s="245">
        <v>84.7</v>
      </c>
      <c r="I593" s="244"/>
      <c r="J593" s="244"/>
      <c r="K593" s="244"/>
      <c r="L593" s="185"/>
      <c r="M593" s="188"/>
      <c r="N593" s="189"/>
      <c r="O593" s="189"/>
      <c r="P593" s="189"/>
      <c r="Q593" s="189"/>
      <c r="R593" s="189"/>
      <c r="S593" s="189"/>
      <c r="T593" s="190"/>
      <c r="AT593" s="186" t="s">
        <v>247</v>
      </c>
      <c r="AU593" s="186" t="s">
        <v>85</v>
      </c>
      <c r="AV593" s="14" t="s">
        <v>85</v>
      </c>
      <c r="AW593" s="14" t="s">
        <v>33</v>
      </c>
      <c r="AX593" s="14" t="s">
        <v>76</v>
      </c>
      <c r="AY593" s="186" t="s">
        <v>235</v>
      </c>
    </row>
    <row r="594" spans="1:65" s="14" customFormat="1" x14ac:dyDescent="0.2">
      <c r="B594" s="185"/>
      <c r="D594" s="174" t="s">
        <v>247</v>
      </c>
      <c r="E594" s="186" t="s">
        <v>1</v>
      </c>
      <c r="F594" s="187" t="s">
        <v>3517</v>
      </c>
      <c r="G594" s="244"/>
      <c r="H594" s="245">
        <v>88.88</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4" customFormat="1" x14ac:dyDescent="0.2">
      <c r="B595" s="185"/>
      <c r="D595" s="174" t="s">
        <v>247</v>
      </c>
      <c r="E595" s="186" t="s">
        <v>1</v>
      </c>
      <c r="F595" s="187" t="s">
        <v>3518</v>
      </c>
      <c r="G595" s="244"/>
      <c r="H595" s="245">
        <v>38.94</v>
      </c>
      <c r="I595" s="244"/>
      <c r="J595" s="244"/>
      <c r="K595" s="244"/>
      <c r="L595" s="185"/>
      <c r="M595" s="188"/>
      <c r="N595" s="189"/>
      <c r="O595" s="189"/>
      <c r="P595" s="189"/>
      <c r="Q595" s="189"/>
      <c r="R595" s="189"/>
      <c r="S595" s="189"/>
      <c r="T595" s="190"/>
      <c r="AT595" s="186" t="s">
        <v>247</v>
      </c>
      <c r="AU595" s="186" t="s">
        <v>85</v>
      </c>
      <c r="AV595" s="14" t="s">
        <v>85</v>
      </c>
      <c r="AW595" s="14" t="s">
        <v>33</v>
      </c>
      <c r="AX595" s="14" t="s">
        <v>76</v>
      </c>
      <c r="AY595" s="186" t="s">
        <v>235</v>
      </c>
    </row>
    <row r="596" spans="1:65" s="14" customFormat="1" x14ac:dyDescent="0.2">
      <c r="B596" s="185"/>
      <c r="D596" s="174" t="s">
        <v>247</v>
      </c>
      <c r="E596" s="186" t="s">
        <v>1</v>
      </c>
      <c r="F596" s="187" t="s">
        <v>3628</v>
      </c>
      <c r="G596" s="244"/>
      <c r="H596" s="245">
        <v>148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360.52</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97" t="s">
        <v>662</v>
      </c>
      <c r="D598" s="197" t="s">
        <v>338</v>
      </c>
      <c r="E598" s="198" t="s">
        <v>1607</v>
      </c>
      <c r="F598" s="199" t="s">
        <v>1608</v>
      </c>
      <c r="G598" s="248" t="s">
        <v>263</v>
      </c>
      <c r="H598" s="249">
        <v>396.572</v>
      </c>
      <c r="I598" s="200"/>
      <c r="J598" s="256">
        <f>ROUND(I598*H598,2)</f>
        <v>0</v>
      </c>
      <c r="K598" s="257" t="s">
        <v>241</v>
      </c>
      <c r="L598" s="201"/>
      <c r="M598" s="202" t="s">
        <v>1</v>
      </c>
      <c r="N598" s="203" t="s">
        <v>41</v>
      </c>
      <c r="O598" s="59"/>
      <c r="P598" s="170">
        <f>O598*H598</f>
        <v>0</v>
      </c>
      <c r="Q598" s="170">
        <v>5.0000000000000001E-4</v>
      </c>
      <c r="R598" s="170">
        <f>Q598*H598</f>
        <v>0.19828600000000002</v>
      </c>
      <c r="S598" s="170">
        <v>0</v>
      </c>
      <c r="T598" s="171">
        <f>S598*H598</f>
        <v>0</v>
      </c>
      <c r="U598" s="33"/>
      <c r="V598" s="33"/>
      <c r="W598" s="33"/>
      <c r="X598" s="33"/>
      <c r="Y598" s="33"/>
      <c r="Z598" s="33"/>
      <c r="AA598" s="33"/>
      <c r="AB598" s="33"/>
      <c r="AC598" s="33"/>
      <c r="AD598" s="33"/>
      <c r="AE598" s="33"/>
      <c r="AR598" s="172" t="s">
        <v>316</v>
      </c>
      <c r="AT598" s="172" t="s">
        <v>338</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3629</v>
      </c>
    </row>
    <row r="599" spans="1:65" s="2" customFormat="1" ht="19.5" x14ac:dyDescent="0.2">
      <c r="A599" s="33"/>
      <c r="B599" s="34"/>
      <c r="C599" s="33"/>
      <c r="D599" s="174" t="s">
        <v>243</v>
      </c>
      <c r="E599" s="33"/>
      <c r="F599" s="175" t="s">
        <v>1608</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13" customFormat="1" x14ac:dyDescent="0.2">
      <c r="B600" s="179"/>
      <c r="D600" s="174" t="s">
        <v>247</v>
      </c>
      <c r="E600" s="180" t="s">
        <v>1</v>
      </c>
      <c r="F600" s="181" t="s">
        <v>1610</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3630</v>
      </c>
      <c r="G601" s="244"/>
      <c r="H601" s="245">
        <v>396.572</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5" customFormat="1" x14ac:dyDescent="0.2">
      <c r="B602" s="191"/>
      <c r="D602" s="174" t="s">
        <v>247</v>
      </c>
      <c r="E602" s="192" t="s">
        <v>1</v>
      </c>
      <c r="F602" s="193" t="s">
        <v>252</v>
      </c>
      <c r="G602" s="246"/>
      <c r="H602" s="247">
        <v>396.572</v>
      </c>
      <c r="I602" s="246"/>
      <c r="J602" s="246"/>
      <c r="K602" s="246"/>
      <c r="L602" s="191"/>
      <c r="M602" s="194"/>
      <c r="N602" s="195"/>
      <c r="O602" s="195"/>
      <c r="P602" s="195"/>
      <c r="Q602" s="195"/>
      <c r="R602" s="195"/>
      <c r="S602" s="195"/>
      <c r="T602" s="196"/>
      <c r="AT602" s="192" t="s">
        <v>247</v>
      </c>
      <c r="AU602" s="192" t="s">
        <v>85</v>
      </c>
      <c r="AV602" s="15" t="s">
        <v>98</v>
      </c>
      <c r="AW602" s="15" t="s">
        <v>33</v>
      </c>
      <c r="AX602" s="15" t="s">
        <v>83</v>
      </c>
      <c r="AY602" s="192" t="s">
        <v>235</v>
      </c>
    </row>
    <row r="603" spans="1:65" s="2" customFormat="1" ht="19.899999999999999" customHeight="1" x14ac:dyDescent="0.2">
      <c r="A603" s="33"/>
      <c r="B603" s="162"/>
      <c r="C603" s="163" t="s">
        <v>667</v>
      </c>
      <c r="D603" s="163" t="s">
        <v>237</v>
      </c>
      <c r="E603" s="164" t="s">
        <v>3631</v>
      </c>
      <c r="F603" s="165" t="s">
        <v>3632</v>
      </c>
      <c r="G603" s="240" t="s">
        <v>271</v>
      </c>
      <c r="H603" s="241">
        <v>13.86</v>
      </c>
      <c r="I603" s="167"/>
      <c r="J603" s="254">
        <f>ROUND(I603*H603,2)</f>
        <v>0</v>
      </c>
      <c r="K603" s="255" t="s">
        <v>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3633</v>
      </c>
    </row>
    <row r="604" spans="1:65" s="2" customFormat="1" ht="19.5" x14ac:dyDescent="0.2">
      <c r="A604" s="33"/>
      <c r="B604" s="34"/>
      <c r="C604" s="33"/>
      <c r="D604" s="174" t="s">
        <v>243</v>
      </c>
      <c r="E604" s="33"/>
      <c r="F604" s="175" t="s">
        <v>3632</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13" customFormat="1" x14ac:dyDescent="0.2">
      <c r="B605" s="179"/>
      <c r="D605" s="174" t="s">
        <v>247</v>
      </c>
      <c r="E605" s="180" t="s">
        <v>1</v>
      </c>
      <c r="F605" s="181" t="s">
        <v>3423</v>
      </c>
      <c r="G605" s="242"/>
      <c r="H605" s="243" t="s">
        <v>1</v>
      </c>
      <c r="I605" s="242"/>
      <c r="J605" s="242"/>
      <c r="K605" s="242"/>
      <c r="L605" s="179"/>
      <c r="M605" s="182"/>
      <c r="N605" s="183"/>
      <c r="O605" s="183"/>
      <c r="P605" s="183"/>
      <c r="Q605" s="183"/>
      <c r="R605" s="183"/>
      <c r="S605" s="183"/>
      <c r="T605" s="184"/>
      <c r="AT605" s="180" t="s">
        <v>247</v>
      </c>
      <c r="AU605" s="180" t="s">
        <v>85</v>
      </c>
      <c r="AV605" s="13" t="s">
        <v>83</v>
      </c>
      <c r="AW605" s="13" t="s">
        <v>33</v>
      </c>
      <c r="AX605" s="13" t="s">
        <v>76</v>
      </c>
      <c r="AY605" s="180" t="s">
        <v>235</v>
      </c>
    </row>
    <row r="606" spans="1:65" s="14" customFormat="1" x14ac:dyDescent="0.2">
      <c r="B606" s="185"/>
      <c r="D606" s="174" t="s">
        <v>247</v>
      </c>
      <c r="E606" s="186" t="s">
        <v>1</v>
      </c>
      <c r="F606" s="187" t="s">
        <v>3634</v>
      </c>
      <c r="G606" s="244"/>
      <c r="H606" s="245">
        <v>13.86</v>
      </c>
      <c r="I606" s="244"/>
      <c r="J606" s="244"/>
      <c r="K606" s="244"/>
      <c r="L606" s="185"/>
      <c r="M606" s="188"/>
      <c r="N606" s="189"/>
      <c r="O606" s="189"/>
      <c r="P606" s="189"/>
      <c r="Q606" s="189"/>
      <c r="R606" s="189"/>
      <c r="S606" s="189"/>
      <c r="T606" s="190"/>
      <c r="AT606" s="186" t="s">
        <v>247</v>
      </c>
      <c r="AU606" s="186" t="s">
        <v>85</v>
      </c>
      <c r="AV606" s="14" t="s">
        <v>85</v>
      </c>
      <c r="AW606" s="14" t="s">
        <v>33</v>
      </c>
      <c r="AX606" s="14" t="s">
        <v>76</v>
      </c>
      <c r="AY606" s="186" t="s">
        <v>235</v>
      </c>
    </row>
    <row r="607" spans="1:65" s="15" customFormat="1" x14ac:dyDescent="0.2">
      <c r="B607" s="191"/>
      <c r="D607" s="174" t="s">
        <v>247</v>
      </c>
      <c r="E607" s="192" t="s">
        <v>1</v>
      </c>
      <c r="F607" s="193" t="s">
        <v>252</v>
      </c>
      <c r="G607" s="246"/>
      <c r="H607" s="247">
        <v>13.86</v>
      </c>
      <c r="I607" s="246"/>
      <c r="J607" s="246"/>
      <c r="K607" s="246"/>
      <c r="L607" s="191"/>
      <c r="M607" s="194"/>
      <c r="N607" s="195"/>
      <c r="O607" s="195"/>
      <c r="P607" s="195"/>
      <c r="Q607" s="195"/>
      <c r="R607" s="195"/>
      <c r="S607" s="195"/>
      <c r="T607" s="196"/>
      <c r="AT607" s="192" t="s">
        <v>247</v>
      </c>
      <c r="AU607" s="192" t="s">
        <v>85</v>
      </c>
      <c r="AV607" s="15" t="s">
        <v>98</v>
      </c>
      <c r="AW607" s="15" t="s">
        <v>33</v>
      </c>
      <c r="AX607" s="15" t="s">
        <v>83</v>
      </c>
      <c r="AY607" s="192" t="s">
        <v>235</v>
      </c>
    </row>
    <row r="608" spans="1:65" s="2" customFormat="1" ht="19.899999999999999" customHeight="1" x14ac:dyDescent="0.2">
      <c r="A608" s="33"/>
      <c r="B608" s="162"/>
      <c r="C608" s="163" t="s">
        <v>676</v>
      </c>
      <c r="D608" s="163" t="s">
        <v>237</v>
      </c>
      <c r="E608" s="164" t="s">
        <v>1632</v>
      </c>
      <c r="F608" s="165" t="s">
        <v>1633</v>
      </c>
      <c r="G608" s="240" t="s">
        <v>271</v>
      </c>
      <c r="H608" s="241">
        <v>166.114</v>
      </c>
      <c r="I608" s="167"/>
      <c r="J608" s="254">
        <f>ROUND(I608*H608,2)</f>
        <v>0</v>
      </c>
      <c r="K608" s="255" t="s">
        <v>241</v>
      </c>
      <c r="L608" s="34"/>
      <c r="M608" s="168" t="s">
        <v>1</v>
      </c>
      <c r="N608" s="169" t="s">
        <v>41</v>
      </c>
      <c r="O608" s="59"/>
      <c r="P608" s="170">
        <f>O608*H608</f>
        <v>0</v>
      </c>
      <c r="Q608" s="170">
        <v>2.4142999999999999</v>
      </c>
      <c r="R608" s="170">
        <f>Q608*H608</f>
        <v>401.0490302</v>
      </c>
      <c r="S608" s="170">
        <v>0</v>
      </c>
      <c r="T608" s="171">
        <f>S608*H608</f>
        <v>0</v>
      </c>
      <c r="U608" s="33"/>
      <c r="V608" s="33"/>
      <c r="W608" s="33"/>
      <c r="X608" s="33"/>
      <c r="Y608" s="33"/>
      <c r="Z608" s="33"/>
      <c r="AA608" s="33"/>
      <c r="AB608" s="33"/>
      <c r="AC608" s="33"/>
      <c r="AD608" s="33"/>
      <c r="AE608" s="33"/>
      <c r="AR608" s="172" t="s">
        <v>98</v>
      </c>
      <c r="AT608" s="172" t="s">
        <v>237</v>
      </c>
      <c r="AU608" s="172" t="s">
        <v>85</v>
      </c>
      <c r="AY608" s="18" t="s">
        <v>235</v>
      </c>
      <c r="BE608" s="173">
        <f>IF(N608="základní",J608,0)</f>
        <v>0</v>
      </c>
      <c r="BF608" s="173">
        <f>IF(N608="snížená",J608,0)</f>
        <v>0</v>
      </c>
      <c r="BG608" s="173">
        <f>IF(N608="zákl. přenesená",J608,0)</f>
        <v>0</v>
      </c>
      <c r="BH608" s="173">
        <f>IF(N608="sníž. přenesená",J608,0)</f>
        <v>0</v>
      </c>
      <c r="BI608" s="173">
        <f>IF(N608="nulová",J608,0)</f>
        <v>0</v>
      </c>
      <c r="BJ608" s="18" t="s">
        <v>83</v>
      </c>
      <c r="BK608" s="173">
        <f>ROUND(I608*H608,2)</f>
        <v>0</v>
      </c>
      <c r="BL608" s="18" t="s">
        <v>98</v>
      </c>
      <c r="BM608" s="172" t="s">
        <v>3635</v>
      </c>
    </row>
    <row r="609" spans="1:65" s="2" customFormat="1" ht="29.25" x14ac:dyDescent="0.2">
      <c r="A609" s="33"/>
      <c r="B609" s="34"/>
      <c r="C609" s="33"/>
      <c r="D609" s="174" t="s">
        <v>243</v>
      </c>
      <c r="E609" s="33"/>
      <c r="F609" s="175" t="s">
        <v>1635</v>
      </c>
      <c r="G609" s="238"/>
      <c r="H609" s="238"/>
      <c r="I609" s="238"/>
      <c r="J609" s="238"/>
      <c r="K609" s="238"/>
      <c r="L609" s="34"/>
      <c r="M609" s="176"/>
      <c r="N609" s="177"/>
      <c r="O609" s="59"/>
      <c r="P609" s="59"/>
      <c r="Q609" s="59"/>
      <c r="R609" s="59"/>
      <c r="S609" s="59"/>
      <c r="T609" s="60"/>
      <c r="U609" s="33"/>
      <c r="V609" s="33"/>
      <c r="W609" s="33"/>
      <c r="X609" s="33"/>
      <c r="Y609" s="33"/>
      <c r="Z609" s="33"/>
      <c r="AA609" s="33"/>
      <c r="AB609" s="33"/>
      <c r="AC609" s="33"/>
      <c r="AD609" s="33"/>
      <c r="AE609" s="33"/>
      <c r="AT609" s="18" t="s">
        <v>243</v>
      </c>
      <c r="AU609" s="18" t="s">
        <v>85</v>
      </c>
    </row>
    <row r="610" spans="1:65" s="2" customFormat="1" ht="117" x14ac:dyDescent="0.2">
      <c r="A610" s="33"/>
      <c r="B610" s="34"/>
      <c r="C610" s="33"/>
      <c r="D610" s="174" t="s">
        <v>245</v>
      </c>
      <c r="E610" s="33"/>
      <c r="F610" s="178" t="s">
        <v>1636</v>
      </c>
      <c r="G610" s="238"/>
      <c r="H610" s="238"/>
      <c r="I610" s="238"/>
      <c r="J610" s="238"/>
      <c r="K610" s="238"/>
      <c r="L610" s="34"/>
      <c r="M610" s="176"/>
      <c r="N610" s="177"/>
      <c r="O610" s="59"/>
      <c r="P610" s="59"/>
      <c r="Q610" s="59"/>
      <c r="R610" s="59"/>
      <c r="S610" s="59"/>
      <c r="T610" s="60"/>
      <c r="U610" s="33"/>
      <c r="V610" s="33"/>
      <c r="W610" s="33"/>
      <c r="X610" s="33"/>
      <c r="Y610" s="33"/>
      <c r="Z610" s="33"/>
      <c r="AA610" s="33"/>
      <c r="AB610" s="33"/>
      <c r="AC610" s="33"/>
      <c r="AD610" s="33"/>
      <c r="AE610" s="33"/>
      <c r="AT610" s="18" t="s">
        <v>245</v>
      </c>
      <c r="AU610" s="18" t="s">
        <v>85</v>
      </c>
    </row>
    <row r="611" spans="1:65" s="13" customFormat="1" x14ac:dyDescent="0.2">
      <c r="B611" s="179"/>
      <c r="D611" s="174" t="s">
        <v>247</v>
      </c>
      <c r="E611" s="180" t="s">
        <v>1</v>
      </c>
      <c r="F611" s="181" t="s">
        <v>3423</v>
      </c>
      <c r="G611" s="242"/>
      <c r="H611" s="243" t="s">
        <v>1</v>
      </c>
      <c r="I611" s="242"/>
      <c r="J611" s="242"/>
      <c r="K611" s="242"/>
      <c r="L611" s="179"/>
      <c r="M611" s="182"/>
      <c r="N611" s="183"/>
      <c r="O611" s="183"/>
      <c r="P611" s="183"/>
      <c r="Q611" s="183"/>
      <c r="R611" s="183"/>
      <c r="S611" s="183"/>
      <c r="T611" s="184"/>
      <c r="AT611" s="180" t="s">
        <v>247</v>
      </c>
      <c r="AU611" s="180" t="s">
        <v>85</v>
      </c>
      <c r="AV611" s="13" t="s">
        <v>83</v>
      </c>
      <c r="AW611" s="13" t="s">
        <v>33</v>
      </c>
      <c r="AX611" s="13" t="s">
        <v>76</v>
      </c>
      <c r="AY611" s="180" t="s">
        <v>235</v>
      </c>
    </row>
    <row r="612" spans="1:65" s="13" customFormat="1" x14ac:dyDescent="0.2">
      <c r="B612" s="179"/>
      <c r="D612" s="174" t="s">
        <v>247</v>
      </c>
      <c r="E612" s="180" t="s">
        <v>1</v>
      </c>
      <c r="F612" s="181" t="s">
        <v>3636</v>
      </c>
      <c r="G612" s="242"/>
      <c r="H612" s="243" t="s">
        <v>1</v>
      </c>
      <c r="I612" s="242"/>
      <c r="J612" s="242"/>
      <c r="K612" s="242"/>
      <c r="L612" s="179"/>
      <c r="M612" s="182"/>
      <c r="N612" s="183"/>
      <c r="O612" s="183"/>
      <c r="P612" s="183"/>
      <c r="Q612" s="183"/>
      <c r="R612" s="183"/>
      <c r="S612" s="183"/>
      <c r="T612" s="184"/>
      <c r="AT612" s="180" t="s">
        <v>247</v>
      </c>
      <c r="AU612" s="180" t="s">
        <v>85</v>
      </c>
      <c r="AV612" s="13" t="s">
        <v>83</v>
      </c>
      <c r="AW612" s="13" t="s">
        <v>33</v>
      </c>
      <c r="AX612" s="13" t="s">
        <v>76</v>
      </c>
      <c r="AY612" s="180" t="s">
        <v>235</v>
      </c>
    </row>
    <row r="613" spans="1:65" s="13" customFormat="1" x14ac:dyDescent="0.2">
      <c r="B613" s="179"/>
      <c r="D613" s="174" t="s">
        <v>247</v>
      </c>
      <c r="E613" s="180" t="s">
        <v>1</v>
      </c>
      <c r="F613" s="181" t="s">
        <v>3637</v>
      </c>
      <c r="G613" s="242"/>
      <c r="H613" s="243" t="s">
        <v>1</v>
      </c>
      <c r="I613" s="242"/>
      <c r="J613" s="242"/>
      <c r="K613" s="242"/>
      <c r="L613" s="179"/>
      <c r="M613" s="182"/>
      <c r="N613" s="183"/>
      <c r="O613" s="183"/>
      <c r="P613" s="183"/>
      <c r="Q613" s="183"/>
      <c r="R613" s="183"/>
      <c r="S613" s="183"/>
      <c r="T613" s="184"/>
      <c r="AT613" s="180" t="s">
        <v>247</v>
      </c>
      <c r="AU613" s="180" t="s">
        <v>85</v>
      </c>
      <c r="AV613" s="13" t="s">
        <v>83</v>
      </c>
      <c r="AW613" s="13" t="s">
        <v>33</v>
      </c>
      <c r="AX613" s="13" t="s">
        <v>76</v>
      </c>
      <c r="AY613" s="180" t="s">
        <v>235</v>
      </c>
    </row>
    <row r="614" spans="1:65" s="14" customFormat="1" x14ac:dyDescent="0.2">
      <c r="B614" s="185"/>
      <c r="D614" s="174" t="s">
        <v>247</v>
      </c>
      <c r="E614" s="186" t="s">
        <v>1</v>
      </c>
      <c r="F614" s="187" t="s">
        <v>3638</v>
      </c>
      <c r="G614" s="244"/>
      <c r="H614" s="245">
        <v>33.880000000000003</v>
      </c>
      <c r="I614" s="244"/>
      <c r="J614" s="244"/>
      <c r="K614" s="244"/>
      <c r="L614" s="185"/>
      <c r="M614" s="188"/>
      <c r="N614" s="189"/>
      <c r="O614" s="189"/>
      <c r="P614" s="189"/>
      <c r="Q614" s="189"/>
      <c r="R614" s="189"/>
      <c r="S614" s="189"/>
      <c r="T614" s="190"/>
      <c r="AT614" s="186" t="s">
        <v>247</v>
      </c>
      <c r="AU614" s="186" t="s">
        <v>85</v>
      </c>
      <c r="AV614" s="14" t="s">
        <v>85</v>
      </c>
      <c r="AW614" s="14" t="s">
        <v>33</v>
      </c>
      <c r="AX614" s="14" t="s">
        <v>76</v>
      </c>
      <c r="AY614" s="186" t="s">
        <v>235</v>
      </c>
    </row>
    <row r="615" spans="1:65" s="13" customFormat="1" x14ac:dyDescent="0.2">
      <c r="B615" s="179"/>
      <c r="D615" s="174" t="s">
        <v>247</v>
      </c>
      <c r="E615" s="180" t="s">
        <v>1</v>
      </c>
      <c r="F615" s="181" t="s">
        <v>3639</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3640</v>
      </c>
      <c r="G616" s="244"/>
      <c r="H616" s="245">
        <v>35.552</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3" customFormat="1" x14ac:dyDescent="0.2">
      <c r="B617" s="179"/>
      <c r="D617" s="174" t="s">
        <v>247</v>
      </c>
      <c r="E617" s="180" t="s">
        <v>1</v>
      </c>
      <c r="F617" s="181" t="s">
        <v>3641</v>
      </c>
      <c r="G617" s="242"/>
      <c r="H617" s="243" t="s">
        <v>1</v>
      </c>
      <c r="I617" s="242"/>
      <c r="J617" s="242"/>
      <c r="K617" s="242"/>
      <c r="L617" s="179"/>
      <c r="M617" s="182"/>
      <c r="N617" s="183"/>
      <c r="O617" s="183"/>
      <c r="P617" s="183"/>
      <c r="Q617" s="183"/>
      <c r="R617" s="183"/>
      <c r="S617" s="183"/>
      <c r="T617" s="184"/>
      <c r="AT617" s="180" t="s">
        <v>247</v>
      </c>
      <c r="AU617" s="180" t="s">
        <v>85</v>
      </c>
      <c r="AV617" s="13" t="s">
        <v>83</v>
      </c>
      <c r="AW617" s="13" t="s">
        <v>33</v>
      </c>
      <c r="AX617" s="13" t="s">
        <v>76</v>
      </c>
      <c r="AY617" s="180" t="s">
        <v>235</v>
      </c>
    </row>
    <row r="618" spans="1:65" s="14" customFormat="1" x14ac:dyDescent="0.2">
      <c r="B618" s="185"/>
      <c r="D618" s="174" t="s">
        <v>247</v>
      </c>
      <c r="E618" s="186" t="s">
        <v>1</v>
      </c>
      <c r="F618" s="187" t="s">
        <v>3613</v>
      </c>
      <c r="G618" s="244"/>
      <c r="H618" s="245">
        <v>11.682</v>
      </c>
      <c r="I618" s="244"/>
      <c r="J618" s="244"/>
      <c r="K618" s="244"/>
      <c r="L618" s="185"/>
      <c r="M618" s="188"/>
      <c r="N618" s="189"/>
      <c r="O618" s="189"/>
      <c r="P618" s="189"/>
      <c r="Q618" s="189"/>
      <c r="R618" s="189"/>
      <c r="S618" s="189"/>
      <c r="T618" s="190"/>
      <c r="AT618" s="186" t="s">
        <v>247</v>
      </c>
      <c r="AU618" s="186" t="s">
        <v>85</v>
      </c>
      <c r="AV618" s="14" t="s">
        <v>85</v>
      </c>
      <c r="AW618" s="14" t="s">
        <v>33</v>
      </c>
      <c r="AX618" s="14" t="s">
        <v>76</v>
      </c>
      <c r="AY618" s="186" t="s">
        <v>235</v>
      </c>
    </row>
    <row r="619" spans="1:65" s="13" customFormat="1" x14ac:dyDescent="0.2">
      <c r="B619" s="179"/>
      <c r="D619" s="174" t="s">
        <v>247</v>
      </c>
      <c r="E619" s="180" t="s">
        <v>1</v>
      </c>
      <c r="F619" s="181" t="s">
        <v>3614</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4" customFormat="1" x14ac:dyDescent="0.2">
      <c r="B620" s="185"/>
      <c r="D620" s="174" t="s">
        <v>247</v>
      </c>
      <c r="E620" s="186" t="s">
        <v>1</v>
      </c>
      <c r="F620" s="187" t="s">
        <v>3642</v>
      </c>
      <c r="G620" s="244"/>
      <c r="H620" s="245">
        <v>59.2</v>
      </c>
      <c r="I620" s="244"/>
      <c r="J620" s="244"/>
      <c r="K620" s="244"/>
      <c r="L620" s="185"/>
      <c r="M620" s="188"/>
      <c r="N620" s="189"/>
      <c r="O620" s="189"/>
      <c r="P620" s="189"/>
      <c r="Q620" s="189"/>
      <c r="R620" s="189"/>
      <c r="S620" s="189"/>
      <c r="T620" s="190"/>
      <c r="AT620" s="186" t="s">
        <v>247</v>
      </c>
      <c r="AU620" s="186" t="s">
        <v>85</v>
      </c>
      <c r="AV620" s="14" t="s">
        <v>85</v>
      </c>
      <c r="AW620" s="14" t="s">
        <v>33</v>
      </c>
      <c r="AX620" s="14" t="s">
        <v>76</v>
      </c>
      <c r="AY620" s="186" t="s">
        <v>235</v>
      </c>
    </row>
    <row r="621" spans="1:65" s="13" customFormat="1" x14ac:dyDescent="0.2">
      <c r="B621" s="179"/>
      <c r="D621" s="174" t="s">
        <v>247</v>
      </c>
      <c r="E621" s="180" t="s">
        <v>1</v>
      </c>
      <c r="F621" s="181" t="s">
        <v>3643</v>
      </c>
      <c r="G621" s="242"/>
      <c r="H621" s="243" t="s">
        <v>1</v>
      </c>
      <c r="I621" s="242"/>
      <c r="J621" s="242"/>
      <c r="K621" s="242"/>
      <c r="L621" s="179"/>
      <c r="M621" s="182"/>
      <c r="N621" s="183"/>
      <c r="O621" s="183"/>
      <c r="P621" s="183"/>
      <c r="Q621" s="183"/>
      <c r="R621" s="183"/>
      <c r="S621" s="183"/>
      <c r="T621" s="184"/>
      <c r="AT621" s="180" t="s">
        <v>247</v>
      </c>
      <c r="AU621" s="180" t="s">
        <v>85</v>
      </c>
      <c r="AV621" s="13" t="s">
        <v>83</v>
      </c>
      <c r="AW621" s="13" t="s">
        <v>33</v>
      </c>
      <c r="AX621" s="13" t="s">
        <v>76</v>
      </c>
      <c r="AY621" s="180" t="s">
        <v>235</v>
      </c>
    </row>
    <row r="622" spans="1:65" s="14" customFormat="1" x14ac:dyDescent="0.2">
      <c r="B622" s="185"/>
      <c r="D622" s="174" t="s">
        <v>247</v>
      </c>
      <c r="E622" s="186" t="s">
        <v>1</v>
      </c>
      <c r="F622" s="187" t="s">
        <v>3644</v>
      </c>
      <c r="G622" s="244"/>
      <c r="H622" s="245">
        <v>25.8</v>
      </c>
      <c r="I622" s="244"/>
      <c r="J622" s="244"/>
      <c r="K622" s="244"/>
      <c r="L622" s="185"/>
      <c r="M622" s="188"/>
      <c r="N622" s="189"/>
      <c r="O622" s="189"/>
      <c r="P622" s="189"/>
      <c r="Q622" s="189"/>
      <c r="R622" s="189"/>
      <c r="S622" s="189"/>
      <c r="T622" s="190"/>
      <c r="AT622" s="186" t="s">
        <v>247</v>
      </c>
      <c r="AU622" s="186" t="s">
        <v>85</v>
      </c>
      <c r="AV622" s="14" t="s">
        <v>85</v>
      </c>
      <c r="AW622" s="14" t="s">
        <v>33</v>
      </c>
      <c r="AX622" s="14" t="s">
        <v>76</v>
      </c>
      <c r="AY622" s="186" t="s">
        <v>235</v>
      </c>
    </row>
    <row r="623" spans="1:65" s="15" customFormat="1" x14ac:dyDescent="0.2">
      <c r="B623" s="191"/>
      <c r="D623" s="174" t="s">
        <v>247</v>
      </c>
      <c r="E623" s="192" t="s">
        <v>1</v>
      </c>
      <c r="F623" s="193" t="s">
        <v>252</v>
      </c>
      <c r="G623" s="246"/>
      <c r="H623" s="247">
        <v>166.114</v>
      </c>
      <c r="I623" s="246"/>
      <c r="J623" s="246"/>
      <c r="K623" s="246"/>
      <c r="L623" s="191"/>
      <c r="M623" s="194"/>
      <c r="N623" s="195"/>
      <c r="O623" s="195"/>
      <c r="P623" s="195"/>
      <c r="Q623" s="195"/>
      <c r="R623" s="195"/>
      <c r="S623" s="195"/>
      <c r="T623" s="196"/>
      <c r="AT623" s="192" t="s">
        <v>247</v>
      </c>
      <c r="AU623" s="192" t="s">
        <v>85</v>
      </c>
      <c r="AV623" s="15" t="s">
        <v>98</v>
      </c>
      <c r="AW623" s="15" t="s">
        <v>33</v>
      </c>
      <c r="AX623" s="15" t="s">
        <v>83</v>
      </c>
      <c r="AY623" s="192" t="s">
        <v>235</v>
      </c>
    </row>
    <row r="624" spans="1:65" s="2" customFormat="1" ht="14.45" customHeight="1" x14ac:dyDescent="0.2">
      <c r="A624" s="33"/>
      <c r="B624" s="162"/>
      <c r="C624" s="163" t="s">
        <v>684</v>
      </c>
      <c r="D624" s="163" t="s">
        <v>237</v>
      </c>
      <c r="E624" s="164" t="s">
        <v>2291</v>
      </c>
      <c r="F624" s="165" t="s">
        <v>2292</v>
      </c>
      <c r="G624" s="240" t="s">
        <v>263</v>
      </c>
      <c r="H624" s="241">
        <v>446.52</v>
      </c>
      <c r="I624" s="167"/>
      <c r="J624" s="254">
        <f>ROUND(I624*H624,2)</f>
        <v>0</v>
      </c>
      <c r="K624" s="255" t="s">
        <v>241</v>
      </c>
      <c r="L624" s="34"/>
      <c r="M624" s="168" t="s">
        <v>1</v>
      </c>
      <c r="N624" s="169" t="s">
        <v>41</v>
      </c>
      <c r="O624" s="59"/>
      <c r="P624" s="170">
        <f>O624*H624</f>
        <v>0</v>
      </c>
      <c r="Q624" s="170">
        <v>0</v>
      </c>
      <c r="R624" s="170">
        <f>Q624*H624</f>
        <v>0</v>
      </c>
      <c r="S624" s="170">
        <v>0</v>
      </c>
      <c r="T624" s="171">
        <f>S624*H624</f>
        <v>0</v>
      </c>
      <c r="U624" s="33"/>
      <c r="V624" s="33"/>
      <c r="W624" s="33"/>
      <c r="X624" s="33"/>
      <c r="Y624" s="33"/>
      <c r="Z624" s="33"/>
      <c r="AA624" s="33"/>
      <c r="AB624" s="33"/>
      <c r="AC624" s="33"/>
      <c r="AD624" s="33"/>
      <c r="AE624" s="33"/>
      <c r="AR624" s="172" t="s">
        <v>98</v>
      </c>
      <c r="AT624" s="172" t="s">
        <v>237</v>
      </c>
      <c r="AU624" s="172" t="s">
        <v>85</v>
      </c>
      <c r="AY624" s="18" t="s">
        <v>235</v>
      </c>
      <c r="BE624" s="173">
        <f>IF(N624="základní",J624,0)</f>
        <v>0</v>
      </c>
      <c r="BF624" s="173">
        <f>IF(N624="snížená",J624,0)</f>
        <v>0</v>
      </c>
      <c r="BG624" s="173">
        <f>IF(N624="zákl. přenesená",J624,0)</f>
        <v>0</v>
      </c>
      <c r="BH624" s="173">
        <f>IF(N624="sníž. přenesená",J624,0)</f>
        <v>0</v>
      </c>
      <c r="BI624" s="173">
        <f>IF(N624="nulová",J624,0)</f>
        <v>0</v>
      </c>
      <c r="BJ624" s="18" t="s">
        <v>83</v>
      </c>
      <c r="BK624" s="173">
        <f>ROUND(I624*H624,2)</f>
        <v>0</v>
      </c>
      <c r="BL624" s="18" t="s">
        <v>98</v>
      </c>
      <c r="BM624" s="172" t="s">
        <v>3645</v>
      </c>
    </row>
    <row r="625" spans="1:65" s="2" customFormat="1" ht="19.5" x14ac:dyDescent="0.2">
      <c r="A625" s="33"/>
      <c r="B625" s="34"/>
      <c r="C625" s="33"/>
      <c r="D625" s="174" t="s">
        <v>243</v>
      </c>
      <c r="E625" s="33"/>
      <c r="F625" s="175" t="s">
        <v>2294</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243</v>
      </c>
      <c r="AU625" s="18" t="s">
        <v>85</v>
      </c>
    </row>
    <row r="626" spans="1:65" s="2" customFormat="1" ht="117" x14ac:dyDescent="0.2">
      <c r="A626" s="33"/>
      <c r="B626" s="34"/>
      <c r="C626" s="33"/>
      <c r="D626" s="174" t="s">
        <v>245</v>
      </c>
      <c r="E626" s="33"/>
      <c r="F626" s="178" t="s">
        <v>1636</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245</v>
      </c>
      <c r="AU626" s="18" t="s">
        <v>85</v>
      </c>
    </row>
    <row r="627" spans="1:65" s="13" customFormat="1" x14ac:dyDescent="0.2">
      <c r="B627" s="179"/>
      <c r="D627" s="174" t="s">
        <v>247</v>
      </c>
      <c r="E627" s="180" t="s">
        <v>1</v>
      </c>
      <c r="F627" s="181" t="s">
        <v>3423</v>
      </c>
      <c r="G627" s="242"/>
      <c r="H627" s="243" t="s">
        <v>1</v>
      </c>
      <c r="I627" s="242"/>
      <c r="J627" s="242"/>
      <c r="K627" s="242"/>
      <c r="L627" s="179"/>
      <c r="M627" s="182"/>
      <c r="N627" s="183"/>
      <c r="O627" s="183"/>
      <c r="P627" s="183"/>
      <c r="Q627" s="183"/>
      <c r="R627" s="183"/>
      <c r="S627" s="183"/>
      <c r="T627" s="184"/>
      <c r="AT627" s="180" t="s">
        <v>247</v>
      </c>
      <c r="AU627" s="180" t="s">
        <v>85</v>
      </c>
      <c r="AV627" s="13" t="s">
        <v>83</v>
      </c>
      <c r="AW627" s="13" t="s">
        <v>33</v>
      </c>
      <c r="AX627" s="13" t="s">
        <v>76</v>
      </c>
      <c r="AY627" s="180" t="s">
        <v>235</v>
      </c>
    </row>
    <row r="628" spans="1:65" s="13" customFormat="1" x14ac:dyDescent="0.2">
      <c r="B628" s="179"/>
      <c r="D628" s="174" t="s">
        <v>247</v>
      </c>
      <c r="E628" s="180" t="s">
        <v>1</v>
      </c>
      <c r="F628" s="181" t="s">
        <v>3636</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3637</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3516</v>
      </c>
      <c r="G630" s="244"/>
      <c r="H630" s="245">
        <v>84.7</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3" customFormat="1" x14ac:dyDescent="0.2">
      <c r="B631" s="179"/>
      <c r="D631" s="174" t="s">
        <v>247</v>
      </c>
      <c r="E631" s="180" t="s">
        <v>1</v>
      </c>
      <c r="F631" s="181" t="s">
        <v>3639</v>
      </c>
      <c r="G631" s="242"/>
      <c r="H631" s="243" t="s">
        <v>1</v>
      </c>
      <c r="I631" s="242"/>
      <c r="J631" s="242"/>
      <c r="K631" s="242"/>
      <c r="L631" s="179"/>
      <c r="M631" s="182"/>
      <c r="N631" s="183"/>
      <c r="O631" s="183"/>
      <c r="P631" s="183"/>
      <c r="Q631" s="183"/>
      <c r="R631" s="183"/>
      <c r="S631" s="183"/>
      <c r="T631" s="184"/>
      <c r="AT631" s="180" t="s">
        <v>247</v>
      </c>
      <c r="AU631" s="180" t="s">
        <v>85</v>
      </c>
      <c r="AV631" s="13" t="s">
        <v>83</v>
      </c>
      <c r="AW631" s="13" t="s">
        <v>33</v>
      </c>
      <c r="AX631" s="13" t="s">
        <v>76</v>
      </c>
      <c r="AY631" s="180" t="s">
        <v>235</v>
      </c>
    </row>
    <row r="632" spans="1:65" s="14" customFormat="1" x14ac:dyDescent="0.2">
      <c r="B632" s="185"/>
      <c r="D632" s="174" t="s">
        <v>247</v>
      </c>
      <c r="E632" s="186" t="s">
        <v>1</v>
      </c>
      <c r="F632" s="187" t="s">
        <v>3517</v>
      </c>
      <c r="G632" s="244"/>
      <c r="H632" s="245">
        <v>88.88</v>
      </c>
      <c r="I632" s="244"/>
      <c r="J632" s="244"/>
      <c r="K632" s="244"/>
      <c r="L632" s="185"/>
      <c r="M632" s="188"/>
      <c r="N632" s="189"/>
      <c r="O632" s="189"/>
      <c r="P632" s="189"/>
      <c r="Q632" s="189"/>
      <c r="R632" s="189"/>
      <c r="S632" s="189"/>
      <c r="T632" s="190"/>
      <c r="AT632" s="186" t="s">
        <v>247</v>
      </c>
      <c r="AU632" s="186" t="s">
        <v>85</v>
      </c>
      <c r="AV632" s="14" t="s">
        <v>85</v>
      </c>
      <c r="AW632" s="14" t="s">
        <v>33</v>
      </c>
      <c r="AX632" s="14" t="s">
        <v>76</v>
      </c>
      <c r="AY632" s="186" t="s">
        <v>235</v>
      </c>
    </row>
    <row r="633" spans="1:65" s="13" customFormat="1" x14ac:dyDescent="0.2">
      <c r="B633" s="179"/>
      <c r="D633" s="174" t="s">
        <v>247</v>
      </c>
      <c r="E633" s="180" t="s">
        <v>1</v>
      </c>
      <c r="F633" s="181" t="s">
        <v>3641</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D634" s="174" t="s">
        <v>247</v>
      </c>
      <c r="E634" s="186" t="s">
        <v>1</v>
      </c>
      <c r="F634" s="187" t="s">
        <v>3518</v>
      </c>
      <c r="G634" s="244"/>
      <c r="H634" s="245">
        <v>38.94</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3" customFormat="1" x14ac:dyDescent="0.2">
      <c r="B635" s="179"/>
      <c r="D635" s="174" t="s">
        <v>247</v>
      </c>
      <c r="E635" s="180" t="s">
        <v>1</v>
      </c>
      <c r="F635" s="181" t="s">
        <v>3614</v>
      </c>
      <c r="G635" s="242"/>
      <c r="H635" s="243" t="s">
        <v>1</v>
      </c>
      <c r="I635" s="242"/>
      <c r="J635" s="242"/>
      <c r="K635" s="242"/>
      <c r="L635" s="179"/>
      <c r="M635" s="182"/>
      <c r="N635" s="183"/>
      <c r="O635" s="183"/>
      <c r="P635" s="183"/>
      <c r="Q635" s="183"/>
      <c r="R635" s="183"/>
      <c r="S635" s="183"/>
      <c r="T635" s="184"/>
      <c r="AT635" s="180" t="s">
        <v>247</v>
      </c>
      <c r="AU635" s="180" t="s">
        <v>85</v>
      </c>
      <c r="AV635" s="13" t="s">
        <v>83</v>
      </c>
      <c r="AW635" s="13" t="s">
        <v>33</v>
      </c>
      <c r="AX635" s="13" t="s">
        <v>76</v>
      </c>
      <c r="AY635" s="180" t="s">
        <v>235</v>
      </c>
    </row>
    <row r="636" spans="1:65" s="14" customFormat="1" x14ac:dyDescent="0.2">
      <c r="B636" s="185"/>
      <c r="D636" s="174" t="s">
        <v>247</v>
      </c>
      <c r="E636" s="186" t="s">
        <v>1</v>
      </c>
      <c r="F636" s="187" t="s">
        <v>3628</v>
      </c>
      <c r="G636" s="244"/>
      <c r="H636" s="245">
        <v>148</v>
      </c>
      <c r="I636" s="244"/>
      <c r="J636" s="244"/>
      <c r="K636" s="244"/>
      <c r="L636" s="185"/>
      <c r="M636" s="188"/>
      <c r="N636" s="189"/>
      <c r="O636" s="189"/>
      <c r="P636" s="189"/>
      <c r="Q636" s="189"/>
      <c r="R636" s="189"/>
      <c r="S636" s="189"/>
      <c r="T636" s="190"/>
      <c r="AT636" s="186" t="s">
        <v>247</v>
      </c>
      <c r="AU636" s="186" t="s">
        <v>85</v>
      </c>
      <c r="AV636" s="14" t="s">
        <v>85</v>
      </c>
      <c r="AW636" s="14" t="s">
        <v>33</v>
      </c>
      <c r="AX636" s="14" t="s">
        <v>76</v>
      </c>
      <c r="AY636" s="186" t="s">
        <v>235</v>
      </c>
    </row>
    <row r="637" spans="1:65" s="13" customFormat="1" x14ac:dyDescent="0.2">
      <c r="B637" s="179"/>
      <c r="D637" s="174" t="s">
        <v>247</v>
      </c>
      <c r="E637" s="180" t="s">
        <v>1</v>
      </c>
      <c r="F637" s="181" t="s">
        <v>3616</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1661</v>
      </c>
      <c r="G638" s="244"/>
      <c r="H638" s="245">
        <v>86</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446.52</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2" customFormat="1" ht="14.45" customHeight="1" x14ac:dyDescent="0.2">
      <c r="A640" s="33"/>
      <c r="B640" s="162"/>
      <c r="C640" s="163" t="s">
        <v>691</v>
      </c>
      <c r="D640" s="163" t="s">
        <v>237</v>
      </c>
      <c r="E640" s="164" t="s">
        <v>3646</v>
      </c>
      <c r="F640" s="165" t="s">
        <v>3647</v>
      </c>
      <c r="G640" s="240" t="s">
        <v>263</v>
      </c>
      <c r="H640" s="241">
        <v>43</v>
      </c>
      <c r="I640" s="167"/>
      <c r="J640" s="254">
        <f>ROUND(I640*H640,2)</f>
        <v>0</v>
      </c>
      <c r="K640" s="255" t="s">
        <v>1</v>
      </c>
      <c r="L640" s="34"/>
      <c r="M640" s="168" t="s">
        <v>1</v>
      </c>
      <c r="N640" s="169" t="s">
        <v>41</v>
      </c>
      <c r="O640" s="59"/>
      <c r="P640" s="170">
        <f>O640*H640</f>
        <v>0</v>
      </c>
      <c r="Q640" s="170">
        <v>0</v>
      </c>
      <c r="R640" s="170">
        <f>Q640*H640</f>
        <v>0</v>
      </c>
      <c r="S640" s="170">
        <v>0</v>
      </c>
      <c r="T640" s="171">
        <f>S640*H640</f>
        <v>0</v>
      </c>
      <c r="U640" s="33"/>
      <c r="V640" s="33"/>
      <c r="W640" s="33"/>
      <c r="X640" s="33"/>
      <c r="Y640" s="33"/>
      <c r="Z640" s="33"/>
      <c r="AA640" s="33"/>
      <c r="AB640" s="33"/>
      <c r="AC640" s="33"/>
      <c r="AD640" s="33"/>
      <c r="AE640" s="33"/>
      <c r="AR640" s="172" t="s">
        <v>98</v>
      </c>
      <c r="AT640" s="172" t="s">
        <v>237</v>
      </c>
      <c r="AU640" s="172" t="s">
        <v>85</v>
      </c>
      <c r="AY640" s="18" t="s">
        <v>235</v>
      </c>
      <c r="BE640" s="173">
        <f>IF(N640="základní",J640,0)</f>
        <v>0</v>
      </c>
      <c r="BF640" s="173">
        <f>IF(N640="snížená",J640,0)</f>
        <v>0</v>
      </c>
      <c r="BG640" s="173">
        <f>IF(N640="zákl. přenesená",J640,0)</f>
        <v>0</v>
      </c>
      <c r="BH640" s="173">
        <f>IF(N640="sníž. přenesená",J640,0)</f>
        <v>0</v>
      </c>
      <c r="BI640" s="173">
        <f>IF(N640="nulová",J640,0)</f>
        <v>0</v>
      </c>
      <c r="BJ640" s="18" t="s">
        <v>83</v>
      </c>
      <c r="BK640" s="173">
        <f>ROUND(I640*H640,2)</f>
        <v>0</v>
      </c>
      <c r="BL640" s="18" t="s">
        <v>98</v>
      </c>
      <c r="BM640" s="172" t="s">
        <v>3648</v>
      </c>
    </row>
    <row r="641" spans="1:65" s="2" customFormat="1" x14ac:dyDescent="0.2">
      <c r="A641" s="33"/>
      <c r="B641" s="34"/>
      <c r="C641" s="33"/>
      <c r="D641" s="174" t="s">
        <v>243</v>
      </c>
      <c r="E641" s="33"/>
      <c r="F641" s="175" t="s">
        <v>3647</v>
      </c>
      <c r="G641" s="238"/>
      <c r="H641" s="238"/>
      <c r="I641" s="238"/>
      <c r="J641" s="238"/>
      <c r="K641" s="238"/>
      <c r="L641" s="34"/>
      <c r="M641" s="176"/>
      <c r="N641" s="177"/>
      <c r="O641" s="59"/>
      <c r="P641" s="59"/>
      <c r="Q641" s="59"/>
      <c r="R641" s="59"/>
      <c r="S641" s="59"/>
      <c r="T641" s="60"/>
      <c r="U641" s="33"/>
      <c r="V641" s="33"/>
      <c r="W641" s="33"/>
      <c r="X641" s="33"/>
      <c r="Y641" s="33"/>
      <c r="Z641" s="33"/>
      <c r="AA641" s="33"/>
      <c r="AB641" s="33"/>
      <c r="AC641" s="33"/>
      <c r="AD641" s="33"/>
      <c r="AE641" s="33"/>
      <c r="AT641" s="18" t="s">
        <v>243</v>
      </c>
      <c r="AU641" s="18" t="s">
        <v>85</v>
      </c>
    </row>
    <row r="642" spans="1:65" s="2" customFormat="1" ht="39" x14ac:dyDescent="0.2">
      <c r="A642" s="33"/>
      <c r="B642" s="34"/>
      <c r="C642" s="33"/>
      <c r="D642" s="174" t="s">
        <v>408</v>
      </c>
      <c r="E642" s="33"/>
      <c r="F642" s="178" t="s">
        <v>3649</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408</v>
      </c>
      <c r="AU642" s="18" t="s">
        <v>85</v>
      </c>
    </row>
    <row r="643" spans="1:65" s="13" customFormat="1" x14ac:dyDescent="0.2">
      <c r="B643" s="179"/>
      <c r="D643" s="174" t="s">
        <v>247</v>
      </c>
      <c r="E643" s="180" t="s">
        <v>1</v>
      </c>
      <c r="F643" s="181" t="s">
        <v>3423</v>
      </c>
      <c r="G643" s="242"/>
      <c r="H643" s="243" t="s">
        <v>1</v>
      </c>
      <c r="I643" s="242"/>
      <c r="J643" s="242"/>
      <c r="K643" s="242"/>
      <c r="L643" s="179"/>
      <c r="M643" s="182"/>
      <c r="N643" s="183"/>
      <c r="O643" s="183"/>
      <c r="P643" s="183"/>
      <c r="Q643" s="183"/>
      <c r="R643" s="183"/>
      <c r="S643" s="183"/>
      <c r="T643" s="184"/>
      <c r="AT643" s="180" t="s">
        <v>247</v>
      </c>
      <c r="AU643" s="180" t="s">
        <v>85</v>
      </c>
      <c r="AV643" s="13" t="s">
        <v>83</v>
      </c>
      <c r="AW643" s="13" t="s">
        <v>33</v>
      </c>
      <c r="AX643" s="13" t="s">
        <v>76</v>
      </c>
      <c r="AY643" s="180" t="s">
        <v>235</v>
      </c>
    </row>
    <row r="644" spans="1:65" s="14" customFormat="1" x14ac:dyDescent="0.2">
      <c r="B644" s="185"/>
      <c r="D644" s="174" t="s">
        <v>247</v>
      </c>
      <c r="E644" s="186" t="s">
        <v>1</v>
      </c>
      <c r="F644" s="187" t="s">
        <v>582</v>
      </c>
      <c r="G644" s="244"/>
      <c r="H644" s="245">
        <v>43</v>
      </c>
      <c r="I644" s="244"/>
      <c r="J644" s="244"/>
      <c r="K644" s="244"/>
      <c r="L644" s="185"/>
      <c r="M644" s="188"/>
      <c r="N644" s="189"/>
      <c r="O644" s="189"/>
      <c r="P644" s="189"/>
      <c r="Q644" s="189"/>
      <c r="R644" s="189"/>
      <c r="S644" s="189"/>
      <c r="T644" s="190"/>
      <c r="AT644" s="186" t="s">
        <v>247</v>
      </c>
      <c r="AU644" s="186" t="s">
        <v>85</v>
      </c>
      <c r="AV644" s="14" t="s">
        <v>85</v>
      </c>
      <c r="AW644" s="14" t="s">
        <v>33</v>
      </c>
      <c r="AX644" s="14" t="s">
        <v>76</v>
      </c>
      <c r="AY644" s="186" t="s">
        <v>235</v>
      </c>
    </row>
    <row r="645" spans="1:65" s="15" customFormat="1" x14ac:dyDescent="0.2">
      <c r="B645" s="191"/>
      <c r="D645" s="174" t="s">
        <v>247</v>
      </c>
      <c r="E645" s="192" t="s">
        <v>1</v>
      </c>
      <c r="F645" s="193" t="s">
        <v>252</v>
      </c>
      <c r="G645" s="246"/>
      <c r="H645" s="247">
        <v>43</v>
      </c>
      <c r="I645" s="246"/>
      <c r="J645" s="246"/>
      <c r="K645" s="246"/>
      <c r="L645" s="191"/>
      <c r="M645" s="194"/>
      <c r="N645" s="195"/>
      <c r="O645" s="195"/>
      <c r="P645" s="195"/>
      <c r="Q645" s="195"/>
      <c r="R645" s="195"/>
      <c r="S645" s="195"/>
      <c r="T645" s="196"/>
      <c r="AT645" s="192" t="s">
        <v>247</v>
      </c>
      <c r="AU645" s="192" t="s">
        <v>85</v>
      </c>
      <c r="AV645" s="15" t="s">
        <v>98</v>
      </c>
      <c r="AW645" s="15" t="s">
        <v>33</v>
      </c>
      <c r="AX645" s="15" t="s">
        <v>83</v>
      </c>
      <c r="AY645" s="192" t="s">
        <v>235</v>
      </c>
    </row>
    <row r="646" spans="1:65" s="12" customFormat="1" ht="22.9" customHeight="1" x14ac:dyDescent="0.2">
      <c r="B646" s="152"/>
      <c r="D646" s="153" t="s">
        <v>75</v>
      </c>
      <c r="E646" s="161" t="s">
        <v>288</v>
      </c>
      <c r="F646" s="161" t="s">
        <v>3306</v>
      </c>
      <c r="G646" s="239"/>
      <c r="H646" s="239"/>
      <c r="I646" s="239"/>
      <c r="J646" s="253">
        <f>BK646</f>
        <v>0</v>
      </c>
      <c r="K646" s="239"/>
      <c r="L646" s="152"/>
      <c r="M646" s="155"/>
      <c r="N646" s="156"/>
      <c r="O646" s="156"/>
      <c r="P646" s="157">
        <f>SUM(P647:P654)</f>
        <v>0</v>
      </c>
      <c r="Q646" s="156"/>
      <c r="R646" s="157">
        <f>SUM(R647:R654)</f>
        <v>0.31175999999999998</v>
      </c>
      <c r="S646" s="156"/>
      <c r="T646" s="158">
        <f>SUM(T647:T654)</f>
        <v>0</v>
      </c>
      <c r="AR646" s="153" t="s">
        <v>83</v>
      </c>
      <c r="AT646" s="159" t="s">
        <v>75</v>
      </c>
      <c r="AU646" s="159" t="s">
        <v>83</v>
      </c>
      <c r="AY646" s="153" t="s">
        <v>235</v>
      </c>
      <c r="BK646" s="160">
        <f>SUM(BK647:BK654)</f>
        <v>0</v>
      </c>
    </row>
    <row r="647" spans="1:65" s="2" customFormat="1" ht="14.45" customHeight="1" x14ac:dyDescent="0.2">
      <c r="A647" s="33"/>
      <c r="B647" s="162"/>
      <c r="C647" s="163" t="s">
        <v>697</v>
      </c>
      <c r="D647" s="163" t="s">
        <v>237</v>
      </c>
      <c r="E647" s="164" t="s">
        <v>3650</v>
      </c>
      <c r="F647" s="165" t="s">
        <v>3651</v>
      </c>
      <c r="G647" s="240" t="s">
        <v>263</v>
      </c>
      <c r="H647" s="241">
        <v>77.94</v>
      </c>
      <c r="I647" s="167"/>
      <c r="J647" s="254">
        <f>ROUND(I647*H647,2)</f>
        <v>0</v>
      </c>
      <c r="K647" s="255" t="s">
        <v>1</v>
      </c>
      <c r="L647" s="34"/>
      <c r="M647" s="168" t="s">
        <v>1</v>
      </c>
      <c r="N647" s="169" t="s">
        <v>41</v>
      </c>
      <c r="O647" s="59"/>
      <c r="P647" s="170">
        <f>O647*H647</f>
        <v>0</v>
      </c>
      <c r="Q647" s="170">
        <v>4.0000000000000001E-3</v>
      </c>
      <c r="R647" s="170">
        <f>Q647*H647</f>
        <v>0.31175999999999998</v>
      </c>
      <c r="S647" s="170">
        <v>0</v>
      </c>
      <c r="T647" s="171">
        <f>S647*H647</f>
        <v>0</v>
      </c>
      <c r="U647" s="33"/>
      <c r="V647" s="33"/>
      <c r="W647" s="33"/>
      <c r="X647" s="33"/>
      <c r="Y647" s="33"/>
      <c r="Z647" s="33"/>
      <c r="AA647" s="33"/>
      <c r="AB647" s="33"/>
      <c r="AC647" s="33"/>
      <c r="AD647" s="33"/>
      <c r="AE647" s="33"/>
      <c r="AR647" s="172" t="s">
        <v>98</v>
      </c>
      <c r="AT647" s="172" t="s">
        <v>237</v>
      </c>
      <c r="AU647" s="172" t="s">
        <v>85</v>
      </c>
      <c r="AY647" s="18" t="s">
        <v>235</v>
      </c>
      <c r="BE647" s="173">
        <f>IF(N647="základní",J647,0)</f>
        <v>0</v>
      </c>
      <c r="BF647" s="173">
        <f>IF(N647="snížená",J647,0)</f>
        <v>0</v>
      </c>
      <c r="BG647" s="173">
        <f>IF(N647="zákl. přenesená",J647,0)</f>
        <v>0</v>
      </c>
      <c r="BH647" s="173">
        <f>IF(N647="sníž. přenesená",J647,0)</f>
        <v>0</v>
      </c>
      <c r="BI647" s="173">
        <f>IF(N647="nulová",J647,0)</f>
        <v>0</v>
      </c>
      <c r="BJ647" s="18" t="s">
        <v>83</v>
      </c>
      <c r="BK647" s="173">
        <f>ROUND(I647*H647,2)</f>
        <v>0</v>
      </c>
      <c r="BL647" s="18" t="s">
        <v>98</v>
      </c>
      <c r="BM647" s="172" t="s">
        <v>3652</v>
      </c>
    </row>
    <row r="648" spans="1:65" s="2" customFormat="1" x14ac:dyDescent="0.2">
      <c r="A648" s="33"/>
      <c r="B648" s="34"/>
      <c r="C648" s="33"/>
      <c r="D648" s="174" t="s">
        <v>243</v>
      </c>
      <c r="E648" s="33"/>
      <c r="F648" s="175" t="s">
        <v>3651</v>
      </c>
      <c r="G648" s="238"/>
      <c r="H648" s="238"/>
      <c r="I648" s="238"/>
      <c r="J648" s="238"/>
      <c r="K648" s="238"/>
      <c r="L648" s="34"/>
      <c r="M648" s="176"/>
      <c r="N648" s="177"/>
      <c r="O648" s="59"/>
      <c r="P648" s="59"/>
      <c r="Q648" s="59"/>
      <c r="R648" s="59"/>
      <c r="S648" s="59"/>
      <c r="T648" s="60"/>
      <c r="U648" s="33"/>
      <c r="V648" s="33"/>
      <c r="W648" s="33"/>
      <c r="X648" s="33"/>
      <c r="Y648" s="33"/>
      <c r="Z648" s="33"/>
      <c r="AA648" s="33"/>
      <c r="AB648" s="33"/>
      <c r="AC648" s="33"/>
      <c r="AD648" s="33"/>
      <c r="AE648" s="33"/>
      <c r="AT648" s="18" t="s">
        <v>243</v>
      </c>
      <c r="AU648" s="18" t="s">
        <v>85</v>
      </c>
    </row>
    <row r="649" spans="1:65" s="13" customFormat="1" x14ac:dyDescent="0.2">
      <c r="B649" s="179"/>
      <c r="D649" s="174" t="s">
        <v>247</v>
      </c>
      <c r="E649" s="180" t="s">
        <v>1</v>
      </c>
      <c r="F649" s="181" t="s">
        <v>3423</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1:65" s="13" customFormat="1" x14ac:dyDescent="0.2">
      <c r="B650" s="179"/>
      <c r="D650" s="174" t="s">
        <v>247</v>
      </c>
      <c r="E650" s="180" t="s">
        <v>1</v>
      </c>
      <c r="F650" s="181" t="s">
        <v>3653</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3" customFormat="1" x14ac:dyDescent="0.2">
      <c r="B651" s="179"/>
      <c r="D651" s="174" t="s">
        <v>247</v>
      </c>
      <c r="E651" s="180" t="s">
        <v>1</v>
      </c>
      <c r="F651" s="181" t="s">
        <v>3544</v>
      </c>
      <c r="G651" s="242"/>
      <c r="H651" s="243" t="s">
        <v>1</v>
      </c>
      <c r="I651" s="242"/>
      <c r="J651" s="242"/>
      <c r="K651" s="242"/>
      <c r="L651" s="179"/>
      <c r="M651" s="182"/>
      <c r="N651" s="183"/>
      <c r="O651" s="183"/>
      <c r="P651" s="183"/>
      <c r="Q651" s="183"/>
      <c r="R651" s="183"/>
      <c r="S651" s="183"/>
      <c r="T651" s="184"/>
      <c r="AT651" s="180" t="s">
        <v>247</v>
      </c>
      <c r="AU651" s="180" t="s">
        <v>85</v>
      </c>
      <c r="AV651" s="13" t="s">
        <v>83</v>
      </c>
      <c r="AW651" s="13" t="s">
        <v>33</v>
      </c>
      <c r="AX651" s="13" t="s">
        <v>76</v>
      </c>
      <c r="AY651" s="180" t="s">
        <v>235</v>
      </c>
    </row>
    <row r="652" spans="1:65" s="14" customFormat="1" x14ac:dyDescent="0.2">
      <c r="B652" s="185"/>
      <c r="D652" s="174" t="s">
        <v>247</v>
      </c>
      <c r="E652" s="186" t="s">
        <v>1</v>
      </c>
      <c r="F652" s="187" t="s">
        <v>3561</v>
      </c>
      <c r="G652" s="244"/>
      <c r="H652" s="245">
        <v>58.24</v>
      </c>
      <c r="I652" s="244"/>
      <c r="J652" s="244"/>
      <c r="K652" s="244"/>
      <c r="L652" s="185"/>
      <c r="M652" s="188"/>
      <c r="N652" s="189"/>
      <c r="O652" s="189"/>
      <c r="P652" s="189"/>
      <c r="Q652" s="189"/>
      <c r="R652" s="189"/>
      <c r="S652" s="189"/>
      <c r="T652" s="190"/>
      <c r="AT652" s="186" t="s">
        <v>247</v>
      </c>
      <c r="AU652" s="186" t="s">
        <v>85</v>
      </c>
      <c r="AV652" s="14" t="s">
        <v>85</v>
      </c>
      <c r="AW652" s="14" t="s">
        <v>33</v>
      </c>
      <c r="AX652" s="14" t="s">
        <v>76</v>
      </c>
      <c r="AY652" s="186" t="s">
        <v>235</v>
      </c>
    </row>
    <row r="653" spans="1:65" s="14" customFormat="1" x14ac:dyDescent="0.2">
      <c r="B653" s="185"/>
      <c r="D653" s="174" t="s">
        <v>247</v>
      </c>
      <c r="E653" s="186" t="s">
        <v>1</v>
      </c>
      <c r="F653" s="187" t="s">
        <v>3654</v>
      </c>
      <c r="G653" s="244"/>
      <c r="H653" s="245">
        <v>19.7</v>
      </c>
      <c r="I653" s="244"/>
      <c r="J653" s="244"/>
      <c r="K653" s="244"/>
      <c r="L653" s="185"/>
      <c r="M653" s="188"/>
      <c r="N653" s="189"/>
      <c r="O653" s="189"/>
      <c r="P653" s="189"/>
      <c r="Q653" s="189"/>
      <c r="R653" s="189"/>
      <c r="S653" s="189"/>
      <c r="T653" s="190"/>
      <c r="AT653" s="186" t="s">
        <v>247</v>
      </c>
      <c r="AU653" s="186" t="s">
        <v>85</v>
      </c>
      <c r="AV653" s="14" t="s">
        <v>85</v>
      </c>
      <c r="AW653" s="14" t="s">
        <v>33</v>
      </c>
      <c r="AX653" s="14" t="s">
        <v>76</v>
      </c>
      <c r="AY653" s="186" t="s">
        <v>235</v>
      </c>
    </row>
    <row r="654" spans="1:65" s="15" customFormat="1" x14ac:dyDescent="0.2">
      <c r="B654" s="191"/>
      <c r="D654" s="174" t="s">
        <v>247</v>
      </c>
      <c r="E654" s="192" t="s">
        <v>1</v>
      </c>
      <c r="F654" s="193" t="s">
        <v>252</v>
      </c>
      <c r="G654" s="246"/>
      <c r="H654" s="247">
        <v>77.94</v>
      </c>
      <c r="I654" s="246"/>
      <c r="J654" s="246"/>
      <c r="K654" s="246"/>
      <c r="L654" s="191"/>
      <c r="M654" s="194"/>
      <c r="N654" s="195"/>
      <c r="O654" s="195"/>
      <c r="P654" s="195"/>
      <c r="Q654" s="195"/>
      <c r="R654" s="195"/>
      <c r="S654" s="195"/>
      <c r="T654" s="196"/>
      <c r="AT654" s="192" t="s">
        <v>247</v>
      </c>
      <c r="AU654" s="192" t="s">
        <v>85</v>
      </c>
      <c r="AV654" s="15" t="s">
        <v>98</v>
      </c>
      <c r="AW654" s="15" t="s">
        <v>33</v>
      </c>
      <c r="AX654" s="15" t="s">
        <v>83</v>
      </c>
      <c r="AY654" s="192" t="s">
        <v>235</v>
      </c>
    </row>
    <row r="655" spans="1:65" s="12" customFormat="1" ht="22.9" customHeight="1" x14ac:dyDescent="0.2">
      <c r="B655" s="152"/>
      <c r="D655" s="153" t="s">
        <v>75</v>
      </c>
      <c r="E655" s="161" t="s">
        <v>322</v>
      </c>
      <c r="F655" s="161" t="s">
        <v>653</v>
      </c>
      <c r="G655" s="239"/>
      <c r="H655" s="239"/>
      <c r="I655" s="239"/>
      <c r="J655" s="253">
        <f>BK655</f>
        <v>0</v>
      </c>
      <c r="K655" s="239"/>
      <c r="L655" s="152"/>
      <c r="M655" s="155"/>
      <c r="N655" s="156"/>
      <c r="O655" s="156"/>
      <c r="P655" s="157">
        <f>SUM(P656:P746)</f>
        <v>0</v>
      </c>
      <c r="Q655" s="156"/>
      <c r="R655" s="157">
        <f>SUM(R656:R746)</f>
        <v>2.4607717999999998</v>
      </c>
      <c r="S655" s="156"/>
      <c r="T655" s="158">
        <f>SUM(T656:T746)</f>
        <v>0</v>
      </c>
      <c r="AR655" s="153" t="s">
        <v>83</v>
      </c>
      <c r="AT655" s="159" t="s">
        <v>75</v>
      </c>
      <c r="AU655" s="159" t="s">
        <v>83</v>
      </c>
      <c r="AY655" s="153" t="s">
        <v>235</v>
      </c>
      <c r="BK655" s="160">
        <f>SUM(BK656:BK746)</f>
        <v>0</v>
      </c>
    </row>
    <row r="656" spans="1:65" s="2" customFormat="1" ht="14.45" customHeight="1" x14ac:dyDescent="0.2">
      <c r="A656" s="33"/>
      <c r="B656" s="162"/>
      <c r="C656" s="163" t="s">
        <v>704</v>
      </c>
      <c r="D656" s="163" t="s">
        <v>237</v>
      </c>
      <c r="E656" s="164" t="s">
        <v>3655</v>
      </c>
      <c r="F656" s="165" t="s">
        <v>3656</v>
      </c>
      <c r="G656" s="240" t="s">
        <v>627</v>
      </c>
      <c r="H656" s="241">
        <v>22.8</v>
      </c>
      <c r="I656" s="167"/>
      <c r="J656" s="254">
        <f>ROUND(I656*H656,2)</f>
        <v>0</v>
      </c>
      <c r="K656" s="255" t="s">
        <v>241</v>
      </c>
      <c r="L656" s="34"/>
      <c r="M656" s="168" t="s">
        <v>1</v>
      </c>
      <c r="N656" s="169" t="s">
        <v>41</v>
      </c>
      <c r="O656" s="59"/>
      <c r="P656" s="170">
        <f>O656*H656</f>
        <v>0</v>
      </c>
      <c r="Q656" s="170">
        <v>4.0079999999999998E-2</v>
      </c>
      <c r="R656" s="170">
        <f>Q656*H656</f>
        <v>0.91382399999999997</v>
      </c>
      <c r="S656" s="170">
        <v>0</v>
      </c>
      <c r="T656" s="171">
        <f>S656*H656</f>
        <v>0</v>
      </c>
      <c r="U656" s="33"/>
      <c r="V656" s="33"/>
      <c r="W656" s="33"/>
      <c r="X656" s="33"/>
      <c r="Y656" s="33"/>
      <c r="Z656" s="33"/>
      <c r="AA656" s="33"/>
      <c r="AB656" s="33"/>
      <c r="AC656" s="33"/>
      <c r="AD656" s="33"/>
      <c r="AE656" s="33"/>
      <c r="AR656" s="172" t="s">
        <v>98</v>
      </c>
      <c r="AT656" s="172" t="s">
        <v>237</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3657</v>
      </c>
    </row>
    <row r="657" spans="1:65" s="2" customFormat="1" x14ac:dyDescent="0.2">
      <c r="A657" s="33"/>
      <c r="B657" s="34"/>
      <c r="C657" s="33"/>
      <c r="D657" s="174" t="s">
        <v>243</v>
      </c>
      <c r="E657" s="33"/>
      <c r="F657" s="175" t="s">
        <v>3658</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107.25" x14ac:dyDescent="0.2">
      <c r="A658" s="33"/>
      <c r="B658" s="34"/>
      <c r="C658" s="33"/>
      <c r="D658" s="174" t="s">
        <v>245</v>
      </c>
      <c r="E658" s="33"/>
      <c r="F658" s="178" t="s">
        <v>659</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245</v>
      </c>
      <c r="AU658" s="18" t="s">
        <v>85</v>
      </c>
    </row>
    <row r="659" spans="1:65" s="13" customFormat="1" x14ac:dyDescent="0.2">
      <c r="B659" s="179"/>
      <c r="D659" s="174" t="s">
        <v>247</v>
      </c>
      <c r="E659" s="180" t="s">
        <v>1</v>
      </c>
      <c r="F659" s="181" t="s">
        <v>3659</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3660</v>
      </c>
      <c r="G660" s="244"/>
      <c r="H660" s="245">
        <v>29.5</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4" customFormat="1" x14ac:dyDescent="0.2">
      <c r="B661" s="185"/>
      <c r="D661" s="174" t="s">
        <v>247</v>
      </c>
      <c r="E661" s="186" t="s">
        <v>1</v>
      </c>
      <c r="F661" s="187" t="s">
        <v>3661</v>
      </c>
      <c r="G661" s="244"/>
      <c r="H661" s="245">
        <v>-6.7</v>
      </c>
      <c r="I661" s="244"/>
      <c r="J661" s="244"/>
      <c r="K661" s="244"/>
      <c r="L661" s="185"/>
      <c r="M661" s="188"/>
      <c r="N661" s="189"/>
      <c r="O661" s="189"/>
      <c r="P661" s="189"/>
      <c r="Q661" s="189"/>
      <c r="R661" s="189"/>
      <c r="S661" s="189"/>
      <c r="T661" s="190"/>
      <c r="AT661" s="186" t="s">
        <v>247</v>
      </c>
      <c r="AU661" s="186" t="s">
        <v>85</v>
      </c>
      <c r="AV661" s="14" t="s">
        <v>85</v>
      </c>
      <c r="AW661" s="14" t="s">
        <v>33</v>
      </c>
      <c r="AX661" s="14" t="s">
        <v>76</v>
      </c>
      <c r="AY661" s="186" t="s">
        <v>235</v>
      </c>
    </row>
    <row r="662" spans="1:65" s="15" customFormat="1" x14ac:dyDescent="0.2">
      <c r="B662" s="191"/>
      <c r="D662" s="174" t="s">
        <v>247</v>
      </c>
      <c r="E662" s="192" t="s">
        <v>1</v>
      </c>
      <c r="F662" s="193" t="s">
        <v>252</v>
      </c>
      <c r="G662" s="246"/>
      <c r="H662" s="247">
        <v>22.8</v>
      </c>
      <c r="I662" s="246"/>
      <c r="J662" s="246"/>
      <c r="K662" s="246"/>
      <c r="L662" s="191"/>
      <c r="M662" s="194"/>
      <c r="N662" s="195"/>
      <c r="O662" s="195"/>
      <c r="P662" s="195"/>
      <c r="Q662" s="195"/>
      <c r="R662" s="195"/>
      <c r="S662" s="195"/>
      <c r="T662" s="196"/>
      <c r="AT662" s="192" t="s">
        <v>247</v>
      </c>
      <c r="AU662" s="192" t="s">
        <v>85</v>
      </c>
      <c r="AV662" s="15" t="s">
        <v>98</v>
      </c>
      <c r="AW662" s="15" t="s">
        <v>33</v>
      </c>
      <c r="AX662" s="15" t="s">
        <v>83</v>
      </c>
      <c r="AY662" s="192" t="s">
        <v>235</v>
      </c>
    </row>
    <row r="663" spans="1:65" s="2" customFormat="1" ht="19.899999999999999" customHeight="1" x14ac:dyDescent="0.2">
      <c r="A663" s="33"/>
      <c r="B663" s="162"/>
      <c r="C663" s="163" t="s">
        <v>709</v>
      </c>
      <c r="D663" s="163" t="s">
        <v>237</v>
      </c>
      <c r="E663" s="164" t="s">
        <v>655</v>
      </c>
      <c r="F663" s="165" t="s">
        <v>656</v>
      </c>
      <c r="G663" s="240" t="s">
        <v>627</v>
      </c>
      <c r="H663" s="241">
        <v>6.7</v>
      </c>
      <c r="I663" s="167"/>
      <c r="J663" s="254">
        <f>ROUND(I663*H663,2)</f>
        <v>0</v>
      </c>
      <c r="K663" s="255" t="s">
        <v>241</v>
      </c>
      <c r="L663" s="34"/>
      <c r="M663" s="168" t="s">
        <v>1</v>
      </c>
      <c r="N663" s="169" t="s">
        <v>41</v>
      </c>
      <c r="O663" s="59"/>
      <c r="P663" s="170">
        <f>O663*H663</f>
        <v>0</v>
      </c>
      <c r="Q663" s="170">
        <v>7.3999999999999999E-4</v>
      </c>
      <c r="R663" s="170">
        <f>Q663*H663</f>
        <v>4.9579999999999997E-3</v>
      </c>
      <c r="S663" s="170">
        <v>0</v>
      </c>
      <c r="T663" s="171">
        <f>S663*H663</f>
        <v>0</v>
      </c>
      <c r="U663" s="33"/>
      <c r="V663" s="33"/>
      <c r="W663" s="33"/>
      <c r="X663" s="33"/>
      <c r="Y663" s="33"/>
      <c r="Z663" s="33"/>
      <c r="AA663" s="33"/>
      <c r="AB663" s="33"/>
      <c r="AC663" s="33"/>
      <c r="AD663" s="33"/>
      <c r="AE663" s="33"/>
      <c r="AR663" s="172" t="s">
        <v>98</v>
      </c>
      <c r="AT663" s="172" t="s">
        <v>237</v>
      </c>
      <c r="AU663" s="172" t="s">
        <v>85</v>
      </c>
      <c r="AY663" s="18" t="s">
        <v>235</v>
      </c>
      <c r="BE663" s="173">
        <f>IF(N663="základní",J663,0)</f>
        <v>0</v>
      </c>
      <c r="BF663" s="173">
        <f>IF(N663="snížená",J663,0)</f>
        <v>0</v>
      </c>
      <c r="BG663" s="173">
        <f>IF(N663="zákl. přenesená",J663,0)</f>
        <v>0</v>
      </c>
      <c r="BH663" s="173">
        <f>IF(N663="sníž. přenesená",J663,0)</f>
        <v>0</v>
      </c>
      <c r="BI663" s="173">
        <f>IF(N663="nulová",J663,0)</f>
        <v>0</v>
      </c>
      <c r="BJ663" s="18" t="s">
        <v>83</v>
      </c>
      <c r="BK663" s="173">
        <f>ROUND(I663*H663,2)</f>
        <v>0</v>
      </c>
      <c r="BL663" s="18" t="s">
        <v>98</v>
      </c>
      <c r="BM663" s="172" t="s">
        <v>3662</v>
      </c>
    </row>
    <row r="664" spans="1:65" s="2" customFormat="1" ht="19.5" x14ac:dyDescent="0.2">
      <c r="A664" s="33"/>
      <c r="B664" s="34"/>
      <c r="C664" s="33"/>
      <c r="D664" s="174" t="s">
        <v>243</v>
      </c>
      <c r="E664" s="33"/>
      <c r="F664" s="175" t="s">
        <v>658</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243</v>
      </c>
      <c r="AU664" s="18" t="s">
        <v>85</v>
      </c>
    </row>
    <row r="665" spans="1:65" s="2" customFormat="1" ht="107.25" x14ac:dyDescent="0.2">
      <c r="A665" s="33"/>
      <c r="B665" s="34"/>
      <c r="C665" s="33"/>
      <c r="D665" s="174" t="s">
        <v>245</v>
      </c>
      <c r="E665" s="33"/>
      <c r="F665" s="178" t="s">
        <v>659</v>
      </c>
      <c r="G665" s="238"/>
      <c r="H665" s="238"/>
      <c r="I665" s="238"/>
      <c r="J665" s="238"/>
      <c r="K665" s="238"/>
      <c r="L665" s="34"/>
      <c r="M665" s="176"/>
      <c r="N665" s="177"/>
      <c r="O665" s="59"/>
      <c r="P665" s="59"/>
      <c r="Q665" s="59"/>
      <c r="R665" s="59"/>
      <c r="S665" s="59"/>
      <c r="T665" s="60"/>
      <c r="U665" s="33"/>
      <c r="V665" s="33"/>
      <c r="W665" s="33"/>
      <c r="X665" s="33"/>
      <c r="Y665" s="33"/>
      <c r="Z665" s="33"/>
      <c r="AA665" s="33"/>
      <c r="AB665" s="33"/>
      <c r="AC665" s="33"/>
      <c r="AD665" s="33"/>
      <c r="AE665" s="33"/>
      <c r="AT665" s="18" t="s">
        <v>245</v>
      </c>
      <c r="AU665" s="18" t="s">
        <v>85</v>
      </c>
    </row>
    <row r="666" spans="1:65" s="13" customFormat="1" x14ac:dyDescent="0.2">
      <c r="B666" s="179"/>
      <c r="D666" s="174" t="s">
        <v>247</v>
      </c>
      <c r="E666" s="180" t="s">
        <v>1</v>
      </c>
      <c r="F666" s="181" t="s">
        <v>3659</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3" customFormat="1" x14ac:dyDescent="0.2">
      <c r="B667" s="179"/>
      <c r="D667" s="174" t="s">
        <v>247</v>
      </c>
      <c r="E667" s="180" t="s">
        <v>1</v>
      </c>
      <c r="F667" s="181" t="s">
        <v>3663</v>
      </c>
      <c r="G667" s="242"/>
      <c r="H667" s="243" t="s">
        <v>1</v>
      </c>
      <c r="I667" s="242"/>
      <c r="J667" s="242"/>
      <c r="K667" s="242"/>
      <c r="L667" s="179"/>
      <c r="M667" s="182"/>
      <c r="N667" s="183"/>
      <c r="O667" s="183"/>
      <c r="P667" s="183"/>
      <c r="Q667" s="183"/>
      <c r="R667" s="183"/>
      <c r="S667" s="183"/>
      <c r="T667" s="184"/>
      <c r="AT667" s="180" t="s">
        <v>247</v>
      </c>
      <c r="AU667" s="180" t="s">
        <v>85</v>
      </c>
      <c r="AV667" s="13" t="s">
        <v>83</v>
      </c>
      <c r="AW667" s="13" t="s">
        <v>33</v>
      </c>
      <c r="AX667" s="13" t="s">
        <v>76</v>
      </c>
      <c r="AY667" s="180" t="s">
        <v>235</v>
      </c>
    </row>
    <row r="668" spans="1:65" s="14" customFormat="1" x14ac:dyDescent="0.2">
      <c r="B668" s="185"/>
      <c r="D668" s="174" t="s">
        <v>247</v>
      </c>
      <c r="E668" s="186" t="s">
        <v>1</v>
      </c>
      <c r="F668" s="187" t="s">
        <v>3664</v>
      </c>
      <c r="G668" s="244"/>
      <c r="H668" s="245">
        <v>6.7</v>
      </c>
      <c r="I668" s="244"/>
      <c r="J668" s="244"/>
      <c r="K668" s="244"/>
      <c r="L668" s="185"/>
      <c r="M668" s="188"/>
      <c r="N668" s="189"/>
      <c r="O668" s="189"/>
      <c r="P668" s="189"/>
      <c r="Q668" s="189"/>
      <c r="R668" s="189"/>
      <c r="S668" s="189"/>
      <c r="T668" s="190"/>
      <c r="AT668" s="186" t="s">
        <v>247</v>
      </c>
      <c r="AU668" s="186" t="s">
        <v>85</v>
      </c>
      <c r="AV668" s="14" t="s">
        <v>85</v>
      </c>
      <c r="AW668" s="14" t="s">
        <v>33</v>
      </c>
      <c r="AX668" s="14" t="s">
        <v>76</v>
      </c>
      <c r="AY668" s="186" t="s">
        <v>235</v>
      </c>
    </row>
    <row r="669" spans="1:65" s="15" customFormat="1" x14ac:dyDescent="0.2">
      <c r="B669" s="191"/>
      <c r="D669" s="174" t="s">
        <v>247</v>
      </c>
      <c r="E669" s="192" t="s">
        <v>1</v>
      </c>
      <c r="F669" s="193" t="s">
        <v>252</v>
      </c>
      <c r="G669" s="246"/>
      <c r="H669" s="247">
        <v>6.7</v>
      </c>
      <c r="I669" s="246"/>
      <c r="J669" s="246"/>
      <c r="K669" s="246"/>
      <c r="L669" s="191"/>
      <c r="M669" s="194"/>
      <c r="N669" s="195"/>
      <c r="O669" s="195"/>
      <c r="P669" s="195"/>
      <c r="Q669" s="195"/>
      <c r="R669" s="195"/>
      <c r="S669" s="195"/>
      <c r="T669" s="196"/>
      <c r="AT669" s="192" t="s">
        <v>247</v>
      </c>
      <c r="AU669" s="192" t="s">
        <v>85</v>
      </c>
      <c r="AV669" s="15" t="s">
        <v>98</v>
      </c>
      <c r="AW669" s="15" t="s">
        <v>33</v>
      </c>
      <c r="AX669" s="15" t="s">
        <v>83</v>
      </c>
      <c r="AY669" s="192" t="s">
        <v>235</v>
      </c>
    </row>
    <row r="670" spans="1:65" s="2" customFormat="1" ht="19.899999999999999" customHeight="1" x14ac:dyDescent="0.2">
      <c r="A670" s="33"/>
      <c r="B670" s="162"/>
      <c r="C670" s="197" t="s">
        <v>717</v>
      </c>
      <c r="D670" s="197" t="s">
        <v>338</v>
      </c>
      <c r="E670" s="198" t="s">
        <v>663</v>
      </c>
      <c r="F670" s="199" t="s">
        <v>664</v>
      </c>
      <c r="G670" s="248" t="s">
        <v>627</v>
      </c>
      <c r="H670" s="249">
        <v>29.5</v>
      </c>
      <c r="I670" s="200"/>
      <c r="J670" s="256">
        <f>ROUND(I670*H670,2)</f>
        <v>0</v>
      </c>
      <c r="K670" s="257" t="s">
        <v>1</v>
      </c>
      <c r="L670" s="201"/>
      <c r="M670" s="202" t="s">
        <v>1</v>
      </c>
      <c r="N670" s="203" t="s">
        <v>41</v>
      </c>
      <c r="O670" s="59"/>
      <c r="P670" s="170">
        <f>O670*H670</f>
        <v>0</v>
      </c>
      <c r="Q670" s="170">
        <v>1.8929999999999999E-2</v>
      </c>
      <c r="R670" s="170">
        <f>Q670*H670</f>
        <v>0.55843500000000001</v>
      </c>
      <c r="S670" s="170">
        <v>0</v>
      </c>
      <c r="T670" s="171">
        <f>S670*H670</f>
        <v>0</v>
      </c>
      <c r="U670" s="33"/>
      <c r="V670" s="33"/>
      <c r="W670" s="33"/>
      <c r="X670" s="33"/>
      <c r="Y670" s="33"/>
      <c r="Z670" s="33"/>
      <c r="AA670" s="33"/>
      <c r="AB670" s="33"/>
      <c r="AC670" s="33"/>
      <c r="AD670" s="33"/>
      <c r="AE670" s="33"/>
      <c r="AR670" s="172" t="s">
        <v>316</v>
      </c>
      <c r="AT670" s="172" t="s">
        <v>338</v>
      </c>
      <c r="AU670" s="172" t="s">
        <v>85</v>
      </c>
      <c r="AY670" s="18" t="s">
        <v>235</v>
      </c>
      <c r="BE670" s="173">
        <f>IF(N670="základní",J670,0)</f>
        <v>0</v>
      </c>
      <c r="BF670" s="173">
        <f>IF(N670="snížená",J670,0)</f>
        <v>0</v>
      </c>
      <c r="BG670" s="173">
        <f>IF(N670="zákl. přenesená",J670,0)</f>
        <v>0</v>
      </c>
      <c r="BH670" s="173">
        <f>IF(N670="sníž. přenesená",J670,0)</f>
        <v>0</v>
      </c>
      <c r="BI670" s="173">
        <f>IF(N670="nulová",J670,0)</f>
        <v>0</v>
      </c>
      <c r="BJ670" s="18" t="s">
        <v>83</v>
      </c>
      <c r="BK670" s="173">
        <f>ROUND(I670*H670,2)</f>
        <v>0</v>
      </c>
      <c r="BL670" s="18" t="s">
        <v>98</v>
      </c>
      <c r="BM670" s="172" t="s">
        <v>3665</v>
      </c>
    </row>
    <row r="671" spans="1:65" s="2" customFormat="1" ht="19.5" x14ac:dyDescent="0.2">
      <c r="A671" s="33"/>
      <c r="B671" s="34"/>
      <c r="C671" s="33"/>
      <c r="D671" s="174" t="s">
        <v>243</v>
      </c>
      <c r="E671" s="33"/>
      <c r="F671" s="175" t="s">
        <v>664</v>
      </c>
      <c r="G671" s="238"/>
      <c r="H671" s="238"/>
      <c r="I671" s="238"/>
      <c r="J671" s="238"/>
      <c r="K671" s="238"/>
      <c r="L671" s="34"/>
      <c r="M671" s="176"/>
      <c r="N671" s="177"/>
      <c r="O671" s="59"/>
      <c r="P671" s="59"/>
      <c r="Q671" s="59"/>
      <c r="R671" s="59"/>
      <c r="S671" s="59"/>
      <c r="T671" s="60"/>
      <c r="U671" s="33"/>
      <c r="V671" s="33"/>
      <c r="W671" s="33"/>
      <c r="X671" s="33"/>
      <c r="Y671" s="33"/>
      <c r="Z671" s="33"/>
      <c r="AA671" s="33"/>
      <c r="AB671" s="33"/>
      <c r="AC671" s="33"/>
      <c r="AD671" s="33"/>
      <c r="AE671" s="33"/>
      <c r="AT671" s="18" t="s">
        <v>243</v>
      </c>
      <c r="AU671" s="18" t="s">
        <v>85</v>
      </c>
    </row>
    <row r="672" spans="1:65" s="13" customFormat="1" x14ac:dyDescent="0.2">
      <c r="B672" s="179"/>
      <c r="D672" s="174" t="s">
        <v>247</v>
      </c>
      <c r="E672" s="180" t="s">
        <v>1</v>
      </c>
      <c r="F672" s="181" t="s">
        <v>666</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3666</v>
      </c>
      <c r="G673" s="244"/>
      <c r="H673" s="245">
        <v>29.5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29.5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4.45" customHeight="1" x14ac:dyDescent="0.2">
      <c r="A675" s="33"/>
      <c r="B675" s="162"/>
      <c r="C675" s="197" t="s">
        <v>723</v>
      </c>
      <c r="D675" s="197" t="s">
        <v>338</v>
      </c>
      <c r="E675" s="198" t="s">
        <v>668</v>
      </c>
      <c r="F675" s="199" t="s">
        <v>669</v>
      </c>
      <c r="G675" s="248" t="s">
        <v>670</v>
      </c>
      <c r="H675" s="249">
        <v>1</v>
      </c>
      <c r="I675" s="200"/>
      <c r="J675" s="256">
        <f>ROUND(I675*H675,2)</f>
        <v>0</v>
      </c>
      <c r="K675" s="257" t="s">
        <v>1</v>
      </c>
      <c r="L675" s="201"/>
      <c r="M675" s="202" t="s">
        <v>1</v>
      </c>
      <c r="N675" s="203" t="s">
        <v>41</v>
      </c>
      <c r="O675" s="59"/>
      <c r="P675" s="170">
        <f>O675*H675</f>
        <v>0</v>
      </c>
      <c r="Q675" s="170">
        <v>0</v>
      </c>
      <c r="R675" s="170">
        <f>Q675*H675</f>
        <v>0</v>
      </c>
      <c r="S675" s="170">
        <v>0</v>
      </c>
      <c r="T675" s="171">
        <f>S675*H675</f>
        <v>0</v>
      </c>
      <c r="U675" s="33"/>
      <c r="V675" s="33"/>
      <c r="W675" s="33"/>
      <c r="X675" s="33"/>
      <c r="Y675" s="33"/>
      <c r="Z675" s="33"/>
      <c r="AA675" s="33"/>
      <c r="AB675" s="33"/>
      <c r="AC675" s="33"/>
      <c r="AD675" s="33"/>
      <c r="AE675" s="33"/>
      <c r="AR675" s="172" t="s">
        <v>316</v>
      </c>
      <c r="AT675" s="172" t="s">
        <v>338</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3667</v>
      </c>
    </row>
    <row r="676" spans="1:65" s="2" customFormat="1" x14ac:dyDescent="0.2">
      <c r="A676" s="33"/>
      <c r="B676" s="34"/>
      <c r="C676" s="33"/>
      <c r="D676" s="174" t="s">
        <v>243</v>
      </c>
      <c r="E676" s="33"/>
      <c r="F676" s="175" t="s">
        <v>669</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29.25" x14ac:dyDescent="0.2">
      <c r="A677" s="33"/>
      <c r="B677" s="34"/>
      <c r="C677" s="33"/>
      <c r="D677" s="174" t="s">
        <v>408</v>
      </c>
      <c r="E677" s="33"/>
      <c r="F677" s="178" t="s">
        <v>672</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408</v>
      </c>
      <c r="AU677" s="18" t="s">
        <v>85</v>
      </c>
    </row>
    <row r="678" spans="1:65" s="13" customFormat="1" x14ac:dyDescent="0.2">
      <c r="B678" s="179"/>
      <c r="D678" s="174" t="s">
        <v>247</v>
      </c>
      <c r="E678" s="180" t="s">
        <v>1</v>
      </c>
      <c r="F678" s="181" t="s">
        <v>666</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3" customFormat="1" x14ac:dyDescent="0.2">
      <c r="B679" s="179"/>
      <c r="D679" s="174" t="s">
        <v>247</v>
      </c>
      <c r="E679" s="180" t="s">
        <v>1</v>
      </c>
      <c r="F679" s="181" t="s">
        <v>3668</v>
      </c>
      <c r="G679" s="242"/>
      <c r="H679" s="243" t="s">
        <v>1</v>
      </c>
      <c r="I679" s="242"/>
      <c r="J679" s="242"/>
      <c r="K679" s="242"/>
      <c r="L679" s="179"/>
      <c r="M679" s="182"/>
      <c r="N679" s="183"/>
      <c r="O679" s="183"/>
      <c r="P679" s="183"/>
      <c r="Q679" s="183"/>
      <c r="R679" s="183"/>
      <c r="S679" s="183"/>
      <c r="T679" s="184"/>
      <c r="AT679" s="180" t="s">
        <v>247</v>
      </c>
      <c r="AU679" s="180" t="s">
        <v>85</v>
      </c>
      <c r="AV679" s="13" t="s">
        <v>83</v>
      </c>
      <c r="AW679" s="13" t="s">
        <v>33</v>
      </c>
      <c r="AX679" s="13" t="s">
        <v>76</v>
      </c>
      <c r="AY679" s="180" t="s">
        <v>235</v>
      </c>
    </row>
    <row r="680" spans="1:65" s="13" customFormat="1" x14ac:dyDescent="0.2">
      <c r="B680" s="179"/>
      <c r="D680" s="174" t="s">
        <v>247</v>
      </c>
      <c r="E680" s="180" t="s">
        <v>1</v>
      </c>
      <c r="F680" s="181" t="s">
        <v>3669</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675</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83</v>
      </c>
      <c r="G682" s="244"/>
      <c r="H682" s="245">
        <v>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9.899999999999999" customHeight="1" x14ac:dyDescent="0.2">
      <c r="A684" s="33"/>
      <c r="B684" s="162"/>
      <c r="C684" s="163" t="s">
        <v>730</v>
      </c>
      <c r="D684" s="163" t="s">
        <v>237</v>
      </c>
      <c r="E684" s="164" t="s">
        <v>677</v>
      </c>
      <c r="F684" s="165" t="s">
        <v>678</v>
      </c>
      <c r="G684" s="240" t="s">
        <v>627</v>
      </c>
      <c r="H684" s="241">
        <v>51.2</v>
      </c>
      <c r="I684" s="167"/>
      <c r="J684" s="254">
        <f>ROUND(I684*H684,2)</f>
        <v>0</v>
      </c>
      <c r="K684" s="255" t="s">
        <v>241</v>
      </c>
      <c r="L684" s="34"/>
      <c r="M684" s="168" t="s">
        <v>1</v>
      </c>
      <c r="N684" s="169" t="s">
        <v>41</v>
      </c>
      <c r="O684" s="59"/>
      <c r="P684" s="170">
        <f>O684*H684</f>
        <v>0</v>
      </c>
      <c r="Q684" s="170">
        <v>1.8000000000000001E-4</v>
      </c>
      <c r="R684" s="170">
        <f>Q684*H684</f>
        <v>9.2160000000000002E-3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3670</v>
      </c>
    </row>
    <row r="685" spans="1:65" s="2" customFormat="1" ht="19.5" x14ac:dyDescent="0.2">
      <c r="A685" s="33"/>
      <c r="B685" s="34"/>
      <c r="C685" s="33"/>
      <c r="D685" s="174" t="s">
        <v>243</v>
      </c>
      <c r="E685" s="33"/>
      <c r="F685" s="175" t="s">
        <v>680</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380.25" x14ac:dyDescent="0.2">
      <c r="A686" s="33"/>
      <c r="B686" s="34"/>
      <c r="C686" s="33"/>
      <c r="D686" s="174" t="s">
        <v>245</v>
      </c>
      <c r="E686" s="33"/>
      <c r="F686" s="178" t="s">
        <v>681</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3423</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682</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3671</v>
      </c>
      <c r="G689" s="244"/>
      <c r="H689" s="245">
        <v>51.2</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51.2</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63" t="s">
        <v>738</v>
      </c>
      <c r="D691" s="163" t="s">
        <v>237</v>
      </c>
      <c r="E691" s="164" t="s">
        <v>685</v>
      </c>
      <c r="F691" s="165" t="s">
        <v>686</v>
      </c>
      <c r="G691" s="240" t="s">
        <v>263</v>
      </c>
      <c r="H691" s="241">
        <v>11.78</v>
      </c>
      <c r="I691" s="258"/>
      <c r="J691" s="254">
        <f>ROUND(I691*H691,2)</f>
        <v>0</v>
      </c>
      <c r="K691" s="255" t="s">
        <v>241</v>
      </c>
      <c r="L691" s="34"/>
      <c r="M691" s="168" t="s">
        <v>1</v>
      </c>
      <c r="N691" s="169" t="s">
        <v>41</v>
      </c>
      <c r="O691" s="59"/>
      <c r="P691" s="170">
        <f>O691*H691</f>
        <v>0</v>
      </c>
      <c r="Q691" s="170">
        <v>5.3449999999999998E-2</v>
      </c>
      <c r="R691" s="170">
        <f>Q691*H691</f>
        <v>0.6296409999999999</v>
      </c>
      <c r="S691" s="170">
        <v>0</v>
      </c>
      <c r="T691" s="171">
        <f>S691*H691</f>
        <v>0</v>
      </c>
      <c r="U691" s="33"/>
      <c r="V691" s="33"/>
      <c r="W691" s="33"/>
      <c r="X691" s="33"/>
      <c r="Y691" s="33"/>
      <c r="Z691" s="33"/>
      <c r="AA691" s="33"/>
      <c r="AB691" s="33"/>
      <c r="AC691" s="33"/>
      <c r="AD691" s="33"/>
      <c r="AE691" s="33"/>
      <c r="AR691" s="172" t="s">
        <v>98</v>
      </c>
      <c r="AT691" s="172" t="s">
        <v>237</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3672</v>
      </c>
    </row>
    <row r="692" spans="1:65" s="2" customFormat="1" ht="29.25" x14ac:dyDescent="0.2">
      <c r="A692" s="33"/>
      <c r="B692" s="34"/>
      <c r="C692" s="33"/>
      <c r="D692" s="174" t="s">
        <v>243</v>
      </c>
      <c r="E692" s="33"/>
      <c r="F692" s="175" t="s">
        <v>688</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2" customFormat="1" ht="87.75" x14ac:dyDescent="0.2">
      <c r="A693" s="33"/>
      <c r="B693" s="34"/>
      <c r="C693" s="33"/>
      <c r="D693" s="174" t="s">
        <v>245</v>
      </c>
      <c r="E693" s="33"/>
      <c r="F693" s="178" t="s">
        <v>689</v>
      </c>
      <c r="G693" s="238"/>
      <c r="H693" s="238"/>
      <c r="I693" s="238"/>
      <c r="J693" s="238"/>
      <c r="K693" s="238"/>
      <c r="L693" s="34"/>
      <c r="M693" s="176"/>
      <c r="N693" s="177"/>
      <c r="O693" s="59"/>
      <c r="P693" s="59"/>
      <c r="Q693" s="59"/>
      <c r="R693" s="59"/>
      <c r="S693" s="59"/>
      <c r="T693" s="60"/>
      <c r="U693" s="33"/>
      <c r="V693" s="33"/>
      <c r="W693" s="33"/>
      <c r="X693" s="33"/>
      <c r="Y693" s="33"/>
      <c r="Z693" s="33"/>
      <c r="AA693" s="33"/>
      <c r="AB693" s="33"/>
      <c r="AC693" s="33"/>
      <c r="AD693" s="33"/>
      <c r="AE693" s="33"/>
      <c r="AT693" s="18" t="s">
        <v>245</v>
      </c>
      <c r="AU693" s="18" t="s">
        <v>85</v>
      </c>
    </row>
    <row r="694" spans="1:65" s="13" customFormat="1" x14ac:dyDescent="0.2">
      <c r="B694" s="179"/>
      <c r="D694" s="174" t="s">
        <v>247</v>
      </c>
      <c r="E694" s="180" t="s">
        <v>1</v>
      </c>
      <c r="F694" s="181" t="s">
        <v>3423</v>
      </c>
      <c r="G694" s="242"/>
      <c r="H694" s="243" t="s">
        <v>1</v>
      </c>
      <c r="I694" s="242"/>
      <c r="J694" s="242"/>
      <c r="K694" s="242"/>
      <c r="L694" s="179"/>
      <c r="M694" s="182"/>
      <c r="N694" s="183"/>
      <c r="O694" s="183"/>
      <c r="P694" s="183"/>
      <c r="Q694" s="183"/>
      <c r="R694" s="183"/>
      <c r="S694" s="183"/>
      <c r="T694" s="184"/>
      <c r="AT694" s="180" t="s">
        <v>247</v>
      </c>
      <c r="AU694" s="180" t="s">
        <v>85</v>
      </c>
      <c r="AV694" s="13" t="s">
        <v>83</v>
      </c>
      <c r="AW694" s="13" t="s">
        <v>33</v>
      </c>
      <c r="AX694" s="13" t="s">
        <v>76</v>
      </c>
      <c r="AY694" s="180" t="s">
        <v>235</v>
      </c>
    </row>
    <row r="695" spans="1:65" s="14" customFormat="1" x14ac:dyDescent="0.2">
      <c r="B695" s="185"/>
      <c r="D695" s="174" t="s">
        <v>247</v>
      </c>
      <c r="E695" s="186" t="s">
        <v>1</v>
      </c>
      <c r="F695" s="187" t="s">
        <v>3673</v>
      </c>
      <c r="G695" s="244"/>
      <c r="H695" s="245">
        <v>11.78</v>
      </c>
      <c r="I695" s="244"/>
      <c r="J695" s="244"/>
      <c r="K695" s="244"/>
      <c r="L695" s="185"/>
      <c r="M695" s="188"/>
      <c r="N695" s="189"/>
      <c r="O695" s="189"/>
      <c r="P695" s="189"/>
      <c r="Q695" s="189"/>
      <c r="R695" s="189"/>
      <c r="S695" s="189"/>
      <c r="T695" s="190"/>
      <c r="AT695" s="186" t="s">
        <v>247</v>
      </c>
      <c r="AU695" s="186" t="s">
        <v>85</v>
      </c>
      <c r="AV695" s="14" t="s">
        <v>85</v>
      </c>
      <c r="AW695" s="14" t="s">
        <v>33</v>
      </c>
      <c r="AX695" s="14" t="s">
        <v>76</v>
      </c>
      <c r="AY695" s="186" t="s">
        <v>235</v>
      </c>
    </row>
    <row r="696" spans="1:65" s="15" customFormat="1" x14ac:dyDescent="0.2">
      <c r="B696" s="191"/>
      <c r="D696" s="174" t="s">
        <v>247</v>
      </c>
      <c r="E696" s="192" t="s">
        <v>1</v>
      </c>
      <c r="F696" s="193" t="s">
        <v>252</v>
      </c>
      <c r="G696" s="246"/>
      <c r="H696" s="247">
        <v>11.78</v>
      </c>
      <c r="I696" s="246"/>
      <c r="J696" s="246"/>
      <c r="K696" s="246"/>
      <c r="L696" s="191"/>
      <c r="M696" s="194"/>
      <c r="N696" s="195"/>
      <c r="O696" s="195"/>
      <c r="P696" s="195"/>
      <c r="Q696" s="195"/>
      <c r="R696" s="195"/>
      <c r="S696" s="195"/>
      <c r="T696" s="196"/>
      <c r="AT696" s="192" t="s">
        <v>247</v>
      </c>
      <c r="AU696" s="192" t="s">
        <v>85</v>
      </c>
      <c r="AV696" s="15" t="s">
        <v>98</v>
      </c>
      <c r="AW696" s="15" t="s">
        <v>33</v>
      </c>
      <c r="AX696" s="15" t="s">
        <v>83</v>
      </c>
      <c r="AY696" s="192" t="s">
        <v>235</v>
      </c>
    </row>
    <row r="697" spans="1:65" s="2" customFormat="1" ht="19.899999999999999" customHeight="1" x14ac:dyDescent="0.2">
      <c r="A697" s="33"/>
      <c r="B697" s="162"/>
      <c r="C697" s="163" t="s">
        <v>748</v>
      </c>
      <c r="D697" s="163" t="s">
        <v>237</v>
      </c>
      <c r="E697" s="164" t="s">
        <v>1745</v>
      </c>
      <c r="F697" s="165" t="s">
        <v>1746</v>
      </c>
      <c r="G697" s="240" t="s">
        <v>263</v>
      </c>
      <c r="H697" s="241">
        <v>13.2</v>
      </c>
      <c r="I697" s="167"/>
      <c r="J697" s="254">
        <f>ROUND(I697*H697,2)</f>
        <v>0</v>
      </c>
      <c r="K697" s="255" t="s">
        <v>241</v>
      </c>
      <c r="L697" s="34"/>
      <c r="M697" s="168" t="s">
        <v>1</v>
      </c>
      <c r="N697" s="169" t="s">
        <v>41</v>
      </c>
      <c r="O697" s="59"/>
      <c r="P697" s="170">
        <f>O697*H697</f>
        <v>0</v>
      </c>
      <c r="Q697" s="170">
        <v>1.0000000000000001E-5</v>
      </c>
      <c r="R697" s="170">
        <f>Q697*H697</f>
        <v>1.3200000000000001E-4</v>
      </c>
      <c r="S697" s="170">
        <v>0</v>
      </c>
      <c r="T697" s="171">
        <f>S697*H697</f>
        <v>0</v>
      </c>
      <c r="U697" s="33"/>
      <c r="V697" s="33"/>
      <c r="W697" s="33"/>
      <c r="X697" s="33"/>
      <c r="Y697" s="33"/>
      <c r="Z697" s="33"/>
      <c r="AA697" s="33"/>
      <c r="AB697" s="33"/>
      <c r="AC697" s="33"/>
      <c r="AD697" s="33"/>
      <c r="AE697" s="33"/>
      <c r="AR697" s="172" t="s">
        <v>98</v>
      </c>
      <c r="AT697" s="172" t="s">
        <v>237</v>
      </c>
      <c r="AU697" s="172" t="s">
        <v>85</v>
      </c>
      <c r="AY697" s="18" t="s">
        <v>235</v>
      </c>
      <c r="BE697" s="173">
        <f>IF(N697="základní",J697,0)</f>
        <v>0</v>
      </c>
      <c r="BF697" s="173">
        <f>IF(N697="snížená",J697,0)</f>
        <v>0</v>
      </c>
      <c r="BG697" s="173">
        <f>IF(N697="zákl. přenesená",J697,0)</f>
        <v>0</v>
      </c>
      <c r="BH697" s="173">
        <f>IF(N697="sníž. přenesená",J697,0)</f>
        <v>0</v>
      </c>
      <c r="BI697" s="173">
        <f>IF(N697="nulová",J697,0)</f>
        <v>0</v>
      </c>
      <c r="BJ697" s="18" t="s">
        <v>83</v>
      </c>
      <c r="BK697" s="173">
        <f>ROUND(I697*H697,2)</f>
        <v>0</v>
      </c>
      <c r="BL697" s="18" t="s">
        <v>98</v>
      </c>
      <c r="BM697" s="172" t="s">
        <v>3674</v>
      </c>
    </row>
    <row r="698" spans="1:65" s="2" customFormat="1" ht="19.5" x14ac:dyDescent="0.2">
      <c r="A698" s="33"/>
      <c r="B698" s="34"/>
      <c r="C698" s="33"/>
      <c r="D698" s="174" t="s">
        <v>243</v>
      </c>
      <c r="E698" s="33"/>
      <c r="F698" s="175" t="s">
        <v>1748</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243</v>
      </c>
      <c r="AU698" s="18" t="s">
        <v>85</v>
      </c>
    </row>
    <row r="699" spans="1:65" s="2" customFormat="1" ht="58.5" x14ac:dyDescent="0.2">
      <c r="A699" s="33"/>
      <c r="B699" s="34"/>
      <c r="C699" s="33"/>
      <c r="D699" s="174" t="s">
        <v>245</v>
      </c>
      <c r="E699" s="33"/>
      <c r="F699" s="178" t="s">
        <v>1749</v>
      </c>
      <c r="G699" s="238"/>
      <c r="H699" s="238"/>
      <c r="I699" s="238"/>
      <c r="J699" s="238"/>
      <c r="K699" s="238"/>
      <c r="L699" s="34"/>
      <c r="M699" s="176"/>
      <c r="N699" s="177"/>
      <c r="O699" s="59"/>
      <c r="P699" s="59"/>
      <c r="Q699" s="59"/>
      <c r="R699" s="59"/>
      <c r="S699" s="59"/>
      <c r="T699" s="60"/>
      <c r="U699" s="33"/>
      <c r="V699" s="33"/>
      <c r="W699" s="33"/>
      <c r="X699" s="33"/>
      <c r="Y699" s="33"/>
      <c r="Z699" s="33"/>
      <c r="AA699" s="33"/>
      <c r="AB699" s="33"/>
      <c r="AC699" s="33"/>
      <c r="AD699" s="33"/>
      <c r="AE699" s="33"/>
      <c r="AT699" s="18" t="s">
        <v>245</v>
      </c>
      <c r="AU699" s="18" t="s">
        <v>85</v>
      </c>
    </row>
    <row r="700" spans="1:65" s="13" customFormat="1" x14ac:dyDescent="0.2">
      <c r="B700" s="179"/>
      <c r="D700" s="174" t="s">
        <v>247</v>
      </c>
      <c r="E700" s="180" t="s">
        <v>1</v>
      </c>
      <c r="F700" s="181" t="s">
        <v>3423</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3" customFormat="1" x14ac:dyDescent="0.2">
      <c r="B701" s="179"/>
      <c r="D701" s="174" t="s">
        <v>247</v>
      </c>
      <c r="E701" s="180" t="s">
        <v>1</v>
      </c>
      <c r="F701" s="181" t="s">
        <v>2611</v>
      </c>
      <c r="G701" s="242"/>
      <c r="H701" s="243" t="s">
        <v>1</v>
      </c>
      <c r="I701" s="242"/>
      <c r="J701" s="242"/>
      <c r="K701" s="242"/>
      <c r="L701" s="179"/>
      <c r="M701" s="182"/>
      <c r="N701" s="183"/>
      <c r="O701" s="183"/>
      <c r="P701" s="183"/>
      <c r="Q701" s="183"/>
      <c r="R701" s="183"/>
      <c r="S701" s="183"/>
      <c r="T701" s="184"/>
      <c r="AT701" s="180" t="s">
        <v>247</v>
      </c>
      <c r="AU701" s="180" t="s">
        <v>85</v>
      </c>
      <c r="AV701" s="13" t="s">
        <v>83</v>
      </c>
      <c r="AW701" s="13" t="s">
        <v>33</v>
      </c>
      <c r="AX701" s="13" t="s">
        <v>76</v>
      </c>
      <c r="AY701" s="180" t="s">
        <v>235</v>
      </c>
    </row>
    <row r="702" spans="1:65" s="14" customFormat="1" x14ac:dyDescent="0.2">
      <c r="B702" s="185"/>
      <c r="D702" s="174" t="s">
        <v>247</v>
      </c>
      <c r="E702" s="186" t="s">
        <v>1</v>
      </c>
      <c r="F702" s="187" t="s">
        <v>3675</v>
      </c>
      <c r="G702" s="244"/>
      <c r="H702" s="245">
        <v>13.2</v>
      </c>
      <c r="I702" s="244"/>
      <c r="J702" s="244"/>
      <c r="K702" s="244"/>
      <c r="L702" s="185"/>
      <c r="M702" s="188"/>
      <c r="N702" s="189"/>
      <c r="O702" s="189"/>
      <c r="P702" s="189"/>
      <c r="Q702" s="189"/>
      <c r="R702" s="189"/>
      <c r="S702" s="189"/>
      <c r="T702" s="190"/>
      <c r="AT702" s="186" t="s">
        <v>247</v>
      </c>
      <c r="AU702" s="186" t="s">
        <v>85</v>
      </c>
      <c r="AV702" s="14" t="s">
        <v>85</v>
      </c>
      <c r="AW702" s="14" t="s">
        <v>33</v>
      </c>
      <c r="AX702" s="14" t="s">
        <v>76</v>
      </c>
      <c r="AY702" s="186" t="s">
        <v>235</v>
      </c>
    </row>
    <row r="703" spans="1:65" s="15" customFormat="1" x14ac:dyDescent="0.2">
      <c r="B703" s="191"/>
      <c r="D703" s="174" t="s">
        <v>247</v>
      </c>
      <c r="E703" s="192" t="s">
        <v>1</v>
      </c>
      <c r="F703" s="193" t="s">
        <v>252</v>
      </c>
      <c r="G703" s="246"/>
      <c r="H703" s="247">
        <v>13.2</v>
      </c>
      <c r="I703" s="246"/>
      <c r="J703" s="246"/>
      <c r="K703" s="246"/>
      <c r="L703" s="191"/>
      <c r="M703" s="194"/>
      <c r="N703" s="195"/>
      <c r="O703" s="195"/>
      <c r="P703" s="195"/>
      <c r="Q703" s="195"/>
      <c r="R703" s="195"/>
      <c r="S703" s="195"/>
      <c r="T703" s="196"/>
      <c r="AT703" s="192" t="s">
        <v>247</v>
      </c>
      <c r="AU703" s="192" t="s">
        <v>85</v>
      </c>
      <c r="AV703" s="15" t="s">
        <v>98</v>
      </c>
      <c r="AW703" s="15" t="s">
        <v>33</v>
      </c>
      <c r="AX703" s="15" t="s">
        <v>83</v>
      </c>
      <c r="AY703" s="192" t="s">
        <v>235</v>
      </c>
    </row>
    <row r="704" spans="1:65" s="2" customFormat="1" ht="30" customHeight="1" x14ac:dyDescent="0.2">
      <c r="A704" s="33"/>
      <c r="B704" s="162"/>
      <c r="C704" s="163" t="s">
        <v>758</v>
      </c>
      <c r="D704" s="163" t="s">
        <v>237</v>
      </c>
      <c r="E704" s="164" t="s">
        <v>692</v>
      </c>
      <c r="F704" s="165" t="s">
        <v>693</v>
      </c>
      <c r="G704" s="240" t="s">
        <v>263</v>
      </c>
      <c r="H704" s="241">
        <v>38.6</v>
      </c>
      <c r="I704" s="167"/>
      <c r="J704" s="254">
        <f>ROUND(I704*H704,2)</f>
        <v>0</v>
      </c>
      <c r="K704" s="255" t="s">
        <v>241</v>
      </c>
      <c r="L704" s="34"/>
      <c r="M704" s="168" t="s">
        <v>1</v>
      </c>
      <c r="N704" s="169" t="s">
        <v>41</v>
      </c>
      <c r="O704" s="59"/>
      <c r="P704" s="170">
        <f>O704*H704</f>
        <v>0</v>
      </c>
      <c r="Q704" s="170">
        <v>6.3000000000000003E-4</v>
      </c>
      <c r="R704" s="170">
        <f>Q704*H704</f>
        <v>2.4318000000000003E-2</v>
      </c>
      <c r="S704" s="170">
        <v>0</v>
      </c>
      <c r="T704" s="171">
        <f>S704*H704</f>
        <v>0</v>
      </c>
      <c r="U704" s="33"/>
      <c r="V704" s="33"/>
      <c r="W704" s="33"/>
      <c r="X704" s="33"/>
      <c r="Y704" s="33"/>
      <c r="Z704" s="33"/>
      <c r="AA704" s="33"/>
      <c r="AB704" s="33"/>
      <c r="AC704" s="33"/>
      <c r="AD704" s="33"/>
      <c r="AE704" s="33"/>
      <c r="AR704" s="172" t="s">
        <v>98</v>
      </c>
      <c r="AT704" s="172" t="s">
        <v>237</v>
      </c>
      <c r="AU704" s="172" t="s">
        <v>85</v>
      </c>
      <c r="AY704" s="18" t="s">
        <v>235</v>
      </c>
      <c r="BE704" s="173">
        <f>IF(N704="základní",J704,0)</f>
        <v>0</v>
      </c>
      <c r="BF704" s="173">
        <f>IF(N704="snížená",J704,0)</f>
        <v>0</v>
      </c>
      <c r="BG704" s="173">
        <f>IF(N704="zákl. přenesená",J704,0)</f>
        <v>0</v>
      </c>
      <c r="BH704" s="173">
        <f>IF(N704="sníž. přenesená",J704,0)</f>
        <v>0</v>
      </c>
      <c r="BI704" s="173">
        <f>IF(N704="nulová",J704,0)</f>
        <v>0</v>
      </c>
      <c r="BJ704" s="18" t="s">
        <v>83</v>
      </c>
      <c r="BK704" s="173">
        <f>ROUND(I704*H704,2)</f>
        <v>0</v>
      </c>
      <c r="BL704" s="18" t="s">
        <v>98</v>
      </c>
      <c r="BM704" s="172" t="s">
        <v>3676</v>
      </c>
    </row>
    <row r="705" spans="1:65" s="2" customFormat="1" ht="29.25" x14ac:dyDescent="0.2">
      <c r="A705" s="33"/>
      <c r="B705" s="34"/>
      <c r="C705" s="33"/>
      <c r="D705" s="174" t="s">
        <v>243</v>
      </c>
      <c r="E705" s="33"/>
      <c r="F705" s="175" t="s">
        <v>695</v>
      </c>
      <c r="G705" s="238"/>
      <c r="H705" s="238"/>
      <c r="I705" s="238"/>
      <c r="J705" s="238"/>
      <c r="K705" s="238"/>
      <c r="L705" s="34"/>
      <c r="M705" s="176"/>
      <c r="N705" s="177"/>
      <c r="O705" s="59"/>
      <c r="P705" s="59"/>
      <c r="Q705" s="59"/>
      <c r="R705" s="59"/>
      <c r="S705" s="59"/>
      <c r="T705" s="60"/>
      <c r="U705" s="33"/>
      <c r="V705" s="33"/>
      <c r="W705" s="33"/>
      <c r="X705" s="33"/>
      <c r="Y705" s="33"/>
      <c r="Z705" s="33"/>
      <c r="AA705" s="33"/>
      <c r="AB705" s="33"/>
      <c r="AC705" s="33"/>
      <c r="AD705" s="33"/>
      <c r="AE705" s="33"/>
      <c r="AT705" s="18" t="s">
        <v>243</v>
      </c>
      <c r="AU705" s="18" t="s">
        <v>85</v>
      </c>
    </row>
    <row r="706" spans="1:65" s="13" customFormat="1" x14ac:dyDescent="0.2">
      <c r="B706" s="179"/>
      <c r="D706" s="174" t="s">
        <v>247</v>
      </c>
      <c r="E706" s="180" t="s">
        <v>1</v>
      </c>
      <c r="F706" s="181" t="s">
        <v>3423</v>
      </c>
      <c r="G706" s="242"/>
      <c r="H706" s="243" t="s">
        <v>1</v>
      </c>
      <c r="I706" s="242"/>
      <c r="J706" s="242"/>
      <c r="K706" s="242"/>
      <c r="L706" s="179"/>
      <c r="M706" s="182"/>
      <c r="N706" s="183"/>
      <c r="O706" s="183"/>
      <c r="P706" s="183"/>
      <c r="Q706" s="183"/>
      <c r="R706" s="183"/>
      <c r="S706" s="183"/>
      <c r="T706" s="184"/>
      <c r="AT706" s="180" t="s">
        <v>247</v>
      </c>
      <c r="AU706" s="180" t="s">
        <v>85</v>
      </c>
      <c r="AV706" s="13" t="s">
        <v>83</v>
      </c>
      <c r="AW706" s="13" t="s">
        <v>33</v>
      </c>
      <c r="AX706" s="13" t="s">
        <v>76</v>
      </c>
      <c r="AY706" s="180" t="s">
        <v>235</v>
      </c>
    </row>
    <row r="707" spans="1:65" s="13" customFormat="1" x14ac:dyDescent="0.2">
      <c r="B707" s="179"/>
      <c r="D707" s="174" t="s">
        <v>247</v>
      </c>
      <c r="E707" s="180" t="s">
        <v>1</v>
      </c>
      <c r="F707" s="181" t="s">
        <v>682</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1:65" s="14" customFormat="1" x14ac:dyDescent="0.2">
      <c r="B708" s="185"/>
      <c r="D708" s="174" t="s">
        <v>247</v>
      </c>
      <c r="E708" s="186" t="s">
        <v>1</v>
      </c>
      <c r="F708" s="187" t="s">
        <v>3677</v>
      </c>
      <c r="G708" s="244"/>
      <c r="H708" s="245">
        <v>38.6</v>
      </c>
      <c r="I708" s="244"/>
      <c r="J708" s="244"/>
      <c r="K708" s="244"/>
      <c r="L708" s="185"/>
      <c r="M708" s="188"/>
      <c r="N708" s="189"/>
      <c r="O708" s="189"/>
      <c r="P708" s="189"/>
      <c r="Q708" s="189"/>
      <c r="R708" s="189"/>
      <c r="S708" s="189"/>
      <c r="T708" s="190"/>
      <c r="AT708" s="186" t="s">
        <v>247</v>
      </c>
      <c r="AU708" s="186" t="s">
        <v>85</v>
      </c>
      <c r="AV708" s="14" t="s">
        <v>85</v>
      </c>
      <c r="AW708" s="14" t="s">
        <v>33</v>
      </c>
      <c r="AX708" s="14" t="s">
        <v>76</v>
      </c>
      <c r="AY708" s="186" t="s">
        <v>235</v>
      </c>
    </row>
    <row r="709" spans="1:65" s="15" customFormat="1" x14ac:dyDescent="0.2">
      <c r="B709" s="191"/>
      <c r="D709" s="174" t="s">
        <v>247</v>
      </c>
      <c r="E709" s="192" t="s">
        <v>1</v>
      </c>
      <c r="F709" s="193" t="s">
        <v>252</v>
      </c>
      <c r="G709" s="246"/>
      <c r="H709" s="247">
        <v>38.6</v>
      </c>
      <c r="I709" s="246"/>
      <c r="J709" s="246"/>
      <c r="K709" s="246"/>
      <c r="L709" s="191"/>
      <c r="M709" s="194"/>
      <c r="N709" s="195"/>
      <c r="O709" s="195"/>
      <c r="P709" s="195"/>
      <c r="Q709" s="195"/>
      <c r="R709" s="195"/>
      <c r="S709" s="195"/>
      <c r="T709" s="196"/>
      <c r="AT709" s="192" t="s">
        <v>247</v>
      </c>
      <c r="AU709" s="192" t="s">
        <v>85</v>
      </c>
      <c r="AV709" s="15" t="s">
        <v>98</v>
      </c>
      <c r="AW709" s="15" t="s">
        <v>33</v>
      </c>
      <c r="AX709" s="15" t="s">
        <v>83</v>
      </c>
      <c r="AY709" s="192" t="s">
        <v>235</v>
      </c>
    </row>
    <row r="710" spans="1:65" s="2" customFormat="1" ht="19.899999999999999" customHeight="1" x14ac:dyDescent="0.2">
      <c r="A710" s="33"/>
      <c r="B710" s="162"/>
      <c r="C710" s="163" t="s">
        <v>766</v>
      </c>
      <c r="D710" s="163" t="s">
        <v>237</v>
      </c>
      <c r="E710" s="164" t="s">
        <v>698</v>
      </c>
      <c r="F710" s="165" t="s">
        <v>699</v>
      </c>
      <c r="G710" s="240" t="s">
        <v>627</v>
      </c>
      <c r="H710" s="241">
        <v>38.020000000000003</v>
      </c>
      <c r="I710" s="167"/>
      <c r="J710" s="254">
        <f>ROUND(I710*H710,2)</f>
        <v>0</v>
      </c>
      <c r="K710" s="255" t="s">
        <v>241</v>
      </c>
      <c r="L710" s="34"/>
      <c r="M710" s="168" t="s">
        <v>1</v>
      </c>
      <c r="N710" s="169" t="s">
        <v>41</v>
      </c>
      <c r="O710" s="59"/>
      <c r="P710" s="170">
        <f>O710*H710</f>
        <v>0</v>
      </c>
      <c r="Q710" s="170">
        <v>5.3899999999999998E-3</v>
      </c>
      <c r="R710" s="170">
        <f>Q710*H710</f>
        <v>0.20492780000000002</v>
      </c>
      <c r="S710" s="170">
        <v>0</v>
      </c>
      <c r="T710" s="171">
        <f>S710*H710</f>
        <v>0</v>
      </c>
      <c r="U710" s="33"/>
      <c r="V710" s="33"/>
      <c r="W710" s="33"/>
      <c r="X710" s="33"/>
      <c r="Y710" s="33"/>
      <c r="Z710" s="33"/>
      <c r="AA710" s="33"/>
      <c r="AB710" s="33"/>
      <c r="AC710" s="33"/>
      <c r="AD710" s="33"/>
      <c r="AE710" s="33"/>
      <c r="AR710" s="172" t="s">
        <v>98</v>
      </c>
      <c r="AT710" s="172" t="s">
        <v>237</v>
      </c>
      <c r="AU710" s="172" t="s">
        <v>85</v>
      </c>
      <c r="AY710" s="18" t="s">
        <v>235</v>
      </c>
      <c r="BE710" s="173">
        <f>IF(N710="základní",J710,0)</f>
        <v>0</v>
      </c>
      <c r="BF710" s="173">
        <f>IF(N710="snížená",J710,0)</f>
        <v>0</v>
      </c>
      <c r="BG710" s="173">
        <f>IF(N710="zákl. přenesená",J710,0)</f>
        <v>0</v>
      </c>
      <c r="BH710" s="173">
        <f>IF(N710="sníž. přenesená",J710,0)</f>
        <v>0</v>
      </c>
      <c r="BI710" s="173">
        <f>IF(N710="nulová",J710,0)</f>
        <v>0</v>
      </c>
      <c r="BJ710" s="18" t="s">
        <v>83</v>
      </c>
      <c r="BK710" s="173">
        <f>ROUND(I710*H710,2)</f>
        <v>0</v>
      </c>
      <c r="BL710" s="18" t="s">
        <v>98</v>
      </c>
      <c r="BM710" s="172" t="s">
        <v>3678</v>
      </c>
    </row>
    <row r="711" spans="1:65" s="2" customFormat="1" ht="29.25" x14ac:dyDescent="0.2">
      <c r="A711" s="33"/>
      <c r="B711" s="34"/>
      <c r="C711" s="33"/>
      <c r="D711" s="174" t="s">
        <v>243</v>
      </c>
      <c r="E711" s="33"/>
      <c r="F711" s="175" t="s">
        <v>701</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243</v>
      </c>
      <c r="AU711" s="18" t="s">
        <v>85</v>
      </c>
    </row>
    <row r="712" spans="1:65" s="2" customFormat="1" ht="117" x14ac:dyDescent="0.2">
      <c r="A712" s="33"/>
      <c r="B712" s="34"/>
      <c r="C712" s="33"/>
      <c r="D712" s="174" t="s">
        <v>245</v>
      </c>
      <c r="E712" s="33"/>
      <c r="F712" s="178" t="s">
        <v>702</v>
      </c>
      <c r="G712" s="238"/>
      <c r="H712" s="238"/>
      <c r="I712" s="238"/>
      <c r="J712" s="238"/>
      <c r="K712" s="238"/>
      <c r="L712" s="34"/>
      <c r="M712" s="176"/>
      <c r="N712" s="177"/>
      <c r="O712" s="59"/>
      <c r="P712" s="59"/>
      <c r="Q712" s="59"/>
      <c r="R712" s="59"/>
      <c r="S712" s="59"/>
      <c r="T712" s="60"/>
      <c r="U712" s="33"/>
      <c r="V712" s="33"/>
      <c r="W712" s="33"/>
      <c r="X712" s="33"/>
      <c r="Y712" s="33"/>
      <c r="Z712" s="33"/>
      <c r="AA712" s="33"/>
      <c r="AB712" s="33"/>
      <c r="AC712" s="33"/>
      <c r="AD712" s="33"/>
      <c r="AE712" s="33"/>
      <c r="AT712" s="18" t="s">
        <v>245</v>
      </c>
      <c r="AU712" s="18" t="s">
        <v>85</v>
      </c>
    </row>
    <row r="713" spans="1:65" s="13" customFormat="1" x14ac:dyDescent="0.2">
      <c r="B713" s="179"/>
      <c r="D713" s="174" t="s">
        <v>247</v>
      </c>
      <c r="E713" s="180" t="s">
        <v>1</v>
      </c>
      <c r="F713" s="181" t="s">
        <v>3423</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3679</v>
      </c>
      <c r="G714" s="244"/>
      <c r="H714" s="245">
        <v>38.020000000000003</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38.020000000000003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30" customHeight="1" x14ac:dyDescent="0.2">
      <c r="A716" s="33"/>
      <c r="B716" s="162"/>
      <c r="C716" s="163" t="s">
        <v>774</v>
      </c>
      <c r="D716" s="163" t="s">
        <v>237</v>
      </c>
      <c r="E716" s="164" t="s">
        <v>1753</v>
      </c>
      <c r="F716" s="165" t="s">
        <v>1754</v>
      </c>
      <c r="G716" s="240" t="s">
        <v>627</v>
      </c>
      <c r="H716" s="241">
        <v>82</v>
      </c>
      <c r="I716" s="167"/>
      <c r="J716" s="254">
        <f>ROUND(I716*H716,2)</f>
        <v>0</v>
      </c>
      <c r="K716" s="255" t="s">
        <v>1</v>
      </c>
      <c r="L716" s="34"/>
      <c r="M716" s="168" t="s">
        <v>1</v>
      </c>
      <c r="N716" s="169" t="s">
        <v>41</v>
      </c>
      <c r="O716" s="59"/>
      <c r="P716" s="170">
        <f>O716*H716</f>
        <v>0</v>
      </c>
      <c r="Q716" s="170">
        <v>1.2199999999999999E-3</v>
      </c>
      <c r="R716" s="170">
        <f>Q716*H716</f>
        <v>0.10003999999999999</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3680</v>
      </c>
    </row>
    <row r="717" spans="1:65" s="2" customFormat="1" ht="39" x14ac:dyDescent="0.2">
      <c r="A717" s="33"/>
      <c r="B717" s="34"/>
      <c r="C717" s="33"/>
      <c r="D717" s="174" t="s">
        <v>243</v>
      </c>
      <c r="E717" s="33"/>
      <c r="F717" s="175" t="s">
        <v>1756</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13" customFormat="1" x14ac:dyDescent="0.2">
      <c r="B718" s="179"/>
      <c r="D718" s="174" t="s">
        <v>247</v>
      </c>
      <c r="E718" s="180" t="s">
        <v>1</v>
      </c>
      <c r="F718" s="181" t="s">
        <v>3423</v>
      </c>
      <c r="G718" s="242"/>
      <c r="H718" s="243" t="s">
        <v>1</v>
      </c>
      <c r="I718" s="242"/>
      <c r="J718" s="242"/>
      <c r="K718" s="242"/>
      <c r="L718" s="179"/>
      <c r="M718" s="182"/>
      <c r="N718" s="183"/>
      <c r="O718" s="183"/>
      <c r="P718" s="183"/>
      <c r="Q718" s="183"/>
      <c r="R718" s="183"/>
      <c r="S718" s="183"/>
      <c r="T718" s="184"/>
      <c r="AT718" s="180" t="s">
        <v>247</v>
      </c>
      <c r="AU718" s="180" t="s">
        <v>85</v>
      </c>
      <c r="AV718" s="13" t="s">
        <v>83</v>
      </c>
      <c r="AW718" s="13" t="s">
        <v>33</v>
      </c>
      <c r="AX718" s="13" t="s">
        <v>76</v>
      </c>
      <c r="AY718" s="180" t="s">
        <v>235</v>
      </c>
    </row>
    <row r="719" spans="1:65" s="13" customFormat="1" x14ac:dyDescent="0.2">
      <c r="B719" s="179"/>
      <c r="D719" s="174" t="s">
        <v>247</v>
      </c>
      <c r="E719" s="180" t="s">
        <v>1</v>
      </c>
      <c r="F719" s="181" t="s">
        <v>1757</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4" customFormat="1" x14ac:dyDescent="0.2">
      <c r="B720" s="185"/>
      <c r="D720" s="174" t="s">
        <v>247</v>
      </c>
      <c r="E720" s="186" t="s">
        <v>1</v>
      </c>
      <c r="F720" s="187" t="s">
        <v>3681</v>
      </c>
      <c r="G720" s="244"/>
      <c r="H720" s="245">
        <v>82</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5" customFormat="1" x14ac:dyDescent="0.2">
      <c r="B721" s="191"/>
      <c r="D721" s="174" t="s">
        <v>247</v>
      </c>
      <c r="E721" s="192" t="s">
        <v>1</v>
      </c>
      <c r="F721" s="193" t="s">
        <v>252</v>
      </c>
      <c r="G721" s="246"/>
      <c r="H721" s="247">
        <v>82</v>
      </c>
      <c r="I721" s="246"/>
      <c r="J721" s="246"/>
      <c r="K721" s="246"/>
      <c r="L721" s="191"/>
      <c r="M721" s="194"/>
      <c r="N721" s="195"/>
      <c r="O721" s="195"/>
      <c r="P721" s="195"/>
      <c r="Q721" s="195"/>
      <c r="R721" s="195"/>
      <c r="S721" s="195"/>
      <c r="T721" s="196"/>
      <c r="AT721" s="192" t="s">
        <v>247</v>
      </c>
      <c r="AU721" s="192" t="s">
        <v>85</v>
      </c>
      <c r="AV721" s="15" t="s">
        <v>98</v>
      </c>
      <c r="AW721" s="15" t="s">
        <v>33</v>
      </c>
      <c r="AX721" s="15" t="s">
        <v>83</v>
      </c>
      <c r="AY721" s="192" t="s">
        <v>235</v>
      </c>
    </row>
    <row r="722" spans="1:65" s="2" customFormat="1" ht="14.45" customHeight="1" x14ac:dyDescent="0.2">
      <c r="A722" s="33"/>
      <c r="B722" s="162"/>
      <c r="C722" s="163" t="s">
        <v>1538</v>
      </c>
      <c r="D722" s="163" t="s">
        <v>237</v>
      </c>
      <c r="E722" s="164" t="s">
        <v>710</v>
      </c>
      <c r="F722" s="165" t="s">
        <v>711</v>
      </c>
      <c r="G722" s="240" t="s">
        <v>648</v>
      </c>
      <c r="H722" s="241">
        <v>27</v>
      </c>
      <c r="I722" s="167"/>
      <c r="J722" s="254">
        <f>ROUND(I722*H722,2)</f>
        <v>0</v>
      </c>
      <c r="K722" s="255" t="s">
        <v>241</v>
      </c>
      <c r="L722" s="34"/>
      <c r="M722" s="168" t="s">
        <v>1</v>
      </c>
      <c r="N722" s="169" t="s">
        <v>41</v>
      </c>
      <c r="O722" s="59"/>
      <c r="P722" s="170">
        <f>O722*H722</f>
        <v>0</v>
      </c>
      <c r="Q722" s="170">
        <v>8.0000000000000007E-5</v>
      </c>
      <c r="R722" s="170">
        <f>Q722*H722</f>
        <v>2.16E-3</v>
      </c>
      <c r="S722" s="170">
        <v>0</v>
      </c>
      <c r="T722" s="171">
        <f>S722*H722</f>
        <v>0</v>
      </c>
      <c r="U722" s="33"/>
      <c r="V722" s="33"/>
      <c r="W722" s="33"/>
      <c r="X722" s="33"/>
      <c r="Y722" s="33"/>
      <c r="Z722" s="33"/>
      <c r="AA722" s="33"/>
      <c r="AB722" s="33"/>
      <c r="AC722" s="33"/>
      <c r="AD722" s="33"/>
      <c r="AE722" s="33"/>
      <c r="AR722" s="172" t="s">
        <v>98</v>
      </c>
      <c r="AT722" s="172" t="s">
        <v>237</v>
      </c>
      <c r="AU722" s="172" t="s">
        <v>85</v>
      </c>
      <c r="AY722" s="18" t="s">
        <v>235</v>
      </c>
      <c r="BE722" s="173">
        <f>IF(N722="základní",J722,0)</f>
        <v>0</v>
      </c>
      <c r="BF722" s="173">
        <f>IF(N722="snížená",J722,0)</f>
        <v>0</v>
      </c>
      <c r="BG722" s="173">
        <f>IF(N722="zákl. přenesená",J722,0)</f>
        <v>0</v>
      </c>
      <c r="BH722" s="173">
        <f>IF(N722="sníž. přenesená",J722,0)</f>
        <v>0</v>
      </c>
      <c r="BI722" s="173">
        <f>IF(N722="nulová",J722,0)</f>
        <v>0</v>
      </c>
      <c r="BJ722" s="18" t="s">
        <v>83</v>
      </c>
      <c r="BK722" s="173">
        <f>ROUND(I722*H722,2)</f>
        <v>0</v>
      </c>
      <c r="BL722" s="18" t="s">
        <v>98</v>
      </c>
      <c r="BM722" s="172" t="s">
        <v>3682</v>
      </c>
    </row>
    <row r="723" spans="1:65" s="2" customFormat="1" ht="39" x14ac:dyDescent="0.2">
      <c r="A723" s="33"/>
      <c r="B723" s="34"/>
      <c r="C723" s="33"/>
      <c r="D723" s="174" t="s">
        <v>243</v>
      </c>
      <c r="E723" s="33"/>
      <c r="F723" s="175" t="s">
        <v>713</v>
      </c>
      <c r="G723" s="238"/>
      <c r="H723" s="238"/>
      <c r="I723" s="238"/>
      <c r="J723" s="238"/>
      <c r="K723" s="238"/>
      <c r="L723" s="34"/>
      <c r="M723" s="176"/>
      <c r="N723" s="177"/>
      <c r="O723" s="59"/>
      <c r="P723" s="59"/>
      <c r="Q723" s="59"/>
      <c r="R723" s="59"/>
      <c r="S723" s="59"/>
      <c r="T723" s="60"/>
      <c r="U723" s="33"/>
      <c r="V723" s="33"/>
      <c r="W723" s="33"/>
      <c r="X723" s="33"/>
      <c r="Y723" s="33"/>
      <c r="Z723" s="33"/>
      <c r="AA723" s="33"/>
      <c r="AB723" s="33"/>
      <c r="AC723" s="33"/>
      <c r="AD723" s="33"/>
      <c r="AE723" s="33"/>
      <c r="AT723" s="18" t="s">
        <v>243</v>
      </c>
      <c r="AU723" s="18" t="s">
        <v>85</v>
      </c>
    </row>
    <row r="724" spans="1:65" s="2" customFormat="1" ht="87.75" x14ac:dyDescent="0.2">
      <c r="A724" s="33"/>
      <c r="B724" s="34"/>
      <c r="C724" s="33"/>
      <c r="D724" s="174" t="s">
        <v>245</v>
      </c>
      <c r="E724" s="33"/>
      <c r="F724" s="178" t="s">
        <v>714</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245</v>
      </c>
      <c r="AU724" s="18" t="s">
        <v>85</v>
      </c>
    </row>
    <row r="725" spans="1:65" s="13" customFormat="1" x14ac:dyDescent="0.2">
      <c r="B725" s="179"/>
      <c r="D725" s="174" t="s">
        <v>247</v>
      </c>
      <c r="E725" s="180" t="s">
        <v>1</v>
      </c>
      <c r="F725" s="181" t="s">
        <v>3423</v>
      </c>
      <c r="G725" s="242"/>
      <c r="H725" s="243" t="s">
        <v>1</v>
      </c>
      <c r="I725" s="242"/>
      <c r="J725" s="242"/>
      <c r="K725" s="242"/>
      <c r="L725" s="179"/>
      <c r="M725" s="182"/>
      <c r="N725" s="183"/>
      <c r="O725" s="183"/>
      <c r="P725" s="183"/>
      <c r="Q725" s="183"/>
      <c r="R725" s="183"/>
      <c r="S725" s="183"/>
      <c r="T725" s="184"/>
      <c r="AT725" s="180" t="s">
        <v>247</v>
      </c>
      <c r="AU725" s="180" t="s">
        <v>85</v>
      </c>
      <c r="AV725" s="13" t="s">
        <v>83</v>
      </c>
      <c r="AW725" s="13" t="s">
        <v>33</v>
      </c>
      <c r="AX725" s="13" t="s">
        <v>76</v>
      </c>
      <c r="AY725" s="180" t="s">
        <v>235</v>
      </c>
    </row>
    <row r="726" spans="1:65" s="13" customFormat="1" x14ac:dyDescent="0.2">
      <c r="B726" s="179"/>
      <c r="D726" s="174" t="s">
        <v>247</v>
      </c>
      <c r="E726" s="180" t="s">
        <v>1</v>
      </c>
      <c r="F726" s="181" t="s">
        <v>715</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4" customFormat="1" x14ac:dyDescent="0.2">
      <c r="B727" s="185"/>
      <c r="D727" s="174" t="s">
        <v>247</v>
      </c>
      <c r="E727" s="186" t="s">
        <v>1</v>
      </c>
      <c r="F727" s="187" t="s">
        <v>3683</v>
      </c>
      <c r="G727" s="244"/>
      <c r="H727" s="245">
        <v>12</v>
      </c>
      <c r="I727" s="244"/>
      <c r="J727" s="244"/>
      <c r="K727" s="244"/>
      <c r="L727" s="185"/>
      <c r="M727" s="188"/>
      <c r="N727" s="189"/>
      <c r="O727" s="189"/>
      <c r="P727" s="189"/>
      <c r="Q727" s="189"/>
      <c r="R727" s="189"/>
      <c r="S727" s="189"/>
      <c r="T727" s="190"/>
      <c r="AT727" s="186" t="s">
        <v>247</v>
      </c>
      <c r="AU727" s="186" t="s">
        <v>85</v>
      </c>
      <c r="AV727" s="14" t="s">
        <v>85</v>
      </c>
      <c r="AW727" s="14" t="s">
        <v>33</v>
      </c>
      <c r="AX727" s="14" t="s">
        <v>76</v>
      </c>
      <c r="AY727" s="186" t="s">
        <v>235</v>
      </c>
    </row>
    <row r="728" spans="1:65" s="14" customFormat="1" x14ac:dyDescent="0.2">
      <c r="B728" s="185"/>
      <c r="D728" s="174" t="s">
        <v>247</v>
      </c>
      <c r="E728" s="186" t="s">
        <v>1</v>
      </c>
      <c r="F728" s="187" t="s">
        <v>3684</v>
      </c>
      <c r="G728" s="244"/>
      <c r="H728" s="245">
        <v>15</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5" customFormat="1" x14ac:dyDescent="0.2">
      <c r="B729" s="191"/>
      <c r="D729" s="174" t="s">
        <v>247</v>
      </c>
      <c r="E729" s="192" t="s">
        <v>1</v>
      </c>
      <c r="F729" s="193" t="s">
        <v>252</v>
      </c>
      <c r="G729" s="246"/>
      <c r="H729" s="247">
        <v>27</v>
      </c>
      <c r="I729" s="246"/>
      <c r="J729" s="246"/>
      <c r="K729" s="246"/>
      <c r="L729" s="191"/>
      <c r="M729" s="194"/>
      <c r="N729" s="195"/>
      <c r="O729" s="195"/>
      <c r="P729" s="195"/>
      <c r="Q729" s="195"/>
      <c r="R729" s="195"/>
      <c r="S729" s="195"/>
      <c r="T729" s="196"/>
      <c r="AT729" s="192" t="s">
        <v>247</v>
      </c>
      <c r="AU729" s="192" t="s">
        <v>85</v>
      </c>
      <c r="AV729" s="15" t="s">
        <v>98</v>
      </c>
      <c r="AW729" s="15" t="s">
        <v>33</v>
      </c>
      <c r="AX729" s="15" t="s">
        <v>83</v>
      </c>
      <c r="AY729" s="192" t="s">
        <v>235</v>
      </c>
    </row>
    <row r="730" spans="1:65" s="2" customFormat="1" ht="14.45" customHeight="1" x14ac:dyDescent="0.2">
      <c r="A730" s="33"/>
      <c r="B730" s="162"/>
      <c r="C730" s="197" t="s">
        <v>632</v>
      </c>
      <c r="D730" s="197" t="s">
        <v>338</v>
      </c>
      <c r="E730" s="198" t="s">
        <v>718</v>
      </c>
      <c r="F730" s="199" t="s">
        <v>719</v>
      </c>
      <c r="G730" s="248" t="s">
        <v>648</v>
      </c>
      <c r="H730" s="249">
        <v>27</v>
      </c>
      <c r="I730" s="200"/>
      <c r="J730" s="256">
        <f>ROUND(I730*H730,2)</f>
        <v>0</v>
      </c>
      <c r="K730" s="257" t="s">
        <v>1</v>
      </c>
      <c r="L730" s="201"/>
      <c r="M730" s="202" t="s">
        <v>1</v>
      </c>
      <c r="N730" s="203" t="s">
        <v>41</v>
      </c>
      <c r="O730" s="59"/>
      <c r="P730" s="170">
        <f>O730*H730</f>
        <v>0</v>
      </c>
      <c r="Q730" s="170">
        <v>0</v>
      </c>
      <c r="R730" s="170">
        <f>Q730*H730</f>
        <v>0</v>
      </c>
      <c r="S730" s="170">
        <v>0</v>
      </c>
      <c r="T730" s="171">
        <f>S730*H730</f>
        <v>0</v>
      </c>
      <c r="U730" s="33"/>
      <c r="V730" s="33"/>
      <c r="W730" s="33"/>
      <c r="X730" s="33"/>
      <c r="Y730" s="33"/>
      <c r="Z730" s="33"/>
      <c r="AA730" s="33"/>
      <c r="AB730" s="33"/>
      <c r="AC730" s="33"/>
      <c r="AD730" s="33"/>
      <c r="AE730" s="33"/>
      <c r="AR730" s="172" t="s">
        <v>316</v>
      </c>
      <c r="AT730" s="172" t="s">
        <v>338</v>
      </c>
      <c r="AU730" s="172" t="s">
        <v>85</v>
      </c>
      <c r="AY730" s="18" t="s">
        <v>235</v>
      </c>
      <c r="BE730" s="173">
        <f>IF(N730="základní",J730,0)</f>
        <v>0</v>
      </c>
      <c r="BF730" s="173">
        <f>IF(N730="snížená",J730,0)</f>
        <v>0</v>
      </c>
      <c r="BG730" s="173">
        <f>IF(N730="zákl. přenesená",J730,0)</f>
        <v>0</v>
      </c>
      <c r="BH730" s="173">
        <f>IF(N730="sníž. přenesená",J730,0)</f>
        <v>0</v>
      </c>
      <c r="BI730" s="173">
        <f>IF(N730="nulová",J730,0)</f>
        <v>0</v>
      </c>
      <c r="BJ730" s="18" t="s">
        <v>83</v>
      </c>
      <c r="BK730" s="173">
        <f>ROUND(I730*H730,2)</f>
        <v>0</v>
      </c>
      <c r="BL730" s="18" t="s">
        <v>98</v>
      </c>
      <c r="BM730" s="172" t="s">
        <v>3685</v>
      </c>
    </row>
    <row r="731" spans="1:65" s="2" customFormat="1" x14ac:dyDescent="0.2">
      <c r="A731" s="33"/>
      <c r="B731" s="34"/>
      <c r="C731" s="33"/>
      <c r="D731" s="174" t="s">
        <v>243</v>
      </c>
      <c r="E731" s="33"/>
      <c r="F731" s="175" t="s">
        <v>721</v>
      </c>
      <c r="G731" s="238"/>
      <c r="H731" s="238"/>
      <c r="I731" s="238"/>
      <c r="J731" s="238"/>
      <c r="K731" s="238"/>
      <c r="L731" s="34"/>
      <c r="M731" s="176"/>
      <c r="N731" s="177"/>
      <c r="O731" s="59"/>
      <c r="P731" s="59"/>
      <c r="Q731" s="59"/>
      <c r="R731" s="59"/>
      <c r="S731" s="59"/>
      <c r="T731" s="60"/>
      <c r="U731" s="33"/>
      <c r="V731" s="33"/>
      <c r="W731" s="33"/>
      <c r="X731" s="33"/>
      <c r="Y731" s="33"/>
      <c r="Z731" s="33"/>
      <c r="AA731" s="33"/>
      <c r="AB731" s="33"/>
      <c r="AC731" s="33"/>
      <c r="AD731" s="33"/>
      <c r="AE731" s="33"/>
      <c r="AT731" s="18" t="s">
        <v>243</v>
      </c>
      <c r="AU731" s="18" t="s">
        <v>85</v>
      </c>
    </row>
    <row r="732" spans="1:65" s="13" customFormat="1" x14ac:dyDescent="0.2">
      <c r="B732" s="179"/>
      <c r="D732" s="174" t="s">
        <v>247</v>
      </c>
      <c r="E732" s="180" t="s">
        <v>1</v>
      </c>
      <c r="F732" s="181" t="s">
        <v>722</v>
      </c>
      <c r="G732" s="242"/>
      <c r="H732" s="243" t="s">
        <v>1</v>
      </c>
      <c r="I732" s="242"/>
      <c r="J732" s="242"/>
      <c r="K732" s="242"/>
      <c r="L732" s="179"/>
      <c r="M732" s="182"/>
      <c r="N732" s="183"/>
      <c r="O732" s="183"/>
      <c r="P732" s="183"/>
      <c r="Q732" s="183"/>
      <c r="R732" s="183"/>
      <c r="S732" s="183"/>
      <c r="T732" s="184"/>
      <c r="AT732" s="180" t="s">
        <v>247</v>
      </c>
      <c r="AU732" s="180" t="s">
        <v>85</v>
      </c>
      <c r="AV732" s="13" t="s">
        <v>83</v>
      </c>
      <c r="AW732" s="13" t="s">
        <v>33</v>
      </c>
      <c r="AX732" s="13" t="s">
        <v>76</v>
      </c>
      <c r="AY732" s="180" t="s">
        <v>235</v>
      </c>
    </row>
    <row r="733" spans="1:65" s="14" customFormat="1" x14ac:dyDescent="0.2">
      <c r="B733" s="185"/>
      <c r="D733" s="174" t="s">
        <v>247</v>
      </c>
      <c r="E733" s="186" t="s">
        <v>1</v>
      </c>
      <c r="F733" s="187" t="s">
        <v>463</v>
      </c>
      <c r="G733" s="244"/>
      <c r="H733" s="245">
        <v>27</v>
      </c>
      <c r="I733" s="244"/>
      <c r="J733" s="244"/>
      <c r="K733" s="244"/>
      <c r="L733" s="185"/>
      <c r="M733" s="188"/>
      <c r="N733" s="189"/>
      <c r="O733" s="189"/>
      <c r="P733" s="189"/>
      <c r="Q733" s="189"/>
      <c r="R733" s="189"/>
      <c r="S733" s="189"/>
      <c r="T733" s="190"/>
      <c r="AT733" s="186" t="s">
        <v>247</v>
      </c>
      <c r="AU733" s="186" t="s">
        <v>85</v>
      </c>
      <c r="AV733" s="14" t="s">
        <v>85</v>
      </c>
      <c r="AW733" s="14" t="s">
        <v>33</v>
      </c>
      <c r="AX733" s="14" t="s">
        <v>76</v>
      </c>
      <c r="AY733" s="186" t="s">
        <v>235</v>
      </c>
    </row>
    <row r="734" spans="1:65" s="15" customFormat="1" x14ac:dyDescent="0.2">
      <c r="B734" s="191"/>
      <c r="D734" s="174" t="s">
        <v>247</v>
      </c>
      <c r="E734" s="192" t="s">
        <v>1</v>
      </c>
      <c r="F734" s="193" t="s">
        <v>252</v>
      </c>
      <c r="G734" s="246"/>
      <c r="H734" s="247">
        <v>27</v>
      </c>
      <c r="I734" s="246"/>
      <c r="J734" s="246"/>
      <c r="K734" s="246"/>
      <c r="L734" s="191"/>
      <c r="M734" s="194"/>
      <c r="N734" s="195"/>
      <c r="O734" s="195"/>
      <c r="P734" s="195"/>
      <c r="Q734" s="195"/>
      <c r="R734" s="195"/>
      <c r="S734" s="195"/>
      <c r="T734" s="196"/>
      <c r="AT734" s="192" t="s">
        <v>247</v>
      </c>
      <c r="AU734" s="192" t="s">
        <v>85</v>
      </c>
      <c r="AV734" s="15" t="s">
        <v>98</v>
      </c>
      <c r="AW734" s="15" t="s">
        <v>33</v>
      </c>
      <c r="AX734" s="15" t="s">
        <v>83</v>
      </c>
      <c r="AY734" s="192" t="s">
        <v>235</v>
      </c>
    </row>
    <row r="735" spans="1:65" s="2" customFormat="1" ht="19.899999999999999" customHeight="1" x14ac:dyDescent="0.2">
      <c r="A735" s="33"/>
      <c r="B735" s="162"/>
      <c r="C735" s="163" t="s">
        <v>1555</v>
      </c>
      <c r="D735" s="163" t="s">
        <v>237</v>
      </c>
      <c r="E735" s="164" t="s">
        <v>724</v>
      </c>
      <c r="F735" s="165" t="s">
        <v>725</v>
      </c>
      <c r="G735" s="240" t="s">
        <v>648</v>
      </c>
      <c r="H735" s="241">
        <v>32</v>
      </c>
      <c r="I735" s="167"/>
      <c r="J735" s="254">
        <f>ROUND(I735*H735,2)</f>
        <v>0</v>
      </c>
      <c r="K735" s="255" t="s">
        <v>241</v>
      </c>
      <c r="L735" s="34"/>
      <c r="M735" s="168" t="s">
        <v>1</v>
      </c>
      <c r="N735" s="169" t="s">
        <v>41</v>
      </c>
      <c r="O735" s="59"/>
      <c r="P735" s="170">
        <f>O735*H735</f>
        <v>0</v>
      </c>
      <c r="Q735" s="170">
        <v>2.0000000000000002E-5</v>
      </c>
      <c r="R735" s="170">
        <f>Q735*H735</f>
        <v>6.4000000000000005E-4</v>
      </c>
      <c r="S735" s="170">
        <v>0</v>
      </c>
      <c r="T735" s="171">
        <f>S735*H735</f>
        <v>0</v>
      </c>
      <c r="U735" s="33"/>
      <c r="V735" s="33"/>
      <c r="W735" s="33"/>
      <c r="X735" s="33"/>
      <c r="Y735" s="33"/>
      <c r="Z735" s="33"/>
      <c r="AA735" s="33"/>
      <c r="AB735" s="33"/>
      <c r="AC735" s="33"/>
      <c r="AD735" s="33"/>
      <c r="AE735" s="33"/>
      <c r="AR735" s="172" t="s">
        <v>98</v>
      </c>
      <c r="AT735" s="172" t="s">
        <v>237</v>
      </c>
      <c r="AU735" s="172" t="s">
        <v>85</v>
      </c>
      <c r="AY735" s="18" t="s">
        <v>235</v>
      </c>
      <c r="BE735" s="173">
        <f>IF(N735="základní",J735,0)</f>
        <v>0</v>
      </c>
      <c r="BF735" s="173">
        <f>IF(N735="snížená",J735,0)</f>
        <v>0</v>
      </c>
      <c r="BG735" s="173">
        <f>IF(N735="zákl. přenesená",J735,0)</f>
        <v>0</v>
      </c>
      <c r="BH735" s="173">
        <f>IF(N735="sníž. přenesená",J735,0)</f>
        <v>0</v>
      </c>
      <c r="BI735" s="173">
        <f>IF(N735="nulová",J735,0)</f>
        <v>0</v>
      </c>
      <c r="BJ735" s="18" t="s">
        <v>83</v>
      </c>
      <c r="BK735" s="173">
        <f>ROUND(I735*H735,2)</f>
        <v>0</v>
      </c>
      <c r="BL735" s="18" t="s">
        <v>98</v>
      </c>
      <c r="BM735" s="172" t="s">
        <v>3686</v>
      </c>
    </row>
    <row r="736" spans="1:65" s="2" customFormat="1" ht="29.25" x14ac:dyDescent="0.2">
      <c r="A736" s="33"/>
      <c r="B736" s="34"/>
      <c r="C736" s="33"/>
      <c r="D736" s="174" t="s">
        <v>243</v>
      </c>
      <c r="E736" s="33"/>
      <c r="F736" s="175" t="s">
        <v>727</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243</v>
      </c>
      <c r="AU736" s="18" t="s">
        <v>85</v>
      </c>
    </row>
    <row r="737" spans="1:65" s="2" customFormat="1" ht="117" x14ac:dyDescent="0.2">
      <c r="A737" s="33"/>
      <c r="B737" s="34"/>
      <c r="C737" s="33"/>
      <c r="D737" s="174" t="s">
        <v>245</v>
      </c>
      <c r="E737" s="33"/>
      <c r="F737" s="178" t="s">
        <v>728</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245</v>
      </c>
      <c r="AU737" s="18" t="s">
        <v>85</v>
      </c>
    </row>
    <row r="738" spans="1:65" s="13" customFormat="1" x14ac:dyDescent="0.2">
      <c r="B738" s="179"/>
      <c r="D738" s="174" t="s">
        <v>247</v>
      </c>
      <c r="E738" s="180" t="s">
        <v>1</v>
      </c>
      <c r="F738" s="181" t="s">
        <v>3659</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3687</v>
      </c>
      <c r="G739" s="244"/>
      <c r="H739" s="245">
        <v>32</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5" customFormat="1" x14ac:dyDescent="0.2">
      <c r="B740" s="191"/>
      <c r="D740" s="174" t="s">
        <v>247</v>
      </c>
      <c r="E740" s="192" t="s">
        <v>1</v>
      </c>
      <c r="F740" s="193" t="s">
        <v>252</v>
      </c>
      <c r="G740" s="246"/>
      <c r="H740" s="247">
        <v>32</v>
      </c>
      <c r="I740" s="246"/>
      <c r="J740" s="246"/>
      <c r="K740" s="246"/>
      <c r="L740" s="191"/>
      <c r="M740" s="194"/>
      <c r="N740" s="195"/>
      <c r="O740" s="195"/>
      <c r="P740" s="195"/>
      <c r="Q740" s="195"/>
      <c r="R740" s="195"/>
      <c r="S740" s="195"/>
      <c r="T740" s="196"/>
      <c r="AT740" s="192" t="s">
        <v>247</v>
      </c>
      <c r="AU740" s="192" t="s">
        <v>85</v>
      </c>
      <c r="AV740" s="15" t="s">
        <v>98</v>
      </c>
      <c r="AW740" s="15" t="s">
        <v>33</v>
      </c>
      <c r="AX740" s="15" t="s">
        <v>83</v>
      </c>
      <c r="AY740" s="192" t="s">
        <v>235</v>
      </c>
    </row>
    <row r="741" spans="1:65" s="2" customFormat="1" ht="19.899999999999999" customHeight="1" x14ac:dyDescent="0.2">
      <c r="A741" s="33"/>
      <c r="B741" s="162"/>
      <c r="C741" s="163" t="s">
        <v>1563</v>
      </c>
      <c r="D741" s="163" t="s">
        <v>237</v>
      </c>
      <c r="E741" s="164" t="s">
        <v>731</v>
      </c>
      <c r="F741" s="165" t="s">
        <v>732</v>
      </c>
      <c r="G741" s="240" t="s">
        <v>648</v>
      </c>
      <c r="H741" s="241">
        <v>32</v>
      </c>
      <c r="I741" s="167"/>
      <c r="J741" s="254">
        <f>ROUND(I741*H741,2)</f>
        <v>0</v>
      </c>
      <c r="K741" s="255" t="s">
        <v>241</v>
      </c>
      <c r="L741" s="34"/>
      <c r="M741" s="168" t="s">
        <v>1</v>
      </c>
      <c r="N741" s="169" t="s">
        <v>41</v>
      </c>
      <c r="O741" s="59"/>
      <c r="P741" s="170">
        <f>O741*H741</f>
        <v>0</v>
      </c>
      <c r="Q741" s="170">
        <v>3.8999999999999999E-4</v>
      </c>
      <c r="R741" s="170">
        <f>Q741*H741</f>
        <v>1.248E-2</v>
      </c>
      <c r="S741" s="170">
        <v>0</v>
      </c>
      <c r="T741" s="171">
        <f>S741*H741</f>
        <v>0</v>
      </c>
      <c r="U741" s="33"/>
      <c r="V741" s="33"/>
      <c r="W741" s="33"/>
      <c r="X741" s="33"/>
      <c r="Y741" s="33"/>
      <c r="Z741" s="33"/>
      <c r="AA741" s="33"/>
      <c r="AB741" s="33"/>
      <c r="AC741" s="33"/>
      <c r="AD741" s="33"/>
      <c r="AE741" s="33"/>
      <c r="AR741" s="172" t="s">
        <v>98</v>
      </c>
      <c r="AT741" s="172" t="s">
        <v>237</v>
      </c>
      <c r="AU741" s="172" t="s">
        <v>85</v>
      </c>
      <c r="AY741" s="18" t="s">
        <v>235</v>
      </c>
      <c r="BE741" s="173">
        <f>IF(N741="základní",J741,0)</f>
        <v>0</v>
      </c>
      <c r="BF741" s="173">
        <f>IF(N741="snížená",J741,0)</f>
        <v>0</v>
      </c>
      <c r="BG741" s="173">
        <f>IF(N741="zákl. přenesená",J741,0)</f>
        <v>0</v>
      </c>
      <c r="BH741" s="173">
        <f>IF(N741="sníž. přenesená",J741,0)</f>
        <v>0</v>
      </c>
      <c r="BI741" s="173">
        <f>IF(N741="nulová",J741,0)</f>
        <v>0</v>
      </c>
      <c r="BJ741" s="18" t="s">
        <v>83</v>
      </c>
      <c r="BK741" s="173">
        <f>ROUND(I741*H741,2)</f>
        <v>0</v>
      </c>
      <c r="BL741" s="18" t="s">
        <v>98</v>
      </c>
      <c r="BM741" s="172" t="s">
        <v>3688</v>
      </c>
    </row>
    <row r="742" spans="1:65" s="2" customFormat="1" ht="19.5" x14ac:dyDescent="0.2">
      <c r="A742" s="33"/>
      <c r="B742" s="34"/>
      <c r="C742" s="33"/>
      <c r="D742" s="174" t="s">
        <v>243</v>
      </c>
      <c r="E742" s="33"/>
      <c r="F742" s="175" t="s">
        <v>734</v>
      </c>
      <c r="G742" s="238"/>
      <c r="H742" s="238"/>
      <c r="I742" s="238"/>
      <c r="J742" s="238"/>
      <c r="K742" s="238"/>
      <c r="L742" s="34"/>
      <c r="M742" s="176"/>
      <c r="N742" s="177"/>
      <c r="O742" s="59"/>
      <c r="P742" s="59"/>
      <c r="Q742" s="59"/>
      <c r="R742" s="59"/>
      <c r="S742" s="59"/>
      <c r="T742" s="60"/>
      <c r="U742" s="33"/>
      <c r="V742" s="33"/>
      <c r="W742" s="33"/>
      <c r="X742" s="33"/>
      <c r="Y742" s="33"/>
      <c r="Z742" s="33"/>
      <c r="AA742" s="33"/>
      <c r="AB742" s="33"/>
      <c r="AC742" s="33"/>
      <c r="AD742" s="33"/>
      <c r="AE742" s="33"/>
      <c r="AT742" s="18" t="s">
        <v>243</v>
      </c>
      <c r="AU742" s="18" t="s">
        <v>85</v>
      </c>
    </row>
    <row r="743" spans="1:65" s="2" customFormat="1" ht="117" x14ac:dyDescent="0.2">
      <c r="A743" s="33"/>
      <c r="B743" s="34"/>
      <c r="C743" s="33"/>
      <c r="D743" s="174" t="s">
        <v>245</v>
      </c>
      <c r="E743" s="33"/>
      <c r="F743" s="178" t="s">
        <v>728</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245</v>
      </c>
      <c r="AU743" s="18" t="s">
        <v>85</v>
      </c>
    </row>
    <row r="744" spans="1:65" s="13" customFormat="1" x14ac:dyDescent="0.2">
      <c r="B744" s="179"/>
      <c r="D744" s="174" t="s">
        <v>247</v>
      </c>
      <c r="E744" s="180" t="s">
        <v>1</v>
      </c>
      <c r="F744" s="181" t="s">
        <v>3659</v>
      </c>
      <c r="G744" s="242"/>
      <c r="H744" s="243" t="s">
        <v>1</v>
      </c>
      <c r="I744" s="242"/>
      <c r="J744" s="242"/>
      <c r="K744" s="242"/>
      <c r="L744" s="179"/>
      <c r="M744" s="182"/>
      <c r="N744" s="183"/>
      <c r="O744" s="183"/>
      <c r="P744" s="183"/>
      <c r="Q744" s="183"/>
      <c r="R744" s="183"/>
      <c r="S744" s="183"/>
      <c r="T744" s="184"/>
      <c r="AT744" s="180" t="s">
        <v>247</v>
      </c>
      <c r="AU744" s="180" t="s">
        <v>85</v>
      </c>
      <c r="AV744" s="13" t="s">
        <v>83</v>
      </c>
      <c r="AW744" s="13" t="s">
        <v>33</v>
      </c>
      <c r="AX744" s="13" t="s">
        <v>76</v>
      </c>
      <c r="AY744" s="180" t="s">
        <v>235</v>
      </c>
    </row>
    <row r="745" spans="1:65" s="14" customFormat="1" x14ac:dyDescent="0.2">
      <c r="B745" s="185"/>
      <c r="D745" s="174" t="s">
        <v>247</v>
      </c>
      <c r="E745" s="186" t="s">
        <v>1</v>
      </c>
      <c r="F745" s="187" t="s">
        <v>502</v>
      </c>
      <c r="G745" s="244"/>
      <c r="H745" s="245">
        <v>32</v>
      </c>
      <c r="I745" s="244"/>
      <c r="J745" s="244"/>
      <c r="K745" s="244"/>
      <c r="L745" s="185"/>
      <c r="M745" s="188"/>
      <c r="N745" s="189"/>
      <c r="O745" s="189"/>
      <c r="P745" s="189"/>
      <c r="Q745" s="189"/>
      <c r="R745" s="189"/>
      <c r="S745" s="189"/>
      <c r="T745" s="190"/>
      <c r="AT745" s="186" t="s">
        <v>247</v>
      </c>
      <c r="AU745" s="186" t="s">
        <v>85</v>
      </c>
      <c r="AV745" s="14" t="s">
        <v>85</v>
      </c>
      <c r="AW745" s="14" t="s">
        <v>33</v>
      </c>
      <c r="AX745" s="14" t="s">
        <v>76</v>
      </c>
      <c r="AY745" s="186" t="s">
        <v>235</v>
      </c>
    </row>
    <row r="746" spans="1:65" s="15" customFormat="1" x14ac:dyDescent="0.2">
      <c r="B746" s="191"/>
      <c r="D746" s="174" t="s">
        <v>247</v>
      </c>
      <c r="E746" s="192" t="s">
        <v>1</v>
      </c>
      <c r="F746" s="193" t="s">
        <v>252</v>
      </c>
      <c r="G746" s="246"/>
      <c r="H746" s="247">
        <v>32</v>
      </c>
      <c r="I746" s="246"/>
      <c r="J746" s="246"/>
      <c r="K746" s="246"/>
      <c r="L746" s="191"/>
      <c r="M746" s="194"/>
      <c r="N746" s="195"/>
      <c r="O746" s="195"/>
      <c r="P746" s="195"/>
      <c r="Q746" s="195"/>
      <c r="R746" s="195"/>
      <c r="S746" s="195"/>
      <c r="T746" s="196"/>
      <c r="AT746" s="192" t="s">
        <v>247</v>
      </c>
      <c r="AU746" s="192" t="s">
        <v>85</v>
      </c>
      <c r="AV746" s="15" t="s">
        <v>98</v>
      </c>
      <c r="AW746" s="15" t="s">
        <v>33</v>
      </c>
      <c r="AX746" s="15" t="s">
        <v>83</v>
      </c>
      <c r="AY746" s="192" t="s">
        <v>235</v>
      </c>
    </row>
    <row r="747" spans="1:65" s="12" customFormat="1" ht="22.9" customHeight="1" x14ac:dyDescent="0.2">
      <c r="B747" s="152"/>
      <c r="D747" s="153" t="s">
        <v>75</v>
      </c>
      <c r="E747" s="161" t="s">
        <v>736</v>
      </c>
      <c r="F747" s="161" t="s">
        <v>737</v>
      </c>
      <c r="G747" s="239"/>
      <c r="H747" s="239"/>
      <c r="I747" s="239"/>
      <c r="J747" s="253">
        <f>BK747</f>
        <v>0</v>
      </c>
      <c r="K747" s="239"/>
      <c r="L747" s="152"/>
      <c r="M747" s="155"/>
      <c r="N747" s="156"/>
      <c r="O747" s="156"/>
      <c r="P747" s="157">
        <f>SUM(P748:P764)</f>
        <v>0</v>
      </c>
      <c r="Q747" s="156"/>
      <c r="R747" s="157">
        <f>SUM(R748:R764)</f>
        <v>0</v>
      </c>
      <c r="S747" s="156"/>
      <c r="T747" s="158">
        <f>SUM(T748:T764)</f>
        <v>0</v>
      </c>
      <c r="AR747" s="153" t="s">
        <v>83</v>
      </c>
      <c r="AT747" s="159" t="s">
        <v>75</v>
      </c>
      <c r="AU747" s="159" t="s">
        <v>83</v>
      </c>
      <c r="AY747" s="153" t="s">
        <v>235</v>
      </c>
      <c r="BK747" s="160">
        <f>SUM(BK748:BK764)</f>
        <v>0</v>
      </c>
    </row>
    <row r="748" spans="1:65" s="2" customFormat="1" ht="19.899999999999999" customHeight="1" x14ac:dyDescent="0.2">
      <c r="A748" s="33"/>
      <c r="B748" s="162"/>
      <c r="C748" s="163" t="s">
        <v>1576</v>
      </c>
      <c r="D748" s="163" t="s">
        <v>237</v>
      </c>
      <c r="E748" s="164" t="s">
        <v>1778</v>
      </c>
      <c r="F748" s="165" t="s">
        <v>1779</v>
      </c>
      <c r="G748" s="240" t="s">
        <v>341</v>
      </c>
      <c r="H748" s="241">
        <v>2.6859999999999999</v>
      </c>
      <c r="I748" s="167"/>
      <c r="J748" s="254">
        <f>ROUND(I748*H748,2)</f>
        <v>0</v>
      </c>
      <c r="K748" s="255" t="s">
        <v>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98</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98</v>
      </c>
      <c r="BM748" s="172" t="s">
        <v>3689</v>
      </c>
    </row>
    <row r="749" spans="1:65" s="2" customFormat="1" ht="19.5" x14ac:dyDescent="0.2">
      <c r="A749" s="33"/>
      <c r="B749" s="34"/>
      <c r="C749" s="33"/>
      <c r="D749" s="174" t="s">
        <v>243</v>
      </c>
      <c r="E749" s="33"/>
      <c r="F749" s="175" t="s">
        <v>1779</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13" customFormat="1" x14ac:dyDescent="0.2">
      <c r="B750" s="179"/>
      <c r="D750" s="174" t="s">
        <v>247</v>
      </c>
      <c r="E750" s="180" t="s">
        <v>1</v>
      </c>
      <c r="F750" s="181" t="s">
        <v>1141</v>
      </c>
      <c r="G750" s="242"/>
      <c r="H750" s="243" t="s">
        <v>1</v>
      </c>
      <c r="I750" s="242"/>
      <c r="J750" s="242"/>
      <c r="K750" s="242"/>
      <c r="L750" s="179"/>
      <c r="M750" s="182"/>
      <c r="N750" s="183"/>
      <c r="O750" s="183"/>
      <c r="P750" s="183"/>
      <c r="Q750" s="183"/>
      <c r="R750" s="183"/>
      <c r="S750" s="183"/>
      <c r="T750" s="184"/>
      <c r="AT750" s="180" t="s">
        <v>247</v>
      </c>
      <c r="AU750" s="180" t="s">
        <v>85</v>
      </c>
      <c r="AV750" s="13" t="s">
        <v>83</v>
      </c>
      <c r="AW750" s="13" t="s">
        <v>33</v>
      </c>
      <c r="AX750" s="13" t="s">
        <v>76</v>
      </c>
      <c r="AY750" s="180" t="s">
        <v>235</v>
      </c>
    </row>
    <row r="751" spans="1:65" s="13" customFormat="1" x14ac:dyDescent="0.2">
      <c r="B751" s="179"/>
      <c r="D751" s="174" t="s">
        <v>247</v>
      </c>
      <c r="E751" s="180" t="s">
        <v>1</v>
      </c>
      <c r="F751" s="181" t="s">
        <v>1781</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3690</v>
      </c>
      <c r="G752" s="244"/>
      <c r="H752" s="245">
        <v>0.68600000000000005</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3" customFormat="1" x14ac:dyDescent="0.2">
      <c r="B753" s="179"/>
      <c r="D753" s="174" t="s">
        <v>247</v>
      </c>
      <c r="E753" s="180" t="s">
        <v>1</v>
      </c>
      <c r="F753" s="181" t="s">
        <v>1783</v>
      </c>
      <c r="G753" s="242"/>
      <c r="H753" s="243" t="s">
        <v>1</v>
      </c>
      <c r="I753" s="242"/>
      <c r="J753" s="242"/>
      <c r="K753" s="242"/>
      <c r="L753" s="179"/>
      <c r="M753" s="182"/>
      <c r="N753" s="183"/>
      <c r="O753" s="183"/>
      <c r="P753" s="183"/>
      <c r="Q753" s="183"/>
      <c r="R753" s="183"/>
      <c r="S753" s="183"/>
      <c r="T753" s="184"/>
      <c r="AT753" s="180" t="s">
        <v>247</v>
      </c>
      <c r="AU753" s="180" t="s">
        <v>85</v>
      </c>
      <c r="AV753" s="13" t="s">
        <v>83</v>
      </c>
      <c r="AW753" s="13" t="s">
        <v>33</v>
      </c>
      <c r="AX753" s="13" t="s">
        <v>76</v>
      </c>
      <c r="AY753" s="180" t="s">
        <v>235</v>
      </c>
    </row>
    <row r="754" spans="1:65" s="14" customFormat="1" x14ac:dyDescent="0.2">
      <c r="B754" s="185"/>
      <c r="D754" s="174" t="s">
        <v>247</v>
      </c>
      <c r="E754" s="186" t="s">
        <v>1</v>
      </c>
      <c r="F754" s="187" t="s">
        <v>3691</v>
      </c>
      <c r="G754" s="244"/>
      <c r="H754" s="245">
        <v>1</v>
      </c>
      <c r="I754" s="244"/>
      <c r="J754" s="244"/>
      <c r="K754" s="244"/>
      <c r="L754" s="185"/>
      <c r="M754" s="188"/>
      <c r="N754" s="189"/>
      <c r="O754" s="189"/>
      <c r="P754" s="189"/>
      <c r="Q754" s="189"/>
      <c r="R754" s="189"/>
      <c r="S754" s="189"/>
      <c r="T754" s="190"/>
      <c r="AT754" s="186" t="s">
        <v>247</v>
      </c>
      <c r="AU754" s="186" t="s">
        <v>85</v>
      </c>
      <c r="AV754" s="14" t="s">
        <v>85</v>
      </c>
      <c r="AW754" s="14" t="s">
        <v>33</v>
      </c>
      <c r="AX754" s="14" t="s">
        <v>76</v>
      </c>
      <c r="AY754" s="186" t="s">
        <v>235</v>
      </c>
    </row>
    <row r="755" spans="1:65" s="13" customFormat="1" x14ac:dyDescent="0.2">
      <c r="B755" s="179"/>
      <c r="D755" s="174" t="s">
        <v>247</v>
      </c>
      <c r="E755" s="180" t="s">
        <v>1</v>
      </c>
      <c r="F755" s="181" t="s">
        <v>1785</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65" s="14" customFormat="1" x14ac:dyDescent="0.2">
      <c r="B756" s="185"/>
      <c r="D756" s="174" t="s">
        <v>247</v>
      </c>
      <c r="E756" s="186" t="s">
        <v>1</v>
      </c>
      <c r="F756" s="187" t="s">
        <v>3691</v>
      </c>
      <c r="G756" s="244"/>
      <c r="H756" s="245">
        <v>1</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65" s="15" customFormat="1" x14ac:dyDescent="0.2">
      <c r="B757" s="191"/>
      <c r="D757" s="174" t="s">
        <v>247</v>
      </c>
      <c r="E757" s="192" t="s">
        <v>1</v>
      </c>
      <c r="F757" s="193" t="s">
        <v>252</v>
      </c>
      <c r="G757" s="246"/>
      <c r="H757" s="247">
        <v>2.6859999999999999</v>
      </c>
      <c r="I757" s="246"/>
      <c r="J757" s="246"/>
      <c r="K757" s="246"/>
      <c r="L757" s="191"/>
      <c r="M757" s="194"/>
      <c r="N757" s="195"/>
      <c r="O757" s="195"/>
      <c r="P757" s="195"/>
      <c r="Q757" s="195"/>
      <c r="R757" s="195"/>
      <c r="S757" s="195"/>
      <c r="T757" s="196"/>
      <c r="AT757" s="192" t="s">
        <v>247</v>
      </c>
      <c r="AU757" s="192" t="s">
        <v>85</v>
      </c>
      <c r="AV757" s="15" t="s">
        <v>98</v>
      </c>
      <c r="AW757" s="15" t="s">
        <v>33</v>
      </c>
      <c r="AX757" s="15" t="s">
        <v>83</v>
      </c>
      <c r="AY757" s="192" t="s">
        <v>235</v>
      </c>
    </row>
    <row r="758" spans="1:65" s="2" customFormat="1" ht="19.899999999999999" customHeight="1" x14ac:dyDescent="0.2">
      <c r="A758" s="33"/>
      <c r="B758" s="162"/>
      <c r="C758" s="163" t="s">
        <v>1583</v>
      </c>
      <c r="D758" s="163" t="s">
        <v>237</v>
      </c>
      <c r="E758" s="164" t="s">
        <v>739</v>
      </c>
      <c r="F758" s="165" t="s">
        <v>740</v>
      </c>
      <c r="G758" s="240" t="s">
        <v>341</v>
      </c>
      <c r="H758" s="241">
        <v>2.8809999999999998</v>
      </c>
      <c r="I758" s="167"/>
      <c r="J758" s="254">
        <f>ROUND(I758*H758,2)</f>
        <v>0</v>
      </c>
      <c r="K758" s="255" t="s">
        <v>241</v>
      </c>
      <c r="L758" s="34"/>
      <c r="M758" s="168" t="s">
        <v>1</v>
      </c>
      <c r="N758" s="169" t="s">
        <v>41</v>
      </c>
      <c r="O758" s="59"/>
      <c r="P758" s="170">
        <f>O758*H758</f>
        <v>0</v>
      </c>
      <c r="Q758" s="170">
        <v>0</v>
      </c>
      <c r="R758" s="170">
        <f>Q758*H758</f>
        <v>0</v>
      </c>
      <c r="S758" s="170">
        <v>0</v>
      </c>
      <c r="T758" s="171">
        <f>S758*H758</f>
        <v>0</v>
      </c>
      <c r="U758" s="33"/>
      <c r="V758" s="33"/>
      <c r="W758" s="33"/>
      <c r="X758" s="33"/>
      <c r="Y758" s="33"/>
      <c r="Z758" s="33"/>
      <c r="AA758" s="33"/>
      <c r="AB758" s="33"/>
      <c r="AC758" s="33"/>
      <c r="AD758" s="33"/>
      <c r="AE758" s="33"/>
      <c r="AR758" s="172" t="s">
        <v>98</v>
      </c>
      <c r="AT758" s="172" t="s">
        <v>237</v>
      </c>
      <c r="AU758" s="172" t="s">
        <v>85</v>
      </c>
      <c r="AY758" s="18" t="s">
        <v>235</v>
      </c>
      <c r="BE758" s="173">
        <f>IF(N758="základní",J758,0)</f>
        <v>0</v>
      </c>
      <c r="BF758" s="173">
        <f>IF(N758="snížená",J758,0)</f>
        <v>0</v>
      </c>
      <c r="BG758" s="173">
        <f>IF(N758="zákl. přenesená",J758,0)</f>
        <v>0</v>
      </c>
      <c r="BH758" s="173">
        <f>IF(N758="sníž. přenesená",J758,0)</f>
        <v>0</v>
      </c>
      <c r="BI758" s="173">
        <f>IF(N758="nulová",J758,0)</f>
        <v>0</v>
      </c>
      <c r="BJ758" s="18" t="s">
        <v>83</v>
      </c>
      <c r="BK758" s="173">
        <f>ROUND(I758*H758,2)</f>
        <v>0</v>
      </c>
      <c r="BL758" s="18" t="s">
        <v>98</v>
      </c>
      <c r="BM758" s="172" t="s">
        <v>3692</v>
      </c>
    </row>
    <row r="759" spans="1:65" s="2" customFormat="1" ht="19.5" x14ac:dyDescent="0.2">
      <c r="A759" s="33"/>
      <c r="B759" s="34"/>
      <c r="C759" s="33"/>
      <c r="D759" s="174" t="s">
        <v>243</v>
      </c>
      <c r="E759" s="33"/>
      <c r="F759" s="175" t="s">
        <v>742</v>
      </c>
      <c r="G759" s="238"/>
      <c r="H759" s="238"/>
      <c r="I759" s="238"/>
      <c r="J759" s="238"/>
      <c r="K759" s="238"/>
      <c r="L759" s="34"/>
      <c r="M759" s="176"/>
      <c r="N759" s="177"/>
      <c r="O759" s="59"/>
      <c r="P759" s="59"/>
      <c r="Q759" s="59"/>
      <c r="R759" s="59"/>
      <c r="S759" s="59"/>
      <c r="T759" s="60"/>
      <c r="U759" s="33"/>
      <c r="V759" s="33"/>
      <c r="W759" s="33"/>
      <c r="X759" s="33"/>
      <c r="Y759" s="33"/>
      <c r="Z759" s="33"/>
      <c r="AA759" s="33"/>
      <c r="AB759" s="33"/>
      <c r="AC759" s="33"/>
      <c r="AD759" s="33"/>
      <c r="AE759" s="33"/>
      <c r="AT759" s="18" t="s">
        <v>243</v>
      </c>
      <c r="AU759" s="18" t="s">
        <v>85</v>
      </c>
    </row>
    <row r="760" spans="1:65" s="2" customFormat="1" ht="78" x14ac:dyDescent="0.2">
      <c r="A760" s="33"/>
      <c r="B760" s="34"/>
      <c r="C760" s="33"/>
      <c r="D760" s="174" t="s">
        <v>245</v>
      </c>
      <c r="E760" s="33"/>
      <c r="F760" s="178" t="s">
        <v>743</v>
      </c>
      <c r="G760" s="238"/>
      <c r="H760" s="238"/>
      <c r="I760" s="238"/>
      <c r="J760" s="238"/>
      <c r="K760" s="238"/>
      <c r="L760" s="34"/>
      <c r="M760" s="176"/>
      <c r="N760" s="177"/>
      <c r="O760" s="59"/>
      <c r="P760" s="59"/>
      <c r="Q760" s="59"/>
      <c r="R760" s="59"/>
      <c r="S760" s="59"/>
      <c r="T760" s="60"/>
      <c r="U760" s="33"/>
      <c r="V760" s="33"/>
      <c r="W760" s="33"/>
      <c r="X760" s="33"/>
      <c r="Y760" s="33"/>
      <c r="Z760" s="33"/>
      <c r="AA760" s="33"/>
      <c r="AB760" s="33"/>
      <c r="AC760" s="33"/>
      <c r="AD760" s="33"/>
      <c r="AE760" s="33"/>
      <c r="AT760" s="18" t="s">
        <v>245</v>
      </c>
      <c r="AU760" s="18" t="s">
        <v>85</v>
      </c>
    </row>
    <row r="761" spans="1:65" s="13" customFormat="1" x14ac:dyDescent="0.2">
      <c r="B761" s="179"/>
      <c r="D761" s="174" t="s">
        <v>247</v>
      </c>
      <c r="E761" s="180" t="s">
        <v>1</v>
      </c>
      <c r="F761" s="181" t="s">
        <v>1153</v>
      </c>
      <c r="G761" s="242"/>
      <c r="H761" s="243" t="s">
        <v>1</v>
      </c>
      <c r="I761" s="242"/>
      <c r="J761" s="242"/>
      <c r="K761" s="242"/>
      <c r="L761" s="179"/>
      <c r="M761" s="182"/>
      <c r="N761" s="183"/>
      <c r="O761" s="183"/>
      <c r="P761" s="183"/>
      <c r="Q761" s="183"/>
      <c r="R761" s="183"/>
      <c r="S761" s="183"/>
      <c r="T761" s="184"/>
      <c r="AT761" s="180" t="s">
        <v>247</v>
      </c>
      <c r="AU761" s="180" t="s">
        <v>85</v>
      </c>
      <c r="AV761" s="13" t="s">
        <v>83</v>
      </c>
      <c r="AW761" s="13" t="s">
        <v>33</v>
      </c>
      <c r="AX761" s="13" t="s">
        <v>76</v>
      </c>
      <c r="AY761" s="180" t="s">
        <v>235</v>
      </c>
    </row>
    <row r="762" spans="1:65" s="13" customFormat="1" x14ac:dyDescent="0.2">
      <c r="B762" s="179"/>
      <c r="D762" s="174" t="s">
        <v>247</v>
      </c>
      <c r="E762" s="180" t="s">
        <v>1</v>
      </c>
      <c r="F762" s="181" t="s">
        <v>3693</v>
      </c>
      <c r="G762" s="242"/>
      <c r="H762" s="243" t="s">
        <v>1</v>
      </c>
      <c r="I762" s="242"/>
      <c r="J762" s="242"/>
      <c r="K762" s="242"/>
      <c r="L762" s="179"/>
      <c r="M762" s="182"/>
      <c r="N762" s="183"/>
      <c r="O762" s="183"/>
      <c r="P762" s="183"/>
      <c r="Q762" s="183"/>
      <c r="R762" s="183"/>
      <c r="S762" s="183"/>
      <c r="T762" s="184"/>
      <c r="AT762" s="180" t="s">
        <v>247</v>
      </c>
      <c r="AU762" s="180" t="s">
        <v>85</v>
      </c>
      <c r="AV762" s="13" t="s">
        <v>83</v>
      </c>
      <c r="AW762" s="13" t="s">
        <v>33</v>
      </c>
      <c r="AX762" s="13" t="s">
        <v>76</v>
      </c>
      <c r="AY762" s="180" t="s">
        <v>235</v>
      </c>
    </row>
    <row r="763" spans="1:65" s="14" customFormat="1" x14ac:dyDescent="0.2">
      <c r="B763" s="185"/>
      <c r="D763" s="174" t="s">
        <v>247</v>
      </c>
      <c r="E763" s="186" t="s">
        <v>1</v>
      </c>
      <c r="F763" s="187" t="s">
        <v>3460</v>
      </c>
      <c r="G763" s="244"/>
      <c r="H763" s="245">
        <v>2.8809999999999998</v>
      </c>
      <c r="I763" s="244"/>
      <c r="J763" s="244"/>
      <c r="K763" s="244"/>
      <c r="L763" s="185"/>
      <c r="M763" s="188"/>
      <c r="N763" s="189"/>
      <c r="O763" s="189"/>
      <c r="P763" s="189"/>
      <c r="Q763" s="189"/>
      <c r="R763" s="189"/>
      <c r="S763" s="189"/>
      <c r="T763" s="190"/>
      <c r="AT763" s="186" t="s">
        <v>247</v>
      </c>
      <c r="AU763" s="186" t="s">
        <v>85</v>
      </c>
      <c r="AV763" s="14" t="s">
        <v>85</v>
      </c>
      <c r="AW763" s="14" t="s">
        <v>33</v>
      </c>
      <c r="AX763" s="14" t="s">
        <v>76</v>
      </c>
      <c r="AY763" s="186" t="s">
        <v>235</v>
      </c>
    </row>
    <row r="764" spans="1:65" s="15" customFormat="1" x14ac:dyDescent="0.2">
      <c r="B764" s="191"/>
      <c r="D764" s="174" t="s">
        <v>247</v>
      </c>
      <c r="E764" s="192" t="s">
        <v>1</v>
      </c>
      <c r="F764" s="193" t="s">
        <v>252</v>
      </c>
      <c r="G764" s="246"/>
      <c r="H764" s="247">
        <v>2.8809999999999998</v>
      </c>
      <c r="I764" s="246"/>
      <c r="J764" s="246"/>
      <c r="K764" s="246"/>
      <c r="L764" s="191"/>
      <c r="M764" s="194"/>
      <c r="N764" s="195"/>
      <c r="O764" s="195"/>
      <c r="P764" s="195"/>
      <c r="Q764" s="195"/>
      <c r="R764" s="195"/>
      <c r="S764" s="195"/>
      <c r="T764" s="196"/>
      <c r="AT764" s="192" t="s">
        <v>247</v>
      </c>
      <c r="AU764" s="192" t="s">
        <v>85</v>
      </c>
      <c r="AV764" s="15" t="s">
        <v>98</v>
      </c>
      <c r="AW764" s="15" t="s">
        <v>33</v>
      </c>
      <c r="AX764" s="15" t="s">
        <v>83</v>
      </c>
      <c r="AY764" s="192" t="s">
        <v>235</v>
      </c>
    </row>
    <row r="765" spans="1:65" s="12" customFormat="1" ht="22.9" customHeight="1" x14ac:dyDescent="0.2">
      <c r="B765" s="152"/>
      <c r="D765" s="153" t="s">
        <v>75</v>
      </c>
      <c r="E765" s="161" t="s">
        <v>746</v>
      </c>
      <c r="F765" s="161" t="s">
        <v>747</v>
      </c>
      <c r="G765" s="239"/>
      <c r="H765" s="239"/>
      <c r="I765" s="239"/>
      <c r="J765" s="253">
        <f>BK765</f>
        <v>0</v>
      </c>
      <c r="K765" s="239"/>
      <c r="L765" s="152"/>
      <c r="M765" s="155"/>
      <c r="N765" s="156"/>
      <c r="O765" s="156"/>
      <c r="P765" s="157">
        <f>SUM(P766:P768)</f>
        <v>0</v>
      </c>
      <c r="Q765" s="156"/>
      <c r="R765" s="157">
        <f>SUM(R766:R768)</f>
        <v>0</v>
      </c>
      <c r="S765" s="156"/>
      <c r="T765" s="158">
        <f>SUM(T766:T768)</f>
        <v>0</v>
      </c>
      <c r="AR765" s="153" t="s">
        <v>83</v>
      </c>
      <c r="AT765" s="159" t="s">
        <v>75</v>
      </c>
      <c r="AU765" s="159" t="s">
        <v>83</v>
      </c>
      <c r="AY765" s="153" t="s">
        <v>235</v>
      </c>
      <c r="BK765" s="160">
        <f>SUM(BK766:BK768)</f>
        <v>0</v>
      </c>
    </row>
    <row r="766" spans="1:65" s="2" customFormat="1" ht="14.45" customHeight="1" x14ac:dyDescent="0.2">
      <c r="A766" s="33"/>
      <c r="B766" s="162"/>
      <c r="C766" s="163" t="s">
        <v>1590</v>
      </c>
      <c r="D766" s="163" t="s">
        <v>237</v>
      </c>
      <c r="E766" s="164" t="s">
        <v>749</v>
      </c>
      <c r="F766" s="165" t="s">
        <v>750</v>
      </c>
      <c r="G766" s="240" t="s">
        <v>341</v>
      </c>
      <c r="H766" s="241">
        <v>720.67100000000005</v>
      </c>
      <c r="I766" s="167"/>
      <c r="J766" s="254">
        <f>ROUND(I766*H766,2)</f>
        <v>0</v>
      </c>
      <c r="K766" s="255" t="s">
        <v>241</v>
      </c>
      <c r="L766" s="34"/>
      <c r="M766" s="168" t="s">
        <v>1</v>
      </c>
      <c r="N766" s="169" t="s">
        <v>41</v>
      </c>
      <c r="O766" s="59"/>
      <c r="P766" s="170">
        <f>O766*H766</f>
        <v>0</v>
      </c>
      <c r="Q766" s="170">
        <v>0</v>
      </c>
      <c r="R766" s="170">
        <f>Q766*H766</f>
        <v>0</v>
      </c>
      <c r="S766" s="170">
        <v>0</v>
      </c>
      <c r="T766" s="171">
        <f>S766*H766</f>
        <v>0</v>
      </c>
      <c r="U766" s="33"/>
      <c r="V766" s="33"/>
      <c r="W766" s="33"/>
      <c r="X766" s="33"/>
      <c r="Y766" s="33"/>
      <c r="Z766" s="33"/>
      <c r="AA766" s="33"/>
      <c r="AB766" s="33"/>
      <c r="AC766" s="33"/>
      <c r="AD766" s="33"/>
      <c r="AE766" s="33"/>
      <c r="AR766" s="172" t="s">
        <v>98</v>
      </c>
      <c r="AT766" s="172" t="s">
        <v>237</v>
      </c>
      <c r="AU766" s="172" t="s">
        <v>85</v>
      </c>
      <c r="AY766" s="18" t="s">
        <v>235</v>
      </c>
      <c r="BE766" s="173">
        <f>IF(N766="základní",J766,0)</f>
        <v>0</v>
      </c>
      <c r="BF766" s="173">
        <f>IF(N766="snížená",J766,0)</f>
        <v>0</v>
      </c>
      <c r="BG766" s="173">
        <f>IF(N766="zákl. přenesená",J766,0)</f>
        <v>0</v>
      </c>
      <c r="BH766" s="173">
        <f>IF(N766="sníž. přenesená",J766,0)</f>
        <v>0</v>
      </c>
      <c r="BI766" s="173">
        <f>IF(N766="nulová",J766,0)</f>
        <v>0</v>
      </c>
      <c r="BJ766" s="18" t="s">
        <v>83</v>
      </c>
      <c r="BK766" s="173">
        <f>ROUND(I766*H766,2)</f>
        <v>0</v>
      </c>
      <c r="BL766" s="18" t="s">
        <v>98</v>
      </c>
      <c r="BM766" s="172" t="s">
        <v>3694</v>
      </c>
    </row>
    <row r="767" spans="1:65" s="2" customFormat="1" ht="19.5" x14ac:dyDescent="0.2">
      <c r="A767" s="33"/>
      <c r="B767" s="34"/>
      <c r="C767" s="33"/>
      <c r="D767" s="174" t="s">
        <v>243</v>
      </c>
      <c r="E767" s="33"/>
      <c r="F767" s="175" t="s">
        <v>752</v>
      </c>
      <c r="G767" s="238"/>
      <c r="H767" s="238"/>
      <c r="I767" s="238"/>
      <c r="J767" s="238"/>
      <c r="K767" s="238"/>
      <c r="L767" s="34"/>
      <c r="M767" s="176"/>
      <c r="N767" s="177"/>
      <c r="O767" s="59"/>
      <c r="P767" s="59"/>
      <c r="Q767" s="59"/>
      <c r="R767" s="59"/>
      <c r="S767" s="59"/>
      <c r="T767" s="60"/>
      <c r="U767" s="33"/>
      <c r="V767" s="33"/>
      <c r="W767" s="33"/>
      <c r="X767" s="33"/>
      <c r="Y767" s="33"/>
      <c r="Z767" s="33"/>
      <c r="AA767" s="33"/>
      <c r="AB767" s="33"/>
      <c r="AC767" s="33"/>
      <c r="AD767" s="33"/>
      <c r="AE767" s="33"/>
      <c r="AT767" s="18" t="s">
        <v>243</v>
      </c>
      <c r="AU767" s="18" t="s">
        <v>85</v>
      </c>
    </row>
    <row r="768" spans="1:65" s="2" customFormat="1" ht="29.25" x14ac:dyDescent="0.2">
      <c r="A768" s="33"/>
      <c r="B768" s="34"/>
      <c r="C768" s="33"/>
      <c r="D768" s="174" t="s">
        <v>245</v>
      </c>
      <c r="E768" s="33"/>
      <c r="F768" s="178" t="s">
        <v>753</v>
      </c>
      <c r="G768" s="238"/>
      <c r="H768" s="238"/>
      <c r="I768" s="238"/>
      <c r="J768" s="238"/>
      <c r="K768" s="238"/>
      <c r="L768" s="34"/>
      <c r="M768" s="176"/>
      <c r="N768" s="177"/>
      <c r="O768" s="59"/>
      <c r="P768" s="59"/>
      <c r="Q768" s="59"/>
      <c r="R768" s="59"/>
      <c r="S768" s="59"/>
      <c r="T768" s="60"/>
      <c r="U768" s="33"/>
      <c r="V768" s="33"/>
      <c r="W768" s="33"/>
      <c r="X768" s="33"/>
      <c r="Y768" s="33"/>
      <c r="Z768" s="33"/>
      <c r="AA768" s="33"/>
      <c r="AB768" s="33"/>
      <c r="AC768" s="33"/>
      <c r="AD768" s="33"/>
      <c r="AE768" s="33"/>
      <c r="AT768" s="18" t="s">
        <v>245</v>
      </c>
      <c r="AU768" s="18" t="s">
        <v>85</v>
      </c>
    </row>
    <row r="769" spans="1:65" s="12" customFormat="1" ht="25.9" customHeight="1" x14ac:dyDescent="0.2">
      <c r="B769" s="152"/>
      <c r="D769" s="153" t="s">
        <v>75</v>
      </c>
      <c r="E769" s="154" t="s">
        <v>754</v>
      </c>
      <c r="F769" s="154" t="s">
        <v>755</v>
      </c>
      <c r="G769" s="239"/>
      <c r="H769" s="239"/>
      <c r="I769" s="239"/>
      <c r="J769" s="252">
        <f>BK769</f>
        <v>0</v>
      </c>
      <c r="K769" s="239"/>
      <c r="L769" s="152"/>
      <c r="M769" s="155"/>
      <c r="N769" s="156"/>
      <c r="O769" s="156"/>
      <c r="P769" s="157">
        <f>P770</f>
        <v>0</v>
      </c>
      <c r="Q769" s="156"/>
      <c r="R769" s="157">
        <f>R770</f>
        <v>7.0266000000000009E-3</v>
      </c>
      <c r="S769" s="156"/>
      <c r="T769" s="158">
        <f>T770</f>
        <v>0</v>
      </c>
      <c r="AR769" s="153" t="s">
        <v>85</v>
      </c>
      <c r="AT769" s="159" t="s">
        <v>75</v>
      </c>
      <c r="AU769" s="159" t="s">
        <v>76</v>
      </c>
      <c r="AY769" s="153" t="s">
        <v>235</v>
      </c>
      <c r="BK769" s="160">
        <f>BK770</f>
        <v>0</v>
      </c>
    </row>
    <row r="770" spans="1:65" s="12" customFormat="1" ht="22.9" customHeight="1" x14ac:dyDescent="0.2">
      <c r="B770" s="152"/>
      <c r="D770" s="153" t="s">
        <v>75</v>
      </c>
      <c r="E770" s="161" t="s">
        <v>772</v>
      </c>
      <c r="F770" s="161" t="s">
        <v>773</v>
      </c>
      <c r="G770" s="239"/>
      <c r="H770" s="239"/>
      <c r="I770" s="239"/>
      <c r="J770" s="253">
        <f>BK770</f>
        <v>0</v>
      </c>
      <c r="K770" s="239"/>
      <c r="L770" s="152"/>
      <c r="M770" s="155"/>
      <c r="N770" s="156"/>
      <c r="O770" s="156"/>
      <c r="P770" s="157">
        <f>SUM(P771:P779)</f>
        <v>0</v>
      </c>
      <c r="Q770" s="156"/>
      <c r="R770" s="157">
        <f>SUM(R771:R779)</f>
        <v>7.0266000000000009E-3</v>
      </c>
      <c r="S770" s="156"/>
      <c r="T770" s="158">
        <f>SUM(T771:T779)</f>
        <v>0</v>
      </c>
      <c r="AR770" s="153" t="s">
        <v>85</v>
      </c>
      <c r="AT770" s="159" t="s">
        <v>75</v>
      </c>
      <c r="AU770" s="159" t="s">
        <v>83</v>
      </c>
      <c r="AY770" s="153" t="s">
        <v>235</v>
      </c>
      <c r="BK770" s="160">
        <f>SUM(BK771:BK779)</f>
        <v>0</v>
      </c>
    </row>
    <row r="771" spans="1:65" s="2" customFormat="1" ht="19.899999999999999" customHeight="1" x14ac:dyDescent="0.2">
      <c r="A771" s="33"/>
      <c r="B771" s="162"/>
      <c r="C771" s="163" t="s">
        <v>1599</v>
      </c>
      <c r="D771" s="163" t="s">
        <v>237</v>
      </c>
      <c r="E771" s="164" t="s">
        <v>1903</v>
      </c>
      <c r="F771" s="165" t="s">
        <v>1904</v>
      </c>
      <c r="G771" s="240" t="s">
        <v>263</v>
      </c>
      <c r="H771" s="241">
        <v>70.266000000000005</v>
      </c>
      <c r="I771" s="167"/>
      <c r="J771" s="254">
        <f>ROUND(I771*H771,2)</f>
        <v>0</v>
      </c>
      <c r="K771" s="255" t="s">
        <v>241</v>
      </c>
      <c r="L771" s="34"/>
      <c r="M771" s="168" t="s">
        <v>1</v>
      </c>
      <c r="N771" s="169" t="s">
        <v>41</v>
      </c>
      <c r="O771" s="59"/>
      <c r="P771" s="170">
        <f>O771*H771</f>
        <v>0</v>
      </c>
      <c r="Q771" s="170">
        <v>1E-4</v>
      </c>
      <c r="R771" s="170">
        <f>Q771*H771</f>
        <v>7.0266000000000009E-3</v>
      </c>
      <c r="S771" s="170">
        <v>0</v>
      </c>
      <c r="T771" s="171">
        <f>S771*H771</f>
        <v>0</v>
      </c>
      <c r="U771" s="33"/>
      <c r="V771" s="33"/>
      <c r="W771" s="33"/>
      <c r="X771" s="33"/>
      <c r="Y771" s="33"/>
      <c r="Z771" s="33"/>
      <c r="AA771" s="33"/>
      <c r="AB771" s="33"/>
      <c r="AC771" s="33"/>
      <c r="AD771" s="33"/>
      <c r="AE771" s="33"/>
      <c r="AR771" s="172" t="s">
        <v>379</v>
      </c>
      <c r="AT771" s="172" t="s">
        <v>237</v>
      </c>
      <c r="AU771" s="172" t="s">
        <v>85</v>
      </c>
      <c r="AY771" s="18" t="s">
        <v>235</v>
      </c>
      <c r="BE771" s="173">
        <f>IF(N771="základní",J771,0)</f>
        <v>0</v>
      </c>
      <c r="BF771" s="173">
        <f>IF(N771="snížená",J771,0)</f>
        <v>0</v>
      </c>
      <c r="BG771" s="173">
        <f>IF(N771="zákl. přenesená",J771,0)</f>
        <v>0</v>
      </c>
      <c r="BH771" s="173">
        <f>IF(N771="sníž. přenesená",J771,0)</f>
        <v>0</v>
      </c>
      <c r="BI771" s="173">
        <f>IF(N771="nulová",J771,0)</f>
        <v>0</v>
      </c>
      <c r="BJ771" s="18" t="s">
        <v>83</v>
      </c>
      <c r="BK771" s="173">
        <f>ROUND(I771*H771,2)</f>
        <v>0</v>
      </c>
      <c r="BL771" s="18" t="s">
        <v>379</v>
      </c>
      <c r="BM771" s="172" t="s">
        <v>3695</v>
      </c>
    </row>
    <row r="772" spans="1:65" s="2" customFormat="1" ht="29.25" x14ac:dyDescent="0.2">
      <c r="A772" s="33"/>
      <c r="B772" s="34"/>
      <c r="C772" s="33"/>
      <c r="D772" s="174" t="s">
        <v>243</v>
      </c>
      <c r="E772" s="33"/>
      <c r="F772" s="175" t="s">
        <v>1906</v>
      </c>
      <c r="G772" s="238"/>
      <c r="H772" s="238"/>
      <c r="I772" s="238"/>
      <c r="J772" s="238"/>
      <c r="K772" s="238"/>
      <c r="L772" s="34"/>
      <c r="M772" s="176"/>
      <c r="N772" s="177"/>
      <c r="O772" s="59"/>
      <c r="P772" s="59"/>
      <c r="Q772" s="59"/>
      <c r="R772" s="59"/>
      <c r="S772" s="59"/>
      <c r="T772" s="60"/>
      <c r="U772" s="33"/>
      <c r="V772" s="33"/>
      <c r="W772" s="33"/>
      <c r="X772" s="33"/>
      <c r="Y772" s="33"/>
      <c r="Z772" s="33"/>
      <c r="AA772" s="33"/>
      <c r="AB772" s="33"/>
      <c r="AC772" s="33"/>
      <c r="AD772" s="33"/>
      <c r="AE772" s="33"/>
      <c r="AT772" s="18" t="s">
        <v>243</v>
      </c>
      <c r="AU772" s="18" t="s">
        <v>85</v>
      </c>
    </row>
    <row r="773" spans="1:65" s="13" customFormat="1" x14ac:dyDescent="0.2">
      <c r="B773" s="179"/>
      <c r="D773" s="174" t="s">
        <v>247</v>
      </c>
      <c r="E773" s="180" t="s">
        <v>1</v>
      </c>
      <c r="F773" s="181" t="s">
        <v>3423</v>
      </c>
      <c r="G773" s="242"/>
      <c r="H773" s="243" t="s">
        <v>1</v>
      </c>
      <c r="I773" s="242"/>
      <c r="J773" s="242"/>
      <c r="K773" s="242"/>
      <c r="L773" s="179"/>
      <c r="M773" s="182"/>
      <c r="N773" s="183"/>
      <c r="O773" s="183"/>
      <c r="P773" s="183"/>
      <c r="Q773" s="183"/>
      <c r="R773" s="183"/>
      <c r="S773" s="183"/>
      <c r="T773" s="184"/>
      <c r="AT773" s="180" t="s">
        <v>247</v>
      </c>
      <c r="AU773" s="180" t="s">
        <v>85</v>
      </c>
      <c r="AV773" s="13" t="s">
        <v>83</v>
      </c>
      <c r="AW773" s="13" t="s">
        <v>33</v>
      </c>
      <c r="AX773" s="13" t="s">
        <v>76</v>
      </c>
      <c r="AY773" s="180" t="s">
        <v>235</v>
      </c>
    </row>
    <row r="774" spans="1:65" s="13" customFormat="1" x14ac:dyDescent="0.2">
      <c r="B774" s="179"/>
      <c r="D774" s="174" t="s">
        <v>247</v>
      </c>
      <c r="E774" s="180" t="s">
        <v>1</v>
      </c>
      <c r="F774" s="181" t="s">
        <v>549</v>
      </c>
      <c r="G774" s="242"/>
      <c r="H774" s="243" t="s">
        <v>1</v>
      </c>
      <c r="I774" s="242"/>
      <c r="J774" s="242"/>
      <c r="K774" s="242"/>
      <c r="L774" s="179"/>
      <c r="M774" s="182"/>
      <c r="N774" s="183"/>
      <c r="O774" s="183"/>
      <c r="P774" s="183"/>
      <c r="Q774" s="183"/>
      <c r="R774" s="183"/>
      <c r="S774" s="183"/>
      <c r="T774" s="184"/>
      <c r="AT774" s="180" t="s">
        <v>247</v>
      </c>
      <c r="AU774" s="180" t="s">
        <v>85</v>
      </c>
      <c r="AV774" s="13" t="s">
        <v>83</v>
      </c>
      <c r="AW774" s="13" t="s">
        <v>33</v>
      </c>
      <c r="AX774" s="13" t="s">
        <v>76</v>
      </c>
      <c r="AY774" s="180" t="s">
        <v>235</v>
      </c>
    </row>
    <row r="775" spans="1:65" s="13" customFormat="1" x14ac:dyDescent="0.2">
      <c r="B775" s="179"/>
      <c r="D775" s="174" t="s">
        <v>247</v>
      </c>
      <c r="E775" s="180" t="s">
        <v>1</v>
      </c>
      <c r="F775" s="181" t="s">
        <v>3530</v>
      </c>
      <c r="G775" s="242"/>
      <c r="H775" s="243" t="s">
        <v>1</v>
      </c>
      <c r="I775" s="242"/>
      <c r="J775" s="242"/>
      <c r="K775" s="242"/>
      <c r="L775" s="179"/>
      <c r="M775" s="182"/>
      <c r="N775" s="183"/>
      <c r="O775" s="183"/>
      <c r="P775" s="183"/>
      <c r="Q775" s="183"/>
      <c r="R775" s="183"/>
      <c r="S775" s="183"/>
      <c r="T775" s="184"/>
      <c r="AT775" s="180" t="s">
        <v>247</v>
      </c>
      <c r="AU775" s="180" t="s">
        <v>85</v>
      </c>
      <c r="AV775" s="13" t="s">
        <v>83</v>
      </c>
      <c r="AW775" s="13" t="s">
        <v>33</v>
      </c>
      <c r="AX775" s="13" t="s">
        <v>76</v>
      </c>
      <c r="AY775" s="180" t="s">
        <v>235</v>
      </c>
    </row>
    <row r="776" spans="1:65" s="14" customFormat="1" x14ac:dyDescent="0.2">
      <c r="B776" s="185"/>
      <c r="D776" s="174" t="s">
        <v>247</v>
      </c>
      <c r="E776" s="186" t="s">
        <v>1</v>
      </c>
      <c r="F776" s="187" t="s">
        <v>3531</v>
      </c>
      <c r="G776" s="244"/>
      <c r="H776" s="245">
        <v>22.66</v>
      </c>
      <c r="I776" s="244"/>
      <c r="J776" s="244"/>
      <c r="K776" s="244"/>
      <c r="L776" s="185"/>
      <c r="M776" s="188"/>
      <c r="N776" s="189"/>
      <c r="O776" s="189"/>
      <c r="P776" s="189"/>
      <c r="Q776" s="189"/>
      <c r="R776" s="189"/>
      <c r="S776" s="189"/>
      <c r="T776" s="190"/>
      <c r="AT776" s="186" t="s">
        <v>247</v>
      </c>
      <c r="AU776" s="186" t="s">
        <v>85</v>
      </c>
      <c r="AV776" s="14" t="s">
        <v>85</v>
      </c>
      <c r="AW776" s="14" t="s">
        <v>33</v>
      </c>
      <c r="AX776" s="14" t="s">
        <v>76</v>
      </c>
      <c r="AY776" s="186" t="s">
        <v>235</v>
      </c>
    </row>
    <row r="777" spans="1:65" s="13" customFormat="1" x14ac:dyDescent="0.2">
      <c r="B777" s="179"/>
      <c r="D777" s="174" t="s">
        <v>247</v>
      </c>
      <c r="E777" s="180" t="s">
        <v>1</v>
      </c>
      <c r="F777" s="181" t="s">
        <v>3532</v>
      </c>
      <c r="G777" s="242"/>
      <c r="H777" s="243" t="s">
        <v>1</v>
      </c>
      <c r="I777" s="242"/>
      <c r="J777" s="242"/>
      <c r="K777" s="242"/>
      <c r="L777" s="179"/>
      <c r="M777" s="182"/>
      <c r="N777" s="183"/>
      <c r="O777" s="183"/>
      <c r="P777" s="183"/>
      <c r="Q777" s="183"/>
      <c r="R777" s="183"/>
      <c r="S777" s="183"/>
      <c r="T777" s="184"/>
      <c r="AT777" s="180" t="s">
        <v>247</v>
      </c>
      <c r="AU777" s="180" t="s">
        <v>85</v>
      </c>
      <c r="AV777" s="13" t="s">
        <v>83</v>
      </c>
      <c r="AW777" s="13" t="s">
        <v>33</v>
      </c>
      <c r="AX777" s="13" t="s">
        <v>76</v>
      </c>
      <c r="AY777" s="180" t="s">
        <v>235</v>
      </c>
    </row>
    <row r="778" spans="1:65" s="14" customFormat="1" x14ac:dyDescent="0.2">
      <c r="B778" s="185"/>
      <c r="D778" s="174" t="s">
        <v>247</v>
      </c>
      <c r="E778" s="186" t="s">
        <v>1</v>
      </c>
      <c r="F778" s="187" t="s">
        <v>3533</v>
      </c>
      <c r="G778" s="244"/>
      <c r="H778" s="245">
        <v>47.606000000000002</v>
      </c>
      <c r="I778" s="244"/>
      <c r="J778" s="244"/>
      <c r="K778" s="244"/>
      <c r="L778" s="185"/>
      <c r="M778" s="188"/>
      <c r="N778" s="189"/>
      <c r="O778" s="189"/>
      <c r="P778" s="189"/>
      <c r="Q778" s="189"/>
      <c r="R778" s="189"/>
      <c r="S778" s="189"/>
      <c r="T778" s="190"/>
      <c r="AT778" s="186" t="s">
        <v>247</v>
      </c>
      <c r="AU778" s="186" t="s">
        <v>85</v>
      </c>
      <c r="AV778" s="14" t="s">
        <v>85</v>
      </c>
      <c r="AW778" s="14" t="s">
        <v>33</v>
      </c>
      <c r="AX778" s="14" t="s">
        <v>76</v>
      </c>
      <c r="AY778" s="186" t="s">
        <v>235</v>
      </c>
    </row>
    <row r="779" spans="1:65" s="15" customFormat="1" x14ac:dyDescent="0.2">
      <c r="B779" s="191"/>
      <c r="D779" s="174" t="s">
        <v>247</v>
      </c>
      <c r="E779" s="192" t="s">
        <v>1</v>
      </c>
      <c r="F779" s="193" t="s">
        <v>252</v>
      </c>
      <c r="G779" s="246"/>
      <c r="H779" s="247">
        <v>70.266000000000005</v>
      </c>
      <c r="I779" s="246"/>
      <c r="J779" s="246"/>
      <c r="K779" s="246"/>
      <c r="L779" s="191"/>
      <c r="M779" s="204"/>
      <c r="N779" s="205"/>
      <c r="O779" s="205"/>
      <c r="P779" s="205"/>
      <c r="Q779" s="205"/>
      <c r="R779" s="205"/>
      <c r="S779" s="205"/>
      <c r="T779" s="206"/>
      <c r="AT779" s="192" t="s">
        <v>247</v>
      </c>
      <c r="AU779" s="192" t="s">
        <v>85</v>
      </c>
      <c r="AV779" s="15" t="s">
        <v>98</v>
      </c>
      <c r="AW779" s="15" t="s">
        <v>33</v>
      </c>
      <c r="AX779" s="15" t="s">
        <v>83</v>
      </c>
      <c r="AY779" s="192" t="s">
        <v>235</v>
      </c>
    </row>
    <row r="780" spans="1:65" s="2" customFormat="1" ht="6.95" customHeight="1" x14ac:dyDescent="0.2">
      <c r="A780" s="33"/>
      <c r="B780" s="48"/>
      <c r="C780" s="49"/>
      <c r="D780" s="49"/>
      <c r="E780" s="49"/>
      <c r="F780" s="49"/>
      <c r="G780" s="250"/>
      <c r="H780" s="250"/>
      <c r="I780" s="250"/>
      <c r="J780" s="250"/>
      <c r="K780" s="250"/>
      <c r="L780" s="34"/>
      <c r="M780" s="33"/>
      <c r="O780" s="33"/>
      <c r="P780" s="33"/>
      <c r="Q780" s="33"/>
      <c r="R780" s="33"/>
      <c r="S780" s="33"/>
      <c r="T780" s="33"/>
      <c r="U780" s="33"/>
      <c r="V780" s="33"/>
      <c r="W780" s="33"/>
      <c r="X780" s="33"/>
      <c r="Y780" s="33"/>
      <c r="Z780" s="33"/>
      <c r="AA780" s="33"/>
      <c r="AB780" s="33"/>
      <c r="AC780" s="33"/>
      <c r="AD780" s="33"/>
      <c r="AE780" s="33"/>
    </row>
  </sheetData>
  <sheetProtection password="F3DC" sheet="1" objects="1" scenarios="1"/>
  <autoFilter ref="C129:K779"/>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38"/>
  <sheetViews>
    <sheetView showGridLines="0" workbookViewId="0">
      <selection activeCell="E11" sqref="E11:H1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183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s="1" customFormat="1" ht="12" customHeight="1" x14ac:dyDescent="0.2">
      <c r="B8" s="21"/>
      <c r="D8" s="28" t="s">
        <v>197</v>
      </c>
      <c r="I8" s="99"/>
      <c r="L8" s="21"/>
    </row>
    <row r="9" spans="1:46" s="2" customFormat="1" ht="14.45" customHeight="1" x14ac:dyDescent="0.2">
      <c r="A9" s="33"/>
      <c r="B9" s="34"/>
      <c r="C9" s="33"/>
      <c r="D9" s="33"/>
      <c r="E9" s="307" t="s">
        <v>2153</v>
      </c>
      <c r="F9" s="310"/>
      <c r="G9" s="310"/>
      <c r="H9" s="310"/>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266" t="s">
        <v>3696</v>
      </c>
      <c r="F11" s="310"/>
      <c r="G11" s="310"/>
      <c r="H11" s="310"/>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311" t="str">
        <f>'Rekapitulace stavby'!E14</f>
        <v>Vyplň údaj</v>
      </c>
      <c r="F20" s="297"/>
      <c r="G20" s="297"/>
      <c r="H20" s="297"/>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301" t="s">
        <v>1</v>
      </c>
      <c r="F29" s="301"/>
      <c r="G29" s="301"/>
      <c r="H29" s="301"/>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ROUND(J128,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ROUND((SUM(BE128:BE537)),  2)</f>
        <v>0</v>
      </c>
      <c r="G35" s="33"/>
      <c r="H35" s="33"/>
      <c r="I35" s="113">
        <v>0.21</v>
      </c>
      <c r="J35" s="112">
        <f>ROUND(((SUM(BE128:BE537))*I35),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ROUND((SUM(BF128:BF537)),  2)</f>
        <v>0</v>
      </c>
      <c r="G36" s="33"/>
      <c r="H36" s="33"/>
      <c r="I36" s="113">
        <v>0.15</v>
      </c>
      <c r="J36" s="112">
        <f>ROUND(((SUM(BF128:BF537))*I36),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ROUND((SUM(BG128:BG537)),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ROUND((SUM(BH128:BH537)),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ROUND((SUM(BI128:BI537)),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307" t="s">
        <v>2153</v>
      </c>
      <c r="F87" s="310"/>
      <c r="G87" s="310"/>
      <c r="H87" s="310"/>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266" t="str">
        <f>E11</f>
        <v>SO 02.3 - Přeložka cesty</v>
      </c>
      <c r="F89" s="310"/>
      <c r="G89" s="310"/>
      <c r="H89" s="310"/>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J128</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J129</f>
        <v>0</v>
      </c>
      <c r="L99" s="132"/>
    </row>
    <row r="100" spans="1:47" s="10" customFormat="1" ht="19.899999999999999" customHeight="1" x14ac:dyDescent="0.2">
      <c r="B100" s="137"/>
      <c r="D100" s="138" t="s">
        <v>209</v>
      </c>
      <c r="E100" s="139"/>
      <c r="F100" s="139"/>
      <c r="G100" s="139"/>
      <c r="H100" s="139"/>
      <c r="I100" s="140"/>
      <c r="J100" s="141">
        <f>J130</f>
        <v>0</v>
      </c>
      <c r="L100" s="137"/>
    </row>
    <row r="101" spans="1:47" s="10" customFormat="1" ht="19.899999999999999" customHeight="1" x14ac:dyDescent="0.2">
      <c r="B101" s="137"/>
      <c r="D101" s="138" t="s">
        <v>210</v>
      </c>
      <c r="E101" s="139"/>
      <c r="F101" s="139"/>
      <c r="G101" s="139"/>
      <c r="H101" s="139"/>
      <c r="I101" s="140"/>
      <c r="J101" s="141">
        <f>J364</f>
        <v>0</v>
      </c>
      <c r="L101" s="137"/>
    </row>
    <row r="102" spans="1:47" s="10" customFormat="1" ht="19.899999999999999" customHeight="1" x14ac:dyDescent="0.2">
      <c r="B102" s="137"/>
      <c r="D102" s="138" t="s">
        <v>212</v>
      </c>
      <c r="E102" s="139"/>
      <c r="F102" s="139"/>
      <c r="G102" s="139"/>
      <c r="H102" s="139"/>
      <c r="I102" s="140"/>
      <c r="J102" s="141">
        <f>J372</f>
        <v>0</v>
      </c>
      <c r="L102" s="137"/>
    </row>
    <row r="103" spans="1:47" s="10" customFormat="1" ht="19.899999999999999" customHeight="1" x14ac:dyDescent="0.2">
      <c r="B103" s="137"/>
      <c r="D103" s="138" t="s">
        <v>1134</v>
      </c>
      <c r="E103" s="139"/>
      <c r="F103" s="139"/>
      <c r="G103" s="139"/>
      <c r="H103" s="139"/>
      <c r="I103" s="140"/>
      <c r="J103" s="141">
        <f>J394</f>
        <v>0</v>
      </c>
      <c r="L103" s="137"/>
    </row>
    <row r="104" spans="1:47" s="10" customFormat="1" ht="19.899999999999999" customHeight="1" x14ac:dyDescent="0.2">
      <c r="B104" s="137"/>
      <c r="D104" s="138" t="s">
        <v>214</v>
      </c>
      <c r="E104" s="139"/>
      <c r="F104" s="139"/>
      <c r="G104" s="139"/>
      <c r="H104" s="139"/>
      <c r="I104" s="140"/>
      <c r="J104" s="141">
        <f>J480</f>
        <v>0</v>
      </c>
      <c r="L104" s="137"/>
    </row>
    <row r="105" spans="1:47" s="10" customFormat="1" ht="19.899999999999999" customHeight="1" x14ac:dyDescent="0.2">
      <c r="B105" s="137"/>
      <c r="D105" s="138" t="s">
        <v>215</v>
      </c>
      <c r="E105" s="139"/>
      <c r="F105" s="139"/>
      <c r="G105" s="139"/>
      <c r="H105" s="139"/>
      <c r="I105" s="140"/>
      <c r="J105" s="141">
        <f>J495</f>
        <v>0</v>
      </c>
      <c r="L105" s="137"/>
    </row>
    <row r="106" spans="1:47" s="10" customFormat="1" ht="19.899999999999999" customHeight="1" x14ac:dyDescent="0.2">
      <c r="B106" s="137"/>
      <c r="D106" s="138" t="s">
        <v>216</v>
      </c>
      <c r="E106" s="139"/>
      <c r="F106" s="139"/>
      <c r="G106" s="139"/>
      <c r="H106" s="139"/>
      <c r="I106" s="140"/>
      <c r="J106" s="141">
        <f>J534</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63"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3"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14.45" customHeight="1" x14ac:dyDescent="0.2">
      <c r="A116" s="33"/>
      <c r="B116" s="34"/>
      <c r="C116" s="33"/>
      <c r="D116" s="33"/>
      <c r="E116" s="307" t="str">
        <f>E7</f>
        <v>Morava km 137,021 - revitalizace VH uzlu Nedakonice</v>
      </c>
      <c r="F116" s="308"/>
      <c r="G116" s="308"/>
      <c r="H116" s="308"/>
      <c r="I116" s="103"/>
      <c r="J116" s="33"/>
      <c r="K116" s="33"/>
      <c r="L116" s="43"/>
      <c r="S116" s="33"/>
      <c r="T116" s="33"/>
      <c r="U116" s="33"/>
      <c r="V116" s="33"/>
      <c r="W116" s="33"/>
      <c r="X116" s="33"/>
      <c r="Y116" s="33"/>
      <c r="Z116" s="33"/>
      <c r="AA116" s="33"/>
      <c r="AB116" s="33"/>
      <c r="AC116" s="33"/>
      <c r="AD116" s="33"/>
      <c r="AE116" s="33"/>
    </row>
    <row r="117" spans="1:63" s="1" customFormat="1" ht="12" customHeight="1" x14ac:dyDescent="0.2">
      <c r="B117" s="21"/>
      <c r="C117" s="28" t="s">
        <v>197</v>
      </c>
      <c r="I117" s="99"/>
      <c r="L117" s="21"/>
    </row>
    <row r="118" spans="1:63" s="2" customFormat="1" ht="14.45" customHeight="1" x14ac:dyDescent="0.2">
      <c r="A118" s="33"/>
      <c r="B118" s="34"/>
      <c r="C118" s="33"/>
      <c r="D118" s="33"/>
      <c r="E118" s="307" t="s">
        <v>2153</v>
      </c>
      <c r="F118" s="310"/>
      <c r="G118" s="310"/>
      <c r="H118" s="310"/>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199</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E11</f>
        <v>SO 02.3 - Přeložka cesty</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F14</f>
        <v>Nedakonice</v>
      </c>
      <c r="G122" s="33"/>
      <c r="H122" s="33"/>
      <c r="I122" s="104" t="s">
        <v>22</v>
      </c>
      <c r="J122" s="56" t="str">
        <f>IF(J14="","",J14)</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E17</f>
        <v xml:space="preserve"> </v>
      </c>
      <c r="G124" s="33"/>
      <c r="H124" s="33"/>
      <c r="I124" s="104" t="s">
        <v>30</v>
      </c>
      <c r="J124" s="31" t="str">
        <f>E23</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IF(E20="","",E20)</f>
        <v>Vyplň údaj</v>
      </c>
      <c r="G125" s="33"/>
      <c r="H125" s="33"/>
      <c r="I125" s="104" t="s">
        <v>34</v>
      </c>
      <c r="J125" s="31" t="str">
        <f>E26</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117.51183099999999</v>
      </c>
      <c r="S128" s="67"/>
      <c r="T128" s="150">
        <f>T129</f>
        <v>182.78399999999999</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P130+P364+P372+P394+P480+P495+P534</f>
        <v>0</v>
      </c>
      <c r="Q129" s="156"/>
      <c r="R129" s="157">
        <f>R130+R364+R372+R394+R480+R495+R534</f>
        <v>117.51183099999999</v>
      </c>
      <c r="S129" s="156"/>
      <c r="T129" s="158">
        <f>T130+T364+T372+T394+T480+T495+T534</f>
        <v>182.78399999999999</v>
      </c>
      <c r="AR129" s="153" t="s">
        <v>83</v>
      </c>
      <c r="AT129" s="159" t="s">
        <v>75</v>
      </c>
      <c r="AU129" s="159" t="s">
        <v>76</v>
      </c>
      <c r="AY129" s="153" t="s">
        <v>235</v>
      </c>
      <c r="BK129" s="160">
        <f>BK130+BK364+BK372+BK394+BK480+BK495+BK534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SUM(P131:P363)</f>
        <v>0</v>
      </c>
      <c r="Q130" s="156"/>
      <c r="R130" s="157">
        <f>SUM(R131:R363)</f>
        <v>4.4029999999999998E-3</v>
      </c>
      <c r="S130" s="156"/>
      <c r="T130" s="158">
        <f>SUM(T131:T363)</f>
        <v>182.78399999999999</v>
      </c>
      <c r="AR130" s="153" t="s">
        <v>83</v>
      </c>
      <c r="AT130" s="159" t="s">
        <v>75</v>
      </c>
      <c r="AU130" s="159" t="s">
        <v>83</v>
      </c>
      <c r="AY130" s="153" t="s">
        <v>235</v>
      </c>
      <c r="BK130" s="160">
        <f>SUM(BK131:BK363)</f>
        <v>0</v>
      </c>
    </row>
    <row r="131" spans="1:65" s="2" customFormat="1" ht="30" customHeight="1" x14ac:dyDescent="0.2">
      <c r="A131" s="33"/>
      <c r="B131" s="162"/>
      <c r="C131" s="163" t="s">
        <v>83</v>
      </c>
      <c r="D131" s="163" t="s">
        <v>237</v>
      </c>
      <c r="E131" s="164" t="s">
        <v>1980</v>
      </c>
      <c r="F131" s="165" t="s">
        <v>1981</v>
      </c>
      <c r="G131" s="240" t="s">
        <v>263</v>
      </c>
      <c r="H131" s="241">
        <v>20</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3697</v>
      </c>
    </row>
    <row r="132" spans="1:65" s="2" customFormat="1" ht="29.25" x14ac:dyDescent="0.2">
      <c r="A132" s="33"/>
      <c r="B132" s="34"/>
      <c r="C132" s="33"/>
      <c r="D132" s="174" t="s">
        <v>243</v>
      </c>
      <c r="E132" s="33"/>
      <c r="F132" s="175" t="s">
        <v>1983</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17" x14ac:dyDescent="0.2">
      <c r="A133" s="33"/>
      <c r="B133" s="34"/>
      <c r="C133" s="33"/>
      <c r="D133" s="174" t="s">
        <v>245</v>
      </c>
      <c r="E133" s="33"/>
      <c r="F133" s="178" t="s">
        <v>1984</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1141</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412</v>
      </c>
      <c r="G135" s="244"/>
      <c r="H135" s="245">
        <v>20</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20</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1136</v>
      </c>
      <c r="F137" s="165" t="s">
        <v>1137</v>
      </c>
      <c r="G137" s="240" t="s">
        <v>648</v>
      </c>
      <c r="H137" s="241">
        <v>4</v>
      </c>
      <c r="I137" s="167"/>
      <c r="J137" s="254">
        <f>ROUND(I137*H137,2)</f>
        <v>0</v>
      </c>
      <c r="K137" s="255" t="s">
        <v>241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3698</v>
      </c>
    </row>
    <row r="138" spans="1:65" s="2" customFormat="1" ht="19.5" x14ac:dyDescent="0.2">
      <c r="A138" s="33"/>
      <c r="B138" s="34"/>
      <c r="C138" s="33"/>
      <c r="D138" s="174" t="s">
        <v>243</v>
      </c>
      <c r="E138" s="33"/>
      <c r="F138" s="175" t="s">
        <v>1139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46.25" x14ac:dyDescent="0.2">
      <c r="A139" s="33"/>
      <c r="B139" s="34"/>
      <c r="C139" s="33"/>
      <c r="D139" s="174" t="s">
        <v>245</v>
      </c>
      <c r="E139" s="33"/>
      <c r="F139" s="178" t="s">
        <v>1140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1141</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98</v>
      </c>
      <c r="G141" s="244"/>
      <c r="H141" s="245">
        <v>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1143</v>
      </c>
      <c r="F143" s="165" t="s">
        <v>1144</v>
      </c>
      <c r="G143" s="240" t="s">
        <v>648</v>
      </c>
      <c r="H143" s="241">
        <v>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3699</v>
      </c>
    </row>
    <row r="144" spans="1:65" s="2" customFormat="1" ht="19.5" x14ac:dyDescent="0.2">
      <c r="A144" s="33"/>
      <c r="B144" s="34"/>
      <c r="C144" s="33"/>
      <c r="D144" s="174" t="s">
        <v>243</v>
      </c>
      <c r="E144" s="33"/>
      <c r="F144" s="175" t="s">
        <v>1146</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17" x14ac:dyDescent="0.2">
      <c r="A145" s="33"/>
      <c r="B145" s="34"/>
      <c r="C145" s="33"/>
      <c r="D145" s="174" t="s">
        <v>245</v>
      </c>
      <c r="E145" s="33"/>
      <c r="F145" s="178" t="s">
        <v>1147</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1141</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98</v>
      </c>
      <c r="G147" s="244"/>
      <c r="H147" s="245">
        <v>4</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4</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98</v>
      </c>
      <c r="D149" s="163" t="s">
        <v>237</v>
      </c>
      <c r="E149" s="164" t="s">
        <v>3700</v>
      </c>
      <c r="F149" s="165" t="s">
        <v>3701</v>
      </c>
      <c r="G149" s="240" t="s">
        <v>263</v>
      </c>
      <c r="H149" s="241">
        <v>358.4</v>
      </c>
      <c r="I149" s="167"/>
      <c r="J149" s="254">
        <f>ROUND(I149*H149,2)</f>
        <v>0</v>
      </c>
      <c r="K149" s="255" t="s">
        <v>241</v>
      </c>
      <c r="L149" s="34"/>
      <c r="M149" s="168" t="s">
        <v>1</v>
      </c>
      <c r="N149" s="169" t="s">
        <v>41</v>
      </c>
      <c r="O149" s="59"/>
      <c r="P149" s="170">
        <f>O149*H149</f>
        <v>0</v>
      </c>
      <c r="Q149" s="170">
        <v>0</v>
      </c>
      <c r="R149" s="170">
        <f>Q149*H149</f>
        <v>0</v>
      </c>
      <c r="S149" s="170">
        <v>0.28999999999999998</v>
      </c>
      <c r="T149" s="171">
        <f>S149*H149</f>
        <v>103.93599999999999</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3702</v>
      </c>
    </row>
    <row r="150" spans="1:65" s="2" customFormat="1" ht="48.75" x14ac:dyDescent="0.2">
      <c r="A150" s="33"/>
      <c r="B150" s="34"/>
      <c r="C150" s="33"/>
      <c r="D150" s="174" t="s">
        <v>243</v>
      </c>
      <c r="E150" s="33"/>
      <c r="F150" s="175" t="s">
        <v>3703</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2" customFormat="1" ht="292.5" x14ac:dyDescent="0.2">
      <c r="A151" s="33"/>
      <c r="B151" s="34"/>
      <c r="C151" s="33"/>
      <c r="D151" s="174" t="s">
        <v>245</v>
      </c>
      <c r="E151" s="33"/>
      <c r="F151" s="178" t="s">
        <v>1152</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245</v>
      </c>
      <c r="AU151" s="18" t="s">
        <v>85</v>
      </c>
    </row>
    <row r="152" spans="1:65" s="13" customFormat="1" x14ac:dyDescent="0.2">
      <c r="B152" s="179"/>
      <c r="D152" s="174" t="s">
        <v>247</v>
      </c>
      <c r="E152" s="180" t="s">
        <v>1</v>
      </c>
      <c r="F152" s="181" t="s">
        <v>3704</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x14ac:dyDescent="0.2">
      <c r="B153" s="179"/>
      <c r="D153" s="174" t="s">
        <v>247</v>
      </c>
      <c r="E153" s="180" t="s">
        <v>1</v>
      </c>
      <c r="F153" s="181" t="s">
        <v>3705</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3706</v>
      </c>
      <c r="G154" s="244"/>
      <c r="H154" s="245">
        <v>358.4</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358.4</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9.899999999999999" customHeight="1" x14ac:dyDescent="0.2">
      <c r="A156" s="33"/>
      <c r="B156" s="162"/>
      <c r="C156" s="163" t="s">
        <v>281</v>
      </c>
      <c r="D156" s="163" t="s">
        <v>237</v>
      </c>
      <c r="E156" s="164" t="s">
        <v>3707</v>
      </c>
      <c r="F156" s="165" t="s">
        <v>3708</v>
      </c>
      <c r="G156" s="240" t="s">
        <v>263</v>
      </c>
      <c r="H156" s="241">
        <v>358.4</v>
      </c>
      <c r="I156" s="167"/>
      <c r="J156" s="254">
        <f>ROUND(I156*H156,2)</f>
        <v>0</v>
      </c>
      <c r="K156" s="255" t="s">
        <v>241</v>
      </c>
      <c r="L156" s="34"/>
      <c r="M156" s="168" t="s">
        <v>1</v>
      </c>
      <c r="N156" s="169" t="s">
        <v>41</v>
      </c>
      <c r="O156" s="59"/>
      <c r="P156" s="170">
        <f>O156*H156</f>
        <v>0</v>
      </c>
      <c r="Q156" s="170">
        <v>0</v>
      </c>
      <c r="R156" s="170">
        <f>Q156*H156</f>
        <v>0</v>
      </c>
      <c r="S156" s="170">
        <v>0.22</v>
      </c>
      <c r="T156" s="171">
        <f>S156*H156</f>
        <v>78.847999999999999</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3709</v>
      </c>
    </row>
    <row r="157" spans="1:65" s="2" customFormat="1" ht="39" x14ac:dyDescent="0.2">
      <c r="A157" s="33"/>
      <c r="B157" s="34"/>
      <c r="C157" s="33"/>
      <c r="D157" s="174" t="s">
        <v>243</v>
      </c>
      <c r="E157" s="33"/>
      <c r="F157" s="175" t="s">
        <v>3710</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292.5" x14ac:dyDescent="0.2">
      <c r="A158" s="33"/>
      <c r="B158" s="34"/>
      <c r="C158" s="33"/>
      <c r="D158" s="174" t="s">
        <v>245</v>
      </c>
      <c r="E158" s="33"/>
      <c r="F158" s="178" t="s">
        <v>1152</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3704</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3705</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3706</v>
      </c>
      <c r="G161" s="244"/>
      <c r="H161" s="245">
        <v>358.4</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358.4</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3711</v>
      </c>
      <c r="F163" s="165" t="s">
        <v>3712</v>
      </c>
      <c r="G163" s="240" t="s">
        <v>263</v>
      </c>
      <c r="H163" s="241">
        <v>185.5</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3713</v>
      </c>
    </row>
    <row r="164" spans="1:65" s="2" customFormat="1" ht="19.5" x14ac:dyDescent="0.2">
      <c r="A164" s="33"/>
      <c r="B164" s="34"/>
      <c r="C164" s="33"/>
      <c r="D164" s="174" t="s">
        <v>243</v>
      </c>
      <c r="E164" s="33"/>
      <c r="F164" s="175" t="s">
        <v>3714</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87.75" x14ac:dyDescent="0.2">
      <c r="A165" s="33"/>
      <c r="B165" s="34"/>
      <c r="C165" s="33"/>
      <c r="D165" s="174" t="s">
        <v>245</v>
      </c>
      <c r="E165" s="33"/>
      <c r="F165" s="178" t="s">
        <v>266</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3704</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1173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3715</v>
      </c>
      <c r="G168" s="244"/>
      <c r="H168" s="245">
        <v>185.5</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185.5</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9.899999999999999" customHeight="1" x14ac:dyDescent="0.2">
      <c r="A170" s="33"/>
      <c r="B170" s="162"/>
      <c r="C170" s="163" t="s">
        <v>307</v>
      </c>
      <c r="D170" s="163" t="s">
        <v>237</v>
      </c>
      <c r="E170" s="164" t="s">
        <v>789</v>
      </c>
      <c r="F170" s="165" t="s">
        <v>790</v>
      </c>
      <c r="G170" s="240" t="s">
        <v>263</v>
      </c>
      <c r="H170" s="241">
        <v>578</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98</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3716</v>
      </c>
    </row>
    <row r="171" spans="1:65" s="2" customFormat="1" ht="19.5" x14ac:dyDescent="0.2">
      <c r="A171" s="33"/>
      <c r="B171" s="34"/>
      <c r="C171" s="33"/>
      <c r="D171" s="174" t="s">
        <v>243</v>
      </c>
      <c r="E171" s="33"/>
      <c r="F171" s="175" t="s">
        <v>792</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2" customFormat="1" ht="87.75" x14ac:dyDescent="0.2">
      <c r="A172" s="33"/>
      <c r="B172" s="34"/>
      <c r="C172" s="33"/>
      <c r="D172" s="174" t="s">
        <v>245</v>
      </c>
      <c r="E172" s="33"/>
      <c r="F172" s="178" t="s">
        <v>266</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245</v>
      </c>
      <c r="AU172" s="18" t="s">
        <v>85</v>
      </c>
    </row>
    <row r="173" spans="1:65" s="13" customFormat="1" x14ac:dyDescent="0.2">
      <c r="B173" s="179"/>
      <c r="D173" s="174" t="s">
        <v>247</v>
      </c>
      <c r="E173" s="180" t="s">
        <v>1</v>
      </c>
      <c r="F173" s="181" t="s">
        <v>3704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3717</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3718</v>
      </c>
      <c r="G175" s="244"/>
      <c r="H175" s="245">
        <v>578</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578</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30" customHeight="1" x14ac:dyDescent="0.2">
      <c r="A177" s="33"/>
      <c r="B177" s="162"/>
      <c r="C177" s="163" t="s">
        <v>316</v>
      </c>
      <c r="D177" s="163" t="s">
        <v>237</v>
      </c>
      <c r="E177" s="164" t="s">
        <v>282</v>
      </c>
      <c r="F177" s="165" t="s">
        <v>283</v>
      </c>
      <c r="G177" s="240" t="s">
        <v>271</v>
      </c>
      <c r="H177" s="241">
        <v>173.4</v>
      </c>
      <c r="I177" s="167"/>
      <c r="J177" s="254">
        <f>ROUND(I177*H177,2)</f>
        <v>0</v>
      </c>
      <c r="K177" s="255" t="s">
        <v>241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3719</v>
      </c>
    </row>
    <row r="178" spans="1:65" s="2" customFormat="1" ht="19.5" x14ac:dyDescent="0.2">
      <c r="A178" s="33"/>
      <c r="B178" s="34"/>
      <c r="C178" s="33"/>
      <c r="D178" s="174" t="s">
        <v>243</v>
      </c>
      <c r="E178" s="33"/>
      <c r="F178" s="175" t="s">
        <v>285</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2" customFormat="1" ht="39" x14ac:dyDescent="0.2">
      <c r="A179" s="33"/>
      <c r="B179" s="34"/>
      <c r="C179" s="33"/>
      <c r="D179" s="174" t="s">
        <v>245</v>
      </c>
      <c r="E179" s="33"/>
      <c r="F179" s="178" t="s">
        <v>274</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245</v>
      </c>
      <c r="AU179" s="18" t="s">
        <v>85</v>
      </c>
    </row>
    <row r="180" spans="1:65" s="13" customFormat="1" x14ac:dyDescent="0.2">
      <c r="B180" s="179"/>
      <c r="D180" s="174" t="s">
        <v>247</v>
      </c>
      <c r="E180" s="180" t="s">
        <v>1</v>
      </c>
      <c r="F180" s="181" t="s">
        <v>3704</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3" customFormat="1" x14ac:dyDescent="0.2">
      <c r="B181" s="179"/>
      <c r="D181" s="174" t="s">
        <v>247</v>
      </c>
      <c r="E181" s="180" t="s">
        <v>1</v>
      </c>
      <c r="F181" s="181" t="s">
        <v>3720</v>
      </c>
      <c r="G181" s="242"/>
      <c r="H181" s="243" t="s">
        <v>1</v>
      </c>
      <c r="I181" s="242"/>
      <c r="J181" s="242"/>
      <c r="K181" s="242"/>
      <c r="L181" s="179"/>
      <c r="M181" s="182"/>
      <c r="N181" s="183"/>
      <c r="O181" s="183"/>
      <c r="P181" s="183"/>
      <c r="Q181" s="183"/>
      <c r="R181" s="183"/>
      <c r="S181" s="183"/>
      <c r="T181" s="184"/>
      <c r="AT181" s="180" t="s">
        <v>247</v>
      </c>
      <c r="AU181" s="180" t="s">
        <v>85</v>
      </c>
      <c r="AV181" s="13" t="s">
        <v>83</v>
      </c>
      <c r="AW181" s="13" t="s">
        <v>33</v>
      </c>
      <c r="AX181" s="13" t="s">
        <v>76</v>
      </c>
      <c r="AY181" s="180" t="s">
        <v>235</v>
      </c>
    </row>
    <row r="182" spans="1:65" s="14" customFormat="1" x14ac:dyDescent="0.2">
      <c r="B182" s="185"/>
      <c r="D182" s="174" t="s">
        <v>247</v>
      </c>
      <c r="E182" s="186" t="s">
        <v>1</v>
      </c>
      <c r="F182" s="187" t="s">
        <v>3721</v>
      </c>
      <c r="G182" s="244"/>
      <c r="H182" s="245">
        <v>14.25</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3" customFormat="1" x14ac:dyDescent="0.2">
      <c r="B183" s="179"/>
      <c r="D183" s="174" t="s">
        <v>247</v>
      </c>
      <c r="E183" s="180" t="s">
        <v>1</v>
      </c>
      <c r="F183" s="181" t="s">
        <v>279</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3722</v>
      </c>
      <c r="G184" s="244"/>
      <c r="H184" s="245">
        <v>159.15</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173.4</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322</v>
      </c>
      <c r="D186" s="163" t="s">
        <v>237</v>
      </c>
      <c r="E186" s="164" t="s">
        <v>3723</v>
      </c>
      <c r="F186" s="165" t="s">
        <v>3724</v>
      </c>
      <c r="G186" s="240" t="s">
        <v>271</v>
      </c>
      <c r="H186" s="241">
        <v>93.24</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3725</v>
      </c>
    </row>
    <row r="187" spans="1:65" s="2" customFormat="1" ht="19.5" x14ac:dyDescent="0.2">
      <c r="A187" s="33"/>
      <c r="B187" s="34"/>
      <c r="C187" s="33"/>
      <c r="D187" s="174" t="s">
        <v>243</v>
      </c>
      <c r="E187" s="33"/>
      <c r="F187" s="175" t="s">
        <v>3726</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3727</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3704</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3728</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3729</v>
      </c>
      <c r="G191" s="244"/>
      <c r="H191" s="245">
        <v>61.8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D192" s="174" t="s">
        <v>247</v>
      </c>
      <c r="E192" s="180" t="s">
        <v>1</v>
      </c>
      <c r="F192" s="181" t="s">
        <v>3730</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3731</v>
      </c>
      <c r="G193" s="244"/>
      <c r="H193" s="245">
        <v>15.24</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D194" s="174" t="s">
        <v>247</v>
      </c>
      <c r="E194" s="180" t="s">
        <v>1</v>
      </c>
      <c r="F194" s="181" t="s">
        <v>3732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3733</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93.24</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330</v>
      </c>
      <c r="D197" s="163" t="s">
        <v>237</v>
      </c>
      <c r="E197" s="164" t="s">
        <v>3734</v>
      </c>
      <c r="F197" s="165" t="s">
        <v>3735</v>
      </c>
      <c r="G197" s="240" t="s">
        <v>271</v>
      </c>
      <c r="H197" s="241">
        <v>40</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3736</v>
      </c>
    </row>
    <row r="198" spans="1:65" s="2" customFormat="1" ht="29.25" x14ac:dyDescent="0.2">
      <c r="A198" s="33"/>
      <c r="B198" s="34"/>
      <c r="C198" s="33"/>
      <c r="D198" s="174" t="s">
        <v>243</v>
      </c>
      <c r="E198" s="33"/>
      <c r="F198" s="175" t="s">
        <v>3737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3131</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3704</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3738</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559</v>
      </c>
      <c r="G202" s="244"/>
      <c r="H202" s="245">
        <v>40</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40</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337</v>
      </c>
      <c r="D204" s="163" t="s">
        <v>237</v>
      </c>
      <c r="E204" s="164" t="s">
        <v>1316</v>
      </c>
      <c r="F204" s="165" t="s">
        <v>1317</v>
      </c>
      <c r="G204" s="240" t="s">
        <v>648</v>
      </c>
      <c r="H204" s="241">
        <v>4</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3739</v>
      </c>
    </row>
    <row r="205" spans="1:65" s="2" customFormat="1" ht="29.25" x14ac:dyDescent="0.2">
      <c r="A205" s="33"/>
      <c r="B205" s="34"/>
      <c r="C205" s="33"/>
      <c r="D205" s="174" t="s">
        <v>243</v>
      </c>
      <c r="E205" s="33"/>
      <c r="F205" s="175" t="s">
        <v>1319</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2" customFormat="1" ht="29.25" x14ac:dyDescent="0.2">
      <c r="A206" s="33"/>
      <c r="B206" s="34"/>
      <c r="C206" s="33"/>
      <c r="D206" s="174" t="s">
        <v>245</v>
      </c>
      <c r="E206" s="33"/>
      <c r="F206" s="178" t="s">
        <v>1320</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245</v>
      </c>
      <c r="AU206" s="18" t="s">
        <v>85</v>
      </c>
    </row>
    <row r="207" spans="1:65" s="13" customFormat="1" x14ac:dyDescent="0.2">
      <c r="B207" s="179"/>
      <c r="D207" s="174" t="s">
        <v>247</v>
      </c>
      <c r="E207" s="180" t="s">
        <v>1</v>
      </c>
      <c r="F207" s="181" t="s">
        <v>1141</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98</v>
      </c>
      <c r="G208" s="244"/>
      <c r="H208" s="245">
        <v>4</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4</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346</v>
      </c>
      <c r="D210" s="163" t="s">
        <v>237</v>
      </c>
      <c r="E210" s="164" t="s">
        <v>1321</v>
      </c>
      <c r="F210" s="165" t="s">
        <v>1322</v>
      </c>
      <c r="G210" s="240" t="s">
        <v>648</v>
      </c>
      <c r="H210" s="241">
        <v>4</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3740</v>
      </c>
    </row>
    <row r="211" spans="1:65" s="2" customFormat="1" ht="29.25" x14ac:dyDescent="0.2">
      <c r="A211" s="33"/>
      <c r="B211" s="34"/>
      <c r="C211" s="33"/>
      <c r="D211" s="174" t="s">
        <v>243</v>
      </c>
      <c r="E211" s="33"/>
      <c r="F211" s="175" t="s">
        <v>1324</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29.25" x14ac:dyDescent="0.2">
      <c r="A212" s="33"/>
      <c r="B212" s="34"/>
      <c r="C212" s="33"/>
      <c r="D212" s="174" t="s">
        <v>245</v>
      </c>
      <c r="E212" s="33"/>
      <c r="F212" s="178" t="s">
        <v>1320</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1141</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4" customFormat="1" x14ac:dyDescent="0.2">
      <c r="B214" s="185"/>
      <c r="D214" s="174" t="s">
        <v>247</v>
      </c>
      <c r="E214" s="186" t="s">
        <v>1</v>
      </c>
      <c r="F214" s="187" t="s">
        <v>98</v>
      </c>
      <c r="G214" s="244"/>
      <c r="H214" s="245">
        <v>4</v>
      </c>
      <c r="I214" s="244"/>
      <c r="J214" s="244"/>
      <c r="K214" s="244"/>
      <c r="L214" s="185"/>
      <c r="M214" s="188"/>
      <c r="N214" s="189"/>
      <c r="O214" s="189"/>
      <c r="P214" s="189"/>
      <c r="Q214" s="189"/>
      <c r="R214" s="189"/>
      <c r="S214" s="189"/>
      <c r="T214" s="190"/>
      <c r="AT214" s="186" t="s">
        <v>247</v>
      </c>
      <c r="AU214" s="186" t="s">
        <v>85</v>
      </c>
      <c r="AV214" s="14" t="s">
        <v>85</v>
      </c>
      <c r="AW214" s="14" t="s">
        <v>33</v>
      </c>
      <c r="AX214" s="14" t="s">
        <v>76</v>
      </c>
      <c r="AY214" s="186" t="s">
        <v>235</v>
      </c>
    </row>
    <row r="215" spans="1:65" s="15" customFormat="1" x14ac:dyDescent="0.2">
      <c r="B215" s="191"/>
      <c r="D215" s="174" t="s">
        <v>247</v>
      </c>
      <c r="E215" s="192" t="s">
        <v>1</v>
      </c>
      <c r="F215" s="193" t="s">
        <v>252</v>
      </c>
      <c r="G215" s="246"/>
      <c r="H215" s="247">
        <v>4</v>
      </c>
      <c r="I215" s="246"/>
      <c r="J215" s="246"/>
      <c r="K215" s="246"/>
      <c r="L215" s="191"/>
      <c r="M215" s="194"/>
      <c r="N215" s="195"/>
      <c r="O215" s="195"/>
      <c r="P215" s="195"/>
      <c r="Q215" s="195"/>
      <c r="R215" s="195"/>
      <c r="S215" s="195"/>
      <c r="T215" s="196"/>
      <c r="AT215" s="192" t="s">
        <v>247</v>
      </c>
      <c r="AU215" s="192" t="s">
        <v>85</v>
      </c>
      <c r="AV215" s="15" t="s">
        <v>98</v>
      </c>
      <c r="AW215" s="15" t="s">
        <v>33</v>
      </c>
      <c r="AX215" s="15" t="s">
        <v>83</v>
      </c>
      <c r="AY215" s="192" t="s">
        <v>235</v>
      </c>
    </row>
    <row r="216" spans="1:65" s="2" customFormat="1" ht="19.899999999999999" customHeight="1" x14ac:dyDescent="0.2">
      <c r="A216" s="33"/>
      <c r="B216" s="162"/>
      <c r="C216" s="163" t="s">
        <v>353</v>
      </c>
      <c r="D216" s="163" t="s">
        <v>237</v>
      </c>
      <c r="E216" s="164" t="s">
        <v>1325</v>
      </c>
      <c r="F216" s="165" t="s">
        <v>1326</v>
      </c>
      <c r="G216" s="240" t="s">
        <v>648</v>
      </c>
      <c r="H216" s="241">
        <v>4</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98</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98</v>
      </c>
      <c r="BM216" s="172" t="s">
        <v>3741</v>
      </c>
    </row>
    <row r="217" spans="1:65" s="2" customFormat="1" ht="29.25" x14ac:dyDescent="0.2">
      <c r="A217" s="33"/>
      <c r="B217" s="34"/>
      <c r="C217" s="33"/>
      <c r="D217" s="174" t="s">
        <v>243</v>
      </c>
      <c r="E217" s="33"/>
      <c r="F217" s="175" t="s">
        <v>1328</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2" customFormat="1" ht="29.25" x14ac:dyDescent="0.2">
      <c r="A218" s="33"/>
      <c r="B218" s="34"/>
      <c r="C218" s="33"/>
      <c r="D218" s="174" t="s">
        <v>245</v>
      </c>
      <c r="E218" s="33"/>
      <c r="F218" s="178" t="s">
        <v>1320</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245</v>
      </c>
      <c r="AU218" s="18" t="s">
        <v>85</v>
      </c>
    </row>
    <row r="219" spans="1:65" s="13" customFormat="1" x14ac:dyDescent="0.2">
      <c r="B219" s="179"/>
      <c r="D219" s="174" t="s">
        <v>247</v>
      </c>
      <c r="E219" s="180" t="s">
        <v>1</v>
      </c>
      <c r="F219" s="181" t="s">
        <v>1141</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4" customFormat="1" x14ac:dyDescent="0.2">
      <c r="B220" s="185"/>
      <c r="D220" s="174" t="s">
        <v>247</v>
      </c>
      <c r="E220" s="186" t="s">
        <v>1</v>
      </c>
      <c r="F220" s="187" t="s">
        <v>98</v>
      </c>
      <c r="G220" s="244"/>
      <c r="H220" s="245">
        <v>4</v>
      </c>
      <c r="I220" s="244"/>
      <c r="J220" s="244"/>
      <c r="K220" s="244"/>
      <c r="L220" s="185"/>
      <c r="M220" s="188"/>
      <c r="N220" s="189"/>
      <c r="O220" s="189"/>
      <c r="P220" s="189"/>
      <c r="Q220" s="189"/>
      <c r="R220" s="189"/>
      <c r="S220" s="189"/>
      <c r="T220" s="190"/>
      <c r="AT220" s="186" t="s">
        <v>247</v>
      </c>
      <c r="AU220" s="186" t="s">
        <v>85</v>
      </c>
      <c r="AV220" s="14" t="s">
        <v>85</v>
      </c>
      <c r="AW220" s="14" t="s">
        <v>33</v>
      </c>
      <c r="AX220" s="14" t="s">
        <v>76</v>
      </c>
      <c r="AY220" s="186" t="s">
        <v>235</v>
      </c>
    </row>
    <row r="221" spans="1:65" s="15" customFormat="1" x14ac:dyDescent="0.2">
      <c r="B221" s="191"/>
      <c r="D221" s="174" t="s">
        <v>247</v>
      </c>
      <c r="E221" s="192" t="s">
        <v>1</v>
      </c>
      <c r="F221" s="193" t="s">
        <v>252</v>
      </c>
      <c r="G221" s="246"/>
      <c r="H221" s="247">
        <v>4</v>
      </c>
      <c r="I221" s="246"/>
      <c r="J221" s="246"/>
      <c r="K221" s="246"/>
      <c r="L221" s="191"/>
      <c r="M221" s="194"/>
      <c r="N221" s="195"/>
      <c r="O221" s="195"/>
      <c r="P221" s="195"/>
      <c r="Q221" s="195"/>
      <c r="R221" s="195"/>
      <c r="S221" s="195"/>
      <c r="T221" s="196"/>
      <c r="AT221" s="192" t="s">
        <v>247</v>
      </c>
      <c r="AU221" s="192" t="s">
        <v>85</v>
      </c>
      <c r="AV221" s="15" t="s">
        <v>98</v>
      </c>
      <c r="AW221" s="15" t="s">
        <v>33</v>
      </c>
      <c r="AX221" s="15" t="s">
        <v>83</v>
      </c>
      <c r="AY221" s="192" t="s">
        <v>235</v>
      </c>
    </row>
    <row r="222" spans="1:65" s="2" customFormat="1" ht="19.899999999999999" customHeight="1" x14ac:dyDescent="0.2">
      <c r="A222" s="33"/>
      <c r="B222" s="162"/>
      <c r="C222" s="163" t="s">
        <v>358</v>
      </c>
      <c r="D222" s="163" t="s">
        <v>237</v>
      </c>
      <c r="E222" s="164" t="s">
        <v>2024</v>
      </c>
      <c r="F222" s="165" t="s">
        <v>2025</v>
      </c>
      <c r="G222" s="240" t="s">
        <v>263</v>
      </c>
      <c r="H222" s="241">
        <v>20</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98</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98</v>
      </c>
      <c r="BM222" s="172" t="s">
        <v>3742</v>
      </c>
    </row>
    <row r="223" spans="1:65" s="2" customFormat="1" ht="19.5" x14ac:dyDescent="0.2">
      <c r="A223" s="33"/>
      <c r="B223" s="34"/>
      <c r="C223" s="33"/>
      <c r="D223" s="174" t="s">
        <v>243</v>
      </c>
      <c r="E223" s="33"/>
      <c r="F223" s="175" t="s">
        <v>2027</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58.5" x14ac:dyDescent="0.2">
      <c r="A224" s="33"/>
      <c r="B224" s="34"/>
      <c r="C224" s="33"/>
      <c r="D224" s="174" t="s">
        <v>245</v>
      </c>
      <c r="E224" s="33"/>
      <c r="F224" s="178" t="s">
        <v>2028</v>
      </c>
      <c r="G224" s="238"/>
      <c r="H224" s="238"/>
      <c r="I224" s="238"/>
      <c r="J224" s="238"/>
      <c r="K224" s="238"/>
      <c r="L224" s="34"/>
      <c r="M224" s="176"/>
      <c r="N224" s="177"/>
      <c r="O224" s="59"/>
      <c r="P224" s="59"/>
      <c r="Q224" s="59"/>
      <c r="R224" s="59"/>
      <c r="S224" s="59"/>
      <c r="T224" s="60"/>
      <c r="U224" s="33"/>
      <c r="V224" s="33"/>
      <c r="W224" s="33"/>
      <c r="X224" s="33"/>
      <c r="Y224" s="33"/>
      <c r="Z224" s="33"/>
      <c r="AA224" s="33"/>
      <c r="AB224" s="33"/>
      <c r="AC224" s="33"/>
      <c r="AD224" s="33"/>
      <c r="AE224" s="33"/>
      <c r="AT224" s="18" t="s">
        <v>245</v>
      </c>
      <c r="AU224" s="18" t="s">
        <v>85</v>
      </c>
    </row>
    <row r="225" spans="1:65" s="13" customFormat="1" x14ac:dyDescent="0.2">
      <c r="B225" s="179"/>
      <c r="D225" s="174" t="s">
        <v>247</v>
      </c>
      <c r="E225" s="180" t="s">
        <v>1</v>
      </c>
      <c r="F225" s="181" t="s">
        <v>1141</v>
      </c>
      <c r="G225" s="242"/>
      <c r="H225" s="243" t="s">
        <v>1</v>
      </c>
      <c r="I225" s="242"/>
      <c r="J225" s="242"/>
      <c r="K225" s="242"/>
      <c r="L225" s="179"/>
      <c r="M225" s="182"/>
      <c r="N225" s="183"/>
      <c r="O225" s="183"/>
      <c r="P225" s="183"/>
      <c r="Q225" s="183"/>
      <c r="R225" s="183"/>
      <c r="S225" s="183"/>
      <c r="T225" s="184"/>
      <c r="AT225" s="180" t="s">
        <v>247</v>
      </c>
      <c r="AU225" s="180" t="s">
        <v>85</v>
      </c>
      <c r="AV225" s="13" t="s">
        <v>83</v>
      </c>
      <c r="AW225" s="13" t="s">
        <v>33</v>
      </c>
      <c r="AX225" s="13" t="s">
        <v>76</v>
      </c>
      <c r="AY225" s="180" t="s">
        <v>235</v>
      </c>
    </row>
    <row r="226" spans="1:65" s="14" customFormat="1" x14ac:dyDescent="0.2">
      <c r="B226" s="185"/>
      <c r="D226" s="174" t="s">
        <v>247</v>
      </c>
      <c r="E226" s="186" t="s">
        <v>1</v>
      </c>
      <c r="F226" s="187" t="s">
        <v>412</v>
      </c>
      <c r="G226" s="244"/>
      <c r="H226" s="245">
        <v>20</v>
      </c>
      <c r="I226" s="244"/>
      <c r="J226" s="244"/>
      <c r="K226" s="244"/>
      <c r="L226" s="185"/>
      <c r="M226" s="188"/>
      <c r="N226" s="189"/>
      <c r="O226" s="189"/>
      <c r="P226" s="189"/>
      <c r="Q226" s="189"/>
      <c r="R226" s="189"/>
      <c r="S226" s="189"/>
      <c r="T226" s="190"/>
      <c r="AT226" s="186" t="s">
        <v>247</v>
      </c>
      <c r="AU226" s="186" t="s">
        <v>85</v>
      </c>
      <c r="AV226" s="14" t="s">
        <v>85</v>
      </c>
      <c r="AW226" s="14" t="s">
        <v>33</v>
      </c>
      <c r="AX226" s="14" t="s">
        <v>76</v>
      </c>
      <c r="AY226" s="186" t="s">
        <v>235</v>
      </c>
    </row>
    <row r="227" spans="1:65" s="15" customFormat="1" x14ac:dyDescent="0.2">
      <c r="B227" s="191"/>
      <c r="D227" s="174" t="s">
        <v>247</v>
      </c>
      <c r="E227" s="192" t="s">
        <v>1</v>
      </c>
      <c r="F227" s="193" t="s">
        <v>252</v>
      </c>
      <c r="G227" s="246"/>
      <c r="H227" s="247">
        <v>20</v>
      </c>
      <c r="I227" s="246"/>
      <c r="J227" s="246"/>
      <c r="K227" s="246"/>
      <c r="L227" s="191"/>
      <c r="M227" s="194"/>
      <c r="N227" s="195"/>
      <c r="O227" s="195"/>
      <c r="P227" s="195"/>
      <c r="Q227" s="195"/>
      <c r="R227" s="195"/>
      <c r="S227" s="195"/>
      <c r="T227" s="196"/>
      <c r="AT227" s="192" t="s">
        <v>247</v>
      </c>
      <c r="AU227" s="192" t="s">
        <v>85</v>
      </c>
      <c r="AV227" s="15" t="s">
        <v>98</v>
      </c>
      <c r="AW227" s="15" t="s">
        <v>33</v>
      </c>
      <c r="AX227" s="15" t="s">
        <v>83</v>
      </c>
      <c r="AY227" s="192" t="s">
        <v>235</v>
      </c>
    </row>
    <row r="228" spans="1:65" s="2" customFormat="1" ht="30" customHeight="1" x14ac:dyDescent="0.2">
      <c r="A228" s="33"/>
      <c r="B228" s="162"/>
      <c r="C228" s="163" t="s">
        <v>8</v>
      </c>
      <c r="D228" s="163" t="s">
        <v>237</v>
      </c>
      <c r="E228" s="164" t="s">
        <v>1329</v>
      </c>
      <c r="F228" s="165" t="s">
        <v>1330</v>
      </c>
      <c r="G228" s="240" t="s">
        <v>648</v>
      </c>
      <c r="H228" s="241">
        <v>76</v>
      </c>
      <c r="I228" s="167"/>
      <c r="J228" s="254">
        <f>ROUND(I228*H228,2)</f>
        <v>0</v>
      </c>
      <c r="K228" s="255" t="s">
        <v>241</v>
      </c>
      <c r="L228" s="34"/>
      <c r="M228" s="168" t="s">
        <v>1</v>
      </c>
      <c r="N228" s="169" t="s">
        <v>41</v>
      </c>
      <c r="O228" s="59"/>
      <c r="P228" s="170">
        <f>O228*H228</f>
        <v>0</v>
      </c>
      <c r="Q228" s="170">
        <v>0</v>
      </c>
      <c r="R228" s="170">
        <f>Q228*H228</f>
        <v>0</v>
      </c>
      <c r="S228" s="170">
        <v>0</v>
      </c>
      <c r="T228" s="171">
        <f>S228*H228</f>
        <v>0</v>
      </c>
      <c r="U228" s="33"/>
      <c r="V228" s="33"/>
      <c r="W228" s="33"/>
      <c r="X228" s="33"/>
      <c r="Y228" s="33"/>
      <c r="Z228" s="33"/>
      <c r="AA228" s="33"/>
      <c r="AB228" s="33"/>
      <c r="AC228" s="33"/>
      <c r="AD228" s="33"/>
      <c r="AE228" s="33"/>
      <c r="AR228" s="172" t="s">
        <v>98</v>
      </c>
      <c r="AT228" s="172" t="s">
        <v>237</v>
      </c>
      <c r="AU228" s="172" t="s">
        <v>85</v>
      </c>
      <c r="AY228" s="18" t="s">
        <v>235</v>
      </c>
      <c r="BE228" s="173">
        <f>IF(N228="základní",J228,0)</f>
        <v>0</v>
      </c>
      <c r="BF228" s="173">
        <f>IF(N228="snížená",J228,0)</f>
        <v>0</v>
      </c>
      <c r="BG228" s="173">
        <f>IF(N228="zákl. přenesená",J228,0)</f>
        <v>0</v>
      </c>
      <c r="BH228" s="173">
        <f>IF(N228="sníž. přenesená",J228,0)</f>
        <v>0</v>
      </c>
      <c r="BI228" s="173">
        <f>IF(N228="nulová",J228,0)</f>
        <v>0</v>
      </c>
      <c r="BJ228" s="18" t="s">
        <v>83</v>
      </c>
      <c r="BK228" s="173">
        <f>ROUND(I228*H228,2)</f>
        <v>0</v>
      </c>
      <c r="BL228" s="18" t="s">
        <v>98</v>
      </c>
      <c r="BM228" s="172" t="s">
        <v>3743</v>
      </c>
    </row>
    <row r="229" spans="1:65" s="2" customFormat="1" ht="39" x14ac:dyDescent="0.2">
      <c r="A229" s="33"/>
      <c r="B229" s="34"/>
      <c r="C229" s="33"/>
      <c r="D229" s="174" t="s">
        <v>243</v>
      </c>
      <c r="E229" s="33"/>
      <c r="F229" s="175" t="s">
        <v>1332</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243</v>
      </c>
      <c r="AU229" s="18" t="s">
        <v>85</v>
      </c>
    </row>
    <row r="230" spans="1:65" s="2" customFormat="1" ht="29.25" x14ac:dyDescent="0.2">
      <c r="A230" s="33"/>
      <c r="B230" s="34"/>
      <c r="C230" s="33"/>
      <c r="D230" s="174" t="s">
        <v>245</v>
      </c>
      <c r="E230" s="33"/>
      <c r="F230" s="178" t="s">
        <v>1320</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245</v>
      </c>
      <c r="AU230" s="18" t="s">
        <v>85</v>
      </c>
    </row>
    <row r="231" spans="1:65" s="13" customFormat="1" x14ac:dyDescent="0.2">
      <c r="B231" s="179"/>
      <c r="D231" s="174" t="s">
        <v>247</v>
      </c>
      <c r="E231" s="180" t="s">
        <v>1</v>
      </c>
      <c r="F231" s="181" t="s">
        <v>1141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1333</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3744</v>
      </c>
      <c r="G233" s="244"/>
      <c r="H233" s="245">
        <v>76</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76</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30" customHeight="1" x14ac:dyDescent="0.2">
      <c r="A235" s="33"/>
      <c r="B235" s="162"/>
      <c r="C235" s="163" t="s">
        <v>379</v>
      </c>
      <c r="D235" s="163" t="s">
        <v>237</v>
      </c>
      <c r="E235" s="164" t="s">
        <v>1335</v>
      </c>
      <c r="F235" s="165" t="s">
        <v>1336</v>
      </c>
      <c r="G235" s="240" t="s">
        <v>648</v>
      </c>
      <c r="H235" s="241">
        <v>76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3745</v>
      </c>
    </row>
    <row r="236" spans="1:65" s="2" customFormat="1" ht="39" x14ac:dyDescent="0.2">
      <c r="A236" s="33"/>
      <c r="B236" s="34"/>
      <c r="C236" s="33"/>
      <c r="D236" s="174" t="s">
        <v>243</v>
      </c>
      <c r="E236" s="33"/>
      <c r="F236" s="175" t="s">
        <v>1338</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29.25" x14ac:dyDescent="0.2">
      <c r="A237" s="33"/>
      <c r="B237" s="34"/>
      <c r="C237" s="33"/>
      <c r="D237" s="174" t="s">
        <v>245</v>
      </c>
      <c r="E237" s="33"/>
      <c r="F237" s="178" t="s">
        <v>1320</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1141</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3" customFormat="1" x14ac:dyDescent="0.2">
      <c r="B239" s="179"/>
      <c r="D239" s="174" t="s">
        <v>247</v>
      </c>
      <c r="E239" s="180" t="s">
        <v>1</v>
      </c>
      <c r="F239" s="181" t="s">
        <v>1333</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4" customFormat="1" x14ac:dyDescent="0.2">
      <c r="B240" s="185"/>
      <c r="D240" s="174" t="s">
        <v>247</v>
      </c>
      <c r="E240" s="186" t="s">
        <v>1</v>
      </c>
      <c r="F240" s="187" t="s">
        <v>3744</v>
      </c>
      <c r="G240" s="244"/>
      <c r="H240" s="245">
        <v>76</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76</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19.899999999999999" customHeight="1" x14ac:dyDescent="0.2">
      <c r="A242" s="33"/>
      <c r="B242" s="162"/>
      <c r="C242" s="163" t="s">
        <v>386</v>
      </c>
      <c r="D242" s="163" t="s">
        <v>237</v>
      </c>
      <c r="E242" s="164" t="s">
        <v>1339</v>
      </c>
      <c r="F242" s="165" t="s">
        <v>1340</v>
      </c>
      <c r="G242" s="240" t="s">
        <v>648</v>
      </c>
      <c r="H242" s="241">
        <v>76</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3746</v>
      </c>
    </row>
    <row r="243" spans="1:65" s="2" customFormat="1" ht="39" x14ac:dyDescent="0.2">
      <c r="A243" s="33"/>
      <c r="B243" s="34"/>
      <c r="C243" s="33"/>
      <c r="D243" s="174" t="s">
        <v>243</v>
      </c>
      <c r="E243" s="33"/>
      <c r="F243" s="175" t="s">
        <v>1342</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29.25" x14ac:dyDescent="0.2">
      <c r="A244" s="33"/>
      <c r="B244" s="34"/>
      <c r="C244" s="33"/>
      <c r="D244" s="174" t="s">
        <v>245</v>
      </c>
      <c r="E244" s="33"/>
      <c r="F244" s="178" t="s">
        <v>1320</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1141</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1333</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3744</v>
      </c>
      <c r="G247" s="244"/>
      <c r="H247" s="245">
        <v>76</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76</v>
      </c>
      <c r="I248" s="246"/>
      <c r="J248" s="246"/>
      <c r="K248" s="246"/>
      <c r="L248" s="191"/>
      <c r="M248" s="194"/>
      <c r="N248" s="195"/>
      <c r="O248" s="195"/>
      <c r="P248" s="195"/>
      <c r="Q248" s="195"/>
      <c r="R248" s="195"/>
      <c r="S248" s="195"/>
      <c r="T248" s="196"/>
      <c r="AT248" s="192" t="s">
        <v>247</v>
      </c>
      <c r="AU248" s="192" t="s">
        <v>85</v>
      </c>
      <c r="AV248" s="15" t="s">
        <v>98</v>
      </c>
      <c r="AW248" s="15" t="s">
        <v>33</v>
      </c>
      <c r="AX248" s="15" t="s">
        <v>83</v>
      </c>
      <c r="AY248" s="192" t="s">
        <v>235</v>
      </c>
    </row>
    <row r="249" spans="1:65" s="2" customFormat="1" ht="19.899999999999999" customHeight="1" x14ac:dyDescent="0.2">
      <c r="A249" s="33"/>
      <c r="B249" s="162"/>
      <c r="C249" s="163" t="s">
        <v>393</v>
      </c>
      <c r="D249" s="163" t="s">
        <v>237</v>
      </c>
      <c r="E249" s="164" t="s">
        <v>2048</v>
      </c>
      <c r="F249" s="165" t="s">
        <v>2049</v>
      </c>
      <c r="G249" s="240" t="s">
        <v>263</v>
      </c>
      <c r="H249" s="241">
        <v>300</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98</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98</v>
      </c>
      <c r="BM249" s="172" t="s">
        <v>3747</v>
      </c>
    </row>
    <row r="250" spans="1:65" s="2" customFormat="1" ht="19.5" x14ac:dyDescent="0.2">
      <c r="A250" s="33"/>
      <c r="B250" s="34"/>
      <c r="C250" s="33"/>
      <c r="D250" s="174" t="s">
        <v>243</v>
      </c>
      <c r="E250" s="33"/>
      <c r="F250" s="175" t="s">
        <v>2051</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58.5" x14ac:dyDescent="0.2">
      <c r="A251" s="33"/>
      <c r="B251" s="34"/>
      <c r="C251" s="33"/>
      <c r="D251" s="174" t="s">
        <v>245</v>
      </c>
      <c r="E251" s="33"/>
      <c r="F251" s="178" t="s">
        <v>2028</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3" customFormat="1" x14ac:dyDescent="0.2">
      <c r="B252" s="179"/>
      <c r="D252" s="174" t="s">
        <v>247</v>
      </c>
      <c r="E252" s="180" t="s">
        <v>1</v>
      </c>
      <c r="F252" s="181" t="s">
        <v>1141</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x14ac:dyDescent="0.2">
      <c r="B253" s="179"/>
      <c r="D253" s="174" t="s">
        <v>247</v>
      </c>
      <c r="E253" s="180" t="s">
        <v>1</v>
      </c>
      <c r="F253" s="181" t="s">
        <v>1333</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3748</v>
      </c>
      <c r="G254" s="244"/>
      <c r="H254" s="245">
        <v>300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300</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364</v>
      </c>
      <c r="F256" s="165" t="s">
        <v>365</v>
      </c>
      <c r="G256" s="240" t="s">
        <v>271</v>
      </c>
      <c r="H256" s="241">
        <v>320.89</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3749</v>
      </c>
    </row>
    <row r="257" spans="1:65" s="2" customFormat="1" ht="48.75" x14ac:dyDescent="0.2">
      <c r="A257" s="33"/>
      <c r="B257" s="34"/>
      <c r="C257" s="33"/>
      <c r="D257" s="174" t="s">
        <v>243</v>
      </c>
      <c r="E257" s="33"/>
      <c r="F257" s="175" t="s">
        <v>367</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3704</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371</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3750</v>
      </c>
      <c r="G261" s="244"/>
      <c r="H261" s="245">
        <v>173.4</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3" customFormat="1" x14ac:dyDescent="0.2">
      <c r="B262" s="179"/>
      <c r="D262" s="174" t="s">
        <v>247</v>
      </c>
      <c r="E262" s="180" t="s">
        <v>1</v>
      </c>
      <c r="F262" s="181" t="s">
        <v>3751</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3752</v>
      </c>
      <c r="G263" s="244"/>
      <c r="H263" s="245">
        <v>133.24</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3" customFormat="1" x14ac:dyDescent="0.2">
      <c r="B264" s="179"/>
      <c r="D264" s="174" t="s">
        <v>247</v>
      </c>
      <c r="E264" s="180" t="s">
        <v>1</v>
      </c>
      <c r="F264" s="181" t="s">
        <v>3478</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3753</v>
      </c>
      <c r="G265" s="244"/>
      <c r="H265" s="245">
        <v>14.25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320.89</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412</v>
      </c>
      <c r="D267" s="163" t="s">
        <v>237</v>
      </c>
      <c r="E267" s="164" t="s">
        <v>810</v>
      </c>
      <c r="F267" s="165" t="s">
        <v>811</v>
      </c>
      <c r="G267" s="240" t="s">
        <v>271</v>
      </c>
      <c r="H267" s="241">
        <v>159.15</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3754</v>
      </c>
    </row>
    <row r="268" spans="1:65" s="2" customFormat="1" ht="48.75" x14ac:dyDescent="0.2">
      <c r="A268" s="33"/>
      <c r="B268" s="34"/>
      <c r="C268" s="33"/>
      <c r="D268" s="174" t="s">
        <v>243</v>
      </c>
      <c r="E268" s="33"/>
      <c r="F268" s="175" t="s">
        <v>813</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3704</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3755</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3722</v>
      </c>
      <c r="G272" s="244"/>
      <c r="H272" s="245">
        <v>159.15</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159.15</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30" customHeight="1" x14ac:dyDescent="0.2">
      <c r="A274" s="33"/>
      <c r="B274" s="162"/>
      <c r="C274" s="163" t="s">
        <v>7</v>
      </c>
      <c r="D274" s="163" t="s">
        <v>237</v>
      </c>
      <c r="E274" s="164" t="s">
        <v>380</v>
      </c>
      <c r="F274" s="165" t="s">
        <v>381</v>
      </c>
      <c r="G274" s="240" t="s">
        <v>271</v>
      </c>
      <c r="H274" s="241">
        <v>149.36500000000001</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3756</v>
      </c>
    </row>
    <row r="275" spans="1:65" s="2" customFormat="1" ht="48.75" x14ac:dyDescent="0.2">
      <c r="A275" s="33"/>
      <c r="B275" s="34"/>
      <c r="C275" s="33"/>
      <c r="D275" s="174" t="s">
        <v>243</v>
      </c>
      <c r="E275" s="33"/>
      <c r="F275" s="175" t="s">
        <v>383</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78" x14ac:dyDescent="0.2">
      <c r="A276" s="33"/>
      <c r="B276" s="34"/>
      <c r="C276" s="33"/>
      <c r="D276" s="174" t="s">
        <v>245</v>
      </c>
      <c r="E276" s="33"/>
      <c r="F276" s="178" t="s">
        <v>368</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3704</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384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3" customFormat="1" x14ac:dyDescent="0.2">
      <c r="B279" s="179"/>
      <c r="D279" s="174" t="s">
        <v>247</v>
      </c>
      <c r="E279" s="180" t="s">
        <v>1</v>
      </c>
      <c r="F279" s="181" t="s">
        <v>1385</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3757</v>
      </c>
      <c r="G280" s="244"/>
      <c r="H280" s="245">
        <v>121.54</v>
      </c>
      <c r="I280" s="244"/>
      <c r="J280" s="244"/>
      <c r="K280" s="244"/>
      <c r="L280" s="185"/>
      <c r="M280" s="188"/>
      <c r="N280" s="189"/>
      <c r="O280" s="189"/>
      <c r="P280" s="189"/>
      <c r="Q280" s="189"/>
      <c r="R280" s="189"/>
      <c r="S280" s="189"/>
      <c r="T280" s="190"/>
      <c r="AT280" s="186" t="s">
        <v>247</v>
      </c>
      <c r="AU280" s="186" t="s">
        <v>85</v>
      </c>
      <c r="AV280" s="14" t="s">
        <v>85</v>
      </c>
      <c r="AW280" s="14" t="s">
        <v>33</v>
      </c>
      <c r="AX280" s="14" t="s">
        <v>76</v>
      </c>
      <c r="AY280" s="186" t="s">
        <v>235</v>
      </c>
    </row>
    <row r="281" spans="1:65" s="13" customFormat="1" x14ac:dyDescent="0.2">
      <c r="B281" s="179"/>
      <c r="D281" s="174" t="s">
        <v>247</v>
      </c>
      <c r="E281" s="180" t="s">
        <v>1</v>
      </c>
      <c r="F281" s="181" t="s">
        <v>3758</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3759</v>
      </c>
      <c r="G282" s="244"/>
      <c r="H282" s="245">
        <v>27.824999999999999</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149.36500000000001</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387</v>
      </c>
      <c r="F284" s="165" t="s">
        <v>388</v>
      </c>
      <c r="G284" s="240" t="s">
        <v>271</v>
      </c>
      <c r="H284" s="241">
        <v>2240.4749999999999</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3760</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3704</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3761</v>
      </c>
      <c r="G289" s="244"/>
      <c r="H289" s="245">
        <v>2240.4749999999999</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2240.4749999999999</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394</v>
      </c>
      <c r="F291" s="165" t="s">
        <v>395</v>
      </c>
      <c r="G291" s="240" t="s">
        <v>271</v>
      </c>
      <c r="H291" s="241">
        <v>133.24</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3762</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3704</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1363</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3763</v>
      </c>
      <c r="G296" s="244"/>
      <c r="H296" s="245">
        <v>11.7</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3757</v>
      </c>
      <c r="G298" s="244"/>
      <c r="H298" s="245">
        <v>121.54</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133.24</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441</v>
      </c>
      <c r="D300" s="163" t="s">
        <v>237</v>
      </c>
      <c r="E300" s="164" t="s">
        <v>433</v>
      </c>
      <c r="F300" s="165" t="s">
        <v>434</v>
      </c>
      <c r="G300" s="240" t="s">
        <v>271</v>
      </c>
      <c r="H300" s="241">
        <v>306.64</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3764</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3704</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3765</v>
      </c>
      <c r="G305" s="244"/>
      <c r="H305" s="245">
        <v>173.4</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3766</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3752</v>
      </c>
      <c r="G307" s="244"/>
      <c r="H307" s="245">
        <v>133.24</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306.64</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448</v>
      </c>
      <c r="D309" s="163" t="s">
        <v>237</v>
      </c>
      <c r="E309" s="164" t="s">
        <v>442</v>
      </c>
      <c r="F309" s="165" t="s">
        <v>443</v>
      </c>
      <c r="G309" s="240" t="s">
        <v>341</v>
      </c>
      <c r="H309" s="241">
        <v>268.85700000000003</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3767</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3704</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3768</v>
      </c>
      <c r="G313" s="244"/>
      <c r="H313" s="245">
        <v>268.85700000000003</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268.85700000000003</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456</v>
      </c>
      <c r="D315" s="163" t="s">
        <v>237</v>
      </c>
      <c r="E315" s="164" t="s">
        <v>1379</v>
      </c>
      <c r="F315" s="165" t="s">
        <v>1380</v>
      </c>
      <c r="G315" s="240" t="s">
        <v>271</v>
      </c>
      <c r="H315" s="241">
        <v>11.7</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3769</v>
      </c>
    </row>
    <row r="316" spans="1:65" s="2" customFormat="1" ht="29.25" x14ac:dyDescent="0.2">
      <c r="A316" s="33"/>
      <c r="B316" s="34"/>
      <c r="C316" s="33"/>
      <c r="D316" s="174" t="s">
        <v>243</v>
      </c>
      <c r="E316" s="33"/>
      <c r="F316" s="175" t="s">
        <v>1382</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1383</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3704</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3501</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4" customFormat="1" x14ac:dyDescent="0.2">
      <c r="B320" s="185"/>
      <c r="D320" s="174" t="s">
        <v>247</v>
      </c>
      <c r="E320" s="186" t="s">
        <v>1</v>
      </c>
      <c r="F320" s="187" t="s">
        <v>3763</v>
      </c>
      <c r="G320" s="244"/>
      <c r="H320" s="245">
        <v>11.7</v>
      </c>
      <c r="I320" s="244"/>
      <c r="J320" s="244"/>
      <c r="K320" s="244"/>
      <c r="L320" s="185"/>
      <c r="M320" s="188"/>
      <c r="N320" s="189"/>
      <c r="O320" s="189"/>
      <c r="P320" s="189"/>
      <c r="Q320" s="189"/>
      <c r="R320" s="189"/>
      <c r="S320" s="189"/>
      <c r="T320" s="190"/>
      <c r="AT320" s="186" t="s">
        <v>247</v>
      </c>
      <c r="AU320" s="186" t="s">
        <v>85</v>
      </c>
      <c r="AV320" s="14" t="s">
        <v>85</v>
      </c>
      <c r="AW320" s="14" t="s">
        <v>33</v>
      </c>
      <c r="AX320" s="14" t="s">
        <v>76</v>
      </c>
      <c r="AY320" s="186" t="s">
        <v>235</v>
      </c>
    </row>
    <row r="321" spans="1:65" s="15" customFormat="1" x14ac:dyDescent="0.2">
      <c r="B321" s="191"/>
      <c r="D321" s="174" t="s">
        <v>247</v>
      </c>
      <c r="E321" s="192" t="s">
        <v>1</v>
      </c>
      <c r="F321" s="193" t="s">
        <v>252</v>
      </c>
      <c r="G321" s="246"/>
      <c r="H321" s="247">
        <v>11.7</v>
      </c>
      <c r="I321" s="246"/>
      <c r="J321" s="246"/>
      <c r="K321" s="246"/>
      <c r="L321" s="191"/>
      <c r="M321" s="194"/>
      <c r="N321" s="195"/>
      <c r="O321" s="195"/>
      <c r="P321" s="195"/>
      <c r="Q321" s="195"/>
      <c r="R321" s="195"/>
      <c r="S321" s="195"/>
      <c r="T321" s="196"/>
      <c r="AT321" s="192" t="s">
        <v>247</v>
      </c>
      <c r="AU321" s="192" t="s">
        <v>85</v>
      </c>
      <c r="AV321" s="15" t="s">
        <v>98</v>
      </c>
      <c r="AW321" s="15" t="s">
        <v>33</v>
      </c>
      <c r="AX321" s="15" t="s">
        <v>83</v>
      </c>
      <c r="AY321" s="192" t="s">
        <v>235</v>
      </c>
    </row>
    <row r="322" spans="1:65" s="2" customFormat="1" ht="19.899999999999999" customHeight="1" x14ac:dyDescent="0.2">
      <c r="A322" s="33"/>
      <c r="B322" s="162"/>
      <c r="C322" s="163" t="s">
        <v>463</v>
      </c>
      <c r="D322" s="163" t="s">
        <v>237</v>
      </c>
      <c r="E322" s="164" t="s">
        <v>457</v>
      </c>
      <c r="F322" s="165" t="s">
        <v>458</v>
      </c>
      <c r="G322" s="240" t="s">
        <v>263</v>
      </c>
      <c r="H322" s="241">
        <v>142.5</v>
      </c>
      <c r="I322" s="167"/>
      <c r="J322" s="254">
        <f>ROUND(I322*H322,2)</f>
        <v>0</v>
      </c>
      <c r="K322" s="255" t="s">
        <v>241</v>
      </c>
      <c r="L322" s="34"/>
      <c r="M322" s="168" t="s">
        <v>1</v>
      </c>
      <c r="N322" s="169" t="s">
        <v>41</v>
      </c>
      <c r="O322" s="59"/>
      <c r="P322" s="170">
        <f>O322*H322</f>
        <v>0</v>
      </c>
      <c r="Q322" s="170">
        <v>0</v>
      </c>
      <c r="R322" s="170">
        <f>Q322*H322</f>
        <v>0</v>
      </c>
      <c r="S322" s="170">
        <v>0</v>
      </c>
      <c r="T322" s="171">
        <f>S322*H322</f>
        <v>0</v>
      </c>
      <c r="U322" s="33"/>
      <c r="V322" s="33"/>
      <c r="W322" s="33"/>
      <c r="X322" s="33"/>
      <c r="Y322" s="33"/>
      <c r="Z322" s="33"/>
      <c r="AA322" s="33"/>
      <c r="AB322" s="33"/>
      <c r="AC322" s="33"/>
      <c r="AD322" s="33"/>
      <c r="AE322" s="33"/>
      <c r="AR322" s="172" t="s">
        <v>98</v>
      </c>
      <c r="AT322" s="172" t="s">
        <v>237</v>
      </c>
      <c r="AU322" s="172" t="s">
        <v>85</v>
      </c>
      <c r="AY322" s="18" t="s">
        <v>235</v>
      </c>
      <c r="BE322" s="173">
        <f>IF(N322="základní",J322,0)</f>
        <v>0</v>
      </c>
      <c r="BF322" s="173">
        <f>IF(N322="snížená",J322,0)</f>
        <v>0</v>
      </c>
      <c r="BG322" s="173">
        <f>IF(N322="zákl. přenesená",J322,0)</f>
        <v>0</v>
      </c>
      <c r="BH322" s="173">
        <f>IF(N322="sníž. přenesená",J322,0)</f>
        <v>0</v>
      </c>
      <c r="BI322" s="173">
        <f>IF(N322="nulová",J322,0)</f>
        <v>0</v>
      </c>
      <c r="BJ322" s="18" t="s">
        <v>83</v>
      </c>
      <c r="BK322" s="173">
        <f>ROUND(I322*H322,2)</f>
        <v>0</v>
      </c>
      <c r="BL322" s="18" t="s">
        <v>98</v>
      </c>
      <c r="BM322" s="172" t="s">
        <v>3770</v>
      </c>
    </row>
    <row r="323" spans="1:65" s="2" customFormat="1" ht="29.25" x14ac:dyDescent="0.2">
      <c r="A323" s="33"/>
      <c r="B323" s="34"/>
      <c r="C323" s="33"/>
      <c r="D323" s="174" t="s">
        <v>243</v>
      </c>
      <c r="E323" s="33"/>
      <c r="F323" s="175" t="s">
        <v>460</v>
      </c>
      <c r="G323" s="238"/>
      <c r="H323" s="238"/>
      <c r="I323" s="238"/>
      <c r="J323" s="238"/>
      <c r="K323" s="238"/>
      <c r="L323" s="34"/>
      <c r="M323" s="176"/>
      <c r="N323" s="177"/>
      <c r="O323" s="59"/>
      <c r="P323" s="59"/>
      <c r="Q323" s="59"/>
      <c r="R323" s="59"/>
      <c r="S323" s="59"/>
      <c r="T323" s="60"/>
      <c r="U323" s="33"/>
      <c r="V323" s="33"/>
      <c r="W323" s="33"/>
      <c r="X323" s="33"/>
      <c r="Y323" s="33"/>
      <c r="Z323" s="33"/>
      <c r="AA323" s="33"/>
      <c r="AB323" s="33"/>
      <c r="AC323" s="33"/>
      <c r="AD323" s="33"/>
      <c r="AE323" s="33"/>
      <c r="AT323" s="18" t="s">
        <v>243</v>
      </c>
      <c r="AU323" s="18" t="s">
        <v>85</v>
      </c>
    </row>
    <row r="324" spans="1:65" s="2" customFormat="1" ht="58.5" x14ac:dyDescent="0.2">
      <c r="A324" s="33"/>
      <c r="B324" s="34"/>
      <c r="C324" s="33"/>
      <c r="D324" s="174" t="s">
        <v>245</v>
      </c>
      <c r="E324" s="33"/>
      <c r="F324" s="178" t="s">
        <v>453</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245</v>
      </c>
      <c r="AU324" s="18" t="s">
        <v>85</v>
      </c>
    </row>
    <row r="325" spans="1:65" s="13" customFormat="1" x14ac:dyDescent="0.2">
      <c r="B325" s="179"/>
      <c r="D325" s="174" t="s">
        <v>247</v>
      </c>
      <c r="E325" s="180" t="s">
        <v>1</v>
      </c>
      <c r="F325" s="181" t="s">
        <v>3704</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3" customFormat="1" x14ac:dyDescent="0.2">
      <c r="B326" s="179"/>
      <c r="D326" s="174" t="s">
        <v>247</v>
      </c>
      <c r="E326" s="180" t="s">
        <v>1</v>
      </c>
      <c r="F326" s="181" t="s">
        <v>2898</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3771</v>
      </c>
      <c r="G327" s="244"/>
      <c r="H327" s="245">
        <v>142.5</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142.5</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30" customHeight="1" x14ac:dyDescent="0.2">
      <c r="A329" s="33"/>
      <c r="B329" s="162"/>
      <c r="C329" s="163" t="s">
        <v>684</v>
      </c>
      <c r="D329" s="163" t="s">
        <v>237</v>
      </c>
      <c r="E329" s="164" t="s">
        <v>830</v>
      </c>
      <c r="F329" s="165" t="s">
        <v>831</v>
      </c>
      <c r="G329" s="240" t="s">
        <v>263</v>
      </c>
      <c r="H329" s="241">
        <v>1591.5</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3772</v>
      </c>
    </row>
    <row r="330" spans="1:65" s="2" customFormat="1" ht="29.25" x14ac:dyDescent="0.2">
      <c r="A330" s="33"/>
      <c r="B330" s="34"/>
      <c r="C330" s="33"/>
      <c r="D330" s="174" t="s">
        <v>243</v>
      </c>
      <c r="E330" s="33"/>
      <c r="F330" s="175" t="s">
        <v>833</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58.5" x14ac:dyDescent="0.2">
      <c r="A331" s="33"/>
      <c r="B331" s="34"/>
      <c r="C331" s="33"/>
      <c r="D331" s="174" t="s">
        <v>245</v>
      </c>
      <c r="E331" s="33"/>
      <c r="F331" s="178" t="s">
        <v>453</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3" customFormat="1" x14ac:dyDescent="0.2">
      <c r="B332" s="179"/>
      <c r="D332" s="174" t="s">
        <v>247</v>
      </c>
      <c r="E332" s="180" t="s">
        <v>1</v>
      </c>
      <c r="F332" s="181" t="s">
        <v>3704</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3" customFormat="1" x14ac:dyDescent="0.2">
      <c r="B333" s="179"/>
      <c r="D333" s="174" t="s">
        <v>247</v>
      </c>
      <c r="E333" s="180" t="s">
        <v>1</v>
      </c>
      <c r="F333" s="181" t="s">
        <v>3773</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3774</v>
      </c>
      <c r="G334" s="244"/>
      <c r="H334" s="245">
        <v>1591.5</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1591.5</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464</v>
      </c>
      <c r="F336" s="165" t="s">
        <v>465</v>
      </c>
      <c r="G336" s="240" t="s">
        <v>263</v>
      </c>
      <c r="H336" s="241">
        <v>142.5</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3775</v>
      </c>
    </row>
    <row r="337" spans="1:65" s="2" customFormat="1" ht="29.25" x14ac:dyDescent="0.2">
      <c r="A337" s="33"/>
      <c r="B337" s="34"/>
      <c r="C337" s="33"/>
      <c r="D337" s="174" t="s">
        <v>243</v>
      </c>
      <c r="E337" s="33"/>
      <c r="F337" s="175" t="s">
        <v>467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136.5" x14ac:dyDescent="0.2">
      <c r="A338" s="33"/>
      <c r="B338" s="34"/>
      <c r="C338" s="33"/>
      <c r="D338" s="174" t="s">
        <v>245</v>
      </c>
      <c r="E338" s="33"/>
      <c r="F338" s="178" t="s">
        <v>468</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3704</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3" customFormat="1" x14ac:dyDescent="0.2">
      <c r="B340" s="179"/>
      <c r="D340" s="174" t="s">
        <v>247</v>
      </c>
      <c r="E340" s="180" t="s">
        <v>1</v>
      </c>
      <c r="F340" s="181" t="s">
        <v>3509</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4" customFormat="1" x14ac:dyDescent="0.2">
      <c r="B341" s="185"/>
      <c r="D341" s="174" t="s">
        <v>247</v>
      </c>
      <c r="E341" s="186" t="s">
        <v>1</v>
      </c>
      <c r="F341" s="187" t="s">
        <v>3771</v>
      </c>
      <c r="G341" s="244"/>
      <c r="H341" s="245">
        <v>142.5</v>
      </c>
      <c r="I341" s="244"/>
      <c r="J341" s="244"/>
      <c r="K341" s="244"/>
      <c r="L341" s="185"/>
      <c r="M341" s="188"/>
      <c r="N341" s="189"/>
      <c r="O341" s="189"/>
      <c r="P341" s="189"/>
      <c r="Q341" s="189"/>
      <c r="R341" s="189"/>
      <c r="S341" s="189"/>
      <c r="T341" s="190"/>
      <c r="AT341" s="186" t="s">
        <v>247</v>
      </c>
      <c r="AU341" s="186" t="s">
        <v>85</v>
      </c>
      <c r="AV341" s="14" t="s">
        <v>85</v>
      </c>
      <c r="AW341" s="14" t="s">
        <v>33</v>
      </c>
      <c r="AX341" s="14" t="s">
        <v>76</v>
      </c>
      <c r="AY341" s="186" t="s">
        <v>235</v>
      </c>
    </row>
    <row r="342" spans="1:65" s="15" customFormat="1" x14ac:dyDescent="0.2">
      <c r="B342" s="191"/>
      <c r="D342" s="174" t="s">
        <v>247</v>
      </c>
      <c r="E342" s="192" t="s">
        <v>1</v>
      </c>
      <c r="F342" s="193" t="s">
        <v>252</v>
      </c>
      <c r="G342" s="246"/>
      <c r="H342" s="247">
        <v>142.5</v>
      </c>
      <c r="I342" s="246"/>
      <c r="J342" s="246"/>
      <c r="K342" s="246"/>
      <c r="L342" s="191"/>
      <c r="M342" s="194"/>
      <c r="N342" s="195"/>
      <c r="O342" s="195"/>
      <c r="P342" s="195"/>
      <c r="Q342" s="195"/>
      <c r="R342" s="195"/>
      <c r="S342" s="195"/>
      <c r="T342" s="196"/>
      <c r="AT342" s="192" t="s">
        <v>247</v>
      </c>
      <c r="AU342" s="192" t="s">
        <v>85</v>
      </c>
      <c r="AV342" s="15" t="s">
        <v>98</v>
      </c>
      <c r="AW342" s="15" t="s">
        <v>33</v>
      </c>
      <c r="AX342" s="15" t="s">
        <v>83</v>
      </c>
      <c r="AY342" s="192" t="s">
        <v>235</v>
      </c>
    </row>
    <row r="343" spans="1:65" s="2" customFormat="1" ht="14.45" customHeight="1" x14ac:dyDescent="0.2">
      <c r="A343" s="33"/>
      <c r="B343" s="162"/>
      <c r="C343" s="197" t="s">
        <v>260</v>
      </c>
      <c r="D343" s="197" t="s">
        <v>338</v>
      </c>
      <c r="E343" s="198" t="s">
        <v>477</v>
      </c>
      <c r="F343" s="199" t="s">
        <v>478</v>
      </c>
      <c r="G343" s="248" t="s">
        <v>479</v>
      </c>
      <c r="H343" s="249">
        <v>4.4029999999999996</v>
      </c>
      <c r="I343" s="200"/>
      <c r="J343" s="256">
        <f>ROUND(I343*H343,2)</f>
        <v>0</v>
      </c>
      <c r="K343" s="257" t="s">
        <v>241</v>
      </c>
      <c r="L343" s="201"/>
      <c r="M343" s="202" t="s">
        <v>1</v>
      </c>
      <c r="N343" s="203" t="s">
        <v>41</v>
      </c>
      <c r="O343" s="59"/>
      <c r="P343" s="170">
        <f>O343*H343</f>
        <v>0</v>
      </c>
      <c r="Q343" s="170">
        <v>1E-3</v>
      </c>
      <c r="R343" s="170">
        <f>Q343*H343</f>
        <v>4.4029999999999998E-3</v>
      </c>
      <c r="S343" s="170">
        <v>0</v>
      </c>
      <c r="T343" s="171">
        <f>S343*H343</f>
        <v>0</v>
      </c>
      <c r="U343" s="33"/>
      <c r="V343" s="33"/>
      <c r="W343" s="33"/>
      <c r="X343" s="33"/>
      <c r="Y343" s="33"/>
      <c r="Z343" s="33"/>
      <c r="AA343" s="33"/>
      <c r="AB343" s="33"/>
      <c r="AC343" s="33"/>
      <c r="AD343" s="33"/>
      <c r="AE343" s="33"/>
      <c r="AR343" s="172" t="s">
        <v>316</v>
      </c>
      <c r="AT343" s="172" t="s">
        <v>338</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3776</v>
      </c>
    </row>
    <row r="344" spans="1:65" s="2" customFormat="1" x14ac:dyDescent="0.2">
      <c r="A344" s="33"/>
      <c r="B344" s="34"/>
      <c r="C344" s="33"/>
      <c r="D344" s="174" t="s">
        <v>243</v>
      </c>
      <c r="E344" s="33"/>
      <c r="F344" s="175" t="s">
        <v>478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13" customFormat="1" x14ac:dyDescent="0.2">
      <c r="B345" s="179"/>
      <c r="D345" s="174" t="s">
        <v>247</v>
      </c>
      <c r="E345" s="180" t="s">
        <v>1</v>
      </c>
      <c r="F345" s="181" t="s">
        <v>481</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3777</v>
      </c>
      <c r="G346" s="244"/>
      <c r="H346" s="245">
        <v>4.4029999999999996</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15" customFormat="1" x14ac:dyDescent="0.2">
      <c r="B347" s="191"/>
      <c r="D347" s="174" t="s">
        <v>247</v>
      </c>
      <c r="E347" s="192" t="s">
        <v>1</v>
      </c>
      <c r="F347" s="193" t="s">
        <v>252</v>
      </c>
      <c r="G347" s="246"/>
      <c r="H347" s="247">
        <v>4.4029999999999996</v>
      </c>
      <c r="I347" s="246"/>
      <c r="J347" s="246"/>
      <c r="K347" s="246"/>
      <c r="L347" s="191"/>
      <c r="M347" s="194"/>
      <c r="N347" s="195"/>
      <c r="O347" s="195"/>
      <c r="P347" s="195"/>
      <c r="Q347" s="195"/>
      <c r="R347" s="195"/>
      <c r="S347" s="195"/>
      <c r="T347" s="196"/>
      <c r="AT347" s="192" t="s">
        <v>247</v>
      </c>
      <c r="AU347" s="192" t="s">
        <v>85</v>
      </c>
      <c r="AV347" s="15" t="s">
        <v>98</v>
      </c>
      <c r="AW347" s="15" t="s">
        <v>33</v>
      </c>
      <c r="AX347" s="15" t="s">
        <v>83</v>
      </c>
      <c r="AY347" s="192" t="s">
        <v>235</v>
      </c>
    </row>
    <row r="348" spans="1:65" s="2" customFormat="1" ht="19.899999999999999" customHeight="1" x14ac:dyDescent="0.2">
      <c r="A348" s="33"/>
      <c r="B348" s="162"/>
      <c r="C348" s="163" t="s">
        <v>493</v>
      </c>
      <c r="D348" s="163" t="s">
        <v>237</v>
      </c>
      <c r="E348" s="164" t="s">
        <v>483</v>
      </c>
      <c r="F348" s="165" t="s">
        <v>484</v>
      </c>
      <c r="G348" s="240" t="s">
        <v>263</v>
      </c>
      <c r="H348" s="241">
        <v>1057.5999999999999</v>
      </c>
      <c r="I348" s="167"/>
      <c r="J348" s="254">
        <f>ROUND(I348*H348,2)</f>
        <v>0</v>
      </c>
      <c r="K348" s="255" t="s">
        <v>241</v>
      </c>
      <c r="L348" s="34"/>
      <c r="M348" s="168" t="s">
        <v>1</v>
      </c>
      <c r="N348" s="169" t="s">
        <v>41</v>
      </c>
      <c r="O348" s="59"/>
      <c r="P348" s="170">
        <f>O348*H348</f>
        <v>0</v>
      </c>
      <c r="Q348" s="170">
        <v>0</v>
      </c>
      <c r="R348" s="170">
        <f>Q348*H348</f>
        <v>0</v>
      </c>
      <c r="S348" s="170">
        <v>0</v>
      </c>
      <c r="T348" s="171">
        <f>S348*H348</f>
        <v>0</v>
      </c>
      <c r="U348" s="33"/>
      <c r="V348" s="33"/>
      <c r="W348" s="33"/>
      <c r="X348" s="33"/>
      <c r="Y348" s="33"/>
      <c r="Z348" s="33"/>
      <c r="AA348" s="33"/>
      <c r="AB348" s="33"/>
      <c r="AC348" s="33"/>
      <c r="AD348" s="33"/>
      <c r="AE348" s="33"/>
      <c r="AR348" s="172" t="s">
        <v>98</v>
      </c>
      <c r="AT348" s="172" t="s">
        <v>237</v>
      </c>
      <c r="AU348" s="172" t="s">
        <v>85</v>
      </c>
      <c r="AY348" s="18" t="s">
        <v>235</v>
      </c>
      <c r="BE348" s="173">
        <f>IF(N348="základní",J348,0)</f>
        <v>0</v>
      </c>
      <c r="BF348" s="173">
        <f>IF(N348="snížená",J348,0)</f>
        <v>0</v>
      </c>
      <c r="BG348" s="173">
        <f>IF(N348="zákl. přenesená",J348,0)</f>
        <v>0</v>
      </c>
      <c r="BH348" s="173">
        <f>IF(N348="sníž. přenesená",J348,0)</f>
        <v>0</v>
      </c>
      <c r="BI348" s="173">
        <f>IF(N348="nulová",J348,0)</f>
        <v>0</v>
      </c>
      <c r="BJ348" s="18" t="s">
        <v>83</v>
      </c>
      <c r="BK348" s="173">
        <f>ROUND(I348*H348,2)</f>
        <v>0</v>
      </c>
      <c r="BL348" s="18" t="s">
        <v>98</v>
      </c>
      <c r="BM348" s="172" t="s">
        <v>3778</v>
      </c>
    </row>
    <row r="349" spans="1:65" s="2" customFormat="1" ht="19.5" x14ac:dyDescent="0.2">
      <c r="A349" s="33"/>
      <c r="B349" s="34"/>
      <c r="C349" s="33"/>
      <c r="D349" s="174" t="s">
        <v>243</v>
      </c>
      <c r="E349" s="33"/>
      <c r="F349" s="175" t="s">
        <v>486</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243</v>
      </c>
      <c r="AU349" s="18" t="s">
        <v>85</v>
      </c>
    </row>
    <row r="350" spans="1:65" s="2" customFormat="1" ht="136.5" x14ac:dyDescent="0.2">
      <c r="A350" s="33"/>
      <c r="B350" s="34"/>
      <c r="C350" s="33"/>
      <c r="D350" s="174" t="s">
        <v>245</v>
      </c>
      <c r="E350" s="33"/>
      <c r="F350" s="178" t="s">
        <v>487</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245</v>
      </c>
      <c r="AU350" s="18" t="s">
        <v>85</v>
      </c>
    </row>
    <row r="351" spans="1:65" s="13" customFormat="1" x14ac:dyDescent="0.2">
      <c r="B351" s="179"/>
      <c r="D351" s="174" t="s">
        <v>247</v>
      </c>
      <c r="E351" s="180" t="s">
        <v>1</v>
      </c>
      <c r="F351" s="181" t="s">
        <v>3704</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3" customFormat="1" x14ac:dyDescent="0.2">
      <c r="B352" s="179"/>
      <c r="D352" s="174" t="s">
        <v>247</v>
      </c>
      <c r="E352" s="180" t="s">
        <v>1</v>
      </c>
      <c r="F352" s="181" t="s">
        <v>3779</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4" customFormat="1" x14ac:dyDescent="0.2">
      <c r="B353" s="185"/>
      <c r="D353" s="174" t="s">
        <v>247</v>
      </c>
      <c r="E353" s="186" t="s">
        <v>1</v>
      </c>
      <c r="F353" s="187" t="s">
        <v>3780</v>
      </c>
      <c r="G353" s="244"/>
      <c r="H353" s="245">
        <v>882</v>
      </c>
      <c r="I353" s="244"/>
      <c r="J353" s="244"/>
      <c r="K353" s="244"/>
      <c r="L353" s="185"/>
      <c r="M353" s="188"/>
      <c r="N353" s="189"/>
      <c r="O353" s="189"/>
      <c r="P353" s="189"/>
      <c r="Q353" s="189"/>
      <c r="R353" s="189"/>
      <c r="S353" s="189"/>
      <c r="T353" s="190"/>
      <c r="AT353" s="186" t="s">
        <v>247</v>
      </c>
      <c r="AU353" s="186" t="s">
        <v>85</v>
      </c>
      <c r="AV353" s="14" t="s">
        <v>85</v>
      </c>
      <c r="AW353" s="14" t="s">
        <v>33</v>
      </c>
      <c r="AX353" s="14" t="s">
        <v>76</v>
      </c>
      <c r="AY353" s="186" t="s">
        <v>235</v>
      </c>
    </row>
    <row r="354" spans="1:65" s="14" customFormat="1" x14ac:dyDescent="0.2">
      <c r="B354" s="185"/>
      <c r="D354" s="174" t="s">
        <v>247</v>
      </c>
      <c r="E354" s="186" t="s">
        <v>1</v>
      </c>
      <c r="F354" s="187" t="s">
        <v>3781</v>
      </c>
      <c r="G354" s="244"/>
      <c r="H354" s="245">
        <v>19</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4" customFormat="1" x14ac:dyDescent="0.2">
      <c r="B355" s="185"/>
      <c r="D355" s="174" t="s">
        <v>247</v>
      </c>
      <c r="E355" s="186" t="s">
        <v>1</v>
      </c>
      <c r="F355" s="187" t="s">
        <v>3782</v>
      </c>
      <c r="G355" s="244"/>
      <c r="H355" s="245">
        <v>55</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4" customFormat="1" x14ac:dyDescent="0.2">
      <c r="B356" s="185"/>
      <c r="D356" s="174" t="s">
        <v>247</v>
      </c>
      <c r="E356" s="186" t="s">
        <v>1</v>
      </c>
      <c r="F356" s="187" t="s">
        <v>3783</v>
      </c>
      <c r="G356" s="244"/>
      <c r="H356" s="245">
        <v>101.6</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1057.5999999999999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63" t="s">
        <v>502</v>
      </c>
      <c r="D358" s="163" t="s">
        <v>237</v>
      </c>
      <c r="E358" s="164" t="s">
        <v>503</v>
      </c>
      <c r="F358" s="165" t="s">
        <v>504</v>
      </c>
      <c r="G358" s="240" t="s">
        <v>263</v>
      </c>
      <c r="H358" s="241">
        <v>104.5</v>
      </c>
      <c r="I358" s="167"/>
      <c r="J358" s="254">
        <f>ROUND(I358*H358,2)</f>
        <v>0</v>
      </c>
      <c r="K358" s="255" t="s">
        <v>241</v>
      </c>
      <c r="L358" s="34"/>
      <c r="M358" s="168" t="s">
        <v>1</v>
      </c>
      <c r="N358" s="169" t="s">
        <v>41</v>
      </c>
      <c r="O358" s="59"/>
      <c r="P358" s="170">
        <f>O358*H358</f>
        <v>0</v>
      </c>
      <c r="Q358" s="170">
        <v>0</v>
      </c>
      <c r="R358" s="170">
        <f>Q358*H358</f>
        <v>0</v>
      </c>
      <c r="S358" s="170">
        <v>0</v>
      </c>
      <c r="T358" s="171">
        <f>S358*H358</f>
        <v>0</v>
      </c>
      <c r="U358" s="33"/>
      <c r="V358" s="33"/>
      <c r="W358" s="33"/>
      <c r="X358" s="33"/>
      <c r="Y358" s="33"/>
      <c r="Z358" s="33"/>
      <c r="AA358" s="33"/>
      <c r="AB358" s="33"/>
      <c r="AC358" s="33"/>
      <c r="AD358" s="33"/>
      <c r="AE358" s="33"/>
      <c r="AR358" s="172" t="s">
        <v>98</v>
      </c>
      <c r="AT358" s="172" t="s">
        <v>237</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3784</v>
      </c>
    </row>
    <row r="359" spans="1:65" s="2" customFormat="1" ht="29.25" x14ac:dyDescent="0.2">
      <c r="A359" s="33"/>
      <c r="B359" s="34"/>
      <c r="C359" s="33"/>
      <c r="D359" s="174" t="s">
        <v>243</v>
      </c>
      <c r="E359" s="33"/>
      <c r="F359" s="175" t="s">
        <v>506</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2" customFormat="1" ht="58.5" x14ac:dyDescent="0.2">
      <c r="A360" s="33"/>
      <c r="B360" s="34"/>
      <c r="C360" s="33"/>
      <c r="D360" s="174" t="s">
        <v>245</v>
      </c>
      <c r="E360" s="33"/>
      <c r="F360" s="178" t="s">
        <v>498</v>
      </c>
      <c r="G360" s="238"/>
      <c r="H360" s="238"/>
      <c r="I360" s="238"/>
      <c r="J360" s="238"/>
      <c r="K360" s="238"/>
      <c r="L360" s="34"/>
      <c r="M360" s="176"/>
      <c r="N360" s="177"/>
      <c r="O360" s="59"/>
      <c r="P360" s="59"/>
      <c r="Q360" s="59"/>
      <c r="R360" s="59"/>
      <c r="S360" s="59"/>
      <c r="T360" s="60"/>
      <c r="U360" s="33"/>
      <c r="V360" s="33"/>
      <c r="W360" s="33"/>
      <c r="X360" s="33"/>
      <c r="Y360" s="33"/>
      <c r="Z360" s="33"/>
      <c r="AA360" s="33"/>
      <c r="AB360" s="33"/>
      <c r="AC360" s="33"/>
      <c r="AD360" s="33"/>
      <c r="AE360" s="33"/>
      <c r="AT360" s="18" t="s">
        <v>245</v>
      </c>
      <c r="AU360" s="18" t="s">
        <v>85</v>
      </c>
    </row>
    <row r="361" spans="1:65" s="13" customFormat="1" x14ac:dyDescent="0.2">
      <c r="B361" s="179"/>
      <c r="D361" s="174" t="s">
        <v>247</v>
      </c>
      <c r="E361" s="180" t="s">
        <v>1</v>
      </c>
      <c r="F361" s="181" t="s">
        <v>3704</v>
      </c>
      <c r="G361" s="242"/>
      <c r="H361" s="243" t="s">
        <v>1</v>
      </c>
      <c r="I361" s="242"/>
      <c r="J361" s="242"/>
      <c r="K361" s="242"/>
      <c r="L361" s="179"/>
      <c r="M361" s="182"/>
      <c r="N361" s="183"/>
      <c r="O361" s="183"/>
      <c r="P361" s="183"/>
      <c r="Q361" s="183"/>
      <c r="R361" s="183"/>
      <c r="S361" s="183"/>
      <c r="T361" s="184"/>
      <c r="AT361" s="180" t="s">
        <v>247</v>
      </c>
      <c r="AU361" s="180" t="s">
        <v>85</v>
      </c>
      <c r="AV361" s="13" t="s">
        <v>83</v>
      </c>
      <c r="AW361" s="13" t="s">
        <v>33</v>
      </c>
      <c r="AX361" s="13" t="s">
        <v>76</v>
      </c>
      <c r="AY361" s="180" t="s">
        <v>235</v>
      </c>
    </row>
    <row r="362" spans="1:65" s="14" customFormat="1" x14ac:dyDescent="0.2">
      <c r="B362" s="185"/>
      <c r="D362" s="174" t="s">
        <v>247</v>
      </c>
      <c r="E362" s="186" t="s">
        <v>1</v>
      </c>
      <c r="F362" s="187" t="s">
        <v>3785</v>
      </c>
      <c r="G362" s="244"/>
      <c r="H362" s="245">
        <v>104.5</v>
      </c>
      <c r="I362" s="244"/>
      <c r="J362" s="244"/>
      <c r="K362" s="244"/>
      <c r="L362" s="185"/>
      <c r="M362" s="188"/>
      <c r="N362" s="189"/>
      <c r="O362" s="189"/>
      <c r="P362" s="189"/>
      <c r="Q362" s="189"/>
      <c r="R362" s="189"/>
      <c r="S362" s="189"/>
      <c r="T362" s="190"/>
      <c r="AT362" s="186" t="s">
        <v>247</v>
      </c>
      <c r="AU362" s="186" t="s">
        <v>85</v>
      </c>
      <c r="AV362" s="14" t="s">
        <v>85</v>
      </c>
      <c r="AW362" s="14" t="s">
        <v>33</v>
      </c>
      <c r="AX362" s="14" t="s">
        <v>76</v>
      </c>
      <c r="AY362" s="186" t="s">
        <v>235</v>
      </c>
    </row>
    <row r="363" spans="1:65" s="15" customFormat="1" x14ac:dyDescent="0.2">
      <c r="B363" s="191"/>
      <c r="D363" s="174" t="s">
        <v>247</v>
      </c>
      <c r="E363" s="192" t="s">
        <v>1</v>
      </c>
      <c r="F363" s="193" t="s">
        <v>252</v>
      </c>
      <c r="G363" s="246"/>
      <c r="H363" s="247">
        <v>104.5</v>
      </c>
      <c r="I363" s="246"/>
      <c r="J363" s="246"/>
      <c r="K363" s="246"/>
      <c r="L363" s="191"/>
      <c r="M363" s="194"/>
      <c r="N363" s="195"/>
      <c r="O363" s="195"/>
      <c r="P363" s="195"/>
      <c r="Q363" s="195"/>
      <c r="R363" s="195"/>
      <c r="S363" s="195"/>
      <c r="T363" s="196"/>
      <c r="AT363" s="192" t="s">
        <v>247</v>
      </c>
      <c r="AU363" s="192" t="s">
        <v>85</v>
      </c>
      <c r="AV363" s="15" t="s">
        <v>98</v>
      </c>
      <c r="AW363" s="15" t="s">
        <v>33</v>
      </c>
      <c r="AX363" s="15" t="s">
        <v>83</v>
      </c>
      <c r="AY363" s="192" t="s">
        <v>235</v>
      </c>
    </row>
    <row r="364" spans="1:65" s="12" customFormat="1" ht="22.9" customHeight="1" x14ac:dyDescent="0.2">
      <c r="B364" s="152"/>
      <c r="D364" s="153" t="s">
        <v>75</v>
      </c>
      <c r="E364" s="161" t="s">
        <v>85</v>
      </c>
      <c r="F364" s="161" t="s">
        <v>514</v>
      </c>
      <c r="G364" s="239"/>
      <c r="H364" s="239"/>
      <c r="I364" s="239"/>
      <c r="J364" s="253">
        <f>BK364</f>
        <v>0</v>
      </c>
      <c r="K364" s="239"/>
      <c r="L364" s="152"/>
      <c r="M364" s="155"/>
      <c r="N364" s="156"/>
      <c r="O364" s="156"/>
      <c r="P364" s="157">
        <f>SUM(P365:P371)</f>
        <v>0</v>
      </c>
      <c r="Q364" s="156"/>
      <c r="R364" s="157">
        <f>SUM(R365:R371)</f>
        <v>47.146920000000001</v>
      </c>
      <c r="S364" s="156"/>
      <c r="T364" s="158">
        <f>SUM(T365:T371)</f>
        <v>0</v>
      </c>
      <c r="AR364" s="153" t="s">
        <v>83</v>
      </c>
      <c r="AT364" s="159" t="s">
        <v>75</v>
      </c>
      <c r="AU364" s="159" t="s">
        <v>83</v>
      </c>
      <c r="AY364" s="153" t="s">
        <v>235</v>
      </c>
      <c r="BK364" s="160">
        <f>SUM(BK365:BK371)</f>
        <v>0</v>
      </c>
    </row>
    <row r="365" spans="1:65" s="2" customFormat="1" ht="30" customHeight="1" x14ac:dyDescent="0.2">
      <c r="A365" s="33"/>
      <c r="B365" s="162"/>
      <c r="C365" s="163" t="s">
        <v>509</v>
      </c>
      <c r="D365" s="163" t="s">
        <v>237</v>
      </c>
      <c r="E365" s="164" t="s">
        <v>3786</v>
      </c>
      <c r="F365" s="165" t="s">
        <v>3787</v>
      </c>
      <c r="G365" s="240" t="s">
        <v>627</v>
      </c>
      <c r="H365" s="241">
        <v>172</v>
      </c>
      <c r="I365" s="167"/>
      <c r="J365" s="254">
        <f>ROUND(I365*H365,2)</f>
        <v>0</v>
      </c>
      <c r="K365" s="255" t="s">
        <v>241</v>
      </c>
      <c r="L365" s="34"/>
      <c r="M365" s="168" t="s">
        <v>1</v>
      </c>
      <c r="N365" s="169" t="s">
        <v>41</v>
      </c>
      <c r="O365" s="59"/>
      <c r="P365" s="170">
        <f>O365*H365</f>
        <v>0</v>
      </c>
      <c r="Q365" s="170">
        <v>0.27411000000000002</v>
      </c>
      <c r="R365" s="170">
        <f>Q365*H365</f>
        <v>47.146920000000001</v>
      </c>
      <c r="S365" s="170">
        <v>0</v>
      </c>
      <c r="T365" s="171">
        <f>S365*H365</f>
        <v>0</v>
      </c>
      <c r="U365" s="33"/>
      <c r="V365" s="33"/>
      <c r="W365" s="33"/>
      <c r="X365" s="33"/>
      <c r="Y365" s="33"/>
      <c r="Z365" s="33"/>
      <c r="AA365" s="33"/>
      <c r="AB365" s="33"/>
      <c r="AC365" s="33"/>
      <c r="AD365" s="33"/>
      <c r="AE365" s="33"/>
      <c r="AR365" s="172" t="s">
        <v>98</v>
      </c>
      <c r="AT365" s="172" t="s">
        <v>237</v>
      </c>
      <c r="AU365" s="172" t="s">
        <v>85</v>
      </c>
      <c r="AY365" s="18" t="s">
        <v>235</v>
      </c>
      <c r="BE365" s="173">
        <f>IF(N365="základní",J365,0)</f>
        <v>0</v>
      </c>
      <c r="BF365" s="173">
        <f>IF(N365="snížená",J365,0)</f>
        <v>0</v>
      </c>
      <c r="BG365" s="173">
        <f>IF(N365="zákl. přenesená",J365,0)</f>
        <v>0</v>
      </c>
      <c r="BH365" s="173">
        <f>IF(N365="sníž. přenesená",J365,0)</f>
        <v>0</v>
      </c>
      <c r="BI365" s="173">
        <f>IF(N365="nulová",J365,0)</f>
        <v>0</v>
      </c>
      <c r="BJ365" s="18" t="s">
        <v>83</v>
      </c>
      <c r="BK365" s="173">
        <f>ROUND(I365*H365,2)</f>
        <v>0</v>
      </c>
      <c r="BL365" s="18" t="s">
        <v>98</v>
      </c>
      <c r="BM365" s="172" t="s">
        <v>3788</v>
      </c>
    </row>
    <row r="366" spans="1:65" s="2" customFormat="1" ht="39" x14ac:dyDescent="0.2">
      <c r="A366" s="33"/>
      <c r="B366" s="34"/>
      <c r="C366" s="33"/>
      <c r="D366" s="174" t="s">
        <v>243</v>
      </c>
      <c r="E366" s="33"/>
      <c r="F366" s="175" t="s">
        <v>3789</v>
      </c>
      <c r="G366" s="238"/>
      <c r="H366" s="238"/>
      <c r="I366" s="238"/>
      <c r="J366" s="238"/>
      <c r="K366" s="238"/>
      <c r="L366" s="34"/>
      <c r="M366" s="176"/>
      <c r="N366" s="177"/>
      <c r="O366" s="59"/>
      <c r="P366" s="59"/>
      <c r="Q366" s="59"/>
      <c r="R366" s="59"/>
      <c r="S366" s="59"/>
      <c r="T366" s="60"/>
      <c r="U366" s="33"/>
      <c r="V366" s="33"/>
      <c r="W366" s="33"/>
      <c r="X366" s="33"/>
      <c r="Y366" s="33"/>
      <c r="Z366" s="33"/>
      <c r="AA366" s="33"/>
      <c r="AB366" s="33"/>
      <c r="AC366" s="33"/>
      <c r="AD366" s="33"/>
      <c r="AE366" s="33"/>
      <c r="AT366" s="18" t="s">
        <v>243</v>
      </c>
      <c r="AU366" s="18" t="s">
        <v>85</v>
      </c>
    </row>
    <row r="367" spans="1:65" s="2" customFormat="1" ht="87.75" x14ac:dyDescent="0.2">
      <c r="A367" s="33"/>
      <c r="B367" s="34"/>
      <c r="C367" s="33"/>
      <c r="D367" s="174" t="s">
        <v>245</v>
      </c>
      <c r="E367" s="33"/>
      <c r="F367" s="178" t="s">
        <v>1422</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245</v>
      </c>
      <c r="AU367" s="18" t="s">
        <v>85</v>
      </c>
    </row>
    <row r="368" spans="1:65" s="13" customFormat="1" x14ac:dyDescent="0.2">
      <c r="B368" s="179"/>
      <c r="D368" s="174" t="s">
        <v>247</v>
      </c>
      <c r="E368" s="180" t="s">
        <v>1</v>
      </c>
      <c r="F368" s="181" t="s">
        <v>3704</v>
      </c>
      <c r="G368" s="242"/>
      <c r="H368" s="243" t="s">
        <v>1</v>
      </c>
      <c r="I368" s="242"/>
      <c r="J368" s="242"/>
      <c r="K368" s="242"/>
      <c r="L368" s="179"/>
      <c r="M368" s="182"/>
      <c r="N368" s="183"/>
      <c r="O368" s="183"/>
      <c r="P368" s="183"/>
      <c r="Q368" s="183"/>
      <c r="R368" s="183"/>
      <c r="S368" s="183"/>
      <c r="T368" s="184"/>
      <c r="AT368" s="180" t="s">
        <v>247</v>
      </c>
      <c r="AU368" s="180" t="s">
        <v>85</v>
      </c>
      <c r="AV368" s="13" t="s">
        <v>83</v>
      </c>
      <c r="AW368" s="13" t="s">
        <v>33</v>
      </c>
      <c r="AX368" s="13" t="s">
        <v>76</v>
      </c>
      <c r="AY368" s="180" t="s">
        <v>235</v>
      </c>
    </row>
    <row r="369" spans="1:65" s="13" customFormat="1" x14ac:dyDescent="0.2">
      <c r="B369" s="179"/>
      <c r="D369" s="174" t="s">
        <v>247</v>
      </c>
      <c r="E369" s="180" t="s">
        <v>1</v>
      </c>
      <c r="F369" s="181" t="s">
        <v>3790</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4" customFormat="1" x14ac:dyDescent="0.2">
      <c r="B370" s="185"/>
      <c r="D370" s="174" t="s">
        <v>247</v>
      </c>
      <c r="E370" s="186" t="s">
        <v>1</v>
      </c>
      <c r="F370" s="187" t="s">
        <v>3791</v>
      </c>
      <c r="G370" s="244"/>
      <c r="H370" s="245">
        <v>172</v>
      </c>
      <c r="I370" s="244"/>
      <c r="J370" s="244"/>
      <c r="K370" s="244"/>
      <c r="L370" s="185"/>
      <c r="M370" s="188"/>
      <c r="N370" s="189"/>
      <c r="O370" s="189"/>
      <c r="P370" s="189"/>
      <c r="Q370" s="189"/>
      <c r="R370" s="189"/>
      <c r="S370" s="189"/>
      <c r="T370" s="190"/>
      <c r="AT370" s="186" t="s">
        <v>247</v>
      </c>
      <c r="AU370" s="186" t="s">
        <v>85</v>
      </c>
      <c r="AV370" s="14" t="s">
        <v>85</v>
      </c>
      <c r="AW370" s="14" t="s">
        <v>33</v>
      </c>
      <c r="AX370" s="14" t="s">
        <v>76</v>
      </c>
      <c r="AY370" s="186" t="s">
        <v>235</v>
      </c>
    </row>
    <row r="371" spans="1:65" s="15" customFormat="1" x14ac:dyDescent="0.2">
      <c r="B371" s="191"/>
      <c r="D371" s="174" t="s">
        <v>247</v>
      </c>
      <c r="E371" s="192" t="s">
        <v>1</v>
      </c>
      <c r="F371" s="193" t="s">
        <v>252</v>
      </c>
      <c r="G371" s="246"/>
      <c r="H371" s="247">
        <v>172</v>
      </c>
      <c r="I371" s="246"/>
      <c r="J371" s="246"/>
      <c r="K371" s="246"/>
      <c r="L371" s="191"/>
      <c r="M371" s="194"/>
      <c r="N371" s="195"/>
      <c r="O371" s="195"/>
      <c r="P371" s="195"/>
      <c r="Q371" s="195"/>
      <c r="R371" s="195"/>
      <c r="S371" s="195"/>
      <c r="T371" s="196"/>
      <c r="AT371" s="192" t="s">
        <v>247</v>
      </c>
      <c r="AU371" s="192" t="s">
        <v>85</v>
      </c>
      <c r="AV371" s="15" t="s">
        <v>98</v>
      </c>
      <c r="AW371" s="15" t="s">
        <v>33</v>
      </c>
      <c r="AX371" s="15" t="s">
        <v>83</v>
      </c>
      <c r="AY371" s="192" t="s">
        <v>235</v>
      </c>
    </row>
    <row r="372" spans="1:65" s="12" customFormat="1" ht="22.9" customHeight="1" x14ac:dyDescent="0.2">
      <c r="B372" s="152"/>
      <c r="D372" s="153" t="s">
        <v>75</v>
      </c>
      <c r="E372" s="161" t="s">
        <v>98</v>
      </c>
      <c r="F372" s="161" t="s">
        <v>581</v>
      </c>
      <c r="G372" s="239"/>
      <c r="H372" s="239"/>
      <c r="I372" s="239"/>
      <c r="J372" s="253">
        <f>BK372</f>
        <v>0</v>
      </c>
      <c r="K372" s="239"/>
      <c r="L372" s="152"/>
      <c r="M372" s="155"/>
      <c r="N372" s="156"/>
      <c r="O372" s="156"/>
      <c r="P372" s="157">
        <f>SUM(P373:P393)</f>
        <v>0</v>
      </c>
      <c r="Q372" s="156"/>
      <c r="R372" s="157">
        <f>SUM(R373:R393)</f>
        <v>2.0092379999999999</v>
      </c>
      <c r="S372" s="156"/>
      <c r="T372" s="158">
        <f>SUM(T373:T393)</f>
        <v>0</v>
      </c>
      <c r="AR372" s="153" t="s">
        <v>83</v>
      </c>
      <c r="AT372" s="159" t="s">
        <v>75</v>
      </c>
      <c r="AU372" s="159" t="s">
        <v>83</v>
      </c>
      <c r="AY372" s="153" t="s">
        <v>235</v>
      </c>
      <c r="BK372" s="160">
        <f>SUM(BK373:BK393)</f>
        <v>0</v>
      </c>
    </row>
    <row r="373" spans="1:65" s="2" customFormat="1" ht="19.899999999999999" customHeight="1" x14ac:dyDescent="0.2">
      <c r="A373" s="33"/>
      <c r="B373" s="162"/>
      <c r="C373" s="163" t="s">
        <v>515</v>
      </c>
      <c r="D373" s="163" t="s">
        <v>237</v>
      </c>
      <c r="E373" s="164" t="s">
        <v>1591</v>
      </c>
      <c r="F373" s="165" t="s">
        <v>1592</v>
      </c>
      <c r="G373" s="240" t="s">
        <v>271</v>
      </c>
      <c r="H373" s="241">
        <v>0.22</v>
      </c>
      <c r="I373" s="167"/>
      <c r="J373" s="254">
        <f>ROUND(I373*H373,2)</f>
        <v>0</v>
      </c>
      <c r="K373" s="255" t="s">
        <v>241</v>
      </c>
      <c r="L373" s="34"/>
      <c r="M373" s="168" t="s">
        <v>1</v>
      </c>
      <c r="N373" s="169" t="s">
        <v>41</v>
      </c>
      <c r="O373" s="59"/>
      <c r="P373" s="170">
        <f>O373*H373</f>
        <v>0</v>
      </c>
      <c r="Q373" s="170">
        <v>1.89</v>
      </c>
      <c r="R373" s="170">
        <f>Q373*H373</f>
        <v>0.4158</v>
      </c>
      <c r="S373" s="170">
        <v>0</v>
      </c>
      <c r="T373" s="171">
        <f>S373*H373</f>
        <v>0</v>
      </c>
      <c r="U373" s="33"/>
      <c r="V373" s="33"/>
      <c r="W373" s="33"/>
      <c r="X373" s="33"/>
      <c r="Y373" s="33"/>
      <c r="Z373" s="33"/>
      <c r="AA373" s="33"/>
      <c r="AB373" s="33"/>
      <c r="AC373" s="33"/>
      <c r="AD373" s="33"/>
      <c r="AE373" s="33"/>
      <c r="AR373" s="172" t="s">
        <v>98</v>
      </c>
      <c r="AT373" s="172" t="s">
        <v>237</v>
      </c>
      <c r="AU373" s="172" t="s">
        <v>85</v>
      </c>
      <c r="AY373" s="18" t="s">
        <v>235</v>
      </c>
      <c r="BE373" s="173">
        <f>IF(N373="základní",J373,0)</f>
        <v>0</v>
      </c>
      <c r="BF373" s="173">
        <f>IF(N373="snížená",J373,0)</f>
        <v>0</v>
      </c>
      <c r="BG373" s="173">
        <f>IF(N373="zákl. přenesená",J373,0)</f>
        <v>0</v>
      </c>
      <c r="BH373" s="173">
        <f>IF(N373="sníž. přenesená",J373,0)</f>
        <v>0</v>
      </c>
      <c r="BI373" s="173">
        <f>IF(N373="nulová",J373,0)</f>
        <v>0</v>
      </c>
      <c r="BJ373" s="18" t="s">
        <v>83</v>
      </c>
      <c r="BK373" s="173">
        <f>ROUND(I373*H373,2)</f>
        <v>0</v>
      </c>
      <c r="BL373" s="18" t="s">
        <v>98</v>
      </c>
      <c r="BM373" s="172" t="s">
        <v>3792</v>
      </c>
    </row>
    <row r="374" spans="1:65" s="2" customFormat="1" ht="19.5" x14ac:dyDescent="0.2">
      <c r="A374" s="33"/>
      <c r="B374" s="34"/>
      <c r="C374" s="33"/>
      <c r="D374" s="174" t="s">
        <v>243</v>
      </c>
      <c r="E374" s="33"/>
      <c r="F374" s="175" t="s">
        <v>1594</v>
      </c>
      <c r="G374" s="238"/>
      <c r="H374" s="238"/>
      <c r="I374" s="238"/>
      <c r="J374" s="238"/>
      <c r="K374" s="238"/>
      <c r="L374" s="34"/>
      <c r="M374" s="176"/>
      <c r="N374" s="177"/>
      <c r="O374" s="59"/>
      <c r="P374" s="59"/>
      <c r="Q374" s="59"/>
      <c r="R374" s="59"/>
      <c r="S374" s="59"/>
      <c r="T374" s="60"/>
      <c r="U374" s="33"/>
      <c r="V374" s="33"/>
      <c r="W374" s="33"/>
      <c r="X374" s="33"/>
      <c r="Y374" s="33"/>
      <c r="Z374" s="33"/>
      <c r="AA374" s="33"/>
      <c r="AB374" s="33"/>
      <c r="AC374" s="33"/>
      <c r="AD374" s="33"/>
      <c r="AE374" s="33"/>
      <c r="AT374" s="18" t="s">
        <v>243</v>
      </c>
      <c r="AU374" s="18" t="s">
        <v>85</v>
      </c>
    </row>
    <row r="375" spans="1:65" s="2" customFormat="1" ht="87.75" x14ac:dyDescent="0.2">
      <c r="A375" s="33"/>
      <c r="B375" s="34"/>
      <c r="C375" s="33"/>
      <c r="D375" s="174" t="s">
        <v>245</v>
      </c>
      <c r="E375" s="33"/>
      <c r="F375" s="178" t="s">
        <v>1595</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245</v>
      </c>
      <c r="AU375" s="18" t="s">
        <v>85</v>
      </c>
    </row>
    <row r="376" spans="1:65" s="13" customFormat="1" x14ac:dyDescent="0.2">
      <c r="B376" s="179"/>
      <c r="D376" s="174" t="s">
        <v>247</v>
      </c>
      <c r="E376" s="180" t="s">
        <v>1</v>
      </c>
      <c r="F376" s="181" t="s">
        <v>3704</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3" customFormat="1" x14ac:dyDescent="0.2">
      <c r="B377" s="179"/>
      <c r="D377" s="174" t="s">
        <v>247</v>
      </c>
      <c r="E377" s="180" t="s">
        <v>1</v>
      </c>
      <c r="F377" s="181" t="s">
        <v>3607</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4" customFormat="1" x14ac:dyDescent="0.2">
      <c r="B378" s="185"/>
      <c r="D378" s="174" t="s">
        <v>247</v>
      </c>
      <c r="E378" s="186" t="s">
        <v>1</v>
      </c>
      <c r="F378" s="187" t="s">
        <v>3793</v>
      </c>
      <c r="G378" s="244"/>
      <c r="H378" s="245">
        <v>0.22</v>
      </c>
      <c r="I378" s="244"/>
      <c r="J378" s="244"/>
      <c r="K378" s="244"/>
      <c r="L378" s="185"/>
      <c r="M378" s="188"/>
      <c r="N378" s="189"/>
      <c r="O378" s="189"/>
      <c r="P378" s="189"/>
      <c r="Q378" s="189"/>
      <c r="R378" s="189"/>
      <c r="S378" s="189"/>
      <c r="T378" s="190"/>
      <c r="AT378" s="186" t="s">
        <v>247</v>
      </c>
      <c r="AU378" s="186" t="s">
        <v>85</v>
      </c>
      <c r="AV378" s="14" t="s">
        <v>85</v>
      </c>
      <c r="AW378" s="14" t="s">
        <v>33</v>
      </c>
      <c r="AX378" s="14" t="s">
        <v>76</v>
      </c>
      <c r="AY378" s="186" t="s">
        <v>235</v>
      </c>
    </row>
    <row r="379" spans="1:65" s="15" customFormat="1" x14ac:dyDescent="0.2">
      <c r="B379" s="191"/>
      <c r="D379" s="174" t="s">
        <v>247</v>
      </c>
      <c r="E379" s="192" t="s">
        <v>1</v>
      </c>
      <c r="F379" s="193" t="s">
        <v>252</v>
      </c>
      <c r="G379" s="246"/>
      <c r="H379" s="247">
        <v>0.22</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523</v>
      </c>
      <c r="D380" s="163" t="s">
        <v>237</v>
      </c>
      <c r="E380" s="164" t="s">
        <v>1632</v>
      </c>
      <c r="F380" s="165" t="s">
        <v>1633</v>
      </c>
      <c r="G380" s="240" t="s">
        <v>271</v>
      </c>
      <c r="H380" s="241">
        <v>0.66</v>
      </c>
      <c r="I380" s="167"/>
      <c r="J380" s="254">
        <f>ROUND(I380*H380,2)</f>
        <v>0</v>
      </c>
      <c r="K380" s="255" t="s">
        <v>241</v>
      </c>
      <c r="L380" s="34"/>
      <c r="M380" s="168" t="s">
        <v>1</v>
      </c>
      <c r="N380" s="169" t="s">
        <v>41</v>
      </c>
      <c r="O380" s="59"/>
      <c r="P380" s="170">
        <f>O380*H380</f>
        <v>0</v>
      </c>
      <c r="Q380" s="170">
        <v>2.4142999999999999</v>
      </c>
      <c r="R380" s="170">
        <f>Q380*H380</f>
        <v>1.5934379999999999</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3794</v>
      </c>
    </row>
    <row r="381" spans="1:65" s="2" customFormat="1" ht="29.25" x14ac:dyDescent="0.2">
      <c r="A381" s="33"/>
      <c r="B381" s="34"/>
      <c r="C381" s="33"/>
      <c r="D381" s="174" t="s">
        <v>243</v>
      </c>
      <c r="E381" s="33"/>
      <c r="F381" s="175" t="s">
        <v>1635</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117" x14ac:dyDescent="0.2">
      <c r="A382" s="33"/>
      <c r="B382" s="34"/>
      <c r="C382" s="33"/>
      <c r="D382" s="174" t="s">
        <v>245</v>
      </c>
      <c r="E382" s="33"/>
      <c r="F382" s="178" t="s">
        <v>1636</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3704</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3795</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3796</v>
      </c>
      <c r="G385" s="244"/>
      <c r="H385" s="245">
        <v>0.66</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0.66</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4.45" customHeight="1" x14ac:dyDescent="0.2">
      <c r="A387" s="33"/>
      <c r="B387" s="162"/>
      <c r="C387" s="163" t="s">
        <v>534</v>
      </c>
      <c r="D387" s="163" t="s">
        <v>237</v>
      </c>
      <c r="E387" s="164" t="s">
        <v>2291</v>
      </c>
      <c r="F387" s="165" t="s">
        <v>2292</v>
      </c>
      <c r="G387" s="240" t="s">
        <v>263</v>
      </c>
      <c r="H387" s="241">
        <v>2.2000000000000002</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3797</v>
      </c>
    </row>
    <row r="388" spans="1:65" s="2" customFormat="1" ht="19.5" x14ac:dyDescent="0.2">
      <c r="A388" s="33"/>
      <c r="B388" s="34"/>
      <c r="C388" s="33"/>
      <c r="D388" s="174" t="s">
        <v>243</v>
      </c>
      <c r="E388" s="33"/>
      <c r="F388" s="175" t="s">
        <v>2294</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17" x14ac:dyDescent="0.2">
      <c r="A389" s="33"/>
      <c r="B389" s="34"/>
      <c r="C389" s="33"/>
      <c r="D389" s="174" t="s">
        <v>245</v>
      </c>
      <c r="E389" s="33"/>
      <c r="F389" s="178" t="s">
        <v>1636</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3704</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3636</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3798</v>
      </c>
      <c r="G392" s="244"/>
      <c r="H392" s="245">
        <v>2.2000000000000002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2.2000000000000002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12" customFormat="1" ht="22.9" customHeight="1" x14ac:dyDescent="0.2">
      <c r="B394" s="152"/>
      <c r="D394" s="153" t="s">
        <v>75</v>
      </c>
      <c r="E394" s="161" t="s">
        <v>281</v>
      </c>
      <c r="F394" s="161" t="s">
        <v>1640</v>
      </c>
      <c r="G394" s="239"/>
      <c r="H394" s="239"/>
      <c r="I394" s="239"/>
      <c r="J394" s="253">
        <f>BK394</f>
        <v>0</v>
      </c>
      <c r="K394" s="239"/>
      <c r="L394" s="152"/>
      <c r="M394" s="155"/>
      <c r="N394" s="156"/>
      <c r="O394" s="156"/>
      <c r="P394" s="157">
        <f>SUM(P395:P479)</f>
        <v>0</v>
      </c>
      <c r="Q394" s="156"/>
      <c r="R394" s="157">
        <f>SUM(R395:R479)</f>
        <v>68.349439999999987</v>
      </c>
      <c r="S394" s="156"/>
      <c r="T394" s="158">
        <f>SUM(T395:T479)</f>
        <v>0</v>
      </c>
      <c r="AR394" s="153" t="s">
        <v>83</v>
      </c>
      <c r="AT394" s="159" t="s">
        <v>75</v>
      </c>
      <c r="AU394" s="159" t="s">
        <v>83</v>
      </c>
      <c r="AY394" s="153" t="s">
        <v>235</v>
      </c>
      <c r="BK394" s="160">
        <f>SUM(BK395:BK479)</f>
        <v>0</v>
      </c>
    </row>
    <row r="395" spans="1:65" s="2" customFormat="1" ht="30" customHeight="1" x14ac:dyDescent="0.2">
      <c r="A395" s="33"/>
      <c r="B395" s="162"/>
      <c r="C395" s="163" t="s">
        <v>539</v>
      </c>
      <c r="D395" s="163" t="s">
        <v>237</v>
      </c>
      <c r="E395" s="164" t="s">
        <v>3799</v>
      </c>
      <c r="F395" s="165" t="s">
        <v>3800</v>
      </c>
      <c r="G395" s="240" t="s">
        <v>263</v>
      </c>
      <c r="H395" s="241">
        <v>841.6</v>
      </c>
      <c r="I395" s="167"/>
      <c r="J395" s="254">
        <f>ROUND(I395*H395,2)</f>
        <v>0</v>
      </c>
      <c r="K395" s="255" t="s">
        <v>241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3801</v>
      </c>
    </row>
    <row r="396" spans="1:65" s="2" customFormat="1" ht="48.75" x14ac:dyDescent="0.2">
      <c r="A396" s="33"/>
      <c r="B396" s="34"/>
      <c r="C396" s="33"/>
      <c r="D396" s="174" t="s">
        <v>243</v>
      </c>
      <c r="E396" s="33"/>
      <c r="F396" s="175" t="s">
        <v>3802</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245</v>
      </c>
      <c r="E397" s="33"/>
      <c r="F397" s="178" t="s">
        <v>3803</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245</v>
      </c>
      <c r="AU397" s="18" t="s">
        <v>85</v>
      </c>
    </row>
    <row r="398" spans="1:65" s="13" customFormat="1" x14ac:dyDescent="0.2">
      <c r="B398" s="179"/>
      <c r="D398" s="174" t="s">
        <v>247</v>
      </c>
      <c r="E398" s="180" t="s">
        <v>1</v>
      </c>
      <c r="F398" s="181" t="s">
        <v>3704</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3804</v>
      </c>
      <c r="G399" s="244"/>
      <c r="H399" s="245">
        <v>666</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4" customFormat="1" x14ac:dyDescent="0.2">
      <c r="B400" s="185"/>
      <c r="D400" s="174" t="s">
        <v>247</v>
      </c>
      <c r="E400" s="186" t="s">
        <v>1</v>
      </c>
      <c r="F400" s="187" t="s">
        <v>3781</v>
      </c>
      <c r="G400" s="244"/>
      <c r="H400" s="245">
        <v>19</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4" customFormat="1" x14ac:dyDescent="0.2">
      <c r="B401" s="185"/>
      <c r="D401" s="174" t="s">
        <v>247</v>
      </c>
      <c r="E401" s="186" t="s">
        <v>1</v>
      </c>
      <c r="F401" s="187" t="s">
        <v>3782</v>
      </c>
      <c r="G401" s="244"/>
      <c r="H401" s="245">
        <v>55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3783</v>
      </c>
      <c r="G402" s="244"/>
      <c r="H402" s="245">
        <v>101.6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841.6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97" t="s">
        <v>543</v>
      </c>
      <c r="D404" s="197" t="s">
        <v>338</v>
      </c>
      <c r="E404" s="198" t="s">
        <v>3805</v>
      </c>
      <c r="F404" s="199" t="s">
        <v>3806</v>
      </c>
      <c r="G404" s="248" t="s">
        <v>341</v>
      </c>
      <c r="H404" s="249">
        <v>17.841999999999999</v>
      </c>
      <c r="I404" s="200"/>
      <c r="J404" s="256">
        <f>ROUND(I404*H404,2)</f>
        <v>0</v>
      </c>
      <c r="K404" s="257" t="s">
        <v>241</v>
      </c>
      <c r="L404" s="201"/>
      <c r="M404" s="202" t="s">
        <v>1</v>
      </c>
      <c r="N404" s="203" t="s">
        <v>41</v>
      </c>
      <c r="O404" s="59"/>
      <c r="P404" s="170">
        <f>O404*H404</f>
        <v>0</v>
      </c>
      <c r="Q404" s="170">
        <v>1</v>
      </c>
      <c r="R404" s="170">
        <f>Q404*H404</f>
        <v>17.841999999999999</v>
      </c>
      <c r="S404" s="170">
        <v>0</v>
      </c>
      <c r="T404" s="171">
        <f>S404*H404</f>
        <v>0</v>
      </c>
      <c r="U404" s="33"/>
      <c r="V404" s="33"/>
      <c r="W404" s="33"/>
      <c r="X404" s="33"/>
      <c r="Y404" s="33"/>
      <c r="Z404" s="33"/>
      <c r="AA404" s="33"/>
      <c r="AB404" s="33"/>
      <c r="AC404" s="33"/>
      <c r="AD404" s="33"/>
      <c r="AE404" s="33"/>
      <c r="AR404" s="172" t="s">
        <v>316</v>
      </c>
      <c r="AT404" s="172" t="s">
        <v>338</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3807</v>
      </c>
    </row>
    <row r="405" spans="1:65" s="2" customFormat="1" x14ac:dyDescent="0.2">
      <c r="A405" s="33"/>
      <c r="B405" s="34"/>
      <c r="C405" s="33"/>
      <c r="D405" s="174" t="s">
        <v>243</v>
      </c>
      <c r="E405" s="33"/>
      <c r="F405" s="175" t="s">
        <v>3806</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13" customFormat="1" x14ac:dyDescent="0.2">
      <c r="B406" s="179"/>
      <c r="D406" s="174" t="s">
        <v>247</v>
      </c>
      <c r="E406" s="180" t="s">
        <v>1</v>
      </c>
      <c r="F406" s="181" t="s">
        <v>3808</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3809</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3810</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3811</v>
      </c>
      <c r="G409" s="244"/>
      <c r="H409" s="245">
        <v>17.841999999999999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17.841999999999999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2" customFormat="1" ht="14.45" customHeight="1" x14ac:dyDescent="0.2">
      <c r="A411" s="33"/>
      <c r="B411" s="162"/>
      <c r="C411" s="163" t="s">
        <v>551</v>
      </c>
      <c r="D411" s="163" t="s">
        <v>237</v>
      </c>
      <c r="E411" s="164" t="s">
        <v>3812</v>
      </c>
      <c r="F411" s="165" t="s">
        <v>3813</v>
      </c>
      <c r="G411" s="240" t="s">
        <v>263</v>
      </c>
      <c r="H411" s="241">
        <v>769.6</v>
      </c>
      <c r="I411" s="167"/>
      <c r="J411" s="254">
        <f>ROUND(I411*H411,2)</f>
        <v>0</v>
      </c>
      <c r="K411" s="255" t="s">
        <v>241</v>
      </c>
      <c r="L411" s="34"/>
      <c r="M411" s="168" t="s">
        <v>1</v>
      </c>
      <c r="N411" s="169" t="s">
        <v>41</v>
      </c>
      <c r="O411" s="59"/>
      <c r="P411" s="170">
        <f>O411*H411</f>
        <v>0</v>
      </c>
      <c r="Q411" s="170">
        <v>0</v>
      </c>
      <c r="R411" s="170">
        <f>Q411*H411</f>
        <v>0</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3814</v>
      </c>
    </row>
    <row r="412" spans="1:65" s="2" customFormat="1" ht="29.25" x14ac:dyDescent="0.2">
      <c r="A412" s="33"/>
      <c r="B412" s="34"/>
      <c r="C412" s="33"/>
      <c r="D412" s="174" t="s">
        <v>243</v>
      </c>
      <c r="E412" s="33"/>
      <c r="F412" s="175" t="s">
        <v>3815</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13" customFormat="1" x14ac:dyDescent="0.2">
      <c r="B413" s="179"/>
      <c r="D413" s="174" t="s">
        <v>247</v>
      </c>
      <c r="E413" s="180" t="s">
        <v>1</v>
      </c>
      <c r="F413" s="181" t="s">
        <v>3704</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3816</v>
      </c>
      <c r="G414" s="244"/>
      <c r="H414" s="245">
        <v>594</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3781</v>
      </c>
      <c r="G415" s="244"/>
      <c r="H415" s="245">
        <v>19</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4" customFormat="1" x14ac:dyDescent="0.2">
      <c r="B416" s="185"/>
      <c r="D416" s="174" t="s">
        <v>247</v>
      </c>
      <c r="E416" s="186" t="s">
        <v>1</v>
      </c>
      <c r="F416" s="187" t="s">
        <v>3782</v>
      </c>
      <c r="G416" s="244"/>
      <c r="H416" s="245">
        <v>55</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4" customFormat="1" x14ac:dyDescent="0.2">
      <c r="B417" s="185"/>
      <c r="D417" s="174" t="s">
        <v>247</v>
      </c>
      <c r="E417" s="186" t="s">
        <v>1</v>
      </c>
      <c r="F417" s="187" t="s">
        <v>3783</v>
      </c>
      <c r="G417" s="244"/>
      <c r="H417" s="245">
        <v>101.6</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769.6</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4.45" customHeight="1" x14ac:dyDescent="0.2">
      <c r="A419" s="33"/>
      <c r="B419" s="162"/>
      <c r="C419" s="163" t="s">
        <v>559</v>
      </c>
      <c r="D419" s="163" t="s">
        <v>237</v>
      </c>
      <c r="E419" s="164" t="s">
        <v>1649</v>
      </c>
      <c r="F419" s="165" t="s">
        <v>1650</v>
      </c>
      <c r="G419" s="240" t="s">
        <v>263</v>
      </c>
      <c r="H419" s="241">
        <v>1053.5999999999999</v>
      </c>
      <c r="I419" s="167"/>
      <c r="J419" s="254">
        <f>ROUND(I419*H419,2)</f>
        <v>0</v>
      </c>
      <c r="K419" s="255" t="s">
        <v>241</v>
      </c>
      <c r="L419" s="34"/>
      <c r="M419" s="168" t="s">
        <v>1</v>
      </c>
      <c r="N419" s="169" t="s">
        <v>41</v>
      </c>
      <c r="O419" s="59"/>
      <c r="P419" s="170">
        <f>O419*H419</f>
        <v>0</v>
      </c>
      <c r="Q419" s="170">
        <v>0</v>
      </c>
      <c r="R419" s="170">
        <f>Q419*H419</f>
        <v>0</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3817</v>
      </c>
    </row>
    <row r="420" spans="1:65" s="2" customFormat="1" ht="19.5" x14ac:dyDescent="0.2">
      <c r="A420" s="33"/>
      <c r="B420" s="34"/>
      <c r="C420" s="33"/>
      <c r="D420" s="174" t="s">
        <v>243</v>
      </c>
      <c r="E420" s="33"/>
      <c r="F420" s="175" t="s">
        <v>1652</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13" customFormat="1" x14ac:dyDescent="0.2">
      <c r="B421" s="179"/>
      <c r="D421" s="174" t="s">
        <v>247</v>
      </c>
      <c r="E421" s="180" t="s">
        <v>1</v>
      </c>
      <c r="F421" s="181" t="s">
        <v>3704</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4" customFormat="1" x14ac:dyDescent="0.2">
      <c r="B422" s="185"/>
      <c r="D422" s="174" t="s">
        <v>247</v>
      </c>
      <c r="E422" s="186" t="s">
        <v>1</v>
      </c>
      <c r="F422" s="187" t="s">
        <v>3818</v>
      </c>
      <c r="G422" s="244"/>
      <c r="H422" s="245">
        <v>878</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4" customFormat="1" x14ac:dyDescent="0.2">
      <c r="B423" s="185"/>
      <c r="D423" s="174" t="s">
        <v>247</v>
      </c>
      <c r="E423" s="186" t="s">
        <v>1</v>
      </c>
      <c r="F423" s="187" t="s">
        <v>3781</v>
      </c>
      <c r="G423" s="244"/>
      <c r="H423" s="245">
        <v>19</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3782</v>
      </c>
      <c r="G424" s="244"/>
      <c r="H424" s="245">
        <v>55</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4" customFormat="1" x14ac:dyDescent="0.2">
      <c r="B425" s="185"/>
      <c r="D425" s="174" t="s">
        <v>247</v>
      </c>
      <c r="E425" s="186" t="s">
        <v>1</v>
      </c>
      <c r="F425" s="187" t="s">
        <v>3783</v>
      </c>
      <c r="G425" s="244"/>
      <c r="H425" s="245">
        <v>101.6</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1053.5999999999999</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566</v>
      </c>
      <c r="D427" s="163" t="s">
        <v>237</v>
      </c>
      <c r="E427" s="164" t="s">
        <v>3819</v>
      </c>
      <c r="F427" s="165" t="s">
        <v>3820</v>
      </c>
      <c r="G427" s="240" t="s">
        <v>263</v>
      </c>
      <c r="H427" s="241">
        <v>715.6</v>
      </c>
      <c r="I427" s="167"/>
      <c r="J427" s="254">
        <f>ROUND(I427*H427,2)</f>
        <v>0</v>
      </c>
      <c r="K427" s="255" t="s">
        <v>241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3821</v>
      </c>
    </row>
    <row r="428" spans="1:65" s="2" customFormat="1" ht="39" x14ac:dyDescent="0.2">
      <c r="A428" s="33"/>
      <c r="B428" s="34"/>
      <c r="C428" s="33"/>
      <c r="D428" s="174" t="s">
        <v>243</v>
      </c>
      <c r="E428" s="33"/>
      <c r="F428" s="175" t="s">
        <v>3822</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48.75" x14ac:dyDescent="0.2">
      <c r="A429" s="33"/>
      <c r="B429" s="34"/>
      <c r="C429" s="33"/>
      <c r="D429" s="174" t="s">
        <v>245</v>
      </c>
      <c r="E429" s="33"/>
      <c r="F429" s="178" t="s">
        <v>3823</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3704</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3824</v>
      </c>
      <c r="G431" s="244"/>
      <c r="H431" s="245">
        <v>540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3781</v>
      </c>
      <c r="G432" s="244"/>
      <c r="H432" s="245">
        <v>19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3782</v>
      </c>
      <c r="G433" s="244"/>
      <c r="H433" s="245">
        <v>55</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4" customFormat="1" x14ac:dyDescent="0.2">
      <c r="B434" s="185"/>
      <c r="D434" s="174" t="s">
        <v>247</v>
      </c>
      <c r="E434" s="186" t="s">
        <v>1</v>
      </c>
      <c r="F434" s="187" t="s">
        <v>3783</v>
      </c>
      <c r="G434" s="244"/>
      <c r="H434" s="245">
        <v>101.6</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D435" s="174" t="s">
        <v>247</v>
      </c>
      <c r="E435" s="192" t="s">
        <v>1</v>
      </c>
      <c r="F435" s="193" t="s">
        <v>252</v>
      </c>
      <c r="G435" s="246"/>
      <c r="H435" s="247">
        <v>715.6</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4.45" customHeight="1" x14ac:dyDescent="0.2">
      <c r="A436" s="33"/>
      <c r="B436" s="162"/>
      <c r="C436" s="163" t="s">
        <v>573</v>
      </c>
      <c r="D436" s="163" t="s">
        <v>237</v>
      </c>
      <c r="E436" s="164" t="s">
        <v>3825</v>
      </c>
      <c r="F436" s="165" t="s">
        <v>3826</v>
      </c>
      <c r="G436" s="240" t="s">
        <v>271</v>
      </c>
      <c r="H436" s="241">
        <v>55.8</v>
      </c>
      <c r="I436" s="167"/>
      <c r="J436" s="254">
        <f>ROUND(I436*H436,2)</f>
        <v>0</v>
      </c>
      <c r="K436" s="255" t="s">
        <v>1</v>
      </c>
      <c r="L436" s="34"/>
      <c r="M436" s="168" t="s">
        <v>1</v>
      </c>
      <c r="N436" s="169" t="s">
        <v>41</v>
      </c>
      <c r="O436" s="59"/>
      <c r="P436" s="170">
        <f>O436*H436</f>
        <v>0</v>
      </c>
      <c r="Q436" s="170">
        <v>0.18776000000000001</v>
      </c>
      <c r="R436" s="170">
        <f>Q436*H436</f>
        <v>10.477008</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3827</v>
      </c>
    </row>
    <row r="437" spans="1:65" s="2" customFormat="1" ht="19.5" x14ac:dyDescent="0.2">
      <c r="A437" s="33"/>
      <c r="B437" s="34"/>
      <c r="C437" s="33"/>
      <c r="D437" s="174" t="s">
        <v>243</v>
      </c>
      <c r="E437" s="33"/>
      <c r="F437" s="175" t="s">
        <v>3828</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78" x14ac:dyDescent="0.2">
      <c r="A438" s="33"/>
      <c r="B438" s="34"/>
      <c r="C438" s="33"/>
      <c r="D438" s="174" t="s">
        <v>245</v>
      </c>
      <c r="E438" s="33"/>
      <c r="F438" s="178" t="s">
        <v>3829</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D439" s="174" t="s">
        <v>247</v>
      </c>
      <c r="E439" s="180" t="s">
        <v>1</v>
      </c>
      <c r="F439" s="181" t="s">
        <v>3704</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D440" s="174" t="s">
        <v>247</v>
      </c>
      <c r="E440" s="180" t="s">
        <v>1</v>
      </c>
      <c r="F440" s="181" t="s">
        <v>3830</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3831</v>
      </c>
      <c r="G441" s="244"/>
      <c r="H441" s="245">
        <v>55.8</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55.8</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63" t="s">
        <v>582</v>
      </c>
      <c r="D443" s="163" t="s">
        <v>237</v>
      </c>
      <c r="E443" s="164" t="s">
        <v>3832</v>
      </c>
      <c r="F443" s="165" t="s">
        <v>3833</v>
      </c>
      <c r="G443" s="240" t="s">
        <v>271</v>
      </c>
      <c r="H443" s="241">
        <v>213.2</v>
      </c>
      <c r="I443" s="167"/>
      <c r="J443" s="254">
        <f>ROUND(I443*H443,2)</f>
        <v>0</v>
      </c>
      <c r="K443" s="255" t="s">
        <v>1</v>
      </c>
      <c r="L443" s="34"/>
      <c r="M443" s="168" t="s">
        <v>1</v>
      </c>
      <c r="N443" s="169" t="s">
        <v>41</v>
      </c>
      <c r="O443" s="59"/>
      <c r="P443" s="170">
        <f>O443*H443</f>
        <v>0</v>
      </c>
      <c r="Q443" s="170">
        <v>0.18776000000000001</v>
      </c>
      <c r="R443" s="170">
        <f>Q443*H443</f>
        <v>40.030431999999998</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3834</v>
      </c>
    </row>
    <row r="444" spans="1:65" s="2" customFormat="1" x14ac:dyDescent="0.2">
      <c r="A444" s="33"/>
      <c r="B444" s="34"/>
      <c r="C444" s="33"/>
      <c r="D444" s="174" t="s">
        <v>243</v>
      </c>
      <c r="E444" s="33"/>
      <c r="F444" s="175" t="s">
        <v>3835</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3704</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3836</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3837</v>
      </c>
      <c r="G447" s="244"/>
      <c r="H447" s="245">
        <v>213.2</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213.2</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163" t="s">
        <v>592</v>
      </c>
      <c r="D449" s="163" t="s">
        <v>237</v>
      </c>
      <c r="E449" s="164" t="s">
        <v>3838</v>
      </c>
      <c r="F449" s="165" t="s">
        <v>3839</v>
      </c>
      <c r="G449" s="240" t="s">
        <v>263</v>
      </c>
      <c r="H449" s="241">
        <v>180</v>
      </c>
      <c r="I449" s="167"/>
      <c r="J449" s="254">
        <f>ROUND(I449*H449,2)</f>
        <v>0</v>
      </c>
      <c r="K449" s="255" t="s">
        <v>241</v>
      </c>
      <c r="L449" s="34"/>
      <c r="M449" s="168" t="s">
        <v>1</v>
      </c>
      <c r="N449" s="169" t="s">
        <v>41</v>
      </c>
      <c r="O449" s="59"/>
      <c r="P449" s="170">
        <f>O449*H449</f>
        <v>0</v>
      </c>
      <c r="Q449" s="170">
        <v>0</v>
      </c>
      <c r="R449" s="170">
        <f>Q449*H449</f>
        <v>0</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3840</v>
      </c>
    </row>
    <row r="450" spans="1:65" s="2" customFormat="1" ht="29.25" x14ac:dyDescent="0.2">
      <c r="A450" s="33"/>
      <c r="B450" s="34"/>
      <c r="C450" s="33"/>
      <c r="D450" s="174" t="s">
        <v>243</v>
      </c>
      <c r="E450" s="33"/>
      <c r="F450" s="175" t="s">
        <v>3841</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13" customFormat="1" x14ac:dyDescent="0.2">
      <c r="B451" s="179"/>
      <c r="D451" s="174" t="s">
        <v>247</v>
      </c>
      <c r="E451" s="180" t="s">
        <v>1</v>
      </c>
      <c r="F451" s="181" t="s">
        <v>3704</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3842</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3843</v>
      </c>
      <c r="G453" s="244"/>
      <c r="H453" s="245">
        <v>180</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180</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600</v>
      </c>
      <c r="D455" s="163" t="s">
        <v>237</v>
      </c>
      <c r="E455" s="164" t="s">
        <v>3844</v>
      </c>
      <c r="F455" s="165" t="s">
        <v>3845</v>
      </c>
      <c r="G455" s="240" t="s">
        <v>263</v>
      </c>
      <c r="H455" s="241">
        <v>715.6</v>
      </c>
      <c r="I455" s="167"/>
      <c r="J455" s="254">
        <f>ROUND(I455*H455,2)</f>
        <v>0</v>
      </c>
      <c r="K455" s="255" t="s">
        <v>241</v>
      </c>
      <c r="L455" s="34"/>
      <c r="M455" s="168" t="s">
        <v>1</v>
      </c>
      <c r="N455" s="169" t="s">
        <v>41</v>
      </c>
      <c r="O455" s="59"/>
      <c r="P455" s="170">
        <f>O455*H455</f>
        <v>0</v>
      </c>
      <c r="Q455" s="170">
        <v>0</v>
      </c>
      <c r="R455" s="170">
        <f>Q455*H455</f>
        <v>0</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3846</v>
      </c>
    </row>
    <row r="456" spans="1:65" s="2" customFormat="1" ht="19.5" x14ac:dyDescent="0.2">
      <c r="A456" s="33"/>
      <c r="B456" s="34"/>
      <c r="C456" s="33"/>
      <c r="D456" s="174" t="s">
        <v>243</v>
      </c>
      <c r="E456" s="33"/>
      <c r="F456" s="175" t="s">
        <v>3847</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13" customFormat="1" x14ac:dyDescent="0.2">
      <c r="B457" s="179"/>
      <c r="D457" s="174" t="s">
        <v>247</v>
      </c>
      <c r="E457" s="180" t="s">
        <v>1</v>
      </c>
      <c r="F457" s="181" t="s">
        <v>3704</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3824</v>
      </c>
      <c r="G458" s="244"/>
      <c r="H458" s="245">
        <v>540</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4" customFormat="1" x14ac:dyDescent="0.2">
      <c r="B459" s="185"/>
      <c r="D459" s="174" t="s">
        <v>247</v>
      </c>
      <c r="E459" s="186" t="s">
        <v>1</v>
      </c>
      <c r="F459" s="187" t="s">
        <v>3781</v>
      </c>
      <c r="G459" s="244"/>
      <c r="H459" s="245">
        <v>19</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4" customFormat="1" x14ac:dyDescent="0.2">
      <c r="B460" s="185"/>
      <c r="D460" s="174" t="s">
        <v>247</v>
      </c>
      <c r="E460" s="186" t="s">
        <v>1</v>
      </c>
      <c r="F460" s="187" t="s">
        <v>3782</v>
      </c>
      <c r="G460" s="244"/>
      <c r="H460" s="245">
        <v>55</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3783</v>
      </c>
      <c r="G461" s="244"/>
      <c r="H461" s="245">
        <v>101.6</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715.6</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608</v>
      </c>
      <c r="D463" s="163" t="s">
        <v>237</v>
      </c>
      <c r="E463" s="164" t="s">
        <v>3848</v>
      </c>
      <c r="F463" s="165" t="s">
        <v>3849</v>
      </c>
      <c r="G463" s="240" t="s">
        <v>263</v>
      </c>
      <c r="H463" s="241">
        <v>715.6</v>
      </c>
      <c r="I463" s="167"/>
      <c r="J463" s="254">
        <f>ROUND(I463*H463,2)</f>
        <v>0</v>
      </c>
      <c r="K463" s="255" t="s">
        <v>241</v>
      </c>
      <c r="L463" s="34"/>
      <c r="M463" s="168" t="s">
        <v>1</v>
      </c>
      <c r="N463" s="169" t="s">
        <v>41</v>
      </c>
      <c r="O463" s="59"/>
      <c r="P463" s="170">
        <f>O463*H463</f>
        <v>0</v>
      </c>
      <c r="Q463" s="170">
        <v>0</v>
      </c>
      <c r="R463" s="170">
        <f>Q463*H463</f>
        <v>0</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3850</v>
      </c>
    </row>
    <row r="464" spans="1:65" s="2" customFormat="1" ht="19.5" x14ac:dyDescent="0.2">
      <c r="A464" s="33"/>
      <c r="B464" s="34"/>
      <c r="C464" s="33"/>
      <c r="D464" s="174" t="s">
        <v>243</v>
      </c>
      <c r="E464" s="33"/>
      <c r="F464" s="175" t="s">
        <v>3851</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13" customFormat="1" x14ac:dyDescent="0.2">
      <c r="B465" s="179"/>
      <c r="D465" s="174" t="s">
        <v>247</v>
      </c>
      <c r="E465" s="180" t="s">
        <v>1</v>
      </c>
      <c r="F465" s="181" t="s">
        <v>3704</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4" customFormat="1" x14ac:dyDescent="0.2">
      <c r="B466" s="185"/>
      <c r="D466" s="174" t="s">
        <v>247</v>
      </c>
      <c r="E466" s="186" t="s">
        <v>1</v>
      </c>
      <c r="F466" s="187" t="s">
        <v>3824</v>
      </c>
      <c r="G466" s="244"/>
      <c r="H466" s="245">
        <v>540</v>
      </c>
      <c r="I466" s="244"/>
      <c r="J466" s="244"/>
      <c r="K466" s="244"/>
      <c r="L466" s="185"/>
      <c r="M466" s="188"/>
      <c r="N466" s="189"/>
      <c r="O466" s="189"/>
      <c r="P466" s="189"/>
      <c r="Q466" s="189"/>
      <c r="R466" s="189"/>
      <c r="S466" s="189"/>
      <c r="T466" s="190"/>
      <c r="AT466" s="186" t="s">
        <v>247</v>
      </c>
      <c r="AU466" s="186" t="s">
        <v>85</v>
      </c>
      <c r="AV466" s="14" t="s">
        <v>85</v>
      </c>
      <c r="AW466" s="14" t="s">
        <v>33</v>
      </c>
      <c r="AX466" s="14" t="s">
        <v>76</v>
      </c>
      <c r="AY466" s="186" t="s">
        <v>235</v>
      </c>
    </row>
    <row r="467" spans="1:65" s="14" customFormat="1" x14ac:dyDescent="0.2">
      <c r="B467" s="185"/>
      <c r="D467" s="174" t="s">
        <v>247</v>
      </c>
      <c r="E467" s="186" t="s">
        <v>1</v>
      </c>
      <c r="F467" s="187" t="s">
        <v>3781</v>
      </c>
      <c r="G467" s="244"/>
      <c r="H467" s="245">
        <v>19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4" customFormat="1" x14ac:dyDescent="0.2">
      <c r="B468" s="185"/>
      <c r="D468" s="174" t="s">
        <v>247</v>
      </c>
      <c r="E468" s="186" t="s">
        <v>1</v>
      </c>
      <c r="F468" s="187" t="s">
        <v>3782</v>
      </c>
      <c r="G468" s="244"/>
      <c r="H468" s="245">
        <v>55</v>
      </c>
      <c r="I468" s="244"/>
      <c r="J468" s="244"/>
      <c r="K468" s="244"/>
      <c r="L468" s="185"/>
      <c r="M468" s="188"/>
      <c r="N468" s="189"/>
      <c r="O468" s="189"/>
      <c r="P468" s="189"/>
      <c r="Q468" s="189"/>
      <c r="R468" s="189"/>
      <c r="S468" s="189"/>
      <c r="T468" s="190"/>
      <c r="AT468" s="186" t="s">
        <v>247</v>
      </c>
      <c r="AU468" s="186" t="s">
        <v>85</v>
      </c>
      <c r="AV468" s="14" t="s">
        <v>85</v>
      </c>
      <c r="AW468" s="14" t="s">
        <v>33</v>
      </c>
      <c r="AX468" s="14" t="s">
        <v>76</v>
      </c>
      <c r="AY468" s="186" t="s">
        <v>235</v>
      </c>
    </row>
    <row r="469" spans="1:65" s="14" customFormat="1" x14ac:dyDescent="0.2">
      <c r="B469" s="185"/>
      <c r="D469" s="174" t="s">
        <v>247</v>
      </c>
      <c r="E469" s="186" t="s">
        <v>1</v>
      </c>
      <c r="F469" s="187" t="s">
        <v>3783</v>
      </c>
      <c r="G469" s="244"/>
      <c r="H469" s="245">
        <v>101.6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715.6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30" customHeight="1" x14ac:dyDescent="0.2">
      <c r="A471" s="33"/>
      <c r="B471" s="162"/>
      <c r="C471" s="163" t="s">
        <v>616</v>
      </c>
      <c r="D471" s="163" t="s">
        <v>237</v>
      </c>
      <c r="E471" s="164" t="s">
        <v>3852</v>
      </c>
      <c r="F471" s="165" t="s">
        <v>3853</v>
      </c>
      <c r="G471" s="240" t="s">
        <v>263</v>
      </c>
      <c r="H471" s="241">
        <v>715.6</v>
      </c>
      <c r="I471" s="167"/>
      <c r="J471" s="254">
        <f>ROUND(I471*H471,2)</f>
        <v>0</v>
      </c>
      <c r="K471" s="255" t="s">
        <v>241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3854</v>
      </c>
    </row>
    <row r="472" spans="1:65" s="2" customFormat="1" ht="29.25" x14ac:dyDescent="0.2">
      <c r="A472" s="33"/>
      <c r="B472" s="34"/>
      <c r="C472" s="33"/>
      <c r="D472" s="174" t="s">
        <v>243</v>
      </c>
      <c r="E472" s="33"/>
      <c r="F472" s="175" t="s">
        <v>3855</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48.75" x14ac:dyDescent="0.2">
      <c r="A473" s="33"/>
      <c r="B473" s="34"/>
      <c r="C473" s="33"/>
      <c r="D473" s="174" t="s">
        <v>245</v>
      </c>
      <c r="E473" s="33"/>
      <c r="F473" s="178" t="s">
        <v>3856</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3704</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3824</v>
      </c>
      <c r="G475" s="244"/>
      <c r="H475" s="245">
        <v>540</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4" customFormat="1" x14ac:dyDescent="0.2">
      <c r="B476" s="185"/>
      <c r="D476" s="174" t="s">
        <v>247</v>
      </c>
      <c r="E476" s="186" t="s">
        <v>1</v>
      </c>
      <c r="F476" s="187" t="s">
        <v>3781</v>
      </c>
      <c r="G476" s="244"/>
      <c r="H476" s="245">
        <v>19</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4" customFormat="1" x14ac:dyDescent="0.2">
      <c r="B477" s="185"/>
      <c r="D477" s="174" t="s">
        <v>247</v>
      </c>
      <c r="E477" s="186" t="s">
        <v>1</v>
      </c>
      <c r="F477" s="187" t="s">
        <v>3782</v>
      </c>
      <c r="G477" s="244"/>
      <c r="H477" s="245">
        <v>55</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4" customFormat="1" x14ac:dyDescent="0.2">
      <c r="B478" s="185"/>
      <c r="D478" s="174" t="s">
        <v>247</v>
      </c>
      <c r="E478" s="186" t="s">
        <v>1</v>
      </c>
      <c r="F478" s="187" t="s">
        <v>3783</v>
      </c>
      <c r="G478" s="244"/>
      <c r="H478" s="245">
        <v>101.6</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1:65" s="15" customFormat="1" x14ac:dyDescent="0.2">
      <c r="B479" s="191"/>
      <c r="D479" s="174" t="s">
        <v>247</v>
      </c>
      <c r="E479" s="192" t="s">
        <v>1</v>
      </c>
      <c r="F479" s="193" t="s">
        <v>252</v>
      </c>
      <c r="G479" s="246"/>
      <c r="H479" s="247">
        <v>715.6</v>
      </c>
      <c r="I479" s="246"/>
      <c r="J479" s="246"/>
      <c r="K479" s="246"/>
      <c r="L479" s="191"/>
      <c r="M479" s="194"/>
      <c r="N479" s="195"/>
      <c r="O479" s="195"/>
      <c r="P479" s="195"/>
      <c r="Q479" s="195"/>
      <c r="R479" s="195"/>
      <c r="S479" s="195"/>
      <c r="T479" s="196"/>
      <c r="AT479" s="192" t="s">
        <v>247</v>
      </c>
      <c r="AU479" s="192" t="s">
        <v>85</v>
      </c>
      <c r="AV479" s="15" t="s">
        <v>98</v>
      </c>
      <c r="AW479" s="15" t="s">
        <v>33</v>
      </c>
      <c r="AX479" s="15" t="s">
        <v>83</v>
      </c>
      <c r="AY479" s="192" t="s">
        <v>235</v>
      </c>
    </row>
    <row r="480" spans="1:65" s="12" customFormat="1" ht="22.9" customHeight="1" x14ac:dyDescent="0.2">
      <c r="B480" s="152"/>
      <c r="D480" s="153" t="s">
        <v>75</v>
      </c>
      <c r="E480" s="161" t="s">
        <v>322</v>
      </c>
      <c r="F480" s="161" t="s">
        <v>653</v>
      </c>
      <c r="G480" s="239"/>
      <c r="H480" s="239"/>
      <c r="I480" s="239"/>
      <c r="J480" s="253">
        <f>BK480</f>
        <v>0</v>
      </c>
      <c r="K480" s="239"/>
      <c r="L480" s="152"/>
      <c r="M480" s="155"/>
      <c r="N480" s="156"/>
      <c r="O480" s="156"/>
      <c r="P480" s="157">
        <f>SUM(P481:P494)</f>
        <v>0</v>
      </c>
      <c r="Q480" s="156"/>
      <c r="R480" s="157">
        <f>SUM(R481:R494)</f>
        <v>1.83E-3</v>
      </c>
      <c r="S480" s="156"/>
      <c r="T480" s="158">
        <f>SUM(T481:T494)</f>
        <v>0</v>
      </c>
      <c r="AR480" s="153" t="s">
        <v>83</v>
      </c>
      <c r="AT480" s="159" t="s">
        <v>75</v>
      </c>
      <c r="AU480" s="159" t="s">
        <v>83</v>
      </c>
      <c r="AY480" s="153" t="s">
        <v>235</v>
      </c>
      <c r="BK480" s="160">
        <f>SUM(BK481:BK494)</f>
        <v>0</v>
      </c>
    </row>
    <row r="481" spans="1:65" s="2" customFormat="1" ht="30" customHeight="1" x14ac:dyDescent="0.2">
      <c r="A481" s="33"/>
      <c r="B481" s="162"/>
      <c r="C481" s="163" t="s">
        <v>624</v>
      </c>
      <c r="D481" s="163" t="s">
        <v>237</v>
      </c>
      <c r="E481" s="164" t="s">
        <v>3857</v>
      </c>
      <c r="F481" s="165" t="s">
        <v>3858</v>
      </c>
      <c r="G481" s="240" t="s">
        <v>627</v>
      </c>
      <c r="H481" s="241">
        <v>3</v>
      </c>
      <c r="I481" s="167"/>
      <c r="J481" s="254">
        <f>ROUND(I481*H481,2)</f>
        <v>0</v>
      </c>
      <c r="K481" s="255" t="s">
        <v>241</v>
      </c>
      <c r="L481" s="34"/>
      <c r="M481" s="168" t="s">
        <v>1</v>
      </c>
      <c r="N481" s="169" t="s">
        <v>41</v>
      </c>
      <c r="O481" s="59"/>
      <c r="P481" s="170">
        <f>O481*H481</f>
        <v>0</v>
      </c>
      <c r="Q481" s="170">
        <v>6.0999999999999997E-4</v>
      </c>
      <c r="R481" s="170">
        <f>Q481*H481</f>
        <v>1.83E-3</v>
      </c>
      <c r="S481" s="170">
        <v>0</v>
      </c>
      <c r="T481" s="171">
        <f>S481*H481</f>
        <v>0</v>
      </c>
      <c r="U481" s="33"/>
      <c r="V481" s="33"/>
      <c r="W481" s="33"/>
      <c r="X481" s="33"/>
      <c r="Y481" s="33"/>
      <c r="Z481" s="33"/>
      <c r="AA481" s="33"/>
      <c r="AB481" s="33"/>
      <c r="AC481" s="33"/>
      <c r="AD481" s="33"/>
      <c r="AE481" s="33"/>
      <c r="AR481" s="172" t="s">
        <v>98</v>
      </c>
      <c r="AT481" s="172" t="s">
        <v>237</v>
      </c>
      <c r="AU481" s="172" t="s">
        <v>85</v>
      </c>
      <c r="AY481" s="18" t="s">
        <v>235</v>
      </c>
      <c r="BE481" s="173">
        <f>IF(N481="základní",J481,0)</f>
        <v>0</v>
      </c>
      <c r="BF481" s="173">
        <f>IF(N481="snížená",J481,0)</f>
        <v>0</v>
      </c>
      <c r="BG481" s="173">
        <f>IF(N481="zákl. přenesená",J481,0)</f>
        <v>0</v>
      </c>
      <c r="BH481" s="173">
        <f>IF(N481="sníž. přenesená",J481,0)</f>
        <v>0</v>
      </c>
      <c r="BI481" s="173">
        <f>IF(N481="nulová",J481,0)</f>
        <v>0</v>
      </c>
      <c r="BJ481" s="18" t="s">
        <v>83</v>
      </c>
      <c r="BK481" s="173">
        <f>ROUND(I481*H481,2)</f>
        <v>0</v>
      </c>
      <c r="BL481" s="18" t="s">
        <v>98</v>
      </c>
      <c r="BM481" s="172" t="s">
        <v>3859</v>
      </c>
    </row>
    <row r="482" spans="1:65" s="2" customFormat="1" ht="39" x14ac:dyDescent="0.2">
      <c r="A482" s="33"/>
      <c r="B482" s="34"/>
      <c r="C482" s="33"/>
      <c r="D482" s="174" t="s">
        <v>243</v>
      </c>
      <c r="E482" s="33"/>
      <c r="F482" s="175" t="s">
        <v>3860</v>
      </c>
      <c r="G482" s="238"/>
      <c r="H482" s="238"/>
      <c r="I482" s="238"/>
      <c r="J482" s="238"/>
      <c r="K482" s="238"/>
      <c r="L482" s="34"/>
      <c r="M482" s="176"/>
      <c r="N482" s="177"/>
      <c r="O482" s="59"/>
      <c r="P482" s="59"/>
      <c r="Q482" s="59"/>
      <c r="R482" s="59"/>
      <c r="S482" s="59"/>
      <c r="T482" s="60"/>
      <c r="U482" s="33"/>
      <c r="V482" s="33"/>
      <c r="W482" s="33"/>
      <c r="X482" s="33"/>
      <c r="Y482" s="33"/>
      <c r="Z482" s="33"/>
      <c r="AA482" s="33"/>
      <c r="AB482" s="33"/>
      <c r="AC482" s="33"/>
      <c r="AD482" s="33"/>
      <c r="AE482" s="33"/>
      <c r="AT482" s="18" t="s">
        <v>243</v>
      </c>
      <c r="AU482" s="18" t="s">
        <v>85</v>
      </c>
    </row>
    <row r="483" spans="1:65" s="2" customFormat="1" ht="29.25" x14ac:dyDescent="0.2">
      <c r="A483" s="33"/>
      <c r="B483" s="34"/>
      <c r="C483" s="33"/>
      <c r="D483" s="174" t="s">
        <v>245</v>
      </c>
      <c r="E483" s="33"/>
      <c r="F483" s="178" t="s">
        <v>3861</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245</v>
      </c>
      <c r="AU483" s="18" t="s">
        <v>85</v>
      </c>
    </row>
    <row r="484" spans="1:65" s="13" customFormat="1" x14ac:dyDescent="0.2">
      <c r="B484" s="179"/>
      <c r="D484" s="174" t="s">
        <v>247</v>
      </c>
      <c r="E484" s="180" t="s">
        <v>1</v>
      </c>
      <c r="F484" s="181" t="s">
        <v>3704</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3" customFormat="1" x14ac:dyDescent="0.2">
      <c r="B485" s="179"/>
      <c r="D485" s="174" t="s">
        <v>247</v>
      </c>
      <c r="E485" s="180" t="s">
        <v>1</v>
      </c>
      <c r="F485" s="181" t="s">
        <v>3862</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4" customFormat="1" x14ac:dyDescent="0.2">
      <c r="B486" s="185"/>
      <c r="D486" s="174" t="s">
        <v>247</v>
      </c>
      <c r="E486" s="186" t="s">
        <v>1</v>
      </c>
      <c r="F486" s="187" t="s">
        <v>93</v>
      </c>
      <c r="G486" s="244"/>
      <c r="H486" s="245">
        <v>3</v>
      </c>
      <c r="I486" s="244"/>
      <c r="J486" s="244"/>
      <c r="K486" s="244"/>
      <c r="L486" s="185"/>
      <c r="M486" s="188"/>
      <c r="N486" s="189"/>
      <c r="O486" s="189"/>
      <c r="P486" s="189"/>
      <c r="Q486" s="189"/>
      <c r="R486" s="189"/>
      <c r="S486" s="189"/>
      <c r="T486" s="190"/>
      <c r="AT486" s="186" t="s">
        <v>247</v>
      </c>
      <c r="AU486" s="186" t="s">
        <v>85</v>
      </c>
      <c r="AV486" s="14" t="s">
        <v>85</v>
      </c>
      <c r="AW486" s="14" t="s">
        <v>33</v>
      </c>
      <c r="AX486" s="14" t="s">
        <v>76</v>
      </c>
      <c r="AY486" s="186" t="s">
        <v>235</v>
      </c>
    </row>
    <row r="487" spans="1:65" s="15" customFormat="1" x14ac:dyDescent="0.2">
      <c r="B487" s="191"/>
      <c r="D487" s="174" t="s">
        <v>247</v>
      </c>
      <c r="E487" s="192" t="s">
        <v>1</v>
      </c>
      <c r="F487" s="193" t="s">
        <v>252</v>
      </c>
      <c r="G487" s="246"/>
      <c r="H487" s="247">
        <v>3</v>
      </c>
      <c r="I487" s="246"/>
      <c r="J487" s="246"/>
      <c r="K487" s="246"/>
      <c r="L487" s="191"/>
      <c r="M487" s="194"/>
      <c r="N487" s="195"/>
      <c r="O487" s="195"/>
      <c r="P487" s="195"/>
      <c r="Q487" s="195"/>
      <c r="R487" s="195"/>
      <c r="S487" s="195"/>
      <c r="T487" s="196"/>
      <c r="AT487" s="192" t="s">
        <v>247</v>
      </c>
      <c r="AU487" s="192" t="s">
        <v>85</v>
      </c>
      <c r="AV487" s="15" t="s">
        <v>98</v>
      </c>
      <c r="AW487" s="15" t="s">
        <v>33</v>
      </c>
      <c r="AX487" s="15" t="s">
        <v>83</v>
      </c>
      <c r="AY487" s="192" t="s">
        <v>235</v>
      </c>
    </row>
    <row r="488" spans="1:65" s="2" customFormat="1" ht="19.899999999999999" customHeight="1" x14ac:dyDescent="0.2">
      <c r="A488" s="33"/>
      <c r="B488" s="162"/>
      <c r="C488" s="163" t="s">
        <v>633</v>
      </c>
      <c r="D488" s="163" t="s">
        <v>237</v>
      </c>
      <c r="E488" s="164" t="s">
        <v>3863</v>
      </c>
      <c r="F488" s="165" t="s">
        <v>3864</v>
      </c>
      <c r="G488" s="240" t="s">
        <v>627</v>
      </c>
      <c r="H488" s="241">
        <v>3</v>
      </c>
      <c r="I488" s="167"/>
      <c r="J488" s="254">
        <f>ROUND(I488*H488,2)</f>
        <v>0</v>
      </c>
      <c r="K488" s="255" t="s">
        <v>241</v>
      </c>
      <c r="L488" s="34"/>
      <c r="M488" s="168" t="s">
        <v>1</v>
      </c>
      <c r="N488" s="169" t="s">
        <v>41</v>
      </c>
      <c r="O488" s="59"/>
      <c r="P488" s="170">
        <f>O488*H488</f>
        <v>0</v>
      </c>
      <c r="Q488" s="170">
        <v>0</v>
      </c>
      <c r="R488" s="170">
        <f>Q488*H488</f>
        <v>0</v>
      </c>
      <c r="S488" s="170">
        <v>0</v>
      </c>
      <c r="T488" s="171">
        <f>S488*H488</f>
        <v>0</v>
      </c>
      <c r="U488" s="33"/>
      <c r="V488" s="33"/>
      <c r="W488" s="33"/>
      <c r="X488" s="33"/>
      <c r="Y488" s="33"/>
      <c r="Z488" s="33"/>
      <c r="AA488" s="33"/>
      <c r="AB488" s="33"/>
      <c r="AC488" s="33"/>
      <c r="AD488" s="33"/>
      <c r="AE488" s="33"/>
      <c r="AR488" s="172" t="s">
        <v>98</v>
      </c>
      <c r="AT488" s="172" t="s">
        <v>237</v>
      </c>
      <c r="AU488" s="172" t="s">
        <v>85</v>
      </c>
      <c r="AY488" s="18" t="s">
        <v>235</v>
      </c>
      <c r="BE488" s="173">
        <f>IF(N488="základní",J488,0)</f>
        <v>0</v>
      </c>
      <c r="BF488" s="173">
        <f>IF(N488="snížená",J488,0)</f>
        <v>0</v>
      </c>
      <c r="BG488" s="173">
        <f>IF(N488="zákl. přenesená",J488,0)</f>
        <v>0</v>
      </c>
      <c r="BH488" s="173">
        <f>IF(N488="sníž. přenesená",J488,0)</f>
        <v>0</v>
      </c>
      <c r="BI488" s="173">
        <f>IF(N488="nulová",J488,0)</f>
        <v>0</v>
      </c>
      <c r="BJ488" s="18" t="s">
        <v>83</v>
      </c>
      <c r="BK488" s="173">
        <f>ROUND(I488*H488,2)</f>
        <v>0</v>
      </c>
      <c r="BL488" s="18" t="s">
        <v>98</v>
      </c>
      <c r="BM488" s="172" t="s">
        <v>3865</v>
      </c>
    </row>
    <row r="489" spans="1:65" s="2" customFormat="1" ht="19.5" x14ac:dyDescent="0.2">
      <c r="A489" s="33"/>
      <c r="B489" s="34"/>
      <c r="C489" s="33"/>
      <c r="D489" s="174" t="s">
        <v>243</v>
      </c>
      <c r="E489" s="33"/>
      <c r="F489" s="175" t="s">
        <v>3866</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243</v>
      </c>
      <c r="AU489" s="18" t="s">
        <v>85</v>
      </c>
    </row>
    <row r="490" spans="1:65" s="2" customFormat="1" ht="19.5" x14ac:dyDescent="0.2">
      <c r="A490" s="33"/>
      <c r="B490" s="34"/>
      <c r="C490" s="33"/>
      <c r="D490" s="174" t="s">
        <v>245</v>
      </c>
      <c r="E490" s="33"/>
      <c r="F490" s="178" t="s">
        <v>3867</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245</v>
      </c>
      <c r="AU490" s="18" t="s">
        <v>85</v>
      </c>
    </row>
    <row r="491" spans="1:65" s="13" customFormat="1" x14ac:dyDescent="0.2">
      <c r="B491" s="179"/>
      <c r="D491" s="174" t="s">
        <v>247</v>
      </c>
      <c r="E491" s="180" t="s">
        <v>1</v>
      </c>
      <c r="F491" s="181" t="s">
        <v>3704</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3" customFormat="1" x14ac:dyDescent="0.2">
      <c r="B492" s="179"/>
      <c r="D492" s="174" t="s">
        <v>247</v>
      </c>
      <c r="E492" s="180" t="s">
        <v>1</v>
      </c>
      <c r="F492" s="181" t="s">
        <v>3862</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93</v>
      </c>
      <c r="G493" s="244"/>
      <c r="H493" s="245">
        <v>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12" customFormat="1" ht="22.9" customHeight="1" x14ac:dyDescent="0.2">
      <c r="B495" s="152"/>
      <c r="D495" s="153" t="s">
        <v>75</v>
      </c>
      <c r="E495" s="161" t="s">
        <v>736</v>
      </c>
      <c r="F495" s="161" t="s">
        <v>737</v>
      </c>
      <c r="G495" s="239"/>
      <c r="H495" s="239"/>
      <c r="I495" s="239"/>
      <c r="J495" s="253">
        <f>BK495</f>
        <v>0</v>
      </c>
      <c r="K495" s="239"/>
      <c r="L495" s="152"/>
      <c r="M495" s="155"/>
      <c r="N495" s="156"/>
      <c r="O495" s="156"/>
      <c r="P495" s="157">
        <f>SUM(P496:P533)</f>
        <v>0</v>
      </c>
      <c r="Q495" s="156"/>
      <c r="R495" s="157">
        <f>SUM(R496:R533)</f>
        <v>0</v>
      </c>
      <c r="S495" s="156"/>
      <c r="T495" s="158">
        <f>SUM(T496:T533)</f>
        <v>0</v>
      </c>
      <c r="AR495" s="153" t="s">
        <v>83</v>
      </c>
      <c r="AT495" s="159" t="s">
        <v>75</v>
      </c>
      <c r="AU495" s="159" t="s">
        <v>83</v>
      </c>
      <c r="AY495" s="153" t="s">
        <v>235</v>
      </c>
      <c r="BK495" s="160">
        <f>SUM(BK496:BK533)</f>
        <v>0</v>
      </c>
    </row>
    <row r="496" spans="1:65" s="2" customFormat="1" ht="19.899999999999999" customHeight="1" x14ac:dyDescent="0.2">
      <c r="A496" s="33"/>
      <c r="B496" s="162"/>
      <c r="C496" s="163" t="s">
        <v>638</v>
      </c>
      <c r="D496" s="163" t="s">
        <v>237</v>
      </c>
      <c r="E496" s="164" t="s">
        <v>1778</v>
      </c>
      <c r="F496" s="165" t="s">
        <v>1779</v>
      </c>
      <c r="G496" s="240" t="s">
        <v>341</v>
      </c>
      <c r="H496" s="241">
        <v>6.3719999999999999</v>
      </c>
      <c r="I496" s="167"/>
      <c r="J496" s="254">
        <f>ROUND(I496*H496,2)</f>
        <v>0</v>
      </c>
      <c r="K496" s="255" t="s">
        <v>1</v>
      </c>
      <c r="L496" s="34"/>
      <c r="M496" s="168" t="s">
        <v>1</v>
      </c>
      <c r="N496" s="169" t="s">
        <v>41</v>
      </c>
      <c r="O496" s="59"/>
      <c r="P496" s="170">
        <f>O496*H496</f>
        <v>0</v>
      </c>
      <c r="Q496" s="170">
        <v>0</v>
      </c>
      <c r="R496" s="170">
        <f>Q496*H496</f>
        <v>0</v>
      </c>
      <c r="S496" s="170">
        <v>0</v>
      </c>
      <c r="T496" s="171">
        <f>S496*H496</f>
        <v>0</v>
      </c>
      <c r="U496" s="33"/>
      <c r="V496" s="33"/>
      <c r="W496" s="33"/>
      <c r="X496" s="33"/>
      <c r="Y496" s="33"/>
      <c r="Z496" s="33"/>
      <c r="AA496" s="33"/>
      <c r="AB496" s="33"/>
      <c r="AC496" s="33"/>
      <c r="AD496" s="33"/>
      <c r="AE496" s="33"/>
      <c r="AR496" s="172" t="s">
        <v>98</v>
      </c>
      <c r="AT496" s="172" t="s">
        <v>237</v>
      </c>
      <c r="AU496" s="172" t="s">
        <v>85</v>
      </c>
      <c r="AY496" s="18" t="s">
        <v>235</v>
      </c>
      <c r="BE496" s="173">
        <f>IF(N496="základní",J496,0)</f>
        <v>0</v>
      </c>
      <c r="BF496" s="173">
        <f>IF(N496="snížená",J496,0)</f>
        <v>0</v>
      </c>
      <c r="BG496" s="173">
        <f>IF(N496="zákl. přenesená",J496,0)</f>
        <v>0</v>
      </c>
      <c r="BH496" s="173">
        <f>IF(N496="sníž. přenesená",J496,0)</f>
        <v>0</v>
      </c>
      <c r="BI496" s="173">
        <f>IF(N496="nulová",J496,0)</f>
        <v>0</v>
      </c>
      <c r="BJ496" s="18" t="s">
        <v>83</v>
      </c>
      <c r="BK496" s="173">
        <f>ROUND(I496*H496,2)</f>
        <v>0</v>
      </c>
      <c r="BL496" s="18" t="s">
        <v>98</v>
      </c>
      <c r="BM496" s="172" t="s">
        <v>3868</v>
      </c>
    </row>
    <row r="497" spans="1:65" s="2" customFormat="1" ht="19.5" x14ac:dyDescent="0.2">
      <c r="A497" s="33"/>
      <c r="B497" s="34"/>
      <c r="C497" s="33"/>
      <c r="D497" s="174" t="s">
        <v>243</v>
      </c>
      <c r="E497" s="33"/>
      <c r="F497" s="175" t="s">
        <v>1779</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243</v>
      </c>
      <c r="AU497" s="18" t="s">
        <v>85</v>
      </c>
    </row>
    <row r="498" spans="1:65" s="13" customFormat="1" x14ac:dyDescent="0.2">
      <c r="B498" s="179"/>
      <c r="D498" s="174" t="s">
        <v>247</v>
      </c>
      <c r="E498" s="180" t="s">
        <v>1</v>
      </c>
      <c r="F498" s="181" t="s">
        <v>1141</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1781</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3869</v>
      </c>
      <c r="G500" s="244"/>
      <c r="H500" s="245">
        <v>1.3720000000000001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3" customFormat="1" x14ac:dyDescent="0.2">
      <c r="B501" s="179"/>
      <c r="D501" s="174" t="s">
        <v>247</v>
      </c>
      <c r="E501" s="180" t="s">
        <v>1</v>
      </c>
      <c r="F501" s="181" t="s">
        <v>1783</v>
      </c>
      <c r="G501" s="242"/>
      <c r="H501" s="243" t="s">
        <v>1</v>
      </c>
      <c r="I501" s="242"/>
      <c r="J501" s="242"/>
      <c r="K501" s="242"/>
      <c r="L501" s="179"/>
      <c r="M501" s="182"/>
      <c r="N501" s="183"/>
      <c r="O501" s="183"/>
      <c r="P501" s="183"/>
      <c r="Q501" s="183"/>
      <c r="R501" s="183"/>
      <c r="S501" s="183"/>
      <c r="T501" s="184"/>
      <c r="AT501" s="180" t="s">
        <v>247</v>
      </c>
      <c r="AU501" s="180" t="s">
        <v>85</v>
      </c>
      <c r="AV501" s="13" t="s">
        <v>83</v>
      </c>
      <c r="AW501" s="13" t="s">
        <v>33</v>
      </c>
      <c r="AX501" s="13" t="s">
        <v>76</v>
      </c>
      <c r="AY501" s="180" t="s">
        <v>235</v>
      </c>
    </row>
    <row r="502" spans="1:65" s="14" customFormat="1" x14ac:dyDescent="0.2">
      <c r="B502" s="185"/>
      <c r="D502" s="174" t="s">
        <v>247</v>
      </c>
      <c r="E502" s="186" t="s">
        <v>1</v>
      </c>
      <c r="F502" s="187" t="s">
        <v>3870</v>
      </c>
      <c r="G502" s="244"/>
      <c r="H502" s="245">
        <v>2</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1:65" s="13" customFormat="1" x14ac:dyDescent="0.2">
      <c r="B503" s="179"/>
      <c r="D503" s="174" t="s">
        <v>247</v>
      </c>
      <c r="E503" s="180" t="s">
        <v>1</v>
      </c>
      <c r="F503" s="181" t="s">
        <v>1785</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3870</v>
      </c>
      <c r="G504" s="244"/>
      <c r="H504" s="245">
        <v>2</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3" customFormat="1" x14ac:dyDescent="0.2">
      <c r="B505" s="179"/>
      <c r="D505" s="174" t="s">
        <v>247</v>
      </c>
      <c r="E505" s="180" t="s">
        <v>1</v>
      </c>
      <c r="F505" s="181" t="s">
        <v>2111</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3871</v>
      </c>
      <c r="G506" s="244"/>
      <c r="H506" s="245">
        <v>1</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5" customFormat="1" x14ac:dyDescent="0.2">
      <c r="B507" s="191"/>
      <c r="D507" s="174" t="s">
        <v>247</v>
      </c>
      <c r="E507" s="192" t="s">
        <v>1</v>
      </c>
      <c r="F507" s="193" t="s">
        <v>252</v>
      </c>
      <c r="G507" s="246"/>
      <c r="H507" s="247">
        <v>6.3719999999999999</v>
      </c>
      <c r="I507" s="246"/>
      <c r="J507" s="246"/>
      <c r="K507" s="246"/>
      <c r="L507" s="191"/>
      <c r="M507" s="194"/>
      <c r="N507" s="195"/>
      <c r="O507" s="195"/>
      <c r="P507" s="195"/>
      <c r="Q507" s="195"/>
      <c r="R507" s="195"/>
      <c r="S507" s="195"/>
      <c r="T507" s="196"/>
      <c r="AT507" s="192" t="s">
        <v>247</v>
      </c>
      <c r="AU507" s="192" t="s">
        <v>85</v>
      </c>
      <c r="AV507" s="15" t="s">
        <v>98</v>
      </c>
      <c r="AW507" s="15" t="s">
        <v>33</v>
      </c>
      <c r="AX507" s="15" t="s">
        <v>83</v>
      </c>
      <c r="AY507" s="192" t="s">
        <v>235</v>
      </c>
    </row>
    <row r="508" spans="1:65" s="2" customFormat="1" ht="19.899999999999999" customHeight="1" x14ac:dyDescent="0.2">
      <c r="A508" s="33"/>
      <c r="B508" s="162"/>
      <c r="C508" s="163" t="s">
        <v>645</v>
      </c>
      <c r="D508" s="163" t="s">
        <v>237</v>
      </c>
      <c r="E508" s="164" t="s">
        <v>1788</v>
      </c>
      <c r="F508" s="165" t="s">
        <v>1789</v>
      </c>
      <c r="G508" s="240" t="s">
        <v>341</v>
      </c>
      <c r="H508" s="241">
        <v>185.78399999999999</v>
      </c>
      <c r="I508" s="167"/>
      <c r="J508" s="254">
        <f>ROUND(I508*H508,2)</f>
        <v>0</v>
      </c>
      <c r="K508" s="255" t="s">
        <v>241</v>
      </c>
      <c r="L508" s="34"/>
      <c r="M508" s="168" t="s">
        <v>1</v>
      </c>
      <c r="N508" s="169" t="s">
        <v>41</v>
      </c>
      <c r="O508" s="59"/>
      <c r="P508" s="170">
        <f>O508*H508</f>
        <v>0</v>
      </c>
      <c r="Q508" s="170">
        <v>0</v>
      </c>
      <c r="R508" s="170">
        <f>Q508*H508</f>
        <v>0</v>
      </c>
      <c r="S508" s="170">
        <v>0</v>
      </c>
      <c r="T508" s="171">
        <f>S508*H508</f>
        <v>0</v>
      </c>
      <c r="U508" s="33"/>
      <c r="V508" s="33"/>
      <c r="W508" s="33"/>
      <c r="X508" s="33"/>
      <c r="Y508" s="33"/>
      <c r="Z508" s="33"/>
      <c r="AA508" s="33"/>
      <c r="AB508" s="33"/>
      <c r="AC508" s="33"/>
      <c r="AD508" s="33"/>
      <c r="AE508" s="33"/>
      <c r="AR508" s="172" t="s">
        <v>98</v>
      </c>
      <c r="AT508" s="172" t="s">
        <v>237</v>
      </c>
      <c r="AU508" s="172" t="s">
        <v>85</v>
      </c>
      <c r="AY508" s="18" t="s">
        <v>235</v>
      </c>
      <c r="BE508" s="173">
        <f>IF(N508="základní",J508,0)</f>
        <v>0</v>
      </c>
      <c r="BF508" s="173">
        <f>IF(N508="snížená",J508,0)</f>
        <v>0</v>
      </c>
      <c r="BG508" s="173">
        <f>IF(N508="zákl. přenesená",J508,0)</f>
        <v>0</v>
      </c>
      <c r="BH508" s="173">
        <f>IF(N508="sníž. přenesená",J508,0)</f>
        <v>0</v>
      </c>
      <c r="BI508" s="173">
        <f>IF(N508="nulová",J508,0)</f>
        <v>0</v>
      </c>
      <c r="BJ508" s="18" t="s">
        <v>83</v>
      </c>
      <c r="BK508" s="173">
        <f>ROUND(I508*H508,2)</f>
        <v>0</v>
      </c>
      <c r="BL508" s="18" t="s">
        <v>98</v>
      </c>
      <c r="BM508" s="172" t="s">
        <v>3872</v>
      </c>
    </row>
    <row r="509" spans="1:65" s="2" customFormat="1" ht="29.25" x14ac:dyDescent="0.2">
      <c r="A509" s="33"/>
      <c r="B509" s="34"/>
      <c r="C509" s="33"/>
      <c r="D509" s="174" t="s">
        <v>243</v>
      </c>
      <c r="E509" s="33"/>
      <c r="F509" s="175" t="s">
        <v>1791</v>
      </c>
      <c r="G509" s="238"/>
      <c r="H509" s="238"/>
      <c r="I509" s="238"/>
      <c r="J509" s="238"/>
      <c r="K509" s="238"/>
      <c r="L509" s="34"/>
      <c r="M509" s="176"/>
      <c r="N509" s="177"/>
      <c r="O509" s="59"/>
      <c r="P509" s="59"/>
      <c r="Q509" s="59"/>
      <c r="R509" s="59"/>
      <c r="S509" s="59"/>
      <c r="T509" s="60"/>
      <c r="U509" s="33"/>
      <c r="V509" s="33"/>
      <c r="W509" s="33"/>
      <c r="X509" s="33"/>
      <c r="Y509" s="33"/>
      <c r="Z509" s="33"/>
      <c r="AA509" s="33"/>
      <c r="AB509" s="33"/>
      <c r="AC509" s="33"/>
      <c r="AD509" s="33"/>
      <c r="AE509" s="33"/>
      <c r="AT509" s="18" t="s">
        <v>243</v>
      </c>
      <c r="AU509" s="18" t="s">
        <v>85</v>
      </c>
    </row>
    <row r="510" spans="1:65" s="2" customFormat="1" ht="107.25" x14ac:dyDescent="0.2">
      <c r="A510" s="33"/>
      <c r="B510" s="34"/>
      <c r="C510" s="33"/>
      <c r="D510" s="174" t="s">
        <v>245</v>
      </c>
      <c r="E510" s="33"/>
      <c r="F510" s="178" t="s">
        <v>1792</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245</v>
      </c>
      <c r="AU510" s="18" t="s">
        <v>85</v>
      </c>
    </row>
    <row r="511" spans="1:65" s="13" customFormat="1" x14ac:dyDescent="0.2">
      <c r="B511" s="179"/>
      <c r="D511" s="174" t="s">
        <v>247</v>
      </c>
      <c r="E511" s="180" t="s">
        <v>1</v>
      </c>
      <c r="F511" s="181" t="s">
        <v>3704</v>
      </c>
      <c r="G511" s="242"/>
      <c r="H511" s="243" t="s">
        <v>1</v>
      </c>
      <c r="I511" s="242"/>
      <c r="J511" s="242"/>
      <c r="K511" s="242"/>
      <c r="L511" s="179"/>
      <c r="M511" s="182"/>
      <c r="N511" s="183"/>
      <c r="O511" s="183"/>
      <c r="P511" s="183"/>
      <c r="Q511" s="183"/>
      <c r="R511" s="183"/>
      <c r="S511" s="183"/>
      <c r="T511" s="184"/>
      <c r="AT511" s="180" t="s">
        <v>247</v>
      </c>
      <c r="AU511" s="180" t="s">
        <v>85</v>
      </c>
      <c r="AV511" s="13" t="s">
        <v>83</v>
      </c>
      <c r="AW511" s="13" t="s">
        <v>33</v>
      </c>
      <c r="AX511" s="13" t="s">
        <v>76</v>
      </c>
      <c r="AY511" s="180" t="s">
        <v>235</v>
      </c>
    </row>
    <row r="512" spans="1:65" s="13" customFormat="1" x14ac:dyDescent="0.2">
      <c r="B512" s="179"/>
      <c r="D512" s="174" t="s">
        <v>247</v>
      </c>
      <c r="E512" s="180" t="s">
        <v>1</v>
      </c>
      <c r="F512" s="181" t="s">
        <v>3873</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3874</v>
      </c>
      <c r="G513" s="244"/>
      <c r="H513" s="245">
        <v>185.78399999999999</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185.78399999999999</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654</v>
      </c>
      <c r="D515" s="163" t="s">
        <v>237</v>
      </c>
      <c r="E515" s="164" t="s">
        <v>1799</v>
      </c>
      <c r="F515" s="165" t="s">
        <v>1800</v>
      </c>
      <c r="G515" s="240" t="s">
        <v>341</v>
      </c>
      <c r="H515" s="241">
        <v>3529.8960000000002</v>
      </c>
      <c r="I515" s="167"/>
      <c r="J515" s="254">
        <f>ROUND(I515*H515,2)</f>
        <v>0</v>
      </c>
      <c r="K515" s="255" t="s">
        <v>241</v>
      </c>
      <c r="L515" s="34"/>
      <c r="M515" s="168" t="s">
        <v>1</v>
      </c>
      <c r="N515" s="169" t="s">
        <v>41</v>
      </c>
      <c r="O515" s="59"/>
      <c r="P515" s="170">
        <f>O515*H515</f>
        <v>0</v>
      </c>
      <c r="Q515" s="170">
        <v>0</v>
      </c>
      <c r="R515" s="170">
        <f>Q515*H515</f>
        <v>0</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3875</v>
      </c>
    </row>
    <row r="516" spans="1:65" s="2" customFormat="1" ht="29.25" x14ac:dyDescent="0.2">
      <c r="A516" s="33"/>
      <c r="B516" s="34"/>
      <c r="C516" s="33"/>
      <c r="D516" s="174" t="s">
        <v>243</v>
      </c>
      <c r="E516" s="33"/>
      <c r="F516" s="175" t="s">
        <v>1802</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107.25" x14ac:dyDescent="0.2">
      <c r="A517" s="33"/>
      <c r="B517" s="34"/>
      <c r="C517" s="33"/>
      <c r="D517" s="174" t="s">
        <v>245</v>
      </c>
      <c r="E517" s="33"/>
      <c r="F517" s="178" t="s">
        <v>1792</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3704</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3" customFormat="1" x14ac:dyDescent="0.2">
      <c r="B519" s="179"/>
      <c r="D519" s="174" t="s">
        <v>247</v>
      </c>
      <c r="E519" s="180" t="s">
        <v>1</v>
      </c>
      <c r="F519" s="181" t="s">
        <v>1333</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4" customFormat="1" x14ac:dyDescent="0.2">
      <c r="B520" s="185"/>
      <c r="D520" s="174" t="s">
        <v>247</v>
      </c>
      <c r="E520" s="186" t="s">
        <v>1</v>
      </c>
      <c r="F520" s="187" t="s">
        <v>3876</v>
      </c>
      <c r="G520" s="244"/>
      <c r="H520" s="245">
        <v>3529.8960000000002</v>
      </c>
      <c r="I520" s="244"/>
      <c r="J520" s="244"/>
      <c r="K520" s="244"/>
      <c r="L520" s="185"/>
      <c r="M520" s="188"/>
      <c r="N520" s="189"/>
      <c r="O520" s="189"/>
      <c r="P520" s="189"/>
      <c r="Q520" s="189"/>
      <c r="R520" s="189"/>
      <c r="S520" s="189"/>
      <c r="T520" s="190"/>
      <c r="AT520" s="186" t="s">
        <v>247</v>
      </c>
      <c r="AU520" s="186" t="s">
        <v>85</v>
      </c>
      <c r="AV520" s="14" t="s">
        <v>85</v>
      </c>
      <c r="AW520" s="14" t="s">
        <v>33</v>
      </c>
      <c r="AX520" s="14" t="s">
        <v>76</v>
      </c>
      <c r="AY520" s="186" t="s">
        <v>235</v>
      </c>
    </row>
    <row r="521" spans="1:65" s="15" customFormat="1" x14ac:dyDescent="0.2">
      <c r="B521" s="191"/>
      <c r="D521" s="174" t="s">
        <v>247</v>
      </c>
      <c r="E521" s="192" t="s">
        <v>1</v>
      </c>
      <c r="F521" s="193" t="s">
        <v>252</v>
      </c>
      <c r="G521" s="246"/>
      <c r="H521" s="247">
        <v>3529.8960000000002</v>
      </c>
      <c r="I521" s="246"/>
      <c r="J521" s="246"/>
      <c r="K521" s="246"/>
      <c r="L521" s="191"/>
      <c r="M521" s="194"/>
      <c r="N521" s="195"/>
      <c r="O521" s="195"/>
      <c r="P521" s="195"/>
      <c r="Q521" s="195"/>
      <c r="R521" s="195"/>
      <c r="S521" s="195"/>
      <c r="T521" s="196"/>
      <c r="AT521" s="192" t="s">
        <v>247</v>
      </c>
      <c r="AU521" s="192" t="s">
        <v>85</v>
      </c>
      <c r="AV521" s="15" t="s">
        <v>98</v>
      </c>
      <c r="AW521" s="15" t="s">
        <v>33</v>
      </c>
      <c r="AX521" s="15" t="s">
        <v>83</v>
      </c>
      <c r="AY521" s="192" t="s">
        <v>235</v>
      </c>
    </row>
    <row r="522" spans="1:65" s="2" customFormat="1" ht="40.15" customHeight="1" x14ac:dyDescent="0.2">
      <c r="A522" s="33"/>
      <c r="B522" s="162"/>
      <c r="C522" s="163" t="s">
        <v>662</v>
      </c>
      <c r="D522" s="163" t="s">
        <v>237</v>
      </c>
      <c r="E522" s="164" t="s">
        <v>1822</v>
      </c>
      <c r="F522" s="165" t="s">
        <v>445</v>
      </c>
      <c r="G522" s="240" t="s">
        <v>341</v>
      </c>
      <c r="H522" s="241">
        <v>103.93600000000001</v>
      </c>
      <c r="I522" s="167"/>
      <c r="J522" s="254">
        <f>ROUND(I522*H522,2)</f>
        <v>0</v>
      </c>
      <c r="K522" s="255" t="s">
        <v>241</v>
      </c>
      <c r="L522" s="34"/>
      <c r="M522" s="168" t="s">
        <v>1</v>
      </c>
      <c r="N522" s="169" t="s">
        <v>41</v>
      </c>
      <c r="O522" s="59"/>
      <c r="P522" s="170">
        <f>O522*H522</f>
        <v>0</v>
      </c>
      <c r="Q522" s="170">
        <v>0</v>
      </c>
      <c r="R522" s="170">
        <f>Q522*H522</f>
        <v>0</v>
      </c>
      <c r="S522" s="170">
        <v>0</v>
      </c>
      <c r="T522" s="171">
        <f>S522*H522</f>
        <v>0</v>
      </c>
      <c r="U522" s="33"/>
      <c r="V522" s="33"/>
      <c r="W522" s="33"/>
      <c r="X522" s="33"/>
      <c r="Y522" s="33"/>
      <c r="Z522" s="33"/>
      <c r="AA522" s="33"/>
      <c r="AB522" s="33"/>
      <c r="AC522" s="33"/>
      <c r="AD522" s="33"/>
      <c r="AE522" s="33"/>
      <c r="AR522" s="172" t="s">
        <v>98</v>
      </c>
      <c r="AT522" s="172" t="s">
        <v>237</v>
      </c>
      <c r="AU522" s="172" t="s">
        <v>85</v>
      </c>
      <c r="AY522" s="18" t="s">
        <v>235</v>
      </c>
      <c r="BE522" s="173">
        <f>IF(N522="základní",J522,0)</f>
        <v>0</v>
      </c>
      <c r="BF522" s="173">
        <f>IF(N522="snížená",J522,0)</f>
        <v>0</v>
      </c>
      <c r="BG522" s="173">
        <f>IF(N522="zákl. přenesená",J522,0)</f>
        <v>0</v>
      </c>
      <c r="BH522" s="173">
        <f>IF(N522="sníž. přenesená",J522,0)</f>
        <v>0</v>
      </c>
      <c r="BI522" s="173">
        <f>IF(N522="nulová",J522,0)</f>
        <v>0</v>
      </c>
      <c r="BJ522" s="18" t="s">
        <v>83</v>
      </c>
      <c r="BK522" s="173">
        <f>ROUND(I522*H522,2)</f>
        <v>0</v>
      </c>
      <c r="BL522" s="18" t="s">
        <v>98</v>
      </c>
      <c r="BM522" s="172" t="s">
        <v>3877</v>
      </c>
    </row>
    <row r="523" spans="1:65" s="2" customFormat="1" ht="29.25" x14ac:dyDescent="0.2">
      <c r="A523" s="33"/>
      <c r="B523" s="34"/>
      <c r="C523" s="33"/>
      <c r="D523" s="174" t="s">
        <v>243</v>
      </c>
      <c r="E523" s="33"/>
      <c r="F523" s="175" t="s">
        <v>445</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243</v>
      </c>
      <c r="AU523" s="18" t="s">
        <v>85</v>
      </c>
    </row>
    <row r="524" spans="1:65" s="13" customFormat="1" x14ac:dyDescent="0.2">
      <c r="B524" s="179"/>
      <c r="D524" s="174" t="s">
        <v>247</v>
      </c>
      <c r="E524" s="180" t="s">
        <v>1</v>
      </c>
      <c r="F524" s="181" t="s">
        <v>3704</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3878</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3879</v>
      </c>
      <c r="G526" s="244"/>
      <c r="H526" s="245">
        <v>103.93600000000001</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5" customFormat="1" x14ac:dyDescent="0.2">
      <c r="B527" s="191"/>
      <c r="D527" s="174" t="s">
        <v>247</v>
      </c>
      <c r="E527" s="192" t="s">
        <v>1</v>
      </c>
      <c r="F527" s="193" t="s">
        <v>252</v>
      </c>
      <c r="G527" s="246"/>
      <c r="H527" s="247">
        <v>103.93600000000001</v>
      </c>
      <c r="I527" s="246"/>
      <c r="J527" s="246"/>
      <c r="K527" s="246"/>
      <c r="L527" s="191"/>
      <c r="M527" s="194"/>
      <c r="N527" s="195"/>
      <c r="O527" s="195"/>
      <c r="P527" s="195"/>
      <c r="Q527" s="195"/>
      <c r="R527" s="195"/>
      <c r="S527" s="195"/>
      <c r="T527" s="196"/>
      <c r="AT527" s="192" t="s">
        <v>247</v>
      </c>
      <c r="AU527" s="192" t="s">
        <v>85</v>
      </c>
      <c r="AV527" s="15" t="s">
        <v>98</v>
      </c>
      <c r="AW527" s="15" t="s">
        <v>33</v>
      </c>
      <c r="AX527" s="15" t="s">
        <v>83</v>
      </c>
      <c r="AY527" s="192" t="s">
        <v>235</v>
      </c>
    </row>
    <row r="528" spans="1:65" s="2" customFormat="1" ht="40.15" customHeight="1" x14ac:dyDescent="0.2">
      <c r="A528" s="33"/>
      <c r="B528" s="162"/>
      <c r="C528" s="163" t="s">
        <v>667</v>
      </c>
      <c r="D528" s="163" t="s">
        <v>237</v>
      </c>
      <c r="E528" s="164" t="s">
        <v>3880</v>
      </c>
      <c r="F528" s="165" t="s">
        <v>3881</v>
      </c>
      <c r="G528" s="240" t="s">
        <v>341</v>
      </c>
      <c r="H528" s="241">
        <v>78.847999999999999</v>
      </c>
      <c r="I528" s="167"/>
      <c r="J528" s="254">
        <f>ROUND(I528*H528,2)</f>
        <v>0</v>
      </c>
      <c r="K528" s="255" t="s">
        <v>241</v>
      </c>
      <c r="L528" s="34"/>
      <c r="M528" s="168" t="s">
        <v>1</v>
      </c>
      <c r="N528" s="169" t="s">
        <v>41</v>
      </c>
      <c r="O528" s="59"/>
      <c r="P528" s="170">
        <f>O528*H528</f>
        <v>0</v>
      </c>
      <c r="Q528" s="170">
        <v>0</v>
      </c>
      <c r="R528" s="170">
        <f>Q528*H528</f>
        <v>0</v>
      </c>
      <c r="S528" s="170">
        <v>0</v>
      </c>
      <c r="T528" s="171">
        <f>S528*H528</f>
        <v>0</v>
      </c>
      <c r="U528" s="33"/>
      <c r="V528" s="33"/>
      <c r="W528" s="33"/>
      <c r="X528" s="33"/>
      <c r="Y528" s="33"/>
      <c r="Z528" s="33"/>
      <c r="AA528" s="33"/>
      <c r="AB528" s="33"/>
      <c r="AC528" s="33"/>
      <c r="AD528" s="33"/>
      <c r="AE528" s="33"/>
      <c r="AR528" s="172" t="s">
        <v>98</v>
      </c>
      <c r="AT528" s="172" t="s">
        <v>237</v>
      </c>
      <c r="AU528" s="172" t="s">
        <v>85</v>
      </c>
      <c r="AY528" s="18" t="s">
        <v>235</v>
      </c>
      <c r="BE528" s="173">
        <f>IF(N528="základní",J528,0)</f>
        <v>0</v>
      </c>
      <c r="BF528" s="173">
        <f>IF(N528="snížená",J528,0)</f>
        <v>0</v>
      </c>
      <c r="BG528" s="173">
        <f>IF(N528="zákl. přenesená",J528,0)</f>
        <v>0</v>
      </c>
      <c r="BH528" s="173">
        <f>IF(N528="sníž. přenesená",J528,0)</f>
        <v>0</v>
      </c>
      <c r="BI528" s="173">
        <f>IF(N528="nulová",J528,0)</f>
        <v>0</v>
      </c>
      <c r="BJ528" s="18" t="s">
        <v>83</v>
      </c>
      <c r="BK528" s="173">
        <f>ROUND(I528*H528,2)</f>
        <v>0</v>
      </c>
      <c r="BL528" s="18" t="s">
        <v>98</v>
      </c>
      <c r="BM528" s="172" t="s">
        <v>3882</v>
      </c>
    </row>
    <row r="529" spans="1:65" s="2" customFormat="1" ht="29.25" x14ac:dyDescent="0.2">
      <c r="A529" s="33"/>
      <c r="B529" s="34"/>
      <c r="C529" s="33"/>
      <c r="D529" s="174" t="s">
        <v>243</v>
      </c>
      <c r="E529" s="33"/>
      <c r="F529" s="175" t="s">
        <v>3881</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243</v>
      </c>
      <c r="AU529" s="18" t="s">
        <v>85</v>
      </c>
    </row>
    <row r="530" spans="1:65" s="13" customFormat="1" x14ac:dyDescent="0.2">
      <c r="B530" s="179"/>
      <c r="D530" s="174" t="s">
        <v>247</v>
      </c>
      <c r="E530" s="180" t="s">
        <v>1</v>
      </c>
      <c r="F530" s="181" t="s">
        <v>3704</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3" customFormat="1" x14ac:dyDescent="0.2">
      <c r="B531" s="179"/>
      <c r="D531" s="174" t="s">
        <v>247</v>
      </c>
      <c r="E531" s="180" t="s">
        <v>1</v>
      </c>
      <c r="F531" s="181" t="s">
        <v>3883</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3884</v>
      </c>
      <c r="G532" s="244"/>
      <c r="H532" s="245">
        <v>78.847999999999999</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78.847999999999999</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12" customFormat="1" ht="22.9" customHeight="1" x14ac:dyDescent="0.2">
      <c r="B534" s="152"/>
      <c r="D534" s="153" t="s">
        <v>75</v>
      </c>
      <c r="E534" s="161" t="s">
        <v>746</v>
      </c>
      <c r="F534" s="161" t="s">
        <v>747</v>
      </c>
      <c r="G534" s="239"/>
      <c r="H534" s="239"/>
      <c r="I534" s="239"/>
      <c r="J534" s="253">
        <f>BK534</f>
        <v>0</v>
      </c>
      <c r="K534" s="239"/>
      <c r="L534" s="152"/>
      <c r="M534" s="155"/>
      <c r="N534" s="156"/>
      <c r="O534" s="156"/>
      <c r="P534" s="157">
        <f>SUM(P535:P537)</f>
        <v>0</v>
      </c>
      <c r="Q534" s="156"/>
      <c r="R534" s="157">
        <f>SUM(R535:R537)</f>
        <v>0</v>
      </c>
      <c r="S534" s="156"/>
      <c r="T534" s="158">
        <f>SUM(T535:T537)</f>
        <v>0</v>
      </c>
      <c r="AR534" s="153" t="s">
        <v>83</v>
      </c>
      <c r="AT534" s="159" t="s">
        <v>75</v>
      </c>
      <c r="AU534" s="159" t="s">
        <v>83</v>
      </c>
      <c r="AY534" s="153" t="s">
        <v>235</v>
      </c>
      <c r="BK534" s="160">
        <f>SUM(BK535:BK537)</f>
        <v>0</v>
      </c>
    </row>
    <row r="535" spans="1:65" s="2" customFormat="1" ht="30" customHeight="1" x14ac:dyDescent="0.2">
      <c r="A535" s="33"/>
      <c r="B535" s="162"/>
      <c r="C535" s="163" t="s">
        <v>676</v>
      </c>
      <c r="D535" s="163" t="s">
        <v>237</v>
      </c>
      <c r="E535" s="164" t="s">
        <v>3885</v>
      </c>
      <c r="F535" s="165" t="s">
        <v>3886</v>
      </c>
      <c r="G535" s="240" t="s">
        <v>341</v>
      </c>
      <c r="H535" s="241">
        <v>117.512</v>
      </c>
      <c r="I535" s="167"/>
      <c r="J535" s="254">
        <f>ROUND(I535*H535,2)</f>
        <v>0</v>
      </c>
      <c r="K535" s="255" t="s">
        <v>241</v>
      </c>
      <c r="L535" s="34"/>
      <c r="M535" s="168" t="s">
        <v>1</v>
      </c>
      <c r="N535" s="169" t="s">
        <v>41</v>
      </c>
      <c r="O535" s="59"/>
      <c r="P535" s="170">
        <f>O535*H535</f>
        <v>0</v>
      </c>
      <c r="Q535" s="170">
        <v>0</v>
      </c>
      <c r="R535" s="170">
        <f>Q535*H535</f>
        <v>0</v>
      </c>
      <c r="S535" s="170">
        <v>0</v>
      </c>
      <c r="T535" s="171">
        <f>S535*H535</f>
        <v>0</v>
      </c>
      <c r="U535" s="33"/>
      <c r="V535" s="33"/>
      <c r="W535" s="33"/>
      <c r="X535" s="33"/>
      <c r="Y535" s="33"/>
      <c r="Z535" s="33"/>
      <c r="AA535" s="33"/>
      <c r="AB535" s="33"/>
      <c r="AC535" s="33"/>
      <c r="AD535" s="33"/>
      <c r="AE535" s="33"/>
      <c r="AR535" s="172" t="s">
        <v>98</v>
      </c>
      <c r="AT535" s="172" t="s">
        <v>237</v>
      </c>
      <c r="AU535" s="172" t="s">
        <v>85</v>
      </c>
      <c r="AY535" s="18" t="s">
        <v>235</v>
      </c>
      <c r="BE535" s="173">
        <f>IF(N535="základní",J535,0)</f>
        <v>0</v>
      </c>
      <c r="BF535" s="173">
        <f>IF(N535="snížená",J535,0)</f>
        <v>0</v>
      </c>
      <c r="BG535" s="173">
        <f>IF(N535="zákl. přenesená",J535,0)</f>
        <v>0</v>
      </c>
      <c r="BH535" s="173">
        <f>IF(N535="sníž. přenesená",J535,0)</f>
        <v>0</v>
      </c>
      <c r="BI535" s="173">
        <f>IF(N535="nulová",J535,0)</f>
        <v>0</v>
      </c>
      <c r="BJ535" s="18" t="s">
        <v>83</v>
      </c>
      <c r="BK535" s="173">
        <f>ROUND(I535*H535,2)</f>
        <v>0</v>
      </c>
      <c r="BL535" s="18" t="s">
        <v>98</v>
      </c>
      <c r="BM535" s="172" t="s">
        <v>3887</v>
      </c>
    </row>
    <row r="536" spans="1:65" s="2" customFormat="1" ht="29.25" x14ac:dyDescent="0.2">
      <c r="A536" s="33"/>
      <c r="B536" s="34"/>
      <c r="C536" s="33"/>
      <c r="D536" s="174" t="s">
        <v>243</v>
      </c>
      <c r="E536" s="33"/>
      <c r="F536" s="175" t="s">
        <v>3888</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243</v>
      </c>
      <c r="AU536" s="18" t="s">
        <v>85</v>
      </c>
    </row>
    <row r="537" spans="1:65" s="2" customFormat="1" ht="29.25" x14ac:dyDescent="0.2">
      <c r="A537" s="33"/>
      <c r="B537" s="34"/>
      <c r="C537" s="33"/>
      <c r="D537" s="174" t="s">
        <v>245</v>
      </c>
      <c r="E537" s="33"/>
      <c r="F537" s="178" t="s">
        <v>3889</v>
      </c>
      <c r="G537" s="238"/>
      <c r="H537" s="238"/>
      <c r="I537" s="238"/>
      <c r="J537" s="238"/>
      <c r="K537" s="238"/>
      <c r="L537" s="34"/>
      <c r="M537" s="207"/>
      <c r="N537" s="208"/>
      <c r="O537" s="209"/>
      <c r="P537" s="209"/>
      <c r="Q537" s="209"/>
      <c r="R537" s="209"/>
      <c r="S537" s="209"/>
      <c r="T537" s="210"/>
      <c r="U537" s="33"/>
      <c r="V537" s="33"/>
      <c r="W537" s="33"/>
      <c r="X537" s="33"/>
      <c r="Y537" s="33"/>
      <c r="Z537" s="33"/>
      <c r="AA537" s="33"/>
      <c r="AB537" s="33"/>
      <c r="AC537" s="33"/>
      <c r="AD537" s="33"/>
      <c r="AE537" s="33"/>
      <c r="AT537" s="18" t="s">
        <v>245</v>
      </c>
      <c r="AU537" s="18" t="s">
        <v>85</v>
      </c>
    </row>
    <row r="538" spans="1:65" s="2" customFormat="1" ht="6.95" customHeight="1" x14ac:dyDescent="0.2">
      <c r="A538" s="33"/>
      <c r="B538" s="48"/>
      <c r="C538" s="49"/>
      <c r="D538" s="49"/>
      <c r="E538" s="49"/>
      <c r="F538" s="49"/>
      <c r="G538" s="250"/>
      <c r="H538" s="250"/>
      <c r="I538" s="250"/>
      <c r="J538" s="250"/>
      <c r="K538" s="250"/>
      <c r="L538" s="34"/>
      <c r="M538" s="33"/>
      <c r="O538" s="33"/>
      <c r="P538" s="33"/>
      <c r="Q538" s="33"/>
      <c r="R538" s="33"/>
      <c r="S538" s="33"/>
      <c r="T538" s="33"/>
      <c r="U538" s="33"/>
      <c r="V538" s="33"/>
      <c r="W538" s="33"/>
      <c r="X538" s="33"/>
      <c r="Y538" s="33"/>
      <c r="Z538" s="33"/>
      <c r="AA538" s="33"/>
      <c r="AB538" s="33"/>
      <c r="AC538" s="33"/>
      <c r="AD538" s="33"/>
      <c r="AE538" s="33"/>
    </row>
  </sheetData>
  <sheetProtection password="F3DC" sheet="1" objects="1" scenarios="1"/>
  <autoFilter ref="C127:K537"/>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5"/>
  <sheetViews>
    <sheetView showGridLines="0" workbookViewId="0">
      <selection activeCell="I322" sqref="I32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186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266" t="s">
        <v>3890</v>
      </c>
      <c r="F9" s="310"/>
      <c r="G9" s="310"/>
      <c r="H9" s="310"/>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11" t="str">
        <f>'Rekapitulace stavby'!E14</f>
        <v>Vyplň údaj</v>
      </c>
      <c r="F18" s="297"/>
      <c r="G18" s="297"/>
      <c r="H18" s="297"/>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01" t="s">
        <v>1</v>
      </c>
      <c r="F27" s="301"/>
      <c r="G27" s="301"/>
      <c r="H27" s="301"/>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ROUND((SUM(BE128:BE344)),  2)</f>
        <v>0</v>
      </c>
      <c r="G33" s="33"/>
      <c r="H33" s="33"/>
      <c r="I33" s="113">
        <v>0.21</v>
      </c>
      <c r="J33" s="112">
        <f>ROUND(((SUM(BE128:BE344))*I33),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ROUND((SUM(BF128:BF344)),  2)</f>
        <v>0</v>
      </c>
      <c r="G34" s="33"/>
      <c r="H34" s="33"/>
      <c r="I34" s="113">
        <v>0.15</v>
      </c>
      <c r="J34" s="112">
        <f>ROUND(((SUM(BF128:BF344))*I34),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ROUND((SUM(BG128:BG344)),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ROUND((SUM(BH128:BH344)),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ROUND((SUM(BI128:BI344)),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266" t="str">
        <f>E9</f>
        <v>SO 03 - Přípojka NN</v>
      </c>
      <c r="F87" s="310"/>
      <c r="G87" s="310"/>
      <c r="H87" s="310"/>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3891</v>
      </c>
      <c r="E97" s="134"/>
      <c r="F97" s="134"/>
      <c r="G97" s="134"/>
      <c r="H97" s="134"/>
      <c r="I97" s="135"/>
      <c r="J97" s="136">
        <f>J129</f>
        <v>0</v>
      </c>
      <c r="L97" s="132"/>
    </row>
    <row r="98" spans="1:31" s="10" customFormat="1" ht="19.899999999999999" customHeight="1" x14ac:dyDescent="0.2">
      <c r="B98" s="137"/>
      <c r="D98" s="138" t="s">
        <v>209</v>
      </c>
      <c r="E98" s="139"/>
      <c r="F98" s="139"/>
      <c r="G98" s="139"/>
      <c r="H98" s="139"/>
      <c r="I98" s="140"/>
      <c r="J98" s="141">
        <f>J130</f>
        <v>0</v>
      </c>
      <c r="L98" s="137"/>
    </row>
    <row r="99" spans="1:31" s="9" customFormat="1" ht="24.95" customHeight="1" x14ac:dyDescent="0.2">
      <c r="B99" s="132"/>
      <c r="D99" s="133" t="s">
        <v>3892</v>
      </c>
      <c r="E99" s="134"/>
      <c r="F99" s="134"/>
      <c r="G99" s="134"/>
      <c r="H99" s="134"/>
      <c r="I99" s="135"/>
      <c r="J99" s="136">
        <f>J136</f>
        <v>0</v>
      </c>
      <c r="L99" s="132"/>
    </row>
    <row r="100" spans="1:31" s="10" customFormat="1" ht="19.899999999999999" customHeight="1" x14ac:dyDescent="0.2">
      <c r="B100" s="137"/>
      <c r="D100" s="138" t="s">
        <v>3893</v>
      </c>
      <c r="E100" s="139"/>
      <c r="F100" s="139"/>
      <c r="G100" s="139"/>
      <c r="H100" s="139"/>
      <c r="I100" s="140"/>
      <c r="J100" s="141">
        <f>J137</f>
        <v>0</v>
      </c>
      <c r="L100" s="137"/>
    </row>
    <row r="101" spans="1:31" s="10" customFormat="1" ht="19.899999999999999" customHeight="1" x14ac:dyDescent="0.2">
      <c r="B101" s="137"/>
      <c r="D101" s="138" t="s">
        <v>3894</v>
      </c>
      <c r="E101" s="139"/>
      <c r="F101" s="139"/>
      <c r="G101" s="139"/>
      <c r="H101" s="139"/>
      <c r="I101" s="140"/>
      <c r="J101" s="141">
        <f>J252</f>
        <v>0</v>
      </c>
      <c r="L101" s="137"/>
    </row>
    <row r="102" spans="1:31" s="9" customFormat="1" ht="24.95" customHeight="1" x14ac:dyDescent="0.2">
      <c r="B102" s="132"/>
      <c r="D102" s="133" t="s">
        <v>3895</v>
      </c>
      <c r="E102" s="134"/>
      <c r="F102" s="134"/>
      <c r="G102" s="134"/>
      <c r="H102" s="134"/>
      <c r="I102" s="135"/>
      <c r="J102" s="136">
        <f>J261</f>
        <v>0</v>
      </c>
      <c r="L102" s="132"/>
    </row>
    <row r="103" spans="1:31" s="10" customFormat="1" ht="19.899999999999999" customHeight="1" x14ac:dyDescent="0.2">
      <c r="B103" s="137"/>
      <c r="D103" s="138" t="s">
        <v>3896</v>
      </c>
      <c r="E103" s="139"/>
      <c r="F103" s="139"/>
      <c r="G103" s="139"/>
      <c r="H103" s="139"/>
      <c r="I103" s="140"/>
      <c r="J103" s="141">
        <f>J262</f>
        <v>0</v>
      </c>
      <c r="L103" s="137"/>
    </row>
    <row r="104" spans="1:31" s="10" customFormat="1" ht="19.899999999999999" customHeight="1" x14ac:dyDescent="0.2">
      <c r="B104" s="137"/>
      <c r="D104" s="138" t="s">
        <v>3897</v>
      </c>
      <c r="E104" s="139"/>
      <c r="F104" s="139"/>
      <c r="G104" s="139"/>
      <c r="H104" s="139"/>
      <c r="I104" s="140"/>
      <c r="J104" s="141">
        <f>J281</f>
        <v>0</v>
      </c>
      <c r="L104" s="137"/>
    </row>
    <row r="105" spans="1:31" s="9" customFormat="1" ht="24.95" customHeight="1" x14ac:dyDescent="0.2">
      <c r="B105" s="132"/>
      <c r="D105" s="133" t="s">
        <v>3898</v>
      </c>
      <c r="E105" s="134"/>
      <c r="F105" s="134"/>
      <c r="G105" s="134"/>
      <c r="H105" s="134"/>
      <c r="I105" s="135"/>
      <c r="J105" s="136">
        <f>J333</f>
        <v>0</v>
      </c>
      <c r="L105" s="132"/>
    </row>
    <row r="106" spans="1:31" s="9" customFormat="1" ht="24.95" customHeight="1" x14ac:dyDescent="0.2">
      <c r="B106" s="132"/>
      <c r="D106" s="133" t="s">
        <v>3899</v>
      </c>
      <c r="E106" s="134"/>
      <c r="F106" s="134"/>
      <c r="G106" s="134"/>
      <c r="H106" s="134"/>
      <c r="I106" s="135"/>
      <c r="J106" s="136">
        <f>J338</f>
        <v>0</v>
      </c>
      <c r="L106" s="132"/>
    </row>
    <row r="107" spans="1:31" s="10" customFormat="1" ht="19.899999999999999" customHeight="1" x14ac:dyDescent="0.2">
      <c r="B107" s="137"/>
      <c r="D107" s="138" t="s">
        <v>3900</v>
      </c>
      <c r="E107" s="139"/>
      <c r="F107" s="139"/>
      <c r="G107" s="139"/>
      <c r="H107" s="139"/>
      <c r="I107" s="140"/>
      <c r="J107" s="141">
        <f>J339</f>
        <v>0</v>
      </c>
      <c r="L107" s="137"/>
    </row>
    <row r="108" spans="1:31" s="10" customFormat="1" ht="19.899999999999999" customHeight="1" x14ac:dyDescent="0.2">
      <c r="B108" s="137"/>
      <c r="D108" s="138" t="s">
        <v>3901</v>
      </c>
      <c r="E108" s="139"/>
      <c r="F108" s="139"/>
      <c r="G108" s="139"/>
      <c r="H108" s="139"/>
      <c r="I108" s="140"/>
      <c r="J108" s="141">
        <f>J342</f>
        <v>0</v>
      </c>
      <c r="L108" s="137"/>
    </row>
    <row r="109" spans="1:31"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63"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63"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307" t="str">
        <f>E7</f>
        <v>Morava km 137,021 - revitalizace VH uzlu Nedakonice</v>
      </c>
      <c r="F118" s="308"/>
      <c r="G118" s="308"/>
      <c r="H118" s="3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197</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266" t="str">
        <f>E9</f>
        <v>SO 03 - Přípojka NN</v>
      </c>
      <c r="F120" s="310"/>
      <c r="G120" s="310"/>
      <c r="H120" s="310"/>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F12</f>
        <v>Nedakonice</v>
      </c>
      <c r="G122" s="33"/>
      <c r="H122" s="33"/>
      <c r="I122" s="104" t="s">
        <v>22</v>
      </c>
      <c r="J122" s="56" t="str">
        <f>IF(J12="","",J12)</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E15</f>
        <v xml:space="preserve"> </v>
      </c>
      <c r="G124" s="33"/>
      <c r="H124" s="33"/>
      <c r="I124" s="104" t="s">
        <v>30</v>
      </c>
      <c r="J124" s="31" t="str">
        <f>E21</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IF(E18="","",E18)</f>
        <v>Vyplň údaj</v>
      </c>
      <c r="G125" s="33"/>
      <c r="H125" s="33"/>
      <c r="I125" s="104" t="s">
        <v>34</v>
      </c>
      <c r="J125" s="31" t="str">
        <f>E24</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P129+P136+P261+P333+P338</f>
        <v>0</v>
      </c>
      <c r="Q128" s="67"/>
      <c r="R128" s="149">
        <f>R129+R136+R261+R333+R338</f>
        <v>0.63527199999999984</v>
      </c>
      <c r="S128" s="67"/>
      <c r="T128" s="150">
        <f>T129+T136+T261+T333+T338</f>
        <v>0</v>
      </c>
      <c r="U128" s="33"/>
      <c r="V128" s="33"/>
      <c r="W128" s="33"/>
      <c r="X128" s="33"/>
      <c r="Y128" s="33"/>
      <c r="Z128" s="33"/>
      <c r="AA128" s="33"/>
      <c r="AB128" s="33"/>
      <c r="AC128" s="33"/>
      <c r="AD128" s="33"/>
      <c r="AE128" s="33"/>
      <c r="AT128" s="18" t="s">
        <v>75</v>
      </c>
      <c r="AU128" s="18" t="s">
        <v>207</v>
      </c>
      <c r="BK128" s="151">
        <f>BK129+BK136+BK261+BK333+BK338</f>
        <v>0</v>
      </c>
    </row>
    <row r="129" spans="1:65" s="12" customFormat="1" ht="25.9" customHeight="1" x14ac:dyDescent="0.2">
      <c r="B129" s="152"/>
      <c r="D129" s="153" t="s">
        <v>75</v>
      </c>
      <c r="E129" s="154" t="s">
        <v>233</v>
      </c>
      <c r="F129" s="154" t="s">
        <v>3902</v>
      </c>
      <c r="G129" s="239"/>
      <c r="H129" s="239"/>
      <c r="I129" s="239"/>
      <c r="J129" s="252">
        <f>BK129</f>
        <v>0</v>
      </c>
      <c r="K129" s="239"/>
      <c r="L129" s="152"/>
      <c r="M129" s="155"/>
      <c r="N129" s="156"/>
      <c r="O129" s="156"/>
      <c r="P129" s="157">
        <f>P130</f>
        <v>0</v>
      </c>
      <c r="Q129" s="156"/>
      <c r="R129" s="157">
        <f>R130</f>
        <v>0</v>
      </c>
      <c r="S129" s="156"/>
      <c r="T129" s="158">
        <f>T130</f>
        <v>0</v>
      </c>
      <c r="AR129" s="153" t="s">
        <v>83</v>
      </c>
      <c r="AT129" s="159" t="s">
        <v>75</v>
      </c>
      <c r="AU129" s="159" t="s">
        <v>76</v>
      </c>
      <c r="AY129" s="153" t="s">
        <v>235</v>
      </c>
      <c r="BK129" s="160">
        <f>BK130</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SUM(P131:P135)</f>
        <v>0</v>
      </c>
      <c r="Q130" s="156"/>
      <c r="R130" s="157">
        <f>SUM(R131:R135)</f>
        <v>0</v>
      </c>
      <c r="S130" s="156"/>
      <c r="T130" s="158">
        <f>SUM(T131:T135)</f>
        <v>0</v>
      </c>
      <c r="AR130" s="153" t="s">
        <v>83</v>
      </c>
      <c r="AT130" s="159" t="s">
        <v>75</v>
      </c>
      <c r="AU130" s="159" t="s">
        <v>83</v>
      </c>
      <c r="AY130" s="153" t="s">
        <v>235</v>
      </c>
      <c r="BK130" s="160">
        <f>SUM(BK131:BK135)</f>
        <v>0</v>
      </c>
    </row>
    <row r="131" spans="1:65" s="2" customFormat="1" ht="14.45" customHeight="1" x14ac:dyDescent="0.2">
      <c r="A131" s="33"/>
      <c r="B131" s="162"/>
      <c r="C131" s="163" t="s">
        <v>83</v>
      </c>
      <c r="D131" s="163" t="s">
        <v>237</v>
      </c>
      <c r="E131" s="164" t="s">
        <v>433</v>
      </c>
      <c r="F131" s="165" t="s">
        <v>3903</v>
      </c>
      <c r="G131" s="240" t="s">
        <v>271</v>
      </c>
      <c r="H131" s="241">
        <v>9.35</v>
      </c>
      <c r="I131" s="167"/>
      <c r="J131" s="254">
        <f>ROUND(I131*H131,2)</f>
        <v>0</v>
      </c>
      <c r="K131" s="255" t="s">
        <v>3904</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3905</v>
      </c>
    </row>
    <row r="132" spans="1:65" s="2" customFormat="1" x14ac:dyDescent="0.2">
      <c r="A132" s="33"/>
      <c r="B132" s="34"/>
      <c r="C132" s="33"/>
      <c r="D132" s="174" t="s">
        <v>243</v>
      </c>
      <c r="E132" s="33"/>
      <c r="F132" s="175" t="s">
        <v>3906</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14" customFormat="1" x14ac:dyDescent="0.2">
      <c r="B133" s="185"/>
      <c r="D133" s="174" t="s">
        <v>247</v>
      </c>
      <c r="E133" s="186" t="s">
        <v>1</v>
      </c>
      <c r="F133" s="187" t="s">
        <v>3907</v>
      </c>
      <c r="G133" s="244"/>
      <c r="H133" s="245">
        <v>9.35</v>
      </c>
      <c r="I133" s="244"/>
      <c r="J133" s="244"/>
      <c r="K133" s="244"/>
      <c r="L133" s="185"/>
      <c r="M133" s="188"/>
      <c r="N133" s="189"/>
      <c r="O133" s="189"/>
      <c r="P133" s="189"/>
      <c r="Q133" s="189"/>
      <c r="R133" s="189"/>
      <c r="S133" s="189"/>
      <c r="T133" s="190"/>
      <c r="AT133" s="186" t="s">
        <v>247</v>
      </c>
      <c r="AU133" s="186" t="s">
        <v>85</v>
      </c>
      <c r="AV133" s="14" t="s">
        <v>85</v>
      </c>
      <c r="AW133" s="14" t="s">
        <v>33</v>
      </c>
      <c r="AX133" s="14" t="s">
        <v>83</v>
      </c>
      <c r="AY133" s="186" t="s">
        <v>235</v>
      </c>
    </row>
    <row r="134" spans="1:65" s="2" customFormat="1" ht="19.899999999999999" customHeight="1" x14ac:dyDescent="0.2">
      <c r="A134" s="33"/>
      <c r="B134" s="162"/>
      <c r="C134" s="163" t="s">
        <v>85</v>
      </c>
      <c r="D134" s="163" t="s">
        <v>237</v>
      </c>
      <c r="E134" s="164" t="s">
        <v>3908</v>
      </c>
      <c r="F134" s="165" t="s">
        <v>3909</v>
      </c>
      <c r="G134" s="240" t="s">
        <v>341</v>
      </c>
      <c r="H134" s="241">
        <v>0.63500000000000001</v>
      </c>
      <c r="I134" s="167"/>
      <c r="J134" s="254">
        <f>ROUND(I134*H134,2)</f>
        <v>0</v>
      </c>
      <c r="K134" s="255" t="s">
        <v>3910</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3911</v>
      </c>
    </row>
    <row r="135" spans="1:65" s="2" customFormat="1" ht="29.25" x14ac:dyDescent="0.2">
      <c r="A135" s="33"/>
      <c r="B135" s="34"/>
      <c r="C135" s="33"/>
      <c r="D135" s="174" t="s">
        <v>243</v>
      </c>
      <c r="E135" s="33"/>
      <c r="F135" s="175" t="s">
        <v>3912</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2" customFormat="1" ht="25.9" customHeight="1" x14ac:dyDescent="0.2">
      <c r="B136" s="152"/>
      <c r="D136" s="153" t="s">
        <v>75</v>
      </c>
      <c r="E136" s="154" t="s">
        <v>754</v>
      </c>
      <c r="F136" s="154" t="s">
        <v>3913</v>
      </c>
      <c r="G136" s="239"/>
      <c r="H136" s="239"/>
      <c r="I136" s="239"/>
      <c r="J136" s="252">
        <f>BK136</f>
        <v>0</v>
      </c>
      <c r="K136" s="239"/>
      <c r="L136" s="152"/>
      <c r="M136" s="155"/>
      <c r="N136" s="156"/>
      <c r="O136" s="156"/>
      <c r="P136" s="157">
        <f>P137+P252</f>
        <v>0</v>
      </c>
      <c r="Q136" s="156"/>
      <c r="R136" s="157">
        <f>R137+R252</f>
        <v>0.5698519999999998</v>
      </c>
      <c r="S136" s="156"/>
      <c r="T136" s="158">
        <f>T137+T252</f>
        <v>0</v>
      </c>
      <c r="AR136" s="153" t="s">
        <v>85</v>
      </c>
      <c r="AT136" s="159" t="s">
        <v>75</v>
      </c>
      <c r="AU136" s="159" t="s">
        <v>76</v>
      </c>
      <c r="AY136" s="153" t="s">
        <v>235</v>
      </c>
      <c r="BK136" s="160">
        <f>BK137+BK252</f>
        <v>0</v>
      </c>
    </row>
    <row r="137" spans="1:65" s="12" customFormat="1" ht="22.9" customHeight="1" x14ac:dyDescent="0.2">
      <c r="B137" s="152"/>
      <c r="D137" s="153" t="s">
        <v>75</v>
      </c>
      <c r="E137" s="161" t="s">
        <v>3914</v>
      </c>
      <c r="F137" s="161" t="s">
        <v>3915</v>
      </c>
      <c r="G137" s="239"/>
      <c r="H137" s="239"/>
      <c r="I137" s="239"/>
      <c r="J137" s="253">
        <f>BK137</f>
        <v>0</v>
      </c>
      <c r="K137" s="239"/>
      <c r="L137" s="152"/>
      <c r="M137" s="155"/>
      <c r="N137" s="156"/>
      <c r="O137" s="156"/>
      <c r="P137" s="157">
        <f>SUM(P138:P251)</f>
        <v>0</v>
      </c>
      <c r="Q137" s="156"/>
      <c r="R137" s="157">
        <f>SUM(R138:R251)</f>
        <v>0.56735199999999986</v>
      </c>
      <c r="S137" s="156"/>
      <c r="T137" s="158">
        <f>SUM(T138:T251)</f>
        <v>0</v>
      </c>
      <c r="AR137" s="153" t="s">
        <v>85</v>
      </c>
      <c r="AT137" s="159" t="s">
        <v>75</v>
      </c>
      <c r="AU137" s="159" t="s">
        <v>83</v>
      </c>
      <c r="AY137" s="153" t="s">
        <v>235</v>
      </c>
      <c r="BK137" s="160">
        <f>SUM(BK138:BK251)</f>
        <v>0</v>
      </c>
    </row>
    <row r="138" spans="1:65" s="2" customFormat="1" ht="19.899999999999999" customHeight="1" x14ac:dyDescent="0.2">
      <c r="A138" s="33"/>
      <c r="B138" s="162"/>
      <c r="C138" s="163" t="s">
        <v>93</v>
      </c>
      <c r="D138" s="163" t="s">
        <v>237</v>
      </c>
      <c r="E138" s="164" t="s">
        <v>3916</v>
      </c>
      <c r="F138" s="165" t="s">
        <v>3917</v>
      </c>
      <c r="G138" s="240" t="s">
        <v>627</v>
      </c>
      <c r="H138" s="241">
        <v>30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379</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379</v>
      </c>
      <c r="BM138" s="172" t="s">
        <v>3918</v>
      </c>
    </row>
    <row r="139" spans="1:65" s="2" customFormat="1" ht="29.25" x14ac:dyDescent="0.2">
      <c r="A139" s="33"/>
      <c r="B139" s="34"/>
      <c r="C139" s="33"/>
      <c r="D139" s="174" t="s">
        <v>243</v>
      </c>
      <c r="E139" s="33"/>
      <c r="F139" s="175" t="s">
        <v>3919</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13" customFormat="1" x14ac:dyDescent="0.2">
      <c r="B140" s="179"/>
      <c r="D140" s="174" t="s">
        <v>247</v>
      </c>
      <c r="E140" s="180" t="s">
        <v>1</v>
      </c>
      <c r="F140" s="181" t="s">
        <v>3920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260</v>
      </c>
      <c r="G141" s="244"/>
      <c r="H141" s="245">
        <v>30</v>
      </c>
      <c r="I141" s="244"/>
      <c r="J141" s="244"/>
      <c r="K141" s="244"/>
      <c r="L141" s="185"/>
      <c r="M141" s="188"/>
      <c r="N141" s="189"/>
      <c r="O141" s="189"/>
      <c r="P141" s="189"/>
      <c r="Q141" s="189"/>
      <c r="R141" s="189"/>
      <c r="S141" s="189"/>
      <c r="T141" s="190"/>
      <c r="AT141" s="186" t="s">
        <v>247</v>
      </c>
      <c r="AU141" s="186" t="s">
        <v>85</v>
      </c>
      <c r="AV141" s="14" t="s">
        <v>85</v>
      </c>
      <c r="AW141" s="14" t="s">
        <v>33</v>
      </c>
      <c r="AX141" s="14" t="s">
        <v>83</v>
      </c>
      <c r="AY141" s="186" t="s">
        <v>235</v>
      </c>
    </row>
    <row r="142" spans="1:65" s="2" customFormat="1" ht="19.899999999999999" customHeight="1" x14ac:dyDescent="0.2">
      <c r="A142" s="33"/>
      <c r="B142" s="162"/>
      <c r="C142" s="197" t="s">
        <v>98</v>
      </c>
      <c r="D142" s="197" t="s">
        <v>338</v>
      </c>
      <c r="E142" s="198" t="s">
        <v>3921</v>
      </c>
      <c r="F142" s="199" t="s">
        <v>3922</v>
      </c>
      <c r="G142" s="248" t="s">
        <v>627</v>
      </c>
      <c r="H142" s="249">
        <v>30</v>
      </c>
      <c r="I142" s="200"/>
      <c r="J142" s="256">
        <f>ROUND(I142*H142,2)</f>
        <v>0</v>
      </c>
      <c r="K142" s="257" t="s">
        <v>241</v>
      </c>
      <c r="L142" s="201"/>
      <c r="M142" s="202" t="s">
        <v>1</v>
      </c>
      <c r="N142" s="203" t="s">
        <v>41</v>
      </c>
      <c r="O142" s="59"/>
      <c r="P142" s="170">
        <f>O142*H142</f>
        <v>0</v>
      </c>
      <c r="Q142" s="170">
        <v>2.7E-4</v>
      </c>
      <c r="R142" s="170">
        <f>Q142*H142</f>
        <v>8.0999999999999996E-3</v>
      </c>
      <c r="S142" s="170">
        <v>0</v>
      </c>
      <c r="T142" s="171">
        <f>S142*H142</f>
        <v>0</v>
      </c>
      <c r="U142" s="33"/>
      <c r="V142" s="33"/>
      <c r="W142" s="33"/>
      <c r="X142" s="33"/>
      <c r="Y142" s="33"/>
      <c r="Z142" s="33"/>
      <c r="AA142" s="33"/>
      <c r="AB142" s="33"/>
      <c r="AC142" s="33"/>
      <c r="AD142" s="33"/>
      <c r="AE142" s="33"/>
      <c r="AR142" s="172" t="s">
        <v>502</v>
      </c>
      <c r="AT142" s="172" t="s">
        <v>338</v>
      </c>
      <c r="AU142" s="172" t="s">
        <v>85</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379</v>
      </c>
      <c r="BM142" s="172" t="s">
        <v>3923</v>
      </c>
    </row>
    <row r="143" spans="1:65" s="2" customFormat="1" ht="29.25" x14ac:dyDescent="0.2">
      <c r="A143" s="33"/>
      <c r="B143" s="34"/>
      <c r="C143" s="33"/>
      <c r="D143" s="174" t="s">
        <v>243</v>
      </c>
      <c r="E143" s="33"/>
      <c r="F143" s="175" t="s">
        <v>3924</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85</v>
      </c>
    </row>
    <row r="144" spans="1:65" s="13" customFormat="1" x14ac:dyDescent="0.2">
      <c r="B144" s="179"/>
      <c r="D144" s="174" t="s">
        <v>247</v>
      </c>
      <c r="E144" s="180" t="s">
        <v>1</v>
      </c>
      <c r="F144" s="181" t="s">
        <v>3920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260</v>
      </c>
      <c r="G145" s="244"/>
      <c r="H145" s="245">
        <v>30</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9.899999999999999" customHeight="1" x14ac:dyDescent="0.2">
      <c r="A146" s="33"/>
      <c r="B146" s="162"/>
      <c r="C146" s="163" t="s">
        <v>281</v>
      </c>
      <c r="D146" s="163" t="s">
        <v>237</v>
      </c>
      <c r="E146" s="164" t="s">
        <v>3925</v>
      </c>
      <c r="F146" s="165" t="s">
        <v>3926</v>
      </c>
      <c r="G146" s="240" t="s">
        <v>627</v>
      </c>
      <c r="H146" s="241">
        <v>395.2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379</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379</v>
      </c>
      <c r="BM146" s="172" t="s">
        <v>3927</v>
      </c>
    </row>
    <row r="147" spans="1:65" s="2" customFormat="1" ht="29.25" x14ac:dyDescent="0.2">
      <c r="A147" s="33"/>
      <c r="B147" s="34"/>
      <c r="C147" s="33"/>
      <c r="D147" s="174" t="s">
        <v>243</v>
      </c>
      <c r="E147" s="33"/>
      <c r="F147" s="175" t="s">
        <v>3928</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3920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4" customFormat="1" x14ac:dyDescent="0.2">
      <c r="B149" s="185"/>
      <c r="D149" s="174" t="s">
        <v>247</v>
      </c>
      <c r="E149" s="186" t="s">
        <v>1</v>
      </c>
      <c r="F149" s="187" t="s">
        <v>3929</v>
      </c>
      <c r="G149" s="244"/>
      <c r="H149" s="245">
        <v>395.2</v>
      </c>
      <c r="I149" s="244"/>
      <c r="J149" s="244"/>
      <c r="K149" s="244"/>
      <c r="L149" s="185"/>
      <c r="M149" s="188"/>
      <c r="N149" s="189"/>
      <c r="O149" s="189"/>
      <c r="P149" s="189"/>
      <c r="Q149" s="189"/>
      <c r="R149" s="189"/>
      <c r="S149" s="189"/>
      <c r="T149" s="190"/>
      <c r="AT149" s="186" t="s">
        <v>247</v>
      </c>
      <c r="AU149" s="186" t="s">
        <v>85</v>
      </c>
      <c r="AV149" s="14" t="s">
        <v>85</v>
      </c>
      <c r="AW149" s="14" t="s">
        <v>33</v>
      </c>
      <c r="AX149" s="14" t="s">
        <v>83</v>
      </c>
      <c r="AY149" s="186" t="s">
        <v>235</v>
      </c>
    </row>
    <row r="150" spans="1:65" s="2" customFormat="1" ht="19.899999999999999" customHeight="1" x14ac:dyDescent="0.2">
      <c r="A150" s="33"/>
      <c r="B150" s="162"/>
      <c r="C150" s="197" t="s">
        <v>288</v>
      </c>
      <c r="D150" s="197" t="s">
        <v>338</v>
      </c>
      <c r="E150" s="198" t="s">
        <v>3930</v>
      </c>
      <c r="F150" s="199" t="s">
        <v>3931</v>
      </c>
      <c r="G150" s="248" t="s">
        <v>627</v>
      </c>
      <c r="H150" s="249">
        <v>395.2</v>
      </c>
      <c r="I150" s="200"/>
      <c r="J150" s="256">
        <f>ROUND(I150*H150,2)</f>
        <v>0</v>
      </c>
      <c r="K150" s="257" t="s">
        <v>241</v>
      </c>
      <c r="L150" s="201"/>
      <c r="M150" s="202" t="s">
        <v>1</v>
      </c>
      <c r="N150" s="203" t="s">
        <v>41</v>
      </c>
      <c r="O150" s="59"/>
      <c r="P150" s="170">
        <f>O150*H150</f>
        <v>0</v>
      </c>
      <c r="Q150" s="170">
        <v>5.5000000000000003E-4</v>
      </c>
      <c r="R150" s="170">
        <f>Q150*H150</f>
        <v>0.21736</v>
      </c>
      <c r="S150" s="170">
        <v>0</v>
      </c>
      <c r="T150" s="171">
        <f>S150*H150</f>
        <v>0</v>
      </c>
      <c r="U150" s="33"/>
      <c r="V150" s="33"/>
      <c r="W150" s="33"/>
      <c r="X150" s="33"/>
      <c r="Y150" s="33"/>
      <c r="Z150" s="33"/>
      <c r="AA150" s="33"/>
      <c r="AB150" s="33"/>
      <c r="AC150" s="33"/>
      <c r="AD150" s="33"/>
      <c r="AE150" s="33"/>
      <c r="AR150" s="172" t="s">
        <v>502</v>
      </c>
      <c r="AT150" s="172" t="s">
        <v>338</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379</v>
      </c>
      <c r="BM150" s="172" t="s">
        <v>3932</v>
      </c>
    </row>
    <row r="151" spans="1:65" s="2" customFormat="1" ht="19.5" x14ac:dyDescent="0.2">
      <c r="A151" s="33"/>
      <c r="B151" s="34"/>
      <c r="C151" s="33"/>
      <c r="D151" s="174" t="s">
        <v>243</v>
      </c>
      <c r="E151" s="33"/>
      <c r="F151" s="175" t="s">
        <v>3931</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3920</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3929</v>
      </c>
      <c r="G153" s="244"/>
      <c r="H153" s="245">
        <v>395.2</v>
      </c>
      <c r="I153" s="244"/>
      <c r="J153" s="244"/>
      <c r="K153" s="244"/>
      <c r="L153" s="185"/>
      <c r="M153" s="188"/>
      <c r="N153" s="189"/>
      <c r="O153" s="189"/>
      <c r="P153" s="189"/>
      <c r="Q153" s="189"/>
      <c r="R153" s="189"/>
      <c r="S153" s="189"/>
      <c r="T153" s="190"/>
      <c r="AT153" s="186" t="s">
        <v>247</v>
      </c>
      <c r="AU153" s="186" t="s">
        <v>85</v>
      </c>
      <c r="AV153" s="14" t="s">
        <v>85</v>
      </c>
      <c r="AW153" s="14" t="s">
        <v>33</v>
      </c>
      <c r="AX153" s="14" t="s">
        <v>83</v>
      </c>
      <c r="AY153" s="186" t="s">
        <v>235</v>
      </c>
    </row>
    <row r="154" spans="1:65" s="2" customFormat="1" ht="14.45" customHeight="1" x14ac:dyDescent="0.2">
      <c r="A154" s="33"/>
      <c r="B154" s="162"/>
      <c r="C154" s="197" t="s">
        <v>307</v>
      </c>
      <c r="D154" s="197" t="s">
        <v>338</v>
      </c>
      <c r="E154" s="198" t="s">
        <v>3933</v>
      </c>
      <c r="F154" s="199" t="s">
        <v>3934</v>
      </c>
      <c r="G154" s="248" t="s">
        <v>648</v>
      </c>
      <c r="H154" s="249">
        <v>9</v>
      </c>
      <c r="I154" s="200"/>
      <c r="J154" s="256">
        <f>ROUND(I154*H154,2)</f>
        <v>0</v>
      </c>
      <c r="K154" s="257" t="s">
        <v>1</v>
      </c>
      <c r="L154" s="201"/>
      <c r="M154" s="202" t="s">
        <v>1</v>
      </c>
      <c r="N154" s="203" t="s">
        <v>41</v>
      </c>
      <c r="O154" s="59"/>
      <c r="P154" s="170">
        <f>O154*H154</f>
        <v>0</v>
      </c>
      <c r="Q154" s="170">
        <v>1.0000000000000001E-5</v>
      </c>
      <c r="R154" s="170">
        <f>Q154*H154</f>
        <v>9.0000000000000006E-5</v>
      </c>
      <c r="S154" s="170">
        <v>0</v>
      </c>
      <c r="T154" s="171">
        <f>S154*H154</f>
        <v>0</v>
      </c>
      <c r="U154" s="33"/>
      <c r="V154" s="33"/>
      <c r="W154" s="33"/>
      <c r="X154" s="33"/>
      <c r="Y154" s="33"/>
      <c r="Z154" s="33"/>
      <c r="AA154" s="33"/>
      <c r="AB154" s="33"/>
      <c r="AC154" s="33"/>
      <c r="AD154" s="33"/>
      <c r="AE154" s="33"/>
      <c r="AR154" s="172" t="s">
        <v>502</v>
      </c>
      <c r="AT154" s="172" t="s">
        <v>338</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379</v>
      </c>
      <c r="BM154" s="172" t="s">
        <v>3935</v>
      </c>
    </row>
    <row r="155" spans="1:65" s="2" customFormat="1" x14ac:dyDescent="0.2">
      <c r="A155" s="33"/>
      <c r="B155" s="34"/>
      <c r="C155" s="33"/>
      <c r="D155" s="174" t="s">
        <v>243</v>
      </c>
      <c r="E155" s="33"/>
      <c r="F155" s="175" t="s">
        <v>3934</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3920</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322</v>
      </c>
      <c r="G157" s="244"/>
      <c r="H157" s="245">
        <v>9</v>
      </c>
      <c r="I157" s="244"/>
      <c r="J157" s="244"/>
      <c r="K157" s="244"/>
      <c r="L157" s="185"/>
      <c r="M157" s="188"/>
      <c r="N157" s="189"/>
      <c r="O157" s="189"/>
      <c r="P157" s="189"/>
      <c r="Q157" s="189"/>
      <c r="R157" s="189"/>
      <c r="S157" s="189"/>
      <c r="T157" s="190"/>
      <c r="AT157" s="186" t="s">
        <v>247</v>
      </c>
      <c r="AU157" s="186" t="s">
        <v>85</v>
      </c>
      <c r="AV157" s="14" t="s">
        <v>85</v>
      </c>
      <c r="AW157" s="14" t="s">
        <v>33</v>
      </c>
      <c r="AX157" s="14" t="s">
        <v>83</v>
      </c>
      <c r="AY157" s="186" t="s">
        <v>235</v>
      </c>
    </row>
    <row r="158" spans="1:65" s="2" customFormat="1" ht="19.899999999999999" customHeight="1" x14ac:dyDescent="0.2">
      <c r="A158" s="33"/>
      <c r="B158" s="162"/>
      <c r="C158" s="197" t="s">
        <v>316</v>
      </c>
      <c r="D158" s="197" t="s">
        <v>338</v>
      </c>
      <c r="E158" s="198" t="s">
        <v>3936</v>
      </c>
      <c r="F158" s="199" t="s">
        <v>3937</v>
      </c>
      <c r="G158" s="248" t="s">
        <v>648</v>
      </c>
      <c r="H158" s="249">
        <v>9</v>
      </c>
      <c r="I158" s="200"/>
      <c r="J158" s="256">
        <f>ROUND(I158*H158,2)</f>
        <v>0</v>
      </c>
      <c r="K158" s="257" t="s">
        <v>1</v>
      </c>
      <c r="L158" s="201"/>
      <c r="M158" s="202" t="s">
        <v>1</v>
      </c>
      <c r="N158" s="203" t="s">
        <v>41</v>
      </c>
      <c r="O158" s="59"/>
      <c r="P158" s="170">
        <f>O158*H158</f>
        <v>0</v>
      </c>
      <c r="Q158" s="170">
        <v>6.9999999999999994E-5</v>
      </c>
      <c r="R158" s="170">
        <f>Q158*H158</f>
        <v>6.2999999999999992E-4</v>
      </c>
      <c r="S158" s="170">
        <v>0</v>
      </c>
      <c r="T158" s="171">
        <f>S158*H158</f>
        <v>0</v>
      </c>
      <c r="U158" s="33"/>
      <c r="V158" s="33"/>
      <c r="W158" s="33"/>
      <c r="X158" s="33"/>
      <c r="Y158" s="33"/>
      <c r="Z158" s="33"/>
      <c r="AA158" s="33"/>
      <c r="AB158" s="33"/>
      <c r="AC158" s="33"/>
      <c r="AD158" s="33"/>
      <c r="AE158" s="33"/>
      <c r="AR158" s="172" t="s">
        <v>502</v>
      </c>
      <c r="AT158" s="172" t="s">
        <v>338</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379</v>
      </c>
      <c r="BM158" s="172" t="s">
        <v>3938</v>
      </c>
    </row>
    <row r="159" spans="1:65" s="2" customFormat="1" x14ac:dyDescent="0.2">
      <c r="A159" s="33"/>
      <c r="B159" s="34"/>
      <c r="C159" s="33"/>
      <c r="D159" s="174" t="s">
        <v>243</v>
      </c>
      <c r="E159" s="33"/>
      <c r="F159" s="175" t="s">
        <v>3937</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3920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322</v>
      </c>
      <c r="G161" s="244"/>
      <c r="H161" s="245">
        <v>9</v>
      </c>
      <c r="I161" s="244"/>
      <c r="J161" s="244"/>
      <c r="K161" s="244"/>
      <c r="L161" s="185"/>
      <c r="M161" s="188"/>
      <c r="N161" s="189"/>
      <c r="O161" s="189"/>
      <c r="P161" s="189"/>
      <c r="Q161" s="189"/>
      <c r="R161" s="189"/>
      <c r="S161" s="189"/>
      <c r="T161" s="190"/>
      <c r="AT161" s="186" t="s">
        <v>247</v>
      </c>
      <c r="AU161" s="186" t="s">
        <v>85</v>
      </c>
      <c r="AV161" s="14" t="s">
        <v>85</v>
      </c>
      <c r="AW161" s="14" t="s">
        <v>33</v>
      </c>
      <c r="AX161" s="14" t="s">
        <v>83</v>
      </c>
      <c r="AY161" s="186" t="s">
        <v>235</v>
      </c>
    </row>
    <row r="162" spans="1:65" s="2" customFormat="1" ht="19.899999999999999" customHeight="1" x14ac:dyDescent="0.2">
      <c r="A162" s="33"/>
      <c r="B162" s="162"/>
      <c r="C162" s="163" t="s">
        <v>322</v>
      </c>
      <c r="D162" s="163" t="s">
        <v>237</v>
      </c>
      <c r="E162" s="164" t="s">
        <v>3939</v>
      </c>
      <c r="F162" s="165" t="s">
        <v>3940</v>
      </c>
      <c r="G162" s="240" t="s">
        <v>627</v>
      </c>
      <c r="H162" s="241">
        <v>30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379</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379</v>
      </c>
      <c r="BM162" s="172" t="s">
        <v>3941</v>
      </c>
    </row>
    <row r="163" spans="1:65" s="2" customFormat="1" ht="29.25" x14ac:dyDescent="0.2">
      <c r="A163" s="33"/>
      <c r="B163" s="34"/>
      <c r="C163" s="33"/>
      <c r="D163" s="174" t="s">
        <v>243</v>
      </c>
      <c r="E163" s="33"/>
      <c r="F163" s="175" t="s">
        <v>3942</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13" customFormat="1" x14ac:dyDescent="0.2">
      <c r="B164" s="179"/>
      <c r="D164" s="174" t="s">
        <v>247</v>
      </c>
      <c r="E164" s="180" t="s">
        <v>1</v>
      </c>
      <c r="F164" s="181" t="s">
        <v>3920</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260</v>
      </c>
      <c r="G165" s="244"/>
      <c r="H165" s="245">
        <v>30</v>
      </c>
      <c r="I165" s="244"/>
      <c r="J165" s="244"/>
      <c r="K165" s="244"/>
      <c r="L165" s="185"/>
      <c r="M165" s="188"/>
      <c r="N165" s="189"/>
      <c r="O165" s="189"/>
      <c r="P165" s="189"/>
      <c r="Q165" s="189"/>
      <c r="R165" s="189"/>
      <c r="S165" s="189"/>
      <c r="T165" s="190"/>
      <c r="AT165" s="186" t="s">
        <v>247</v>
      </c>
      <c r="AU165" s="186" t="s">
        <v>85</v>
      </c>
      <c r="AV165" s="14" t="s">
        <v>85</v>
      </c>
      <c r="AW165" s="14" t="s">
        <v>33</v>
      </c>
      <c r="AX165" s="14" t="s">
        <v>83</v>
      </c>
      <c r="AY165" s="186" t="s">
        <v>235</v>
      </c>
    </row>
    <row r="166" spans="1:65" s="2" customFormat="1" ht="14.45" customHeight="1" x14ac:dyDescent="0.2">
      <c r="A166" s="33"/>
      <c r="B166" s="162"/>
      <c r="C166" s="197" t="s">
        <v>330</v>
      </c>
      <c r="D166" s="197" t="s">
        <v>338</v>
      </c>
      <c r="E166" s="198" t="s">
        <v>3943</v>
      </c>
      <c r="F166" s="199" t="s">
        <v>3944</v>
      </c>
      <c r="G166" s="248" t="s">
        <v>627</v>
      </c>
      <c r="H166" s="249">
        <v>30</v>
      </c>
      <c r="I166" s="200"/>
      <c r="J166" s="256">
        <f>ROUND(I166*H166,2)</f>
        <v>0</v>
      </c>
      <c r="K166" s="257" t="s">
        <v>241</v>
      </c>
      <c r="L166" s="201"/>
      <c r="M166" s="202" t="s">
        <v>1</v>
      </c>
      <c r="N166" s="203" t="s">
        <v>41</v>
      </c>
      <c r="O166" s="59"/>
      <c r="P166" s="170">
        <f>O166*H166</f>
        <v>0</v>
      </c>
      <c r="Q166" s="170">
        <v>2.1000000000000001E-4</v>
      </c>
      <c r="R166" s="170">
        <f>Q166*H166</f>
        <v>6.3E-3</v>
      </c>
      <c r="S166" s="170">
        <v>0</v>
      </c>
      <c r="T166" s="171">
        <f>S166*H166</f>
        <v>0</v>
      </c>
      <c r="U166" s="33"/>
      <c r="V166" s="33"/>
      <c r="W166" s="33"/>
      <c r="X166" s="33"/>
      <c r="Y166" s="33"/>
      <c r="Z166" s="33"/>
      <c r="AA166" s="33"/>
      <c r="AB166" s="33"/>
      <c r="AC166" s="33"/>
      <c r="AD166" s="33"/>
      <c r="AE166" s="33"/>
      <c r="AR166" s="172" t="s">
        <v>502</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379</v>
      </c>
      <c r="BM166" s="172" t="s">
        <v>3945</v>
      </c>
    </row>
    <row r="167" spans="1:65" s="2" customFormat="1" x14ac:dyDescent="0.2">
      <c r="A167" s="33"/>
      <c r="B167" s="34"/>
      <c r="C167" s="33"/>
      <c r="D167" s="174" t="s">
        <v>243</v>
      </c>
      <c r="E167" s="33"/>
      <c r="F167" s="175" t="s">
        <v>3944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3920</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260</v>
      </c>
      <c r="G169" s="244"/>
      <c r="H169" s="245">
        <v>30</v>
      </c>
      <c r="I169" s="244"/>
      <c r="J169" s="244"/>
      <c r="K169" s="244"/>
      <c r="L169" s="185"/>
      <c r="M169" s="188"/>
      <c r="N169" s="189"/>
      <c r="O169" s="189"/>
      <c r="P169" s="189"/>
      <c r="Q169" s="189"/>
      <c r="R169" s="189"/>
      <c r="S169" s="189"/>
      <c r="T169" s="190"/>
      <c r="AT169" s="186" t="s">
        <v>247</v>
      </c>
      <c r="AU169" s="186" t="s">
        <v>85</v>
      </c>
      <c r="AV169" s="14" t="s">
        <v>85</v>
      </c>
      <c r="AW169" s="14" t="s">
        <v>33</v>
      </c>
      <c r="AX169" s="14" t="s">
        <v>83</v>
      </c>
      <c r="AY169" s="186" t="s">
        <v>235</v>
      </c>
    </row>
    <row r="170" spans="1:65" s="2" customFormat="1" ht="19.899999999999999" customHeight="1" x14ac:dyDescent="0.2">
      <c r="A170" s="33"/>
      <c r="B170" s="162"/>
      <c r="C170" s="163" t="s">
        <v>337</v>
      </c>
      <c r="D170" s="163" t="s">
        <v>237</v>
      </c>
      <c r="E170" s="164" t="s">
        <v>3946</v>
      </c>
      <c r="F170" s="165" t="s">
        <v>3947</v>
      </c>
      <c r="G170" s="240" t="s">
        <v>627</v>
      </c>
      <c r="H170" s="241">
        <v>395.2</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379</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379</v>
      </c>
      <c r="BM170" s="172" t="s">
        <v>3948</v>
      </c>
    </row>
    <row r="171" spans="1:65" s="2" customFormat="1" ht="29.25" x14ac:dyDescent="0.2">
      <c r="A171" s="33"/>
      <c r="B171" s="34"/>
      <c r="C171" s="33"/>
      <c r="D171" s="174" t="s">
        <v>243</v>
      </c>
      <c r="E171" s="33"/>
      <c r="F171" s="175" t="s">
        <v>3949</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3920</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3950</v>
      </c>
      <c r="G173" s="244"/>
      <c r="H173" s="245">
        <v>63.6</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4" customFormat="1" x14ac:dyDescent="0.2">
      <c r="B174" s="185"/>
      <c r="D174" s="174" t="s">
        <v>247</v>
      </c>
      <c r="E174" s="186" t="s">
        <v>1</v>
      </c>
      <c r="F174" s="187" t="s">
        <v>3951</v>
      </c>
      <c r="G174" s="244"/>
      <c r="H174" s="245">
        <v>152.4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4" customFormat="1" x14ac:dyDescent="0.2">
      <c r="B175" s="185"/>
      <c r="D175" s="174" t="s">
        <v>247</v>
      </c>
      <c r="E175" s="186" t="s">
        <v>1</v>
      </c>
      <c r="F175" s="187" t="s">
        <v>3952</v>
      </c>
      <c r="G175" s="244"/>
      <c r="H175" s="245">
        <v>169.2</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4" customFormat="1" x14ac:dyDescent="0.2">
      <c r="B176" s="185"/>
      <c r="D176" s="174" t="s">
        <v>247</v>
      </c>
      <c r="E176" s="186" t="s">
        <v>1</v>
      </c>
      <c r="F176" s="187" t="s">
        <v>330</v>
      </c>
      <c r="G176" s="244"/>
      <c r="H176" s="245">
        <v>10</v>
      </c>
      <c r="I176" s="244"/>
      <c r="J176" s="244"/>
      <c r="K176" s="244"/>
      <c r="L176" s="185"/>
      <c r="M176" s="188"/>
      <c r="N176" s="189"/>
      <c r="O176" s="189"/>
      <c r="P176" s="189"/>
      <c r="Q176" s="189"/>
      <c r="R176" s="189"/>
      <c r="S176" s="189"/>
      <c r="T176" s="190"/>
      <c r="AT176" s="186" t="s">
        <v>247</v>
      </c>
      <c r="AU176" s="186" t="s">
        <v>85</v>
      </c>
      <c r="AV176" s="14" t="s">
        <v>85</v>
      </c>
      <c r="AW176" s="14" t="s">
        <v>33</v>
      </c>
      <c r="AX176" s="14" t="s">
        <v>76</v>
      </c>
      <c r="AY176" s="186" t="s">
        <v>235</v>
      </c>
    </row>
    <row r="177" spans="1:65" s="15" customFormat="1" x14ac:dyDescent="0.2">
      <c r="B177" s="191"/>
      <c r="D177" s="174" t="s">
        <v>247</v>
      </c>
      <c r="E177" s="192" t="s">
        <v>1</v>
      </c>
      <c r="F177" s="193" t="s">
        <v>252</v>
      </c>
      <c r="G177" s="246"/>
      <c r="H177" s="247">
        <v>395.2</v>
      </c>
      <c r="I177" s="246"/>
      <c r="J177" s="246"/>
      <c r="K177" s="246"/>
      <c r="L177" s="191"/>
      <c r="M177" s="194"/>
      <c r="N177" s="195"/>
      <c r="O177" s="195"/>
      <c r="P177" s="195"/>
      <c r="Q177" s="195"/>
      <c r="R177" s="195"/>
      <c r="S177" s="195"/>
      <c r="T177" s="196"/>
      <c r="AT177" s="192" t="s">
        <v>247</v>
      </c>
      <c r="AU177" s="192" t="s">
        <v>85</v>
      </c>
      <c r="AV177" s="15" t="s">
        <v>98</v>
      </c>
      <c r="AW177" s="15" t="s">
        <v>33</v>
      </c>
      <c r="AX177" s="15" t="s">
        <v>83</v>
      </c>
      <c r="AY177" s="192" t="s">
        <v>235</v>
      </c>
    </row>
    <row r="178" spans="1:65" s="2" customFormat="1" ht="14.45" customHeight="1" x14ac:dyDescent="0.2">
      <c r="A178" s="33"/>
      <c r="B178" s="162"/>
      <c r="C178" s="197" t="s">
        <v>346</v>
      </c>
      <c r="D178" s="197" t="s">
        <v>338</v>
      </c>
      <c r="E178" s="198" t="s">
        <v>3953</v>
      </c>
      <c r="F178" s="199" t="s">
        <v>3954</v>
      </c>
      <c r="G178" s="248" t="s">
        <v>627</v>
      </c>
      <c r="H178" s="249">
        <v>395.2</v>
      </c>
      <c r="I178" s="200"/>
      <c r="J178" s="256">
        <f>ROUND(I178*H178,2)</f>
        <v>0</v>
      </c>
      <c r="K178" s="257" t="s">
        <v>241</v>
      </c>
      <c r="L178" s="201"/>
      <c r="M178" s="202" t="s">
        <v>1</v>
      </c>
      <c r="N178" s="203" t="s">
        <v>41</v>
      </c>
      <c r="O178" s="59"/>
      <c r="P178" s="170">
        <f>O178*H178</f>
        <v>0</v>
      </c>
      <c r="Q178" s="170">
        <v>6.0999999999999997E-4</v>
      </c>
      <c r="R178" s="170">
        <f>Q178*H178</f>
        <v>0.24107199999999998</v>
      </c>
      <c r="S178" s="170">
        <v>0</v>
      </c>
      <c r="T178" s="171">
        <f>S178*H178</f>
        <v>0</v>
      </c>
      <c r="U178" s="33"/>
      <c r="V178" s="33"/>
      <c r="W178" s="33"/>
      <c r="X178" s="33"/>
      <c r="Y178" s="33"/>
      <c r="Z178" s="33"/>
      <c r="AA178" s="33"/>
      <c r="AB178" s="33"/>
      <c r="AC178" s="33"/>
      <c r="AD178" s="33"/>
      <c r="AE178" s="33"/>
      <c r="AR178" s="172" t="s">
        <v>502</v>
      </c>
      <c r="AT178" s="172" t="s">
        <v>338</v>
      </c>
      <c r="AU178" s="172" t="s">
        <v>85</v>
      </c>
      <c r="AY178" s="18" t="s">
        <v>235</v>
      </c>
      <c r="BE178" s="173">
        <f>IF(N178="základní",J178,0)</f>
        <v>0</v>
      </c>
      <c r="BF178" s="173">
        <f>IF(N178="snížená",J178,0)</f>
        <v>0</v>
      </c>
      <c r="BG178" s="173">
        <f>IF(N178="zákl. přenesená",J178,0)</f>
        <v>0</v>
      </c>
      <c r="BH178" s="173">
        <f>IF(N178="sníž. přenesená",J178,0)</f>
        <v>0</v>
      </c>
      <c r="BI178" s="173">
        <f>IF(N178="nulová",J178,0)</f>
        <v>0</v>
      </c>
      <c r="BJ178" s="18" t="s">
        <v>83</v>
      </c>
      <c r="BK178" s="173">
        <f>ROUND(I178*H178,2)</f>
        <v>0</v>
      </c>
      <c r="BL178" s="18" t="s">
        <v>379</v>
      </c>
      <c r="BM178" s="172" t="s">
        <v>3955</v>
      </c>
    </row>
    <row r="179" spans="1:65" s="2" customFormat="1" x14ac:dyDescent="0.2">
      <c r="A179" s="33"/>
      <c r="B179" s="34"/>
      <c r="C179" s="33"/>
      <c r="D179" s="174" t="s">
        <v>243</v>
      </c>
      <c r="E179" s="33"/>
      <c r="F179" s="175" t="s">
        <v>3954</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243</v>
      </c>
      <c r="AU179" s="18" t="s">
        <v>85</v>
      </c>
    </row>
    <row r="180" spans="1:65" s="13" customFormat="1" x14ac:dyDescent="0.2">
      <c r="B180" s="179"/>
      <c r="D180" s="174" t="s">
        <v>247</v>
      </c>
      <c r="E180" s="180" t="s">
        <v>1</v>
      </c>
      <c r="F180" s="181" t="s">
        <v>3920</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3929</v>
      </c>
      <c r="G181" s="244"/>
      <c r="H181" s="245">
        <v>395.2</v>
      </c>
      <c r="I181" s="244"/>
      <c r="J181" s="244"/>
      <c r="K181" s="244"/>
      <c r="L181" s="185"/>
      <c r="M181" s="188"/>
      <c r="N181" s="189"/>
      <c r="O181" s="189"/>
      <c r="P181" s="189"/>
      <c r="Q181" s="189"/>
      <c r="R181" s="189"/>
      <c r="S181" s="189"/>
      <c r="T181" s="190"/>
      <c r="AT181" s="186" t="s">
        <v>247</v>
      </c>
      <c r="AU181" s="186" t="s">
        <v>85</v>
      </c>
      <c r="AV181" s="14" t="s">
        <v>85</v>
      </c>
      <c r="AW181" s="14" t="s">
        <v>33</v>
      </c>
      <c r="AX181" s="14" t="s">
        <v>83</v>
      </c>
      <c r="AY181" s="186" t="s">
        <v>235</v>
      </c>
    </row>
    <row r="182" spans="1:65" s="2" customFormat="1" ht="19.899999999999999" customHeight="1" x14ac:dyDescent="0.2">
      <c r="A182" s="33"/>
      <c r="B182" s="162"/>
      <c r="C182" s="163" t="s">
        <v>353</v>
      </c>
      <c r="D182" s="163" t="s">
        <v>237</v>
      </c>
      <c r="E182" s="164" t="s">
        <v>3956</v>
      </c>
      <c r="F182" s="165" t="s">
        <v>3957</v>
      </c>
      <c r="G182" s="240" t="s">
        <v>627</v>
      </c>
      <c r="H182" s="241">
        <v>8</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379</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379</v>
      </c>
      <c r="BM182" s="172" t="s">
        <v>3958</v>
      </c>
    </row>
    <row r="183" spans="1:65" s="2" customFormat="1" ht="19.5" x14ac:dyDescent="0.2">
      <c r="A183" s="33"/>
      <c r="B183" s="34"/>
      <c r="C183" s="33"/>
      <c r="D183" s="174" t="s">
        <v>243</v>
      </c>
      <c r="E183" s="33"/>
      <c r="F183" s="175" t="s">
        <v>3959</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3960</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3920</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316</v>
      </c>
      <c r="G186" s="244"/>
      <c r="H186" s="245">
        <v>8</v>
      </c>
      <c r="I186" s="244"/>
      <c r="J186" s="244"/>
      <c r="K186" s="244"/>
      <c r="L186" s="185"/>
      <c r="M186" s="188"/>
      <c r="N186" s="189"/>
      <c r="O186" s="189"/>
      <c r="P186" s="189"/>
      <c r="Q186" s="189"/>
      <c r="R186" s="189"/>
      <c r="S186" s="189"/>
      <c r="T186" s="190"/>
      <c r="AT186" s="186" t="s">
        <v>247</v>
      </c>
      <c r="AU186" s="186" t="s">
        <v>85</v>
      </c>
      <c r="AV186" s="14" t="s">
        <v>85</v>
      </c>
      <c r="AW186" s="14" t="s">
        <v>33</v>
      </c>
      <c r="AX186" s="14" t="s">
        <v>83</v>
      </c>
      <c r="AY186" s="186" t="s">
        <v>235</v>
      </c>
    </row>
    <row r="187" spans="1:65" s="2" customFormat="1" ht="19.899999999999999" customHeight="1" x14ac:dyDescent="0.2">
      <c r="A187" s="33"/>
      <c r="B187" s="162"/>
      <c r="C187" s="163" t="s">
        <v>358</v>
      </c>
      <c r="D187" s="163" t="s">
        <v>237</v>
      </c>
      <c r="E187" s="164" t="s">
        <v>3961</v>
      </c>
      <c r="F187" s="165" t="s">
        <v>3962</v>
      </c>
      <c r="G187" s="240" t="s">
        <v>648</v>
      </c>
      <c r="H187" s="241">
        <v>32</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379</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379</v>
      </c>
      <c r="BM187" s="172" t="s">
        <v>3963</v>
      </c>
    </row>
    <row r="188" spans="1:65" s="2" customFormat="1" ht="19.5" x14ac:dyDescent="0.2">
      <c r="A188" s="33"/>
      <c r="B188" s="34"/>
      <c r="C188" s="33"/>
      <c r="D188" s="174" t="s">
        <v>243</v>
      </c>
      <c r="E188" s="33"/>
      <c r="F188" s="175" t="s">
        <v>3964</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29.25" x14ac:dyDescent="0.2">
      <c r="A189" s="33"/>
      <c r="B189" s="34"/>
      <c r="C189" s="33"/>
      <c r="D189" s="174" t="s">
        <v>245</v>
      </c>
      <c r="E189" s="33"/>
      <c r="F189" s="178" t="s">
        <v>3960</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3920</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502</v>
      </c>
      <c r="G191" s="244"/>
      <c r="H191" s="245">
        <v>32</v>
      </c>
      <c r="I191" s="244"/>
      <c r="J191" s="244"/>
      <c r="K191" s="244"/>
      <c r="L191" s="185"/>
      <c r="M191" s="188"/>
      <c r="N191" s="189"/>
      <c r="O191" s="189"/>
      <c r="P191" s="189"/>
      <c r="Q191" s="189"/>
      <c r="R191" s="189"/>
      <c r="S191" s="189"/>
      <c r="T191" s="190"/>
      <c r="AT191" s="186" t="s">
        <v>247</v>
      </c>
      <c r="AU191" s="186" t="s">
        <v>85</v>
      </c>
      <c r="AV191" s="14" t="s">
        <v>85</v>
      </c>
      <c r="AW191" s="14" t="s">
        <v>33</v>
      </c>
      <c r="AX191" s="14" t="s">
        <v>83</v>
      </c>
      <c r="AY191" s="186" t="s">
        <v>235</v>
      </c>
    </row>
    <row r="192" spans="1:65" s="2" customFormat="1" ht="19.899999999999999" customHeight="1" x14ac:dyDescent="0.2">
      <c r="A192" s="33"/>
      <c r="B192" s="162"/>
      <c r="C192" s="163" t="s">
        <v>8</v>
      </c>
      <c r="D192" s="163" t="s">
        <v>237</v>
      </c>
      <c r="E192" s="164" t="s">
        <v>3965</v>
      </c>
      <c r="F192" s="165" t="s">
        <v>3966</v>
      </c>
      <c r="G192" s="240" t="s">
        <v>648</v>
      </c>
      <c r="H192" s="241">
        <v>24</v>
      </c>
      <c r="I192" s="167"/>
      <c r="J192" s="254">
        <f>ROUND(I192*H192,2)</f>
        <v>0</v>
      </c>
      <c r="K192" s="255" t="s">
        <v>241</v>
      </c>
      <c r="L192" s="34"/>
      <c r="M192" s="168" t="s">
        <v>1</v>
      </c>
      <c r="N192" s="169" t="s">
        <v>41</v>
      </c>
      <c r="O192" s="59"/>
      <c r="P192" s="170">
        <f>O192*H192</f>
        <v>0</v>
      </c>
      <c r="Q192" s="170">
        <v>0</v>
      </c>
      <c r="R192" s="170">
        <f>Q192*H192</f>
        <v>0</v>
      </c>
      <c r="S192" s="170">
        <v>0</v>
      </c>
      <c r="T192" s="171">
        <f>S192*H192</f>
        <v>0</v>
      </c>
      <c r="U192" s="33"/>
      <c r="V192" s="33"/>
      <c r="W192" s="33"/>
      <c r="X192" s="33"/>
      <c r="Y192" s="33"/>
      <c r="Z192" s="33"/>
      <c r="AA192" s="33"/>
      <c r="AB192" s="33"/>
      <c r="AC192" s="33"/>
      <c r="AD192" s="33"/>
      <c r="AE192" s="33"/>
      <c r="AR192" s="172" t="s">
        <v>379</v>
      </c>
      <c r="AT192" s="172" t="s">
        <v>237</v>
      </c>
      <c r="AU192" s="172" t="s">
        <v>85</v>
      </c>
      <c r="AY192" s="18" t="s">
        <v>235</v>
      </c>
      <c r="BE192" s="173">
        <f>IF(N192="základní",J192,0)</f>
        <v>0</v>
      </c>
      <c r="BF192" s="173">
        <f>IF(N192="snížená",J192,0)</f>
        <v>0</v>
      </c>
      <c r="BG192" s="173">
        <f>IF(N192="zákl. přenesená",J192,0)</f>
        <v>0</v>
      </c>
      <c r="BH192" s="173">
        <f>IF(N192="sníž. přenesená",J192,0)</f>
        <v>0</v>
      </c>
      <c r="BI192" s="173">
        <f>IF(N192="nulová",J192,0)</f>
        <v>0</v>
      </c>
      <c r="BJ192" s="18" t="s">
        <v>83</v>
      </c>
      <c r="BK192" s="173">
        <f>ROUND(I192*H192,2)</f>
        <v>0</v>
      </c>
      <c r="BL192" s="18" t="s">
        <v>379</v>
      </c>
      <c r="BM192" s="172" t="s">
        <v>3967</v>
      </c>
    </row>
    <row r="193" spans="1:65" s="2" customFormat="1" ht="19.5" x14ac:dyDescent="0.2">
      <c r="A193" s="33"/>
      <c r="B193" s="34"/>
      <c r="C193" s="33"/>
      <c r="D193" s="174" t="s">
        <v>243</v>
      </c>
      <c r="E193" s="33"/>
      <c r="F193" s="175" t="s">
        <v>3968</v>
      </c>
      <c r="G193" s="238"/>
      <c r="H193" s="238"/>
      <c r="I193" s="238"/>
      <c r="J193" s="238"/>
      <c r="K193" s="238"/>
      <c r="L193" s="34"/>
      <c r="M193" s="176"/>
      <c r="N193" s="177"/>
      <c r="O193" s="59"/>
      <c r="P193" s="59"/>
      <c r="Q193" s="59"/>
      <c r="R193" s="59"/>
      <c r="S193" s="59"/>
      <c r="T193" s="60"/>
      <c r="U193" s="33"/>
      <c r="V193" s="33"/>
      <c r="W193" s="33"/>
      <c r="X193" s="33"/>
      <c r="Y193" s="33"/>
      <c r="Z193" s="33"/>
      <c r="AA193" s="33"/>
      <c r="AB193" s="33"/>
      <c r="AC193" s="33"/>
      <c r="AD193" s="33"/>
      <c r="AE193" s="33"/>
      <c r="AT193" s="18" t="s">
        <v>243</v>
      </c>
      <c r="AU193" s="18" t="s">
        <v>85</v>
      </c>
    </row>
    <row r="194" spans="1:65" s="13" customFormat="1" x14ac:dyDescent="0.2">
      <c r="B194" s="179"/>
      <c r="D194" s="174" t="s">
        <v>247</v>
      </c>
      <c r="E194" s="180" t="s">
        <v>1</v>
      </c>
      <c r="F194" s="181" t="s">
        <v>3920</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441</v>
      </c>
      <c r="G195" s="244"/>
      <c r="H195" s="245">
        <v>24</v>
      </c>
      <c r="I195" s="244"/>
      <c r="J195" s="244"/>
      <c r="K195" s="244"/>
      <c r="L195" s="185"/>
      <c r="M195" s="188"/>
      <c r="N195" s="189"/>
      <c r="O195" s="189"/>
      <c r="P195" s="189"/>
      <c r="Q195" s="189"/>
      <c r="R195" s="189"/>
      <c r="S195" s="189"/>
      <c r="T195" s="190"/>
      <c r="AT195" s="186" t="s">
        <v>247</v>
      </c>
      <c r="AU195" s="186" t="s">
        <v>85</v>
      </c>
      <c r="AV195" s="14" t="s">
        <v>85</v>
      </c>
      <c r="AW195" s="14" t="s">
        <v>33</v>
      </c>
      <c r="AX195" s="14" t="s">
        <v>83</v>
      </c>
      <c r="AY195" s="186" t="s">
        <v>235</v>
      </c>
    </row>
    <row r="196" spans="1:65" s="2" customFormat="1" ht="19.899999999999999" customHeight="1" x14ac:dyDescent="0.2">
      <c r="A196" s="33"/>
      <c r="B196" s="162"/>
      <c r="C196" s="163" t="s">
        <v>379</v>
      </c>
      <c r="D196" s="163" t="s">
        <v>237</v>
      </c>
      <c r="E196" s="164" t="s">
        <v>3969</v>
      </c>
      <c r="F196" s="165" t="s">
        <v>3970</v>
      </c>
      <c r="G196" s="240" t="s">
        <v>648</v>
      </c>
      <c r="H196" s="241">
        <v>32</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379</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379</v>
      </c>
      <c r="BM196" s="172" t="s">
        <v>3971</v>
      </c>
    </row>
    <row r="197" spans="1:65" s="2" customFormat="1" ht="19.5" x14ac:dyDescent="0.2">
      <c r="A197" s="33"/>
      <c r="B197" s="34"/>
      <c r="C197" s="33"/>
      <c r="D197" s="174" t="s">
        <v>243</v>
      </c>
      <c r="E197" s="33"/>
      <c r="F197" s="175" t="s">
        <v>3972</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13" customFormat="1" x14ac:dyDescent="0.2">
      <c r="B198" s="179"/>
      <c r="D198" s="174" t="s">
        <v>247</v>
      </c>
      <c r="E198" s="180" t="s">
        <v>1</v>
      </c>
      <c r="F198" s="181" t="s">
        <v>3920</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502</v>
      </c>
      <c r="G199" s="244"/>
      <c r="H199" s="245">
        <v>32</v>
      </c>
      <c r="I199" s="244"/>
      <c r="J199" s="244"/>
      <c r="K199" s="244"/>
      <c r="L199" s="185"/>
      <c r="M199" s="188"/>
      <c r="N199" s="189"/>
      <c r="O199" s="189"/>
      <c r="P199" s="189"/>
      <c r="Q199" s="189"/>
      <c r="R199" s="189"/>
      <c r="S199" s="189"/>
      <c r="T199" s="190"/>
      <c r="AT199" s="186" t="s">
        <v>247</v>
      </c>
      <c r="AU199" s="186" t="s">
        <v>85</v>
      </c>
      <c r="AV199" s="14" t="s">
        <v>85</v>
      </c>
      <c r="AW199" s="14" t="s">
        <v>33</v>
      </c>
      <c r="AX199" s="14" t="s">
        <v>83</v>
      </c>
      <c r="AY199" s="186" t="s">
        <v>235</v>
      </c>
    </row>
    <row r="200" spans="1:65" s="2" customFormat="1" ht="19.899999999999999" customHeight="1" x14ac:dyDescent="0.2">
      <c r="A200" s="33"/>
      <c r="B200" s="162"/>
      <c r="C200" s="163" t="s">
        <v>386</v>
      </c>
      <c r="D200" s="163" t="s">
        <v>237</v>
      </c>
      <c r="E200" s="164" t="s">
        <v>3973</v>
      </c>
      <c r="F200" s="165" t="s">
        <v>3974</v>
      </c>
      <c r="G200" s="240" t="s">
        <v>648</v>
      </c>
      <c r="H200" s="241">
        <v>9</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379</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379</v>
      </c>
      <c r="BM200" s="172" t="s">
        <v>3975</v>
      </c>
    </row>
    <row r="201" spans="1:65" s="2" customFormat="1" ht="19.5" x14ac:dyDescent="0.2">
      <c r="A201" s="33"/>
      <c r="B201" s="34"/>
      <c r="C201" s="33"/>
      <c r="D201" s="174" t="s">
        <v>243</v>
      </c>
      <c r="E201" s="33"/>
      <c r="F201" s="175" t="s">
        <v>3976</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13" customFormat="1" x14ac:dyDescent="0.2">
      <c r="B202" s="179"/>
      <c r="D202" s="174" t="s">
        <v>247</v>
      </c>
      <c r="E202" s="180" t="s">
        <v>1</v>
      </c>
      <c r="F202" s="181" t="s">
        <v>3920</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322</v>
      </c>
      <c r="G203" s="244"/>
      <c r="H203" s="245">
        <v>9</v>
      </c>
      <c r="I203" s="244"/>
      <c r="J203" s="244"/>
      <c r="K203" s="244"/>
      <c r="L203" s="185"/>
      <c r="M203" s="188"/>
      <c r="N203" s="189"/>
      <c r="O203" s="189"/>
      <c r="P203" s="189"/>
      <c r="Q203" s="189"/>
      <c r="R203" s="189"/>
      <c r="S203" s="189"/>
      <c r="T203" s="190"/>
      <c r="AT203" s="186" t="s">
        <v>247</v>
      </c>
      <c r="AU203" s="186" t="s">
        <v>85</v>
      </c>
      <c r="AV203" s="14" t="s">
        <v>85</v>
      </c>
      <c r="AW203" s="14" t="s">
        <v>33</v>
      </c>
      <c r="AX203" s="14" t="s">
        <v>83</v>
      </c>
      <c r="AY203" s="186" t="s">
        <v>235</v>
      </c>
    </row>
    <row r="204" spans="1:65" s="2" customFormat="1" ht="14.45" customHeight="1" x14ac:dyDescent="0.2">
      <c r="A204" s="33"/>
      <c r="B204" s="162"/>
      <c r="C204" s="197" t="s">
        <v>393</v>
      </c>
      <c r="D204" s="197" t="s">
        <v>338</v>
      </c>
      <c r="E204" s="198" t="s">
        <v>3977</v>
      </c>
      <c r="F204" s="199" t="s">
        <v>3978</v>
      </c>
      <c r="G204" s="248" t="s">
        <v>648</v>
      </c>
      <c r="H204" s="249">
        <v>9</v>
      </c>
      <c r="I204" s="200"/>
      <c r="J204" s="256">
        <f>ROUND(I204*H204,2)</f>
        <v>0</v>
      </c>
      <c r="K204" s="257" t="s">
        <v>1</v>
      </c>
      <c r="L204" s="201"/>
      <c r="M204" s="202" t="s">
        <v>1</v>
      </c>
      <c r="N204" s="203"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502</v>
      </c>
      <c r="AT204" s="172" t="s">
        <v>338</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379</v>
      </c>
      <c r="BM204" s="172" t="s">
        <v>3979</v>
      </c>
    </row>
    <row r="205" spans="1:65" s="2" customFormat="1" x14ac:dyDescent="0.2">
      <c r="A205" s="33"/>
      <c r="B205" s="34"/>
      <c r="C205" s="33"/>
      <c r="D205" s="174" t="s">
        <v>243</v>
      </c>
      <c r="E205" s="33"/>
      <c r="F205" s="175" t="s">
        <v>3978</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3920</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4" customFormat="1" x14ac:dyDescent="0.2">
      <c r="B207" s="185"/>
      <c r="D207" s="174" t="s">
        <v>247</v>
      </c>
      <c r="E207" s="186" t="s">
        <v>1</v>
      </c>
      <c r="F207" s="187" t="s">
        <v>322</v>
      </c>
      <c r="G207" s="244"/>
      <c r="H207" s="245">
        <v>9</v>
      </c>
      <c r="I207" s="244"/>
      <c r="J207" s="244"/>
      <c r="K207" s="244"/>
      <c r="L207" s="185"/>
      <c r="M207" s="188"/>
      <c r="N207" s="189"/>
      <c r="O207" s="189"/>
      <c r="P207" s="189"/>
      <c r="Q207" s="189"/>
      <c r="R207" s="189"/>
      <c r="S207" s="189"/>
      <c r="T207" s="190"/>
      <c r="AT207" s="186" t="s">
        <v>247</v>
      </c>
      <c r="AU207" s="186" t="s">
        <v>85</v>
      </c>
      <c r="AV207" s="14" t="s">
        <v>85</v>
      </c>
      <c r="AW207" s="14" t="s">
        <v>33</v>
      </c>
      <c r="AX207" s="14" t="s">
        <v>83</v>
      </c>
      <c r="AY207" s="186" t="s">
        <v>235</v>
      </c>
    </row>
    <row r="208" spans="1:65" s="2" customFormat="1" ht="19.899999999999999" customHeight="1" x14ac:dyDescent="0.2">
      <c r="A208" s="33"/>
      <c r="B208" s="162"/>
      <c r="C208" s="163" t="s">
        <v>403</v>
      </c>
      <c r="D208" s="163" t="s">
        <v>237</v>
      </c>
      <c r="E208" s="164" t="s">
        <v>3980</v>
      </c>
      <c r="F208" s="165" t="s">
        <v>3981</v>
      </c>
      <c r="G208" s="240" t="s">
        <v>627</v>
      </c>
      <c r="H208" s="241">
        <v>75</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379</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379</v>
      </c>
      <c r="BM208" s="172" t="s">
        <v>3982</v>
      </c>
    </row>
    <row r="209" spans="1:65" s="2" customFormat="1" ht="29.25" x14ac:dyDescent="0.2">
      <c r="A209" s="33"/>
      <c r="B209" s="34"/>
      <c r="C209" s="33"/>
      <c r="D209" s="174" t="s">
        <v>243</v>
      </c>
      <c r="E209" s="33"/>
      <c r="F209" s="175" t="s">
        <v>3983</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13" customFormat="1" x14ac:dyDescent="0.2">
      <c r="B210" s="179"/>
      <c r="D210" s="174" t="s">
        <v>247</v>
      </c>
      <c r="E210" s="180" t="s">
        <v>1</v>
      </c>
      <c r="F210" s="181" t="s">
        <v>3920</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1590</v>
      </c>
      <c r="G211" s="244"/>
      <c r="H211" s="245">
        <v>75</v>
      </c>
      <c r="I211" s="244"/>
      <c r="J211" s="244"/>
      <c r="K211" s="244"/>
      <c r="L211" s="185"/>
      <c r="M211" s="188"/>
      <c r="N211" s="189"/>
      <c r="O211" s="189"/>
      <c r="P211" s="189"/>
      <c r="Q211" s="189"/>
      <c r="R211" s="189"/>
      <c r="S211" s="189"/>
      <c r="T211" s="190"/>
      <c r="AT211" s="186" t="s">
        <v>247</v>
      </c>
      <c r="AU211" s="186" t="s">
        <v>85</v>
      </c>
      <c r="AV211" s="14" t="s">
        <v>85</v>
      </c>
      <c r="AW211" s="14" t="s">
        <v>33</v>
      </c>
      <c r="AX211" s="14" t="s">
        <v>83</v>
      </c>
      <c r="AY211" s="186" t="s">
        <v>235</v>
      </c>
    </row>
    <row r="212" spans="1:65" s="2" customFormat="1" ht="14.45" customHeight="1" x14ac:dyDescent="0.2">
      <c r="A212" s="33"/>
      <c r="B212" s="162"/>
      <c r="C212" s="197" t="s">
        <v>412</v>
      </c>
      <c r="D212" s="197" t="s">
        <v>338</v>
      </c>
      <c r="E212" s="198" t="s">
        <v>3984</v>
      </c>
      <c r="F212" s="199" t="s">
        <v>3985</v>
      </c>
      <c r="G212" s="248" t="s">
        <v>479</v>
      </c>
      <c r="H212" s="249">
        <v>75</v>
      </c>
      <c r="I212" s="200"/>
      <c r="J212" s="256">
        <f>ROUND(I212*H212,2)</f>
        <v>0</v>
      </c>
      <c r="K212" s="257" t="s">
        <v>241</v>
      </c>
      <c r="L212" s="201"/>
      <c r="M212" s="202" t="s">
        <v>1</v>
      </c>
      <c r="N212" s="203" t="s">
        <v>41</v>
      </c>
      <c r="O212" s="59"/>
      <c r="P212" s="170">
        <f>O212*H212</f>
        <v>0</v>
      </c>
      <c r="Q212" s="170">
        <v>1E-3</v>
      </c>
      <c r="R212" s="170">
        <f>Q212*H212</f>
        <v>7.4999999999999997E-2</v>
      </c>
      <c r="S212" s="170">
        <v>0</v>
      </c>
      <c r="T212" s="171">
        <f>S212*H212</f>
        <v>0</v>
      </c>
      <c r="U212" s="33"/>
      <c r="V212" s="33"/>
      <c r="W212" s="33"/>
      <c r="X212" s="33"/>
      <c r="Y212" s="33"/>
      <c r="Z212" s="33"/>
      <c r="AA212" s="33"/>
      <c r="AB212" s="33"/>
      <c r="AC212" s="33"/>
      <c r="AD212" s="33"/>
      <c r="AE212" s="33"/>
      <c r="AR212" s="172" t="s">
        <v>502</v>
      </c>
      <c r="AT212" s="172" t="s">
        <v>338</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379</v>
      </c>
      <c r="BM212" s="172" t="s">
        <v>3986</v>
      </c>
    </row>
    <row r="213" spans="1:65" s="2" customFormat="1" x14ac:dyDescent="0.2">
      <c r="A213" s="33"/>
      <c r="B213" s="34"/>
      <c r="C213" s="33"/>
      <c r="D213" s="174" t="s">
        <v>243</v>
      </c>
      <c r="E213" s="33"/>
      <c r="F213" s="175" t="s">
        <v>3985</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13" customFormat="1" x14ac:dyDescent="0.2">
      <c r="B214" s="179"/>
      <c r="D214" s="174" t="s">
        <v>247</v>
      </c>
      <c r="E214" s="180" t="s">
        <v>1</v>
      </c>
      <c r="F214" s="181" t="s">
        <v>3920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1590</v>
      </c>
      <c r="G215" s="244"/>
      <c r="H215" s="245">
        <v>75</v>
      </c>
      <c r="I215" s="244"/>
      <c r="J215" s="244"/>
      <c r="K215" s="244"/>
      <c r="L215" s="185"/>
      <c r="M215" s="188"/>
      <c r="N215" s="189"/>
      <c r="O215" s="189"/>
      <c r="P215" s="189"/>
      <c r="Q215" s="189"/>
      <c r="R215" s="189"/>
      <c r="S215" s="189"/>
      <c r="T215" s="190"/>
      <c r="AT215" s="186" t="s">
        <v>247</v>
      </c>
      <c r="AU215" s="186" t="s">
        <v>85</v>
      </c>
      <c r="AV215" s="14" t="s">
        <v>85</v>
      </c>
      <c r="AW215" s="14" t="s">
        <v>33</v>
      </c>
      <c r="AX215" s="14" t="s">
        <v>83</v>
      </c>
      <c r="AY215" s="186" t="s">
        <v>235</v>
      </c>
    </row>
    <row r="216" spans="1:65" s="2" customFormat="1" ht="19.899999999999999" customHeight="1" x14ac:dyDescent="0.2">
      <c r="A216" s="33"/>
      <c r="B216" s="162"/>
      <c r="C216" s="163" t="s">
        <v>7</v>
      </c>
      <c r="D216" s="163" t="s">
        <v>237</v>
      </c>
      <c r="E216" s="164" t="s">
        <v>3987</v>
      </c>
      <c r="F216" s="165" t="s">
        <v>3988</v>
      </c>
      <c r="G216" s="240" t="s">
        <v>627</v>
      </c>
      <c r="H216" s="241">
        <v>10</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379</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379</v>
      </c>
      <c r="BM216" s="172" t="s">
        <v>3989</v>
      </c>
    </row>
    <row r="217" spans="1:65" s="2" customFormat="1" ht="29.25" x14ac:dyDescent="0.2">
      <c r="A217" s="33"/>
      <c r="B217" s="34"/>
      <c r="C217" s="33"/>
      <c r="D217" s="174" t="s">
        <v>243</v>
      </c>
      <c r="E217" s="33"/>
      <c r="F217" s="175" t="s">
        <v>3990</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13" customFormat="1" x14ac:dyDescent="0.2">
      <c r="B218" s="179"/>
      <c r="D218" s="174" t="s">
        <v>247</v>
      </c>
      <c r="E218" s="180" t="s">
        <v>1</v>
      </c>
      <c r="F218" s="181" t="s">
        <v>3920</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330</v>
      </c>
      <c r="G219" s="244"/>
      <c r="H219" s="245">
        <v>10</v>
      </c>
      <c r="I219" s="244"/>
      <c r="J219" s="244"/>
      <c r="K219" s="244"/>
      <c r="L219" s="185"/>
      <c r="M219" s="188"/>
      <c r="N219" s="189"/>
      <c r="O219" s="189"/>
      <c r="P219" s="189"/>
      <c r="Q219" s="189"/>
      <c r="R219" s="189"/>
      <c r="S219" s="189"/>
      <c r="T219" s="190"/>
      <c r="AT219" s="186" t="s">
        <v>247</v>
      </c>
      <c r="AU219" s="186" t="s">
        <v>85</v>
      </c>
      <c r="AV219" s="14" t="s">
        <v>85</v>
      </c>
      <c r="AW219" s="14" t="s">
        <v>33</v>
      </c>
      <c r="AX219" s="14" t="s">
        <v>83</v>
      </c>
      <c r="AY219" s="186" t="s">
        <v>235</v>
      </c>
    </row>
    <row r="220" spans="1:65" s="2" customFormat="1" ht="14.45" customHeight="1" x14ac:dyDescent="0.2">
      <c r="A220" s="33"/>
      <c r="B220" s="162"/>
      <c r="C220" s="197" t="s">
        <v>425</v>
      </c>
      <c r="D220" s="197" t="s">
        <v>338</v>
      </c>
      <c r="E220" s="198" t="s">
        <v>3991</v>
      </c>
      <c r="F220" s="199" t="s">
        <v>3992</v>
      </c>
      <c r="G220" s="248" t="s">
        <v>479</v>
      </c>
      <c r="H220" s="249">
        <v>6.2</v>
      </c>
      <c r="I220" s="200"/>
      <c r="J220" s="256">
        <f>ROUND(I220*H220,2)</f>
        <v>0</v>
      </c>
      <c r="K220" s="257" t="s">
        <v>1</v>
      </c>
      <c r="L220" s="201"/>
      <c r="M220" s="202" t="s">
        <v>1</v>
      </c>
      <c r="N220" s="203" t="s">
        <v>41</v>
      </c>
      <c r="O220" s="59"/>
      <c r="P220" s="170">
        <f>O220*H220</f>
        <v>0</v>
      </c>
      <c r="Q220" s="170">
        <v>1E-3</v>
      </c>
      <c r="R220" s="170">
        <f>Q220*H220</f>
        <v>6.2000000000000006E-3</v>
      </c>
      <c r="S220" s="170">
        <v>0</v>
      </c>
      <c r="T220" s="171">
        <f>S220*H220</f>
        <v>0</v>
      </c>
      <c r="U220" s="33"/>
      <c r="V220" s="33"/>
      <c r="W220" s="33"/>
      <c r="X220" s="33"/>
      <c r="Y220" s="33"/>
      <c r="Z220" s="33"/>
      <c r="AA220" s="33"/>
      <c r="AB220" s="33"/>
      <c r="AC220" s="33"/>
      <c r="AD220" s="33"/>
      <c r="AE220" s="33"/>
      <c r="AR220" s="172" t="s">
        <v>502</v>
      </c>
      <c r="AT220" s="172" t="s">
        <v>338</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379</v>
      </c>
      <c r="BM220" s="172" t="s">
        <v>3993</v>
      </c>
    </row>
    <row r="221" spans="1:65" s="2" customFormat="1" x14ac:dyDescent="0.2">
      <c r="A221" s="33"/>
      <c r="B221" s="34"/>
      <c r="C221" s="33"/>
      <c r="D221" s="174" t="s">
        <v>243</v>
      </c>
      <c r="E221" s="33"/>
      <c r="F221" s="175" t="s">
        <v>3992</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13" customFormat="1" x14ac:dyDescent="0.2">
      <c r="B222" s="179"/>
      <c r="D222" s="174" t="s">
        <v>247</v>
      </c>
      <c r="E222" s="180" t="s">
        <v>1</v>
      </c>
      <c r="F222" s="181" t="s">
        <v>3920</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3994</v>
      </c>
      <c r="G223" s="244"/>
      <c r="H223" s="245">
        <v>6.2</v>
      </c>
      <c r="I223" s="244"/>
      <c r="J223" s="244"/>
      <c r="K223" s="244"/>
      <c r="L223" s="185"/>
      <c r="M223" s="188"/>
      <c r="N223" s="189"/>
      <c r="O223" s="189"/>
      <c r="P223" s="189"/>
      <c r="Q223" s="189"/>
      <c r="R223" s="189"/>
      <c r="S223" s="189"/>
      <c r="T223" s="190"/>
      <c r="AT223" s="186" t="s">
        <v>247</v>
      </c>
      <c r="AU223" s="186" t="s">
        <v>85</v>
      </c>
      <c r="AV223" s="14" t="s">
        <v>85</v>
      </c>
      <c r="AW223" s="14" t="s">
        <v>33</v>
      </c>
      <c r="AX223" s="14" t="s">
        <v>83</v>
      </c>
      <c r="AY223" s="186" t="s">
        <v>235</v>
      </c>
    </row>
    <row r="224" spans="1:65" s="2" customFormat="1" ht="14.45" customHeight="1" x14ac:dyDescent="0.2">
      <c r="A224" s="33"/>
      <c r="B224" s="162"/>
      <c r="C224" s="163" t="s">
        <v>432</v>
      </c>
      <c r="D224" s="163" t="s">
        <v>237</v>
      </c>
      <c r="E224" s="164" t="s">
        <v>3995</v>
      </c>
      <c r="F224" s="165" t="s">
        <v>3996</v>
      </c>
      <c r="G224" s="240" t="s">
        <v>648</v>
      </c>
      <c r="H224" s="241">
        <v>6</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379</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379</v>
      </c>
      <c r="BM224" s="172" t="s">
        <v>3997</v>
      </c>
    </row>
    <row r="225" spans="1:65" s="2" customFormat="1" x14ac:dyDescent="0.2">
      <c r="A225" s="33"/>
      <c r="B225" s="34"/>
      <c r="C225" s="33"/>
      <c r="D225" s="174" t="s">
        <v>243</v>
      </c>
      <c r="E225" s="33"/>
      <c r="F225" s="175" t="s">
        <v>3998</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19.5" x14ac:dyDescent="0.2">
      <c r="A226" s="33"/>
      <c r="B226" s="34"/>
      <c r="C226" s="33"/>
      <c r="D226" s="174" t="s">
        <v>245</v>
      </c>
      <c r="E226" s="33"/>
      <c r="F226" s="178" t="s">
        <v>3999</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3920</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288</v>
      </c>
      <c r="G228" s="244"/>
      <c r="H228" s="245">
        <v>6</v>
      </c>
      <c r="I228" s="244"/>
      <c r="J228" s="244"/>
      <c r="K228" s="244"/>
      <c r="L228" s="185"/>
      <c r="M228" s="188"/>
      <c r="N228" s="189"/>
      <c r="O228" s="189"/>
      <c r="P228" s="189"/>
      <c r="Q228" s="189"/>
      <c r="R228" s="189"/>
      <c r="S228" s="189"/>
      <c r="T228" s="190"/>
      <c r="AT228" s="186" t="s">
        <v>247</v>
      </c>
      <c r="AU228" s="186" t="s">
        <v>85</v>
      </c>
      <c r="AV228" s="14" t="s">
        <v>85</v>
      </c>
      <c r="AW228" s="14" t="s">
        <v>33</v>
      </c>
      <c r="AX228" s="14" t="s">
        <v>83</v>
      </c>
      <c r="AY228" s="186" t="s">
        <v>235</v>
      </c>
    </row>
    <row r="229" spans="1:65" s="2" customFormat="1" ht="14.45" customHeight="1" x14ac:dyDescent="0.2">
      <c r="A229" s="33"/>
      <c r="B229" s="162"/>
      <c r="C229" s="197" t="s">
        <v>441</v>
      </c>
      <c r="D229" s="197" t="s">
        <v>338</v>
      </c>
      <c r="E229" s="198" t="s">
        <v>4000</v>
      </c>
      <c r="F229" s="199" t="s">
        <v>4001</v>
      </c>
      <c r="G229" s="248" t="s">
        <v>648</v>
      </c>
      <c r="H229" s="249">
        <v>6</v>
      </c>
      <c r="I229" s="200"/>
      <c r="J229" s="256">
        <f>ROUND(I229*H229,2)</f>
        <v>0</v>
      </c>
      <c r="K229" s="257" t="s">
        <v>1</v>
      </c>
      <c r="L229" s="201"/>
      <c r="M229" s="202" t="s">
        <v>1</v>
      </c>
      <c r="N229" s="203"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502</v>
      </c>
      <c r="AT229" s="172" t="s">
        <v>338</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379</v>
      </c>
      <c r="BM229" s="172" t="s">
        <v>4002</v>
      </c>
    </row>
    <row r="230" spans="1:65" s="2" customFormat="1" ht="19.5" x14ac:dyDescent="0.2">
      <c r="A230" s="33"/>
      <c r="B230" s="34"/>
      <c r="C230" s="33"/>
      <c r="D230" s="174" t="s">
        <v>243</v>
      </c>
      <c r="E230" s="33"/>
      <c r="F230" s="175" t="s">
        <v>4003</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13" customFormat="1" x14ac:dyDescent="0.2">
      <c r="B231" s="179"/>
      <c r="D231" s="174" t="s">
        <v>247</v>
      </c>
      <c r="E231" s="180" t="s">
        <v>1</v>
      </c>
      <c r="F231" s="181" t="s">
        <v>3920</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288</v>
      </c>
      <c r="G232" s="244"/>
      <c r="H232" s="245">
        <v>6</v>
      </c>
      <c r="I232" s="244"/>
      <c r="J232" s="244"/>
      <c r="K232" s="244"/>
      <c r="L232" s="185"/>
      <c r="M232" s="188"/>
      <c r="N232" s="189"/>
      <c r="O232" s="189"/>
      <c r="P232" s="189"/>
      <c r="Q232" s="189"/>
      <c r="R232" s="189"/>
      <c r="S232" s="189"/>
      <c r="T232" s="190"/>
      <c r="AT232" s="186" t="s">
        <v>247</v>
      </c>
      <c r="AU232" s="186" t="s">
        <v>85</v>
      </c>
      <c r="AV232" s="14" t="s">
        <v>85</v>
      </c>
      <c r="AW232" s="14" t="s">
        <v>33</v>
      </c>
      <c r="AX232" s="14" t="s">
        <v>83</v>
      </c>
      <c r="AY232" s="186" t="s">
        <v>235</v>
      </c>
    </row>
    <row r="233" spans="1:65" s="2" customFormat="1" ht="19.899999999999999" customHeight="1" x14ac:dyDescent="0.2">
      <c r="A233" s="33"/>
      <c r="B233" s="162"/>
      <c r="C233" s="163" t="s">
        <v>448</v>
      </c>
      <c r="D233" s="163" t="s">
        <v>237</v>
      </c>
      <c r="E233" s="164" t="s">
        <v>4004</v>
      </c>
      <c r="F233" s="165" t="s">
        <v>4005</v>
      </c>
      <c r="G233" s="240" t="s">
        <v>648</v>
      </c>
      <c r="H233" s="241">
        <v>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379</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379</v>
      </c>
      <c r="BM233" s="172" t="s">
        <v>4006</v>
      </c>
    </row>
    <row r="234" spans="1:65" s="2" customFormat="1" ht="19.5" x14ac:dyDescent="0.2">
      <c r="A234" s="33"/>
      <c r="B234" s="34"/>
      <c r="C234" s="33"/>
      <c r="D234" s="174" t="s">
        <v>243</v>
      </c>
      <c r="E234" s="33"/>
      <c r="F234" s="175" t="s">
        <v>4007</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19.5" x14ac:dyDescent="0.2">
      <c r="A235" s="33"/>
      <c r="B235" s="34"/>
      <c r="C235" s="33"/>
      <c r="D235" s="174" t="s">
        <v>245</v>
      </c>
      <c r="E235" s="33"/>
      <c r="F235" s="178" t="s">
        <v>3999</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3920</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93</v>
      </c>
      <c r="G237" s="244"/>
      <c r="H237" s="245">
        <v>3</v>
      </c>
      <c r="I237" s="244"/>
      <c r="J237" s="244"/>
      <c r="K237" s="244"/>
      <c r="L237" s="185"/>
      <c r="M237" s="188"/>
      <c r="N237" s="189"/>
      <c r="O237" s="189"/>
      <c r="P237" s="189"/>
      <c r="Q237" s="189"/>
      <c r="R237" s="189"/>
      <c r="S237" s="189"/>
      <c r="T237" s="190"/>
      <c r="AT237" s="186" t="s">
        <v>247</v>
      </c>
      <c r="AU237" s="186" t="s">
        <v>85</v>
      </c>
      <c r="AV237" s="14" t="s">
        <v>85</v>
      </c>
      <c r="AW237" s="14" t="s">
        <v>33</v>
      </c>
      <c r="AX237" s="14" t="s">
        <v>83</v>
      </c>
      <c r="AY237" s="186" t="s">
        <v>235</v>
      </c>
    </row>
    <row r="238" spans="1:65" s="2" customFormat="1" ht="19.899999999999999" customHeight="1" x14ac:dyDescent="0.2">
      <c r="A238" s="33"/>
      <c r="B238" s="162"/>
      <c r="C238" s="197" t="s">
        <v>456</v>
      </c>
      <c r="D238" s="197" t="s">
        <v>338</v>
      </c>
      <c r="E238" s="198" t="s">
        <v>4008</v>
      </c>
      <c r="F238" s="199" t="s">
        <v>4009</v>
      </c>
      <c r="G238" s="248" t="s">
        <v>648</v>
      </c>
      <c r="H238" s="249">
        <v>3</v>
      </c>
      <c r="I238" s="200"/>
      <c r="J238" s="256">
        <f>ROUND(I238*H238,2)</f>
        <v>0</v>
      </c>
      <c r="K238" s="257" t="s">
        <v>241</v>
      </c>
      <c r="L238" s="201"/>
      <c r="M238" s="202" t="s">
        <v>1</v>
      </c>
      <c r="N238" s="203" t="s">
        <v>41</v>
      </c>
      <c r="O238" s="59"/>
      <c r="P238" s="170">
        <f>O238*H238</f>
        <v>0</v>
      </c>
      <c r="Q238" s="170">
        <v>4.1999999999999997E-3</v>
      </c>
      <c r="R238" s="170">
        <f>Q238*H238</f>
        <v>1.26E-2</v>
      </c>
      <c r="S238" s="170">
        <v>0</v>
      </c>
      <c r="T238" s="171">
        <f>S238*H238</f>
        <v>0</v>
      </c>
      <c r="U238" s="33"/>
      <c r="V238" s="33"/>
      <c r="W238" s="33"/>
      <c r="X238" s="33"/>
      <c r="Y238" s="33"/>
      <c r="Z238" s="33"/>
      <c r="AA238" s="33"/>
      <c r="AB238" s="33"/>
      <c r="AC238" s="33"/>
      <c r="AD238" s="33"/>
      <c r="AE238" s="33"/>
      <c r="AR238" s="172" t="s">
        <v>502</v>
      </c>
      <c r="AT238" s="172" t="s">
        <v>338</v>
      </c>
      <c r="AU238" s="172" t="s">
        <v>85</v>
      </c>
      <c r="AY238" s="18" t="s">
        <v>235</v>
      </c>
      <c r="BE238" s="173">
        <f>IF(N238="základní",J238,0)</f>
        <v>0</v>
      </c>
      <c r="BF238" s="173">
        <f>IF(N238="snížená",J238,0)</f>
        <v>0</v>
      </c>
      <c r="BG238" s="173">
        <f>IF(N238="zákl. přenesená",J238,0)</f>
        <v>0</v>
      </c>
      <c r="BH238" s="173">
        <f>IF(N238="sníž. přenesená",J238,0)</f>
        <v>0</v>
      </c>
      <c r="BI238" s="173">
        <f>IF(N238="nulová",J238,0)</f>
        <v>0</v>
      </c>
      <c r="BJ238" s="18" t="s">
        <v>83</v>
      </c>
      <c r="BK238" s="173">
        <f>ROUND(I238*H238,2)</f>
        <v>0</v>
      </c>
      <c r="BL238" s="18" t="s">
        <v>379</v>
      </c>
      <c r="BM238" s="172" t="s">
        <v>4010</v>
      </c>
    </row>
    <row r="239" spans="1:65" s="2" customFormat="1" x14ac:dyDescent="0.2">
      <c r="A239" s="33"/>
      <c r="B239" s="34"/>
      <c r="C239" s="33"/>
      <c r="D239" s="174" t="s">
        <v>243</v>
      </c>
      <c r="E239" s="33"/>
      <c r="F239" s="175" t="s">
        <v>4009</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243</v>
      </c>
      <c r="AU239" s="18" t="s">
        <v>85</v>
      </c>
    </row>
    <row r="240" spans="1:65" s="13" customFormat="1" x14ac:dyDescent="0.2">
      <c r="B240" s="179"/>
      <c r="D240" s="174" t="s">
        <v>247</v>
      </c>
      <c r="E240" s="180" t="s">
        <v>1</v>
      </c>
      <c r="F240" s="181" t="s">
        <v>3920</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93</v>
      </c>
      <c r="G241" s="244"/>
      <c r="H241" s="245">
        <v>3</v>
      </c>
      <c r="I241" s="244"/>
      <c r="J241" s="244"/>
      <c r="K241" s="244"/>
      <c r="L241" s="185"/>
      <c r="M241" s="188"/>
      <c r="N241" s="189"/>
      <c r="O241" s="189"/>
      <c r="P241" s="189"/>
      <c r="Q241" s="189"/>
      <c r="R241" s="189"/>
      <c r="S241" s="189"/>
      <c r="T241" s="190"/>
      <c r="AT241" s="186" t="s">
        <v>247</v>
      </c>
      <c r="AU241" s="186" t="s">
        <v>85</v>
      </c>
      <c r="AV241" s="14" t="s">
        <v>85</v>
      </c>
      <c r="AW241" s="14" t="s">
        <v>33</v>
      </c>
      <c r="AX241" s="14" t="s">
        <v>83</v>
      </c>
      <c r="AY241" s="186" t="s">
        <v>235</v>
      </c>
    </row>
    <row r="242" spans="1:65" s="2" customFormat="1" ht="14.45" customHeight="1" x14ac:dyDescent="0.2">
      <c r="A242" s="33"/>
      <c r="B242" s="162"/>
      <c r="C242" s="197" t="s">
        <v>463</v>
      </c>
      <c r="D242" s="197" t="s">
        <v>338</v>
      </c>
      <c r="E242" s="198" t="s">
        <v>4011</v>
      </c>
      <c r="F242" s="199" t="s">
        <v>4012</v>
      </c>
      <c r="G242" s="248" t="s">
        <v>4013</v>
      </c>
      <c r="H242" s="249">
        <v>1</v>
      </c>
      <c r="I242" s="200"/>
      <c r="J242" s="256">
        <f>ROUND(I242*H242,2)</f>
        <v>0</v>
      </c>
      <c r="K242" s="257" t="s">
        <v>1</v>
      </c>
      <c r="L242" s="201"/>
      <c r="M242" s="202" t="s">
        <v>1</v>
      </c>
      <c r="N242" s="203"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502</v>
      </c>
      <c r="AT242" s="172" t="s">
        <v>338</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379</v>
      </c>
      <c r="BM242" s="172" t="s">
        <v>4014</v>
      </c>
    </row>
    <row r="243" spans="1:65" s="2" customFormat="1" x14ac:dyDescent="0.2">
      <c r="A243" s="33"/>
      <c r="B243" s="34"/>
      <c r="C243" s="33"/>
      <c r="D243" s="174" t="s">
        <v>243</v>
      </c>
      <c r="E243" s="33"/>
      <c r="F243" s="175" t="s">
        <v>4012</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19.899999999999999" customHeight="1" x14ac:dyDescent="0.2">
      <c r="A244" s="33"/>
      <c r="B244" s="162"/>
      <c r="C244" s="163" t="s">
        <v>469</v>
      </c>
      <c r="D244" s="163" t="s">
        <v>237</v>
      </c>
      <c r="E244" s="164" t="s">
        <v>4015</v>
      </c>
      <c r="F244" s="165" t="s">
        <v>4016</v>
      </c>
      <c r="G244" s="240" t="s">
        <v>648</v>
      </c>
      <c r="H244" s="241">
        <v>1</v>
      </c>
      <c r="I244" s="167"/>
      <c r="J244" s="254">
        <f>ROUND(I244*H244,2)</f>
        <v>0</v>
      </c>
      <c r="K244" s="255" t="s">
        <v>241</v>
      </c>
      <c r="L244" s="34"/>
      <c r="M244" s="168" t="s">
        <v>1</v>
      </c>
      <c r="N244" s="169" t="s">
        <v>41</v>
      </c>
      <c r="O244" s="59"/>
      <c r="P244" s="170">
        <f>O244*H244</f>
        <v>0</v>
      </c>
      <c r="Q244" s="170">
        <v>0</v>
      </c>
      <c r="R244" s="170">
        <f>Q244*H244</f>
        <v>0</v>
      </c>
      <c r="S244" s="170">
        <v>0</v>
      </c>
      <c r="T244" s="171">
        <f>S244*H244</f>
        <v>0</v>
      </c>
      <c r="U244" s="33"/>
      <c r="V244" s="33"/>
      <c r="W244" s="33"/>
      <c r="X244" s="33"/>
      <c r="Y244" s="33"/>
      <c r="Z244" s="33"/>
      <c r="AA244" s="33"/>
      <c r="AB244" s="33"/>
      <c r="AC244" s="33"/>
      <c r="AD244" s="33"/>
      <c r="AE244" s="33"/>
      <c r="AR244" s="172" t="s">
        <v>379</v>
      </c>
      <c r="AT244" s="172" t="s">
        <v>237</v>
      </c>
      <c r="AU244" s="172" t="s">
        <v>85</v>
      </c>
      <c r="AY244" s="18" t="s">
        <v>235</v>
      </c>
      <c r="BE244" s="173">
        <f>IF(N244="základní",J244,0)</f>
        <v>0</v>
      </c>
      <c r="BF244" s="173">
        <f>IF(N244="snížená",J244,0)</f>
        <v>0</v>
      </c>
      <c r="BG244" s="173">
        <f>IF(N244="zákl. přenesená",J244,0)</f>
        <v>0</v>
      </c>
      <c r="BH244" s="173">
        <f>IF(N244="sníž. přenesená",J244,0)</f>
        <v>0</v>
      </c>
      <c r="BI244" s="173">
        <f>IF(N244="nulová",J244,0)</f>
        <v>0</v>
      </c>
      <c r="BJ244" s="18" t="s">
        <v>83</v>
      </c>
      <c r="BK244" s="173">
        <f>ROUND(I244*H244,2)</f>
        <v>0</v>
      </c>
      <c r="BL244" s="18" t="s">
        <v>379</v>
      </c>
      <c r="BM244" s="172" t="s">
        <v>4017</v>
      </c>
    </row>
    <row r="245" spans="1:65" s="2" customFormat="1" ht="29.25" x14ac:dyDescent="0.2">
      <c r="A245" s="33"/>
      <c r="B245" s="34"/>
      <c r="C245" s="33"/>
      <c r="D245" s="174" t="s">
        <v>243</v>
      </c>
      <c r="E245" s="33"/>
      <c r="F245" s="175" t="s">
        <v>4018</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243</v>
      </c>
      <c r="AU245" s="18" t="s">
        <v>85</v>
      </c>
    </row>
    <row r="246" spans="1:65" s="2" customFormat="1" ht="29.25" x14ac:dyDescent="0.2">
      <c r="A246" s="33"/>
      <c r="B246" s="34"/>
      <c r="C246" s="33"/>
      <c r="D246" s="174" t="s">
        <v>245</v>
      </c>
      <c r="E246" s="33"/>
      <c r="F246" s="178" t="s">
        <v>4019</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245</v>
      </c>
      <c r="AU246" s="18" t="s">
        <v>85</v>
      </c>
    </row>
    <row r="247" spans="1:65" s="2" customFormat="1" ht="14.45" customHeight="1" x14ac:dyDescent="0.2">
      <c r="A247" s="33"/>
      <c r="B247" s="162"/>
      <c r="C247" s="163" t="s">
        <v>476</v>
      </c>
      <c r="D247" s="163" t="s">
        <v>237</v>
      </c>
      <c r="E247" s="164" t="s">
        <v>4020</v>
      </c>
      <c r="F247" s="165" t="s">
        <v>4021</v>
      </c>
      <c r="G247" s="240" t="s">
        <v>648</v>
      </c>
      <c r="H247" s="241">
        <v>3</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379</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379</v>
      </c>
      <c r="BM247" s="172" t="s">
        <v>4022</v>
      </c>
    </row>
    <row r="248" spans="1:65" s="2" customFormat="1" x14ac:dyDescent="0.2">
      <c r="A248" s="33"/>
      <c r="B248" s="34"/>
      <c r="C248" s="33"/>
      <c r="D248" s="174" t="s">
        <v>243</v>
      </c>
      <c r="E248" s="33"/>
      <c r="F248" s="175" t="s">
        <v>4021</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19.899999999999999" customHeight="1" x14ac:dyDescent="0.2">
      <c r="A249" s="33"/>
      <c r="B249" s="162"/>
      <c r="C249" s="163" t="s">
        <v>260</v>
      </c>
      <c r="D249" s="163" t="s">
        <v>237</v>
      </c>
      <c r="E249" s="164" t="s">
        <v>4023</v>
      </c>
      <c r="F249" s="165" t="s">
        <v>4024</v>
      </c>
      <c r="G249" s="240" t="s">
        <v>341</v>
      </c>
      <c r="H249" s="241">
        <v>0.56699999999999995</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379</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379</v>
      </c>
      <c r="BM249" s="172" t="s">
        <v>4025</v>
      </c>
    </row>
    <row r="250" spans="1:65" s="2" customFormat="1" ht="29.25" x14ac:dyDescent="0.2">
      <c r="A250" s="33"/>
      <c r="B250" s="34"/>
      <c r="C250" s="33"/>
      <c r="D250" s="174" t="s">
        <v>243</v>
      </c>
      <c r="E250" s="33"/>
      <c r="F250" s="175" t="s">
        <v>4026</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136.5" x14ac:dyDescent="0.2">
      <c r="A251" s="33"/>
      <c r="B251" s="34"/>
      <c r="C251" s="33"/>
      <c r="D251" s="174" t="s">
        <v>245</v>
      </c>
      <c r="E251" s="33"/>
      <c r="F251" s="178" t="s">
        <v>1869</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2" customFormat="1" ht="22.9" customHeight="1" x14ac:dyDescent="0.2">
      <c r="B252" s="152"/>
      <c r="D252" s="153" t="s">
        <v>75</v>
      </c>
      <c r="E252" s="161" t="s">
        <v>4027</v>
      </c>
      <c r="F252" s="161" t="s">
        <v>4028</v>
      </c>
      <c r="G252" s="239"/>
      <c r="H252" s="239"/>
      <c r="I252" s="239"/>
      <c r="J252" s="253">
        <f>BK252</f>
        <v>0</v>
      </c>
      <c r="K252" s="239"/>
      <c r="L252" s="152"/>
      <c r="M252" s="155"/>
      <c r="N252" s="156"/>
      <c r="O252" s="156"/>
      <c r="P252" s="157">
        <f>SUM(P253:P260)</f>
        <v>0</v>
      </c>
      <c r="Q252" s="156"/>
      <c r="R252" s="157">
        <f>SUM(R253:R260)</f>
        <v>2.5000000000000001E-3</v>
      </c>
      <c r="S252" s="156"/>
      <c r="T252" s="158">
        <f>SUM(T253:T260)</f>
        <v>0</v>
      </c>
      <c r="AR252" s="153" t="s">
        <v>85</v>
      </c>
      <c r="AT252" s="159" t="s">
        <v>75</v>
      </c>
      <c r="AU252" s="159" t="s">
        <v>83</v>
      </c>
      <c r="AY252" s="153" t="s">
        <v>235</v>
      </c>
      <c r="BK252" s="160">
        <f>SUM(BK253:BK260)</f>
        <v>0</v>
      </c>
    </row>
    <row r="253" spans="1:65" s="2" customFormat="1" ht="19.899999999999999" customHeight="1" x14ac:dyDescent="0.2">
      <c r="A253" s="33"/>
      <c r="B253" s="162"/>
      <c r="C253" s="163" t="s">
        <v>493</v>
      </c>
      <c r="D253" s="163" t="s">
        <v>237</v>
      </c>
      <c r="E253" s="164" t="s">
        <v>4029</v>
      </c>
      <c r="F253" s="165" t="s">
        <v>4030</v>
      </c>
      <c r="G253" s="240" t="s">
        <v>263</v>
      </c>
      <c r="H253" s="241">
        <v>5</v>
      </c>
      <c r="I253" s="167"/>
      <c r="J253" s="254">
        <f>ROUND(I253*H253,2)</f>
        <v>0</v>
      </c>
      <c r="K253" s="255" t="s">
        <v>3904</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379</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379</v>
      </c>
      <c r="BM253" s="172" t="s">
        <v>4031</v>
      </c>
    </row>
    <row r="254" spans="1:65" s="2" customFormat="1" ht="19.5" x14ac:dyDescent="0.2">
      <c r="A254" s="33"/>
      <c r="B254" s="34"/>
      <c r="C254" s="33"/>
      <c r="D254" s="174" t="s">
        <v>243</v>
      </c>
      <c r="E254" s="33"/>
      <c r="F254" s="175" t="s">
        <v>4032</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13" customFormat="1" x14ac:dyDescent="0.2">
      <c r="B255" s="179"/>
      <c r="D255" s="174" t="s">
        <v>247</v>
      </c>
      <c r="E255" s="180" t="s">
        <v>1</v>
      </c>
      <c r="F255" s="181" t="s">
        <v>3920</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D256" s="174" t="s">
        <v>247</v>
      </c>
      <c r="E256" s="186" t="s">
        <v>1</v>
      </c>
      <c r="F256" s="187" t="s">
        <v>281</v>
      </c>
      <c r="G256" s="244"/>
      <c r="H256" s="245">
        <v>5</v>
      </c>
      <c r="I256" s="244"/>
      <c r="J256" s="244"/>
      <c r="K256" s="244"/>
      <c r="L256" s="185"/>
      <c r="M256" s="188"/>
      <c r="N256" s="189"/>
      <c r="O256" s="189"/>
      <c r="P256" s="189"/>
      <c r="Q256" s="189"/>
      <c r="R256" s="189"/>
      <c r="S256" s="189"/>
      <c r="T256" s="190"/>
      <c r="AT256" s="186" t="s">
        <v>247</v>
      </c>
      <c r="AU256" s="186" t="s">
        <v>85</v>
      </c>
      <c r="AV256" s="14" t="s">
        <v>85</v>
      </c>
      <c r="AW256" s="14" t="s">
        <v>33</v>
      </c>
      <c r="AX256" s="14" t="s">
        <v>83</v>
      </c>
      <c r="AY256" s="186" t="s">
        <v>235</v>
      </c>
    </row>
    <row r="257" spans="1:65" s="2" customFormat="1" ht="14.45" customHeight="1" x14ac:dyDescent="0.2">
      <c r="A257" s="33"/>
      <c r="B257" s="162"/>
      <c r="C257" s="197" t="s">
        <v>502</v>
      </c>
      <c r="D257" s="197" t="s">
        <v>338</v>
      </c>
      <c r="E257" s="198" t="s">
        <v>4033</v>
      </c>
      <c r="F257" s="199" t="s">
        <v>4034</v>
      </c>
      <c r="G257" s="248" t="s">
        <v>479</v>
      </c>
      <c r="H257" s="249">
        <v>2.5</v>
      </c>
      <c r="I257" s="200"/>
      <c r="J257" s="256">
        <f>ROUND(I257*H257,2)</f>
        <v>0</v>
      </c>
      <c r="K257" s="257" t="s">
        <v>3904</v>
      </c>
      <c r="L257" s="201"/>
      <c r="M257" s="202" t="s">
        <v>1</v>
      </c>
      <c r="N257" s="203" t="s">
        <v>41</v>
      </c>
      <c r="O257" s="59"/>
      <c r="P257" s="170">
        <f>O257*H257</f>
        <v>0</v>
      </c>
      <c r="Q257" s="170">
        <v>1E-3</v>
      </c>
      <c r="R257" s="170">
        <f>Q257*H257</f>
        <v>2.5000000000000001E-3</v>
      </c>
      <c r="S257" s="170">
        <v>0</v>
      </c>
      <c r="T257" s="171">
        <f>S257*H257</f>
        <v>0</v>
      </c>
      <c r="U257" s="33"/>
      <c r="V257" s="33"/>
      <c r="W257" s="33"/>
      <c r="X257" s="33"/>
      <c r="Y257" s="33"/>
      <c r="Z257" s="33"/>
      <c r="AA257" s="33"/>
      <c r="AB257" s="33"/>
      <c r="AC257" s="33"/>
      <c r="AD257" s="33"/>
      <c r="AE257" s="33"/>
      <c r="AR257" s="172" t="s">
        <v>502</v>
      </c>
      <c r="AT257" s="172" t="s">
        <v>338</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379</v>
      </c>
      <c r="BM257" s="172" t="s">
        <v>4035</v>
      </c>
    </row>
    <row r="258" spans="1:65" s="2" customFormat="1" x14ac:dyDescent="0.2">
      <c r="A258" s="33"/>
      <c r="B258" s="34"/>
      <c r="C258" s="33"/>
      <c r="D258" s="174" t="s">
        <v>243</v>
      </c>
      <c r="E258" s="33"/>
      <c r="F258" s="175" t="s">
        <v>4034</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13" customFormat="1" x14ac:dyDescent="0.2">
      <c r="B259" s="179"/>
      <c r="D259" s="174" t="s">
        <v>247</v>
      </c>
      <c r="E259" s="180" t="s">
        <v>1</v>
      </c>
      <c r="F259" s="181" t="s">
        <v>3920</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4036</v>
      </c>
      <c r="G260" s="244"/>
      <c r="H260" s="245">
        <v>2.5</v>
      </c>
      <c r="I260" s="244"/>
      <c r="J260" s="244"/>
      <c r="K260" s="244"/>
      <c r="L260" s="185"/>
      <c r="M260" s="188"/>
      <c r="N260" s="189"/>
      <c r="O260" s="189"/>
      <c r="P260" s="189"/>
      <c r="Q260" s="189"/>
      <c r="R260" s="189"/>
      <c r="S260" s="189"/>
      <c r="T260" s="190"/>
      <c r="AT260" s="186" t="s">
        <v>247</v>
      </c>
      <c r="AU260" s="186" t="s">
        <v>85</v>
      </c>
      <c r="AV260" s="14" t="s">
        <v>85</v>
      </c>
      <c r="AW260" s="14" t="s">
        <v>33</v>
      </c>
      <c r="AX260" s="14" t="s">
        <v>83</v>
      </c>
      <c r="AY260" s="186" t="s">
        <v>235</v>
      </c>
    </row>
    <row r="261" spans="1:65" s="12" customFormat="1" ht="25.9" customHeight="1" x14ac:dyDescent="0.2">
      <c r="B261" s="152"/>
      <c r="D261" s="153" t="s">
        <v>75</v>
      </c>
      <c r="E261" s="154" t="s">
        <v>338</v>
      </c>
      <c r="F261" s="154" t="s">
        <v>4037</v>
      </c>
      <c r="G261" s="239"/>
      <c r="H261" s="239"/>
      <c r="I261" s="239"/>
      <c r="J261" s="252">
        <f>BK261</f>
        <v>0</v>
      </c>
      <c r="K261" s="239"/>
      <c r="L261" s="152"/>
      <c r="M261" s="155"/>
      <c r="N261" s="156"/>
      <c r="O261" s="156"/>
      <c r="P261" s="157">
        <f>P262+P281</f>
        <v>0</v>
      </c>
      <c r="Q261" s="156"/>
      <c r="R261" s="157">
        <f>R262+R281</f>
        <v>6.5420000000000006E-2</v>
      </c>
      <c r="S261" s="156"/>
      <c r="T261" s="158">
        <f>T262+T281</f>
        <v>0</v>
      </c>
      <c r="AR261" s="153" t="s">
        <v>93</v>
      </c>
      <c r="AT261" s="159" t="s">
        <v>75</v>
      </c>
      <c r="AU261" s="159" t="s">
        <v>76</v>
      </c>
      <c r="AY261" s="153" t="s">
        <v>235</v>
      </c>
      <c r="BK261" s="160">
        <f>BK262+BK281</f>
        <v>0</v>
      </c>
    </row>
    <row r="262" spans="1:65" s="12" customFormat="1" ht="22.9" customHeight="1" x14ac:dyDescent="0.2">
      <c r="B262" s="152"/>
      <c r="D262" s="153" t="s">
        <v>75</v>
      </c>
      <c r="E262" s="161" t="s">
        <v>4038</v>
      </c>
      <c r="F262" s="161" t="s">
        <v>4039</v>
      </c>
      <c r="G262" s="239"/>
      <c r="H262" s="239"/>
      <c r="I262" s="239"/>
      <c r="J262" s="253">
        <f>BK262</f>
        <v>0</v>
      </c>
      <c r="K262" s="239"/>
      <c r="L262" s="152"/>
      <c r="M262" s="155"/>
      <c r="N262" s="156"/>
      <c r="O262" s="156"/>
      <c r="P262" s="157">
        <f>SUM(P263:P280)</f>
        <v>0</v>
      </c>
      <c r="Q262" s="156"/>
      <c r="R262" s="157">
        <f>SUM(R263:R280)</f>
        <v>0</v>
      </c>
      <c r="S262" s="156"/>
      <c r="T262" s="158">
        <f>SUM(T263:T280)</f>
        <v>0</v>
      </c>
      <c r="AR262" s="153" t="s">
        <v>93</v>
      </c>
      <c r="AT262" s="159" t="s">
        <v>75</v>
      </c>
      <c r="AU262" s="159" t="s">
        <v>83</v>
      </c>
      <c r="AY262" s="153" t="s">
        <v>235</v>
      </c>
      <c r="BK262" s="160">
        <f>SUM(BK263:BK280)</f>
        <v>0</v>
      </c>
    </row>
    <row r="263" spans="1:65" s="2" customFormat="1" ht="19.899999999999999" customHeight="1" x14ac:dyDescent="0.2">
      <c r="A263" s="33"/>
      <c r="B263" s="162"/>
      <c r="C263" s="163" t="s">
        <v>523</v>
      </c>
      <c r="D263" s="163" t="s">
        <v>237</v>
      </c>
      <c r="E263" s="164" t="s">
        <v>4040</v>
      </c>
      <c r="F263" s="165" t="s">
        <v>4041</v>
      </c>
      <c r="G263" s="240" t="s">
        <v>4013</v>
      </c>
      <c r="H263" s="241">
        <v>1</v>
      </c>
      <c r="I263" s="167"/>
      <c r="J263" s="254">
        <f>ROUND(I263*H263,2)</f>
        <v>0</v>
      </c>
      <c r="K263" s="255" t="s">
        <v>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379</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379</v>
      </c>
      <c r="BM263" s="172" t="s">
        <v>4042</v>
      </c>
    </row>
    <row r="264" spans="1:65" s="2" customFormat="1" x14ac:dyDescent="0.2">
      <c r="A264" s="33"/>
      <c r="B264" s="34"/>
      <c r="C264" s="33"/>
      <c r="D264" s="174" t="s">
        <v>243</v>
      </c>
      <c r="E264" s="33"/>
      <c r="F264" s="175" t="s">
        <v>4041</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39" x14ac:dyDescent="0.2">
      <c r="A265" s="33"/>
      <c r="B265" s="34"/>
      <c r="C265" s="33"/>
      <c r="D265" s="174" t="s">
        <v>408</v>
      </c>
      <c r="E265" s="33"/>
      <c r="F265" s="178" t="s">
        <v>4043</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408</v>
      </c>
      <c r="AU265" s="18" t="s">
        <v>85</v>
      </c>
    </row>
    <row r="266" spans="1:65" s="13" customFormat="1" x14ac:dyDescent="0.2">
      <c r="B266" s="179"/>
      <c r="D266" s="174" t="s">
        <v>247</v>
      </c>
      <c r="E266" s="180" t="s">
        <v>1</v>
      </c>
      <c r="F266" s="181" t="s">
        <v>3920</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4" customFormat="1" x14ac:dyDescent="0.2">
      <c r="B267" s="185"/>
      <c r="D267" s="174" t="s">
        <v>247</v>
      </c>
      <c r="E267" s="186" t="s">
        <v>1</v>
      </c>
      <c r="F267" s="187" t="s">
        <v>83</v>
      </c>
      <c r="G267" s="244"/>
      <c r="H267" s="245">
        <v>1</v>
      </c>
      <c r="I267" s="244"/>
      <c r="J267" s="244"/>
      <c r="K267" s="244"/>
      <c r="L267" s="185"/>
      <c r="M267" s="188"/>
      <c r="N267" s="189"/>
      <c r="O267" s="189"/>
      <c r="P267" s="189"/>
      <c r="Q267" s="189"/>
      <c r="R267" s="189"/>
      <c r="S267" s="189"/>
      <c r="T267" s="190"/>
      <c r="AT267" s="186" t="s">
        <v>247</v>
      </c>
      <c r="AU267" s="186" t="s">
        <v>85</v>
      </c>
      <c r="AV267" s="14" t="s">
        <v>85</v>
      </c>
      <c r="AW267" s="14" t="s">
        <v>33</v>
      </c>
      <c r="AX267" s="14" t="s">
        <v>83</v>
      </c>
      <c r="AY267" s="186" t="s">
        <v>235</v>
      </c>
    </row>
    <row r="268" spans="1:65" s="2" customFormat="1" ht="14.45" customHeight="1" x14ac:dyDescent="0.2">
      <c r="A268" s="33"/>
      <c r="B268" s="162"/>
      <c r="C268" s="163" t="s">
        <v>534</v>
      </c>
      <c r="D268" s="163" t="s">
        <v>237</v>
      </c>
      <c r="E268" s="164" t="s">
        <v>4044</v>
      </c>
      <c r="F268" s="165" t="s">
        <v>4045</v>
      </c>
      <c r="G268" s="240" t="s">
        <v>4013</v>
      </c>
      <c r="H268" s="241">
        <v>1</v>
      </c>
      <c r="I268" s="167"/>
      <c r="J268" s="254">
        <f>ROUND(I268*H268,2)</f>
        <v>0</v>
      </c>
      <c r="K268" s="255" t="s">
        <v>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379</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379</v>
      </c>
      <c r="BM268" s="172" t="s">
        <v>4046</v>
      </c>
    </row>
    <row r="269" spans="1:65" s="2" customFormat="1" x14ac:dyDescent="0.2">
      <c r="A269" s="33"/>
      <c r="B269" s="34"/>
      <c r="C269" s="33"/>
      <c r="D269" s="174" t="s">
        <v>243</v>
      </c>
      <c r="E269" s="33"/>
      <c r="F269" s="175" t="s">
        <v>4045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29.25" x14ac:dyDescent="0.2">
      <c r="A270" s="33"/>
      <c r="B270" s="34"/>
      <c r="C270" s="33"/>
      <c r="D270" s="174" t="s">
        <v>408</v>
      </c>
      <c r="E270" s="33"/>
      <c r="F270" s="178" t="s">
        <v>4047</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408</v>
      </c>
      <c r="AU270" s="18" t="s">
        <v>85</v>
      </c>
    </row>
    <row r="271" spans="1:65" s="13" customFormat="1" x14ac:dyDescent="0.2">
      <c r="B271" s="179"/>
      <c r="D271" s="174" t="s">
        <v>247</v>
      </c>
      <c r="E271" s="180" t="s">
        <v>1</v>
      </c>
      <c r="F271" s="181" t="s">
        <v>3920</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83</v>
      </c>
      <c r="G272" s="244"/>
      <c r="H272" s="245">
        <v>1</v>
      </c>
      <c r="I272" s="244"/>
      <c r="J272" s="244"/>
      <c r="K272" s="244"/>
      <c r="L272" s="185"/>
      <c r="M272" s="188"/>
      <c r="N272" s="189"/>
      <c r="O272" s="189"/>
      <c r="P272" s="189"/>
      <c r="Q272" s="189"/>
      <c r="R272" s="189"/>
      <c r="S272" s="189"/>
      <c r="T272" s="190"/>
      <c r="AT272" s="186" t="s">
        <v>247</v>
      </c>
      <c r="AU272" s="186" t="s">
        <v>85</v>
      </c>
      <c r="AV272" s="14" t="s">
        <v>85</v>
      </c>
      <c r="AW272" s="14" t="s">
        <v>33</v>
      </c>
      <c r="AX272" s="14" t="s">
        <v>83</v>
      </c>
      <c r="AY272" s="186" t="s">
        <v>235</v>
      </c>
    </row>
    <row r="273" spans="1:65" s="2" customFormat="1" ht="19.899999999999999" customHeight="1" x14ac:dyDescent="0.2">
      <c r="A273" s="33"/>
      <c r="B273" s="162"/>
      <c r="C273" s="163" t="s">
        <v>509</v>
      </c>
      <c r="D273" s="163" t="s">
        <v>237</v>
      </c>
      <c r="E273" s="164" t="s">
        <v>4048</v>
      </c>
      <c r="F273" s="165" t="s">
        <v>4049</v>
      </c>
      <c r="G273" s="240" t="s">
        <v>648</v>
      </c>
      <c r="H273" s="241">
        <v>3</v>
      </c>
      <c r="I273" s="167"/>
      <c r="J273" s="254">
        <f>ROUND(I273*H273,2)</f>
        <v>0</v>
      </c>
      <c r="K273" s="255" t="s">
        <v>241</v>
      </c>
      <c r="L273" s="34"/>
      <c r="M273" s="168" t="s">
        <v>1</v>
      </c>
      <c r="N273" s="169" t="s">
        <v>41</v>
      </c>
      <c r="O273" s="59"/>
      <c r="P273" s="170">
        <f>O273*H273</f>
        <v>0</v>
      </c>
      <c r="Q273" s="170">
        <v>0</v>
      </c>
      <c r="R273" s="170">
        <f>Q273*H273</f>
        <v>0</v>
      </c>
      <c r="S273" s="170">
        <v>0</v>
      </c>
      <c r="T273" s="171">
        <f>S273*H273</f>
        <v>0</v>
      </c>
      <c r="U273" s="33"/>
      <c r="V273" s="33"/>
      <c r="W273" s="33"/>
      <c r="X273" s="33"/>
      <c r="Y273" s="33"/>
      <c r="Z273" s="33"/>
      <c r="AA273" s="33"/>
      <c r="AB273" s="33"/>
      <c r="AC273" s="33"/>
      <c r="AD273" s="33"/>
      <c r="AE273" s="33"/>
      <c r="AR273" s="172" t="s">
        <v>738</v>
      </c>
      <c r="AT273" s="172" t="s">
        <v>237</v>
      </c>
      <c r="AU273" s="172" t="s">
        <v>85</v>
      </c>
      <c r="AY273" s="18" t="s">
        <v>235</v>
      </c>
      <c r="BE273" s="173">
        <f>IF(N273="základní",J273,0)</f>
        <v>0</v>
      </c>
      <c r="BF273" s="173">
        <f>IF(N273="snížená",J273,0)</f>
        <v>0</v>
      </c>
      <c r="BG273" s="173">
        <f>IF(N273="zákl. přenesená",J273,0)</f>
        <v>0</v>
      </c>
      <c r="BH273" s="173">
        <f>IF(N273="sníž. přenesená",J273,0)</f>
        <v>0</v>
      </c>
      <c r="BI273" s="173">
        <f>IF(N273="nulová",J273,0)</f>
        <v>0</v>
      </c>
      <c r="BJ273" s="18" t="s">
        <v>83</v>
      </c>
      <c r="BK273" s="173">
        <f>ROUND(I273*H273,2)</f>
        <v>0</v>
      </c>
      <c r="BL273" s="18" t="s">
        <v>738</v>
      </c>
      <c r="BM273" s="172" t="s">
        <v>4050</v>
      </c>
    </row>
    <row r="274" spans="1:65" s="2" customFormat="1" ht="29.25" x14ac:dyDescent="0.2">
      <c r="A274" s="33"/>
      <c r="B274" s="34"/>
      <c r="C274" s="33"/>
      <c r="D274" s="174" t="s">
        <v>243</v>
      </c>
      <c r="E274" s="33"/>
      <c r="F274" s="175" t="s">
        <v>4051</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243</v>
      </c>
      <c r="AU274" s="18" t="s">
        <v>85</v>
      </c>
    </row>
    <row r="275" spans="1:65" s="13" customFormat="1" x14ac:dyDescent="0.2">
      <c r="B275" s="179"/>
      <c r="D275" s="174" t="s">
        <v>247</v>
      </c>
      <c r="E275" s="180" t="s">
        <v>1</v>
      </c>
      <c r="F275" s="181" t="s">
        <v>3920</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93</v>
      </c>
      <c r="G276" s="244"/>
      <c r="H276" s="245">
        <v>3</v>
      </c>
      <c r="I276" s="244"/>
      <c r="J276" s="244"/>
      <c r="K276" s="244"/>
      <c r="L276" s="185"/>
      <c r="M276" s="188"/>
      <c r="N276" s="189"/>
      <c r="O276" s="189"/>
      <c r="P276" s="189"/>
      <c r="Q276" s="189"/>
      <c r="R276" s="189"/>
      <c r="S276" s="189"/>
      <c r="T276" s="190"/>
      <c r="AT276" s="186" t="s">
        <v>247</v>
      </c>
      <c r="AU276" s="186" t="s">
        <v>85</v>
      </c>
      <c r="AV276" s="14" t="s">
        <v>85</v>
      </c>
      <c r="AW276" s="14" t="s">
        <v>33</v>
      </c>
      <c r="AX276" s="14" t="s">
        <v>83</v>
      </c>
      <c r="AY276" s="186" t="s">
        <v>235</v>
      </c>
    </row>
    <row r="277" spans="1:65" s="2" customFormat="1" ht="14.45" customHeight="1" x14ac:dyDescent="0.2">
      <c r="A277" s="33"/>
      <c r="B277" s="162"/>
      <c r="C277" s="197" t="s">
        <v>515</v>
      </c>
      <c r="D277" s="197" t="s">
        <v>338</v>
      </c>
      <c r="E277" s="198" t="s">
        <v>4052</v>
      </c>
      <c r="F277" s="199" t="s">
        <v>4053</v>
      </c>
      <c r="G277" s="248" t="s">
        <v>648</v>
      </c>
      <c r="H277" s="249">
        <v>3</v>
      </c>
      <c r="I277" s="200"/>
      <c r="J277" s="256">
        <f>ROUND(I277*H277,2)</f>
        <v>0</v>
      </c>
      <c r="K277" s="257" t="s">
        <v>1</v>
      </c>
      <c r="L277" s="201"/>
      <c r="M277" s="202" t="s">
        <v>1</v>
      </c>
      <c r="N277" s="203"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4054</v>
      </c>
      <c r="AT277" s="172" t="s">
        <v>338</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738</v>
      </c>
      <c r="BM277" s="172" t="s">
        <v>4055</v>
      </c>
    </row>
    <row r="278" spans="1:65" s="2" customFormat="1" x14ac:dyDescent="0.2">
      <c r="A278" s="33"/>
      <c r="B278" s="34"/>
      <c r="C278" s="33"/>
      <c r="D278" s="174" t="s">
        <v>243</v>
      </c>
      <c r="E278" s="33"/>
      <c r="F278" s="175" t="s">
        <v>4053</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13" customFormat="1" x14ac:dyDescent="0.2">
      <c r="B279" s="179"/>
      <c r="D279" s="174" t="s">
        <v>247</v>
      </c>
      <c r="E279" s="180" t="s">
        <v>1</v>
      </c>
      <c r="F279" s="181" t="s">
        <v>3920</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93</v>
      </c>
      <c r="G280" s="244"/>
      <c r="H280" s="245">
        <v>3</v>
      </c>
      <c r="I280" s="244"/>
      <c r="J280" s="244"/>
      <c r="K280" s="244"/>
      <c r="L280" s="185"/>
      <c r="M280" s="188"/>
      <c r="N280" s="189"/>
      <c r="O280" s="189"/>
      <c r="P280" s="189"/>
      <c r="Q280" s="189"/>
      <c r="R280" s="189"/>
      <c r="S280" s="189"/>
      <c r="T280" s="190"/>
      <c r="AT280" s="186" t="s">
        <v>247</v>
      </c>
      <c r="AU280" s="186" t="s">
        <v>85</v>
      </c>
      <c r="AV280" s="14" t="s">
        <v>85</v>
      </c>
      <c r="AW280" s="14" t="s">
        <v>33</v>
      </c>
      <c r="AX280" s="14" t="s">
        <v>83</v>
      </c>
      <c r="AY280" s="186" t="s">
        <v>235</v>
      </c>
    </row>
    <row r="281" spans="1:65" s="12" customFormat="1" ht="22.9" customHeight="1" x14ac:dyDescent="0.2">
      <c r="B281" s="152"/>
      <c r="D281" s="153" t="s">
        <v>75</v>
      </c>
      <c r="E281" s="161" t="s">
        <v>4056</v>
      </c>
      <c r="F281" s="161" t="s">
        <v>4057</v>
      </c>
      <c r="G281" s="239"/>
      <c r="H281" s="239"/>
      <c r="I281" s="239"/>
      <c r="J281" s="253">
        <f>BK281</f>
        <v>0</v>
      </c>
      <c r="K281" s="239"/>
      <c r="L281" s="152"/>
      <c r="M281" s="155"/>
      <c r="N281" s="156"/>
      <c r="O281" s="156"/>
      <c r="P281" s="157">
        <f>SUM(P282:P332)</f>
        <v>0</v>
      </c>
      <c r="Q281" s="156"/>
      <c r="R281" s="157">
        <f>SUM(R282:R332)</f>
        <v>6.5420000000000006E-2</v>
      </c>
      <c r="S281" s="156"/>
      <c r="T281" s="158">
        <f>SUM(T282:T332)</f>
        <v>0</v>
      </c>
      <c r="AR281" s="153" t="s">
        <v>93</v>
      </c>
      <c r="AT281" s="159" t="s">
        <v>75</v>
      </c>
      <c r="AU281" s="159" t="s">
        <v>83</v>
      </c>
      <c r="AY281" s="153" t="s">
        <v>235</v>
      </c>
      <c r="BK281" s="160">
        <f>SUM(BK282:BK332)</f>
        <v>0</v>
      </c>
    </row>
    <row r="282" spans="1:65" s="2" customFormat="1" ht="19.899999999999999" customHeight="1" x14ac:dyDescent="0.2">
      <c r="A282" s="33"/>
      <c r="B282" s="162"/>
      <c r="C282" s="163" t="s">
        <v>539</v>
      </c>
      <c r="D282" s="163" t="s">
        <v>237</v>
      </c>
      <c r="E282" s="164" t="s">
        <v>4058</v>
      </c>
      <c r="F282" s="165" t="s">
        <v>4059</v>
      </c>
      <c r="G282" s="240" t="s">
        <v>4060</v>
      </c>
      <c r="H282" s="241">
        <v>0.2</v>
      </c>
      <c r="I282" s="167"/>
      <c r="J282" s="254">
        <f>ROUND(I282*H282,2)</f>
        <v>0</v>
      </c>
      <c r="K282" s="255" t="s">
        <v>241</v>
      </c>
      <c r="L282" s="34"/>
      <c r="M282" s="168" t="s">
        <v>1</v>
      </c>
      <c r="N282" s="169" t="s">
        <v>41</v>
      </c>
      <c r="O282" s="59"/>
      <c r="P282" s="170">
        <f>O282*H282</f>
        <v>0</v>
      </c>
      <c r="Q282" s="170">
        <v>8.8000000000000005E-3</v>
      </c>
      <c r="R282" s="170">
        <f>Q282*H282</f>
        <v>1.7600000000000003E-3</v>
      </c>
      <c r="S282" s="170">
        <v>0</v>
      </c>
      <c r="T282" s="171">
        <f>S282*H282</f>
        <v>0</v>
      </c>
      <c r="U282" s="33"/>
      <c r="V282" s="33"/>
      <c r="W282" s="33"/>
      <c r="X282" s="33"/>
      <c r="Y282" s="33"/>
      <c r="Z282" s="33"/>
      <c r="AA282" s="33"/>
      <c r="AB282" s="33"/>
      <c r="AC282" s="33"/>
      <c r="AD282" s="33"/>
      <c r="AE282" s="33"/>
      <c r="AR282" s="172" t="s">
        <v>738</v>
      </c>
      <c r="AT282" s="172" t="s">
        <v>237</v>
      </c>
      <c r="AU282" s="172" t="s">
        <v>85</v>
      </c>
      <c r="AY282" s="18" t="s">
        <v>235</v>
      </c>
      <c r="BE282" s="173">
        <f>IF(N282="základní",J282,0)</f>
        <v>0</v>
      </c>
      <c r="BF282" s="173">
        <f>IF(N282="snížená",J282,0)</f>
        <v>0</v>
      </c>
      <c r="BG282" s="173">
        <f>IF(N282="zákl. přenesená",J282,0)</f>
        <v>0</v>
      </c>
      <c r="BH282" s="173">
        <f>IF(N282="sníž. přenesená",J282,0)</f>
        <v>0</v>
      </c>
      <c r="BI282" s="173">
        <f>IF(N282="nulová",J282,0)</f>
        <v>0</v>
      </c>
      <c r="BJ282" s="18" t="s">
        <v>83</v>
      </c>
      <c r="BK282" s="173">
        <f>ROUND(I282*H282,2)</f>
        <v>0</v>
      </c>
      <c r="BL282" s="18" t="s">
        <v>738</v>
      </c>
      <c r="BM282" s="172" t="s">
        <v>4061</v>
      </c>
    </row>
    <row r="283" spans="1:65" s="2" customFormat="1" ht="19.5" x14ac:dyDescent="0.2">
      <c r="A283" s="33"/>
      <c r="B283" s="34"/>
      <c r="C283" s="33"/>
      <c r="D283" s="174" t="s">
        <v>243</v>
      </c>
      <c r="E283" s="33"/>
      <c r="F283" s="175" t="s">
        <v>4062</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243</v>
      </c>
      <c r="AU283" s="18" t="s">
        <v>85</v>
      </c>
    </row>
    <row r="284" spans="1:65" s="2" customFormat="1" ht="58.5" x14ac:dyDescent="0.2">
      <c r="A284" s="33"/>
      <c r="B284" s="34"/>
      <c r="C284" s="33"/>
      <c r="D284" s="174" t="s">
        <v>245</v>
      </c>
      <c r="E284" s="33"/>
      <c r="F284" s="178" t="s">
        <v>4063</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245</v>
      </c>
      <c r="AU284" s="18" t="s">
        <v>85</v>
      </c>
    </row>
    <row r="285" spans="1:65" s="13" customFormat="1" x14ac:dyDescent="0.2">
      <c r="B285" s="179"/>
      <c r="D285" s="174" t="s">
        <v>247</v>
      </c>
      <c r="E285" s="180" t="s">
        <v>1</v>
      </c>
      <c r="F285" s="181" t="s">
        <v>3920</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4064</v>
      </c>
      <c r="G286" s="244"/>
      <c r="H286" s="245">
        <v>0.2</v>
      </c>
      <c r="I286" s="244"/>
      <c r="J286" s="244"/>
      <c r="K286" s="244"/>
      <c r="L286" s="185"/>
      <c r="M286" s="188"/>
      <c r="N286" s="189"/>
      <c r="O286" s="189"/>
      <c r="P286" s="189"/>
      <c r="Q286" s="189"/>
      <c r="R286" s="189"/>
      <c r="S286" s="189"/>
      <c r="T286" s="190"/>
      <c r="AT286" s="186" t="s">
        <v>247</v>
      </c>
      <c r="AU286" s="186" t="s">
        <v>85</v>
      </c>
      <c r="AV286" s="14" t="s">
        <v>85</v>
      </c>
      <c r="AW286" s="14" t="s">
        <v>33</v>
      </c>
      <c r="AX286" s="14" t="s">
        <v>83</v>
      </c>
      <c r="AY286" s="186" t="s">
        <v>235</v>
      </c>
    </row>
    <row r="287" spans="1:65" s="2" customFormat="1" ht="19.899999999999999" customHeight="1" x14ac:dyDescent="0.2">
      <c r="A287" s="33"/>
      <c r="B287" s="162"/>
      <c r="C287" s="163" t="s">
        <v>543</v>
      </c>
      <c r="D287" s="163" t="s">
        <v>237</v>
      </c>
      <c r="E287" s="164" t="s">
        <v>4065</v>
      </c>
      <c r="F287" s="165" t="s">
        <v>4066</v>
      </c>
      <c r="G287" s="240" t="s">
        <v>271</v>
      </c>
      <c r="H287" s="241">
        <v>0.17499999999999999</v>
      </c>
      <c r="I287" s="167"/>
      <c r="J287" s="254">
        <f>ROUND(I287*H287,2)</f>
        <v>0</v>
      </c>
      <c r="K287" s="255" t="s">
        <v>241</v>
      </c>
      <c r="L287" s="34"/>
      <c r="M287" s="168" t="s">
        <v>1</v>
      </c>
      <c r="N287" s="169" t="s">
        <v>41</v>
      </c>
      <c r="O287" s="59"/>
      <c r="P287" s="170">
        <f>O287*H287</f>
        <v>0</v>
      </c>
      <c r="Q287" s="170">
        <v>0</v>
      </c>
      <c r="R287" s="170">
        <f>Q287*H287</f>
        <v>0</v>
      </c>
      <c r="S287" s="170">
        <v>0</v>
      </c>
      <c r="T287" s="171">
        <f>S287*H287</f>
        <v>0</v>
      </c>
      <c r="U287" s="33"/>
      <c r="V287" s="33"/>
      <c r="W287" s="33"/>
      <c r="X287" s="33"/>
      <c r="Y287" s="33"/>
      <c r="Z287" s="33"/>
      <c r="AA287" s="33"/>
      <c r="AB287" s="33"/>
      <c r="AC287" s="33"/>
      <c r="AD287" s="33"/>
      <c r="AE287" s="33"/>
      <c r="AR287" s="172" t="s">
        <v>738</v>
      </c>
      <c r="AT287" s="172" t="s">
        <v>237</v>
      </c>
      <c r="AU287" s="172" t="s">
        <v>85</v>
      </c>
      <c r="AY287" s="18" t="s">
        <v>235</v>
      </c>
      <c r="BE287" s="173">
        <f>IF(N287="základní",J287,0)</f>
        <v>0</v>
      </c>
      <c r="BF287" s="173">
        <f>IF(N287="snížená",J287,0)</f>
        <v>0</v>
      </c>
      <c r="BG287" s="173">
        <f>IF(N287="zákl. přenesená",J287,0)</f>
        <v>0</v>
      </c>
      <c r="BH287" s="173">
        <f>IF(N287="sníž. přenesená",J287,0)</f>
        <v>0</v>
      </c>
      <c r="BI287" s="173">
        <f>IF(N287="nulová",J287,0)</f>
        <v>0</v>
      </c>
      <c r="BJ287" s="18" t="s">
        <v>83</v>
      </c>
      <c r="BK287" s="173">
        <f>ROUND(I287*H287,2)</f>
        <v>0</v>
      </c>
      <c r="BL287" s="18" t="s">
        <v>738</v>
      </c>
      <c r="BM287" s="172" t="s">
        <v>4067</v>
      </c>
    </row>
    <row r="288" spans="1:65" s="2" customFormat="1" ht="39" x14ac:dyDescent="0.2">
      <c r="A288" s="33"/>
      <c r="B288" s="34"/>
      <c r="C288" s="33"/>
      <c r="D288" s="174" t="s">
        <v>243</v>
      </c>
      <c r="E288" s="33"/>
      <c r="F288" s="175" t="s">
        <v>4068</v>
      </c>
      <c r="G288" s="238"/>
      <c r="H288" s="238"/>
      <c r="I288" s="238"/>
      <c r="J288" s="238"/>
      <c r="K288" s="238"/>
      <c r="L288" s="34"/>
      <c r="M288" s="176"/>
      <c r="N288" s="177"/>
      <c r="O288" s="59"/>
      <c r="P288" s="59"/>
      <c r="Q288" s="59"/>
      <c r="R288" s="59"/>
      <c r="S288" s="59"/>
      <c r="T288" s="60"/>
      <c r="U288" s="33"/>
      <c r="V288" s="33"/>
      <c r="W288" s="33"/>
      <c r="X288" s="33"/>
      <c r="Y288" s="33"/>
      <c r="Z288" s="33"/>
      <c r="AA288" s="33"/>
      <c r="AB288" s="33"/>
      <c r="AC288" s="33"/>
      <c r="AD288" s="33"/>
      <c r="AE288" s="33"/>
      <c r="AT288" s="18" t="s">
        <v>243</v>
      </c>
      <c r="AU288" s="18" t="s">
        <v>85</v>
      </c>
    </row>
    <row r="289" spans="1:65" s="2" customFormat="1" ht="29.25" x14ac:dyDescent="0.2">
      <c r="A289" s="33"/>
      <c r="B289" s="34"/>
      <c r="C289" s="33"/>
      <c r="D289" s="174" t="s">
        <v>245</v>
      </c>
      <c r="E289" s="33"/>
      <c r="F289" s="178" t="s">
        <v>4069</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245</v>
      </c>
      <c r="AU289" s="18" t="s">
        <v>85</v>
      </c>
    </row>
    <row r="290" spans="1:65" s="13" customFormat="1" x14ac:dyDescent="0.2">
      <c r="B290" s="179"/>
      <c r="D290" s="174" t="s">
        <v>247</v>
      </c>
      <c r="E290" s="180" t="s">
        <v>1</v>
      </c>
      <c r="F290" s="181" t="s">
        <v>3920</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4070</v>
      </c>
      <c r="G291" s="244"/>
      <c r="H291" s="245">
        <v>0.17499999999999999</v>
      </c>
      <c r="I291" s="244"/>
      <c r="J291" s="244"/>
      <c r="K291" s="244"/>
      <c r="L291" s="185"/>
      <c r="M291" s="188"/>
      <c r="N291" s="189"/>
      <c r="O291" s="189"/>
      <c r="P291" s="189"/>
      <c r="Q291" s="189"/>
      <c r="R291" s="189"/>
      <c r="S291" s="189"/>
      <c r="T291" s="190"/>
      <c r="AT291" s="186" t="s">
        <v>247</v>
      </c>
      <c r="AU291" s="186" t="s">
        <v>85</v>
      </c>
      <c r="AV291" s="14" t="s">
        <v>85</v>
      </c>
      <c r="AW291" s="14" t="s">
        <v>33</v>
      </c>
      <c r="AX291" s="14" t="s">
        <v>83</v>
      </c>
      <c r="AY291" s="186" t="s">
        <v>235</v>
      </c>
    </row>
    <row r="292" spans="1:65" s="2" customFormat="1" ht="19.899999999999999" customHeight="1" x14ac:dyDescent="0.2">
      <c r="A292" s="33"/>
      <c r="B292" s="162"/>
      <c r="C292" s="163" t="s">
        <v>551</v>
      </c>
      <c r="D292" s="163" t="s">
        <v>237</v>
      </c>
      <c r="E292" s="164" t="s">
        <v>4071</v>
      </c>
      <c r="F292" s="165" t="s">
        <v>4072</v>
      </c>
      <c r="G292" s="240" t="s">
        <v>627</v>
      </c>
      <c r="H292" s="241">
        <v>180</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738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738</v>
      </c>
      <c r="BM292" s="172" t="s">
        <v>4073</v>
      </c>
    </row>
    <row r="293" spans="1:65" s="2" customFormat="1" ht="39" x14ac:dyDescent="0.2">
      <c r="A293" s="33"/>
      <c r="B293" s="34"/>
      <c r="C293" s="33"/>
      <c r="D293" s="174" t="s">
        <v>243</v>
      </c>
      <c r="E293" s="33"/>
      <c r="F293" s="175" t="s">
        <v>4074</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29.25" x14ac:dyDescent="0.2">
      <c r="A294" s="33"/>
      <c r="B294" s="34"/>
      <c r="C294" s="33"/>
      <c r="D294" s="174" t="s">
        <v>245</v>
      </c>
      <c r="E294" s="33"/>
      <c r="F294" s="178" t="s">
        <v>4075</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3920</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4076</v>
      </c>
      <c r="G296" s="244"/>
      <c r="H296" s="245">
        <v>180</v>
      </c>
      <c r="I296" s="244"/>
      <c r="J296" s="244"/>
      <c r="K296" s="244"/>
      <c r="L296" s="185"/>
      <c r="M296" s="188"/>
      <c r="N296" s="189"/>
      <c r="O296" s="189"/>
      <c r="P296" s="189"/>
      <c r="Q296" s="189"/>
      <c r="R296" s="189"/>
      <c r="S296" s="189"/>
      <c r="T296" s="190"/>
      <c r="AT296" s="186" t="s">
        <v>247</v>
      </c>
      <c r="AU296" s="186" t="s">
        <v>85</v>
      </c>
      <c r="AV296" s="14" t="s">
        <v>85</v>
      </c>
      <c r="AW296" s="14" t="s">
        <v>33</v>
      </c>
      <c r="AX296" s="14" t="s">
        <v>83</v>
      </c>
      <c r="AY296" s="186" t="s">
        <v>235</v>
      </c>
    </row>
    <row r="297" spans="1:65" s="2" customFormat="1" ht="19.899999999999999" customHeight="1" x14ac:dyDescent="0.2">
      <c r="A297" s="33"/>
      <c r="B297" s="162"/>
      <c r="C297" s="163" t="s">
        <v>559</v>
      </c>
      <c r="D297" s="163" t="s">
        <v>237</v>
      </c>
      <c r="E297" s="164" t="s">
        <v>4077</v>
      </c>
      <c r="F297" s="165" t="s">
        <v>4078</v>
      </c>
      <c r="G297" s="240" t="s">
        <v>627</v>
      </c>
      <c r="H297" s="241">
        <v>7</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738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738</v>
      </c>
      <c r="BM297" s="172" t="s">
        <v>4079</v>
      </c>
    </row>
    <row r="298" spans="1:65" s="2" customFormat="1" ht="39" x14ac:dyDescent="0.2">
      <c r="A298" s="33"/>
      <c r="B298" s="34"/>
      <c r="C298" s="33"/>
      <c r="D298" s="174" t="s">
        <v>243</v>
      </c>
      <c r="E298" s="33"/>
      <c r="F298" s="175" t="s">
        <v>4080</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29.25" x14ac:dyDescent="0.2">
      <c r="A299" s="33"/>
      <c r="B299" s="34"/>
      <c r="C299" s="33"/>
      <c r="D299" s="174" t="s">
        <v>245</v>
      </c>
      <c r="E299" s="33"/>
      <c r="F299" s="178" t="s">
        <v>4075</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3920</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4" customFormat="1" x14ac:dyDescent="0.2">
      <c r="B301" s="185"/>
      <c r="D301" s="174" t="s">
        <v>247</v>
      </c>
      <c r="E301" s="186" t="s">
        <v>1</v>
      </c>
      <c r="F301" s="187" t="s">
        <v>307</v>
      </c>
      <c r="G301" s="244"/>
      <c r="H301" s="245">
        <v>7</v>
      </c>
      <c r="I301" s="244"/>
      <c r="J301" s="244"/>
      <c r="K301" s="244"/>
      <c r="L301" s="185"/>
      <c r="M301" s="188"/>
      <c r="N301" s="189"/>
      <c r="O301" s="189"/>
      <c r="P301" s="189"/>
      <c r="Q301" s="189"/>
      <c r="R301" s="189"/>
      <c r="S301" s="189"/>
      <c r="T301" s="190"/>
      <c r="AT301" s="186" t="s">
        <v>247</v>
      </c>
      <c r="AU301" s="186" t="s">
        <v>85</v>
      </c>
      <c r="AV301" s="14" t="s">
        <v>85</v>
      </c>
      <c r="AW301" s="14" t="s">
        <v>33</v>
      </c>
      <c r="AX301" s="14" t="s">
        <v>83</v>
      </c>
      <c r="AY301" s="186" t="s">
        <v>235</v>
      </c>
    </row>
    <row r="302" spans="1:65" s="2" customFormat="1" ht="19.899999999999999" customHeight="1" x14ac:dyDescent="0.2">
      <c r="A302" s="33"/>
      <c r="B302" s="162"/>
      <c r="C302" s="163" t="s">
        <v>566</v>
      </c>
      <c r="D302" s="163" t="s">
        <v>237</v>
      </c>
      <c r="E302" s="164" t="s">
        <v>4081</v>
      </c>
      <c r="F302" s="165" t="s">
        <v>4082</v>
      </c>
      <c r="G302" s="240" t="s">
        <v>271</v>
      </c>
      <c r="H302" s="241">
        <v>0.1</v>
      </c>
      <c r="I302" s="167"/>
      <c r="J302" s="254">
        <f>ROUND(I302*H302,2)</f>
        <v>0</v>
      </c>
      <c r="K302" s="255" t="s">
        <v>241</v>
      </c>
      <c r="L302" s="34"/>
      <c r="M302" s="168" t="s">
        <v>1</v>
      </c>
      <c r="N302" s="169" t="s">
        <v>41</v>
      </c>
      <c r="O302" s="59"/>
      <c r="P302" s="170">
        <f>O302*H302</f>
        <v>0</v>
      </c>
      <c r="Q302" s="170">
        <v>0</v>
      </c>
      <c r="R302" s="170">
        <f>Q302*H302</f>
        <v>0</v>
      </c>
      <c r="S302" s="170">
        <v>0</v>
      </c>
      <c r="T302" s="171">
        <f>S302*H302</f>
        <v>0</v>
      </c>
      <c r="U302" s="33"/>
      <c r="V302" s="33"/>
      <c r="W302" s="33"/>
      <c r="X302" s="33"/>
      <c r="Y302" s="33"/>
      <c r="Z302" s="33"/>
      <c r="AA302" s="33"/>
      <c r="AB302" s="33"/>
      <c r="AC302" s="33"/>
      <c r="AD302" s="33"/>
      <c r="AE302" s="33"/>
      <c r="AR302" s="172" t="s">
        <v>738</v>
      </c>
      <c r="AT302" s="172" t="s">
        <v>237</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738</v>
      </c>
      <c r="BM302" s="172" t="s">
        <v>4083</v>
      </c>
    </row>
    <row r="303" spans="1:65" s="2" customFormat="1" ht="19.5" x14ac:dyDescent="0.2">
      <c r="A303" s="33"/>
      <c r="B303" s="34"/>
      <c r="C303" s="33"/>
      <c r="D303" s="174" t="s">
        <v>243</v>
      </c>
      <c r="E303" s="33"/>
      <c r="F303" s="175" t="s">
        <v>4084</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2" customFormat="1" ht="97.5" x14ac:dyDescent="0.2">
      <c r="A304" s="33"/>
      <c r="B304" s="34"/>
      <c r="C304" s="33"/>
      <c r="D304" s="174" t="s">
        <v>245</v>
      </c>
      <c r="E304" s="33"/>
      <c r="F304" s="178" t="s">
        <v>4085</v>
      </c>
      <c r="G304" s="238"/>
      <c r="H304" s="238"/>
      <c r="I304" s="238"/>
      <c r="J304" s="238"/>
      <c r="K304" s="238"/>
      <c r="L304" s="34"/>
      <c r="M304" s="176"/>
      <c r="N304" s="177"/>
      <c r="O304" s="59"/>
      <c r="P304" s="59"/>
      <c r="Q304" s="59"/>
      <c r="R304" s="59"/>
      <c r="S304" s="59"/>
      <c r="T304" s="60"/>
      <c r="U304" s="33"/>
      <c r="V304" s="33"/>
      <c r="W304" s="33"/>
      <c r="X304" s="33"/>
      <c r="Y304" s="33"/>
      <c r="Z304" s="33"/>
      <c r="AA304" s="33"/>
      <c r="AB304" s="33"/>
      <c r="AC304" s="33"/>
      <c r="AD304" s="33"/>
      <c r="AE304" s="33"/>
      <c r="AT304" s="18" t="s">
        <v>245</v>
      </c>
      <c r="AU304" s="18" t="s">
        <v>85</v>
      </c>
    </row>
    <row r="305" spans="1:65" s="13" customFormat="1" x14ac:dyDescent="0.2">
      <c r="B305" s="179"/>
      <c r="D305" s="174" t="s">
        <v>247</v>
      </c>
      <c r="E305" s="180" t="s">
        <v>1</v>
      </c>
      <c r="F305" s="181" t="s">
        <v>3920</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4086</v>
      </c>
      <c r="G306" s="244"/>
      <c r="H306" s="245">
        <v>0.1</v>
      </c>
      <c r="I306" s="244"/>
      <c r="J306" s="244"/>
      <c r="K306" s="244"/>
      <c r="L306" s="185"/>
      <c r="M306" s="188"/>
      <c r="N306" s="189"/>
      <c r="O306" s="189"/>
      <c r="P306" s="189"/>
      <c r="Q306" s="189"/>
      <c r="R306" s="189"/>
      <c r="S306" s="189"/>
      <c r="T306" s="190"/>
      <c r="AT306" s="186" t="s">
        <v>247</v>
      </c>
      <c r="AU306" s="186" t="s">
        <v>85</v>
      </c>
      <c r="AV306" s="14" t="s">
        <v>85</v>
      </c>
      <c r="AW306" s="14" t="s">
        <v>33</v>
      </c>
      <c r="AX306" s="14" t="s">
        <v>83</v>
      </c>
      <c r="AY306" s="186" t="s">
        <v>235</v>
      </c>
    </row>
    <row r="307" spans="1:65" s="2" customFormat="1" ht="14.45" customHeight="1" x14ac:dyDescent="0.2">
      <c r="A307" s="33"/>
      <c r="B307" s="162"/>
      <c r="C307" s="163" t="s">
        <v>573</v>
      </c>
      <c r="D307" s="163" t="s">
        <v>237</v>
      </c>
      <c r="E307" s="164" t="s">
        <v>4087</v>
      </c>
      <c r="F307" s="165" t="s">
        <v>4088</v>
      </c>
      <c r="G307" s="240" t="s">
        <v>627</v>
      </c>
      <c r="H307" s="241">
        <v>187</v>
      </c>
      <c r="I307" s="167"/>
      <c r="J307" s="254">
        <f>ROUND(I307*H307,2)</f>
        <v>0</v>
      </c>
      <c r="K307" s="255" t="s">
        <v>241</v>
      </c>
      <c r="L307" s="34"/>
      <c r="M307" s="168" t="s">
        <v>1</v>
      </c>
      <c r="N307" s="169" t="s">
        <v>41</v>
      </c>
      <c r="O307" s="59"/>
      <c r="P307" s="170">
        <f>O307*H307</f>
        <v>0</v>
      </c>
      <c r="Q307" s="170">
        <v>9.0000000000000006E-5</v>
      </c>
      <c r="R307" s="170">
        <f>Q307*H307</f>
        <v>1.6830000000000001E-2</v>
      </c>
      <c r="S307" s="170">
        <v>0</v>
      </c>
      <c r="T307" s="171">
        <f>S307*H307</f>
        <v>0</v>
      </c>
      <c r="U307" s="33"/>
      <c r="V307" s="33"/>
      <c r="W307" s="33"/>
      <c r="X307" s="33"/>
      <c r="Y307" s="33"/>
      <c r="Z307" s="33"/>
      <c r="AA307" s="33"/>
      <c r="AB307" s="33"/>
      <c r="AC307" s="33"/>
      <c r="AD307" s="33"/>
      <c r="AE307" s="33"/>
      <c r="AR307" s="172" t="s">
        <v>738</v>
      </c>
      <c r="AT307" s="172" t="s">
        <v>237</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738</v>
      </c>
      <c r="BM307" s="172" t="s">
        <v>4089</v>
      </c>
    </row>
    <row r="308" spans="1:65" s="2" customFormat="1" ht="29.25" x14ac:dyDescent="0.2">
      <c r="A308" s="33"/>
      <c r="B308" s="34"/>
      <c r="C308" s="33"/>
      <c r="D308" s="174" t="s">
        <v>243</v>
      </c>
      <c r="E308" s="33"/>
      <c r="F308" s="175" t="s">
        <v>4090</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3920</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4091</v>
      </c>
      <c r="G310" s="244"/>
      <c r="H310" s="245">
        <v>187</v>
      </c>
      <c r="I310" s="244"/>
      <c r="J310" s="244"/>
      <c r="K310" s="244"/>
      <c r="L310" s="185"/>
      <c r="M310" s="188"/>
      <c r="N310" s="189"/>
      <c r="O310" s="189"/>
      <c r="P310" s="189"/>
      <c r="Q310" s="189"/>
      <c r="R310" s="189"/>
      <c r="S310" s="189"/>
      <c r="T310" s="190"/>
      <c r="AT310" s="186" t="s">
        <v>247</v>
      </c>
      <c r="AU310" s="186" t="s">
        <v>85</v>
      </c>
      <c r="AV310" s="14" t="s">
        <v>85</v>
      </c>
      <c r="AW310" s="14" t="s">
        <v>33</v>
      </c>
      <c r="AX310" s="14" t="s">
        <v>83</v>
      </c>
      <c r="AY310" s="186" t="s">
        <v>235</v>
      </c>
    </row>
    <row r="311" spans="1:65" s="2" customFormat="1" ht="14.45" customHeight="1" x14ac:dyDescent="0.2">
      <c r="A311" s="33"/>
      <c r="B311" s="162"/>
      <c r="C311" s="197" t="s">
        <v>582</v>
      </c>
      <c r="D311" s="197" t="s">
        <v>338</v>
      </c>
      <c r="E311" s="198" t="s">
        <v>4092</v>
      </c>
      <c r="F311" s="199" t="s">
        <v>4093</v>
      </c>
      <c r="G311" s="248" t="s">
        <v>627</v>
      </c>
      <c r="H311" s="249">
        <v>187</v>
      </c>
      <c r="I311" s="200"/>
      <c r="J311" s="256">
        <f>ROUND(I311*H311,2)</f>
        <v>0</v>
      </c>
      <c r="K311" s="257" t="s">
        <v>1</v>
      </c>
      <c r="L311" s="201"/>
      <c r="M311" s="202" t="s">
        <v>1</v>
      </c>
      <c r="N311" s="203"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4054</v>
      </c>
      <c r="AT311" s="172" t="s">
        <v>338</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738</v>
      </c>
      <c r="BM311" s="172" t="s">
        <v>4094</v>
      </c>
    </row>
    <row r="312" spans="1:65" s="2" customFormat="1" x14ac:dyDescent="0.2">
      <c r="A312" s="33"/>
      <c r="B312" s="34"/>
      <c r="C312" s="33"/>
      <c r="D312" s="174" t="s">
        <v>243</v>
      </c>
      <c r="E312" s="33"/>
      <c r="F312" s="175" t="s">
        <v>4093</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13" customFormat="1" x14ac:dyDescent="0.2">
      <c r="B313" s="179"/>
      <c r="D313" s="174" t="s">
        <v>247</v>
      </c>
      <c r="E313" s="180" t="s">
        <v>1</v>
      </c>
      <c r="F313" s="181" t="s">
        <v>3920</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4091</v>
      </c>
      <c r="G314" s="244"/>
      <c r="H314" s="245">
        <v>187</v>
      </c>
      <c r="I314" s="244"/>
      <c r="J314" s="244"/>
      <c r="K314" s="244"/>
      <c r="L314" s="185"/>
      <c r="M314" s="188"/>
      <c r="N314" s="189"/>
      <c r="O314" s="189"/>
      <c r="P314" s="189"/>
      <c r="Q314" s="189"/>
      <c r="R314" s="189"/>
      <c r="S314" s="189"/>
      <c r="T314" s="190"/>
      <c r="AT314" s="186" t="s">
        <v>247</v>
      </c>
      <c r="AU314" s="186" t="s">
        <v>85</v>
      </c>
      <c r="AV314" s="14" t="s">
        <v>85</v>
      </c>
      <c r="AW314" s="14" t="s">
        <v>33</v>
      </c>
      <c r="AX314" s="14" t="s">
        <v>83</v>
      </c>
      <c r="AY314" s="186" t="s">
        <v>235</v>
      </c>
    </row>
    <row r="315" spans="1:65" s="2" customFormat="1" ht="19.899999999999999" customHeight="1" x14ac:dyDescent="0.2">
      <c r="A315" s="33"/>
      <c r="B315" s="162"/>
      <c r="C315" s="163" t="s">
        <v>592</v>
      </c>
      <c r="D315" s="163" t="s">
        <v>237</v>
      </c>
      <c r="E315" s="164" t="s">
        <v>4095</v>
      </c>
      <c r="F315" s="165" t="s">
        <v>4096</v>
      </c>
      <c r="G315" s="240" t="s">
        <v>271</v>
      </c>
      <c r="H315" s="241">
        <v>77.004999999999995</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738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738</v>
      </c>
      <c r="BM315" s="172" t="s">
        <v>4097</v>
      </c>
    </row>
    <row r="316" spans="1:65" s="2" customFormat="1" ht="29.25" x14ac:dyDescent="0.2">
      <c r="A316" s="33"/>
      <c r="B316" s="34"/>
      <c r="C316" s="33"/>
      <c r="D316" s="174" t="s">
        <v>243</v>
      </c>
      <c r="E316" s="33"/>
      <c r="F316" s="175" t="s">
        <v>4098</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97.5" x14ac:dyDescent="0.2">
      <c r="A317" s="33"/>
      <c r="B317" s="34"/>
      <c r="C317" s="33"/>
      <c r="D317" s="174" t="s">
        <v>245</v>
      </c>
      <c r="E317" s="33"/>
      <c r="F317" s="178" t="s">
        <v>4099</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3920</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4100</v>
      </c>
      <c r="G319" s="244"/>
      <c r="H319" s="245">
        <v>77.004999999999995</v>
      </c>
      <c r="I319" s="244"/>
      <c r="J319" s="244"/>
      <c r="K319" s="244"/>
      <c r="L319" s="185"/>
      <c r="M319" s="188"/>
      <c r="N319" s="189"/>
      <c r="O319" s="189"/>
      <c r="P319" s="189"/>
      <c r="Q319" s="189"/>
      <c r="R319" s="189"/>
      <c r="S319" s="189"/>
      <c r="T319" s="190"/>
      <c r="AT319" s="186" t="s">
        <v>247</v>
      </c>
      <c r="AU319" s="186" t="s">
        <v>85</v>
      </c>
      <c r="AV319" s="14" t="s">
        <v>85</v>
      </c>
      <c r="AW319" s="14" t="s">
        <v>33</v>
      </c>
      <c r="AX319" s="14" t="s">
        <v>83</v>
      </c>
      <c r="AY319" s="186" t="s">
        <v>235</v>
      </c>
    </row>
    <row r="320" spans="1:65" s="2" customFormat="1" ht="14.45" customHeight="1" x14ac:dyDescent="0.2">
      <c r="A320" s="33"/>
      <c r="B320" s="162"/>
      <c r="C320" s="163" t="s">
        <v>600</v>
      </c>
      <c r="D320" s="163" t="s">
        <v>237</v>
      </c>
      <c r="E320" s="164" t="s">
        <v>4101</v>
      </c>
      <c r="F320" s="165" t="s">
        <v>4102</v>
      </c>
      <c r="G320" s="240" t="s">
        <v>263</v>
      </c>
      <c r="H320" s="241">
        <v>561</v>
      </c>
      <c r="I320" s="167"/>
      <c r="J320" s="254">
        <f>ROUND(I320*H320,2)</f>
        <v>0</v>
      </c>
      <c r="K320" s="255" t="s">
        <v>241</v>
      </c>
      <c r="L320" s="34"/>
      <c r="M320" s="168" t="s">
        <v>1</v>
      </c>
      <c r="N320" s="169" t="s">
        <v>41</v>
      </c>
      <c r="O320" s="59"/>
      <c r="P320" s="170">
        <f>O320*H320</f>
        <v>0</v>
      </c>
      <c r="Q320" s="170">
        <v>3.0000000000000001E-5</v>
      </c>
      <c r="R320" s="170">
        <f>Q320*H320</f>
        <v>1.6830000000000001E-2</v>
      </c>
      <c r="S320" s="170">
        <v>0</v>
      </c>
      <c r="T320" s="171">
        <f>S320*H320</f>
        <v>0</v>
      </c>
      <c r="U320" s="33"/>
      <c r="V320" s="33"/>
      <c r="W320" s="33"/>
      <c r="X320" s="33"/>
      <c r="Y320" s="33"/>
      <c r="Z320" s="33"/>
      <c r="AA320" s="33"/>
      <c r="AB320" s="33"/>
      <c r="AC320" s="33"/>
      <c r="AD320" s="33"/>
      <c r="AE320" s="33"/>
      <c r="AR320" s="172" t="s">
        <v>738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738</v>
      </c>
      <c r="BM320" s="172" t="s">
        <v>4103</v>
      </c>
    </row>
    <row r="321" spans="1:65" s="2" customFormat="1" ht="19.5" x14ac:dyDescent="0.2">
      <c r="A321" s="33"/>
      <c r="B321" s="34"/>
      <c r="C321" s="33"/>
      <c r="D321" s="174" t="s">
        <v>243</v>
      </c>
      <c r="E321" s="33"/>
      <c r="F321" s="175" t="s">
        <v>4104</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48.75" x14ac:dyDescent="0.2">
      <c r="A322" s="33"/>
      <c r="B322" s="34"/>
      <c r="C322" s="33"/>
      <c r="D322" s="174" t="s">
        <v>245</v>
      </c>
      <c r="E322" s="33"/>
      <c r="F322" s="178" t="s">
        <v>4105</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3920</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4106</v>
      </c>
      <c r="G324" s="244"/>
      <c r="H324" s="245">
        <v>561</v>
      </c>
      <c r="I324" s="244"/>
      <c r="J324" s="244"/>
      <c r="K324" s="244"/>
      <c r="L324" s="185"/>
      <c r="M324" s="188"/>
      <c r="N324" s="189"/>
      <c r="O324" s="189"/>
      <c r="P324" s="189"/>
      <c r="Q324" s="189"/>
      <c r="R324" s="189"/>
      <c r="S324" s="189"/>
      <c r="T324" s="190"/>
      <c r="AT324" s="186" t="s">
        <v>247</v>
      </c>
      <c r="AU324" s="186" t="s">
        <v>85</v>
      </c>
      <c r="AV324" s="14" t="s">
        <v>85</v>
      </c>
      <c r="AW324" s="14" t="s">
        <v>33</v>
      </c>
      <c r="AX324" s="14" t="s">
        <v>83</v>
      </c>
      <c r="AY324" s="186" t="s">
        <v>235</v>
      </c>
    </row>
    <row r="325" spans="1:65" s="2" customFormat="1" ht="14.45" customHeight="1" x14ac:dyDescent="0.2">
      <c r="A325" s="33"/>
      <c r="B325" s="162"/>
      <c r="C325" s="197" t="s">
        <v>608</v>
      </c>
      <c r="D325" s="197" t="s">
        <v>338</v>
      </c>
      <c r="E325" s="198" t="s">
        <v>477</v>
      </c>
      <c r="F325" s="199" t="s">
        <v>478</v>
      </c>
      <c r="G325" s="248" t="s">
        <v>479</v>
      </c>
      <c r="H325" s="249">
        <v>30</v>
      </c>
      <c r="I325" s="200"/>
      <c r="J325" s="256">
        <f>ROUND(I325*H325,2)</f>
        <v>0</v>
      </c>
      <c r="K325" s="257" t="s">
        <v>241</v>
      </c>
      <c r="L325" s="201"/>
      <c r="M325" s="202" t="s">
        <v>1</v>
      </c>
      <c r="N325" s="203" t="s">
        <v>41</v>
      </c>
      <c r="O325" s="59"/>
      <c r="P325" s="170">
        <f>O325*H325</f>
        <v>0</v>
      </c>
      <c r="Q325" s="170">
        <v>1E-3</v>
      </c>
      <c r="R325" s="170">
        <f>Q325*H325</f>
        <v>0.03</v>
      </c>
      <c r="S325" s="170">
        <v>0</v>
      </c>
      <c r="T325" s="171">
        <f>S325*H325</f>
        <v>0</v>
      </c>
      <c r="U325" s="33"/>
      <c r="V325" s="33"/>
      <c r="W325" s="33"/>
      <c r="X325" s="33"/>
      <c r="Y325" s="33"/>
      <c r="Z325" s="33"/>
      <c r="AA325" s="33"/>
      <c r="AB325" s="33"/>
      <c r="AC325" s="33"/>
      <c r="AD325" s="33"/>
      <c r="AE325" s="33"/>
      <c r="AR325" s="172" t="s">
        <v>4107</v>
      </c>
      <c r="AT325" s="172" t="s">
        <v>338</v>
      </c>
      <c r="AU325" s="172" t="s">
        <v>85</v>
      </c>
      <c r="AY325" s="18" t="s">
        <v>235</v>
      </c>
      <c r="BE325" s="173">
        <f>IF(N325="základní",J325,0)</f>
        <v>0</v>
      </c>
      <c r="BF325" s="173">
        <f>IF(N325="snížená",J325,0)</f>
        <v>0</v>
      </c>
      <c r="BG325" s="173">
        <f>IF(N325="zákl. přenesená",J325,0)</f>
        <v>0</v>
      </c>
      <c r="BH325" s="173">
        <f>IF(N325="sníž. přenesená",J325,0)</f>
        <v>0</v>
      </c>
      <c r="BI325" s="173">
        <f>IF(N325="nulová",J325,0)</f>
        <v>0</v>
      </c>
      <c r="BJ325" s="18" t="s">
        <v>83</v>
      </c>
      <c r="BK325" s="173">
        <f>ROUND(I325*H325,2)</f>
        <v>0</v>
      </c>
      <c r="BL325" s="18" t="s">
        <v>4107</v>
      </c>
      <c r="BM325" s="172" t="s">
        <v>4108</v>
      </c>
    </row>
    <row r="326" spans="1:65" s="2" customFormat="1" x14ac:dyDescent="0.2">
      <c r="A326" s="33"/>
      <c r="B326" s="34"/>
      <c r="C326" s="33"/>
      <c r="D326" s="174" t="s">
        <v>243</v>
      </c>
      <c r="E326" s="33"/>
      <c r="F326" s="175" t="s">
        <v>478</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243</v>
      </c>
      <c r="AU326" s="18" t="s">
        <v>85</v>
      </c>
    </row>
    <row r="327" spans="1:65" s="13" customFormat="1" x14ac:dyDescent="0.2">
      <c r="B327" s="179"/>
      <c r="D327" s="174" t="s">
        <v>247</v>
      </c>
      <c r="E327" s="180" t="s">
        <v>1</v>
      </c>
      <c r="F327" s="181" t="s">
        <v>3920</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260</v>
      </c>
      <c r="G328" s="244"/>
      <c r="H328" s="245">
        <v>30</v>
      </c>
      <c r="I328" s="244"/>
      <c r="J328" s="244"/>
      <c r="K328" s="244"/>
      <c r="L328" s="185"/>
      <c r="M328" s="188"/>
      <c r="N328" s="189"/>
      <c r="O328" s="189"/>
      <c r="P328" s="189"/>
      <c r="Q328" s="189"/>
      <c r="R328" s="189"/>
      <c r="S328" s="189"/>
      <c r="T328" s="190"/>
      <c r="AT328" s="186" t="s">
        <v>247</v>
      </c>
      <c r="AU328" s="186" t="s">
        <v>85</v>
      </c>
      <c r="AV328" s="14" t="s">
        <v>85</v>
      </c>
      <c r="AW328" s="14" t="s">
        <v>33</v>
      </c>
      <c r="AX328" s="14" t="s">
        <v>83</v>
      </c>
      <c r="AY328" s="186" t="s">
        <v>235</v>
      </c>
    </row>
    <row r="329" spans="1:65" s="2" customFormat="1" ht="19.899999999999999" customHeight="1" x14ac:dyDescent="0.2">
      <c r="A329" s="33"/>
      <c r="B329" s="162"/>
      <c r="C329" s="163" t="s">
        <v>616</v>
      </c>
      <c r="D329" s="163" t="s">
        <v>237</v>
      </c>
      <c r="E329" s="164" t="s">
        <v>4109</v>
      </c>
      <c r="F329" s="165" t="s">
        <v>4110</v>
      </c>
      <c r="G329" s="240" t="s">
        <v>263</v>
      </c>
      <c r="H329" s="241">
        <v>561</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738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738</v>
      </c>
      <c r="BM329" s="172" t="s">
        <v>4111</v>
      </c>
    </row>
    <row r="330" spans="1:65" s="2" customFormat="1" ht="29.25" x14ac:dyDescent="0.2">
      <c r="A330" s="33"/>
      <c r="B330" s="34"/>
      <c r="C330" s="33"/>
      <c r="D330" s="174" t="s">
        <v>243</v>
      </c>
      <c r="E330" s="33"/>
      <c r="F330" s="175" t="s">
        <v>4112</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48.75" x14ac:dyDescent="0.2">
      <c r="A331" s="33"/>
      <c r="B331" s="34"/>
      <c r="C331" s="33"/>
      <c r="D331" s="174" t="s">
        <v>245</v>
      </c>
      <c r="E331" s="33"/>
      <c r="F331" s="178" t="s">
        <v>4105</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4" customFormat="1" x14ac:dyDescent="0.2">
      <c r="B332" s="185"/>
      <c r="D332" s="174" t="s">
        <v>247</v>
      </c>
      <c r="E332" s="186" t="s">
        <v>1</v>
      </c>
      <c r="F332" s="187" t="s">
        <v>4106</v>
      </c>
      <c r="G332" s="244"/>
      <c r="H332" s="245">
        <v>561</v>
      </c>
      <c r="I332" s="244"/>
      <c r="J332" s="244"/>
      <c r="K332" s="244"/>
      <c r="L332" s="185"/>
      <c r="M332" s="188"/>
      <c r="N332" s="189"/>
      <c r="O332" s="189"/>
      <c r="P332" s="189"/>
      <c r="Q332" s="189"/>
      <c r="R332" s="189"/>
      <c r="S332" s="189"/>
      <c r="T332" s="190"/>
      <c r="AT332" s="186" t="s">
        <v>247</v>
      </c>
      <c r="AU332" s="186" t="s">
        <v>85</v>
      </c>
      <c r="AV332" s="14" t="s">
        <v>85</v>
      </c>
      <c r="AW332" s="14" t="s">
        <v>33</v>
      </c>
      <c r="AX332" s="14" t="s">
        <v>83</v>
      </c>
      <c r="AY332" s="186" t="s">
        <v>235</v>
      </c>
    </row>
    <row r="333" spans="1:65" s="12" customFormat="1" ht="25.9" customHeight="1" x14ac:dyDescent="0.2">
      <c r="B333" s="152"/>
      <c r="D333" s="153" t="s">
        <v>75</v>
      </c>
      <c r="E333" s="154" t="s">
        <v>4113</v>
      </c>
      <c r="F333" s="154" t="s">
        <v>4114</v>
      </c>
      <c r="G333" s="239"/>
      <c r="H333" s="239"/>
      <c r="I333" s="239"/>
      <c r="J333" s="252">
        <f>BK333</f>
        <v>0</v>
      </c>
      <c r="K333" s="239"/>
      <c r="L333" s="152"/>
      <c r="M333" s="155"/>
      <c r="N333" s="156"/>
      <c r="O333" s="156"/>
      <c r="P333" s="157">
        <f>SUM(P334:P337)</f>
        <v>0</v>
      </c>
      <c r="Q333" s="156"/>
      <c r="R333" s="157">
        <f>SUM(R334:R337)</f>
        <v>0</v>
      </c>
      <c r="S333" s="156"/>
      <c r="T333" s="158">
        <f>SUM(T334:T337)</f>
        <v>0</v>
      </c>
      <c r="AR333" s="153" t="s">
        <v>98</v>
      </c>
      <c r="AT333" s="159" t="s">
        <v>75</v>
      </c>
      <c r="AU333" s="159" t="s">
        <v>76</v>
      </c>
      <c r="AY333" s="153" t="s">
        <v>235</v>
      </c>
      <c r="BK333" s="160">
        <f>SUM(BK334:BK337)</f>
        <v>0</v>
      </c>
    </row>
    <row r="334" spans="1:65" s="2" customFormat="1" ht="14.45" customHeight="1" x14ac:dyDescent="0.2">
      <c r="A334" s="33"/>
      <c r="B334" s="162"/>
      <c r="C334" s="163" t="s">
        <v>624</v>
      </c>
      <c r="D334" s="163" t="s">
        <v>237</v>
      </c>
      <c r="E334" s="164" t="s">
        <v>4115</v>
      </c>
      <c r="F334" s="165" t="s">
        <v>4116</v>
      </c>
      <c r="G334" s="240" t="s">
        <v>240</v>
      </c>
      <c r="H334" s="241">
        <v>8</v>
      </c>
      <c r="I334" s="167"/>
      <c r="J334" s="254">
        <f>ROUND(I334*H334,2)</f>
        <v>0</v>
      </c>
      <c r="K334" s="255" t="s">
        <v>1</v>
      </c>
      <c r="L334" s="34"/>
      <c r="M334" s="168" t="s">
        <v>1</v>
      </c>
      <c r="N334" s="169" t="s">
        <v>41</v>
      </c>
      <c r="O334" s="59"/>
      <c r="P334" s="170">
        <f>O334*H334</f>
        <v>0</v>
      </c>
      <c r="Q334" s="170">
        <v>0</v>
      </c>
      <c r="R334" s="170">
        <f>Q334*H334</f>
        <v>0</v>
      </c>
      <c r="S334" s="170">
        <v>0</v>
      </c>
      <c r="T334" s="171">
        <f>S334*H334</f>
        <v>0</v>
      </c>
      <c r="U334" s="33"/>
      <c r="V334" s="33"/>
      <c r="W334" s="33"/>
      <c r="X334" s="33"/>
      <c r="Y334" s="33"/>
      <c r="Z334" s="33"/>
      <c r="AA334" s="33"/>
      <c r="AB334" s="33"/>
      <c r="AC334" s="33"/>
      <c r="AD334" s="33"/>
      <c r="AE334" s="33"/>
      <c r="AR334" s="172" t="s">
        <v>4117</v>
      </c>
      <c r="AT334" s="172" t="s">
        <v>237</v>
      </c>
      <c r="AU334" s="172" t="s">
        <v>83</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4117</v>
      </c>
      <c r="BM334" s="172" t="s">
        <v>4118</v>
      </c>
    </row>
    <row r="335" spans="1:65" s="2" customFormat="1" x14ac:dyDescent="0.2">
      <c r="A335" s="33"/>
      <c r="B335" s="34"/>
      <c r="C335" s="33"/>
      <c r="D335" s="174" t="s">
        <v>243</v>
      </c>
      <c r="E335" s="33"/>
      <c r="F335" s="175" t="s">
        <v>4119</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83</v>
      </c>
    </row>
    <row r="336" spans="1:65" s="2" customFormat="1" ht="14.45" customHeight="1" x14ac:dyDescent="0.2">
      <c r="A336" s="33"/>
      <c r="B336" s="162"/>
      <c r="C336" s="163" t="s">
        <v>633</v>
      </c>
      <c r="D336" s="163" t="s">
        <v>237</v>
      </c>
      <c r="E336" s="164" t="s">
        <v>4120</v>
      </c>
      <c r="F336" s="165" t="s">
        <v>4121</v>
      </c>
      <c r="G336" s="240" t="s">
        <v>240</v>
      </c>
      <c r="H336" s="241">
        <v>12</v>
      </c>
      <c r="I336" s="167"/>
      <c r="J336" s="254">
        <f>ROUND(I336*H336,2)</f>
        <v>0</v>
      </c>
      <c r="K336" s="255" t="s">
        <v>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4117</v>
      </c>
      <c r="AT336" s="172" t="s">
        <v>237</v>
      </c>
      <c r="AU336" s="172" t="s">
        <v>83</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4117</v>
      </c>
      <c r="BM336" s="172" t="s">
        <v>4122</v>
      </c>
    </row>
    <row r="337" spans="1:65" s="2" customFormat="1" x14ac:dyDescent="0.2">
      <c r="A337" s="33"/>
      <c r="B337" s="34"/>
      <c r="C337" s="33"/>
      <c r="D337" s="174" t="s">
        <v>243</v>
      </c>
      <c r="E337" s="33"/>
      <c r="F337" s="175" t="s">
        <v>4121</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83</v>
      </c>
    </row>
    <row r="338" spans="1:65" s="12" customFormat="1" ht="25.9" customHeight="1" x14ac:dyDescent="0.2">
      <c r="B338" s="152"/>
      <c r="D338" s="153" t="s">
        <v>75</v>
      </c>
      <c r="E338" s="154" t="s">
        <v>193</v>
      </c>
      <c r="F338" s="154" t="s">
        <v>194</v>
      </c>
      <c r="G338" s="239"/>
      <c r="H338" s="239"/>
      <c r="I338" s="239"/>
      <c r="J338" s="252">
        <f>BK338</f>
        <v>0</v>
      </c>
      <c r="K338" s="239"/>
      <c r="L338" s="152"/>
      <c r="M338" s="155"/>
      <c r="N338" s="156"/>
      <c r="O338" s="156"/>
      <c r="P338" s="157">
        <f>P339+P342</f>
        <v>0</v>
      </c>
      <c r="Q338" s="156"/>
      <c r="R338" s="157">
        <f>R339+R342</f>
        <v>0</v>
      </c>
      <c r="S338" s="156"/>
      <c r="T338" s="158">
        <f>T339+T342</f>
        <v>0</v>
      </c>
      <c r="AR338" s="153" t="s">
        <v>281</v>
      </c>
      <c r="AT338" s="159" t="s">
        <v>75</v>
      </c>
      <c r="AU338" s="159" t="s">
        <v>76</v>
      </c>
      <c r="AY338" s="153" t="s">
        <v>235</v>
      </c>
      <c r="BK338" s="160">
        <f>BK339+BK342</f>
        <v>0</v>
      </c>
    </row>
    <row r="339" spans="1:65" s="12" customFormat="1" ht="22.9" customHeight="1" x14ac:dyDescent="0.2">
      <c r="B339" s="152"/>
      <c r="D339" s="153" t="s">
        <v>75</v>
      </c>
      <c r="E339" s="161" t="s">
        <v>4123</v>
      </c>
      <c r="F339" s="161" t="s">
        <v>4124</v>
      </c>
      <c r="G339" s="239"/>
      <c r="H339" s="239"/>
      <c r="I339" s="239"/>
      <c r="J339" s="253">
        <f>BK339</f>
        <v>0</v>
      </c>
      <c r="K339" s="239"/>
      <c r="L339" s="152"/>
      <c r="M339" s="155"/>
      <c r="N339" s="156"/>
      <c r="O339" s="156"/>
      <c r="P339" s="157">
        <f>SUM(P340:P341)</f>
        <v>0</v>
      </c>
      <c r="Q339" s="156"/>
      <c r="R339" s="157">
        <f>SUM(R340:R341)</f>
        <v>0</v>
      </c>
      <c r="S339" s="156"/>
      <c r="T339" s="158">
        <f>SUM(T340:T341)</f>
        <v>0</v>
      </c>
      <c r="AR339" s="153" t="s">
        <v>281</v>
      </c>
      <c r="AT339" s="159" t="s">
        <v>75</v>
      </c>
      <c r="AU339" s="159" t="s">
        <v>83</v>
      </c>
      <c r="AY339" s="153" t="s">
        <v>235</v>
      </c>
      <c r="BK339" s="160">
        <f>SUM(BK340:BK341)</f>
        <v>0</v>
      </c>
    </row>
    <row r="340" spans="1:65" s="2" customFormat="1" ht="14.45" customHeight="1" x14ac:dyDescent="0.2">
      <c r="A340" s="33"/>
      <c r="B340" s="162"/>
      <c r="C340" s="163" t="s">
        <v>662</v>
      </c>
      <c r="D340" s="163" t="s">
        <v>237</v>
      </c>
      <c r="E340" s="164" t="s">
        <v>4125</v>
      </c>
      <c r="F340" s="165" t="s">
        <v>4126</v>
      </c>
      <c r="G340" s="240" t="s">
        <v>4013</v>
      </c>
      <c r="H340" s="241">
        <v>1</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4127</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4127</v>
      </c>
      <c r="BM340" s="172" t="s">
        <v>4128</v>
      </c>
    </row>
    <row r="341" spans="1:65" s="2" customFormat="1" x14ac:dyDescent="0.2">
      <c r="A341" s="33"/>
      <c r="B341" s="34"/>
      <c r="C341" s="33"/>
      <c r="D341" s="174" t="s">
        <v>243</v>
      </c>
      <c r="E341" s="33"/>
      <c r="F341" s="175" t="s">
        <v>4124</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12" customFormat="1" ht="22.9" customHeight="1" x14ac:dyDescent="0.2">
      <c r="B342" s="152"/>
      <c r="D342" s="153" t="s">
        <v>75</v>
      </c>
      <c r="E342" s="161" t="s">
        <v>4129</v>
      </c>
      <c r="F342" s="161" t="s">
        <v>4130</v>
      </c>
      <c r="G342" s="239"/>
      <c r="H342" s="239"/>
      <c r="I342" s="239"/>
      <c r="J342" s="253">
        <f>BK342</f>
        <v>0</v>
      </c>
      <c r="K342" s="239"/>
      <c r="L342" s="152"/>
      <c r="M342" s="155"/>
      <c r="N342" s="156"/>
      <c r="O342" s="156"/>
      <c r="P342" s="157">
        <f>SUM(P343:P344)</f>
        <v>0</v>
      </c>
      <c r="Q342" s="156"/>
      <c r="R342" s="157">
        <f>SUM(R343:R344)</f>
        <v>0</v>
      </c>
      <c r="S342" s="156"/>
      <c r="T342" s="158">
        <f>SUM(T343:T344)</f>
        <v>0</v>
      </c>
      <c r="AR342" s="153" t="s">
        <v>281</v>
      </c>
      <c r="AT342" s="159" t="s">
        <v>75</v>
      </c>
      <c r="AU342" s="159" t="s">
        <v>83</v>
      </c>
      <c r="AY342" s="153" t="s">
        <v>235</v>
      </c>
      <c r="BK342" s="160">
        <f>SUM(BK343:BK344)</f>
        <v>0</v>
      </c>
    </row>
    <row r="343" spans="1:65" s="2" customFormat="1" ht="19.899999999999999" customHeight="1" x14ac:dyDescent="0.2">
      <c r="A343" s="33"/>
      <c r="B343" s="162"/>
      <c r="C343" s="163" t="s">
        <v>667</v>
      </c>
      <c r="D343" s="163" t="s">
        <v>237</v>
      </c>
      <c r="E343" s="164" t="s">
        <v>4131</v>
      </c>
      <c r="F343" s="165" t="s">
        <v>4132</v>
      </c>
      <c r="G343" s="240" t="s">
        <v>4133</v>
      </c>
      <c r="H343" s="241">
        <v>1</v>
      </c>
      <c r="I343" s="167"/>
      <c r="J343" s="254">
        <f>ROUND(I343*H343,2)</f>
        <v>0</v>
      </c>
      <c r="K343" s="255" t="s">
        <v>1</v>
      </c>
      <c r="L343" s="34"/>
      <c r="M343" s="168" t="s">
        <v>1</v>
      </c>
      <c r="N343" s="169" t="s">
        <v>41</v>
      </c>
      <c r="O343" s="59"/>
      <c r="P343" s="170">
        <f>O343*H343</f>
        <v>0</v>
      </c>
      <c r="Q343" s="170">
        <v>0</v>
      </c>
      <c r="R343" s="170">
        <f>Q343*H343</f>
        <v>0</v>
      </c>
      <c r="S343" s="170">
        <v>0</v>
      </c>
      <c r="T343" s="171">
        <f>S343*H343</f>
        <v>0</v>
      </c>
      <c r="U343" s="33"/>
      <c r="V343" s="33"/>
      <c r="W343" s="33"/>
      <c r="X343" s="33"/>
      <c r="Y343" s="33"/>
      <c r="Z343" s="33"/>
      <c r="AA343" s="33"/>
      <c r="AB343" s="33"/>
      <c r="AC343" s="33"/>
      <c r="AD343" s="33"/>
      <c r="AE343" s="33"/>
      <c r="AR343" s="172" t="s">
        <v>83</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83</v>
      </c>
      <c r="BM343" s="172" t="s">
        <v>4134</v>
      </c>
    </row>
    <row r="344" spans="1:65" s="2" customFormat="1" x14ac:dyDescent="0.2">
      <c r="A344" s="33"/>
      <c r="B344" s="34"/>
      <c r="C344" s="33"/>
      <c r="D344" s="174" t="s">
        <v>243</v>
      </c>
      <c r="E344" s="33"/>
      <c r="F344" s="175" t="s">
        <v>4132</v>
      </c>
      <c r="G344" s="238"/>
      <c r="H344" s="238"/>
      <c r="I344" s="238"/>
      <c r="J344" s="238"/>
      <c r="K344" s="238"/>
      <c r="L344" s="34"/>
      <c r="M344" s="207"/>
      <c r="N344" s="208"/>
      <c r="O344" s="209"/>
      <c r="P344" s="209"/>
      <c r="Q344" s="209"/>
      <c r="R344" s="209"/>
      <c r="S344" s="209"/>
      <c r="T344" s="210"/>
      <c r="U344" s="33"/>
      <c r="V344" s="33"/>
      <c r="W344" s="33"/>
      <c r="X344" s="33"/>
      <c r="Y344" s="33"/>
      <c r="Z344" s="33"/>
      <c r="AA344" s="33"/>
      <c r="AB344" s="33"/>
      <c r="AC344" s="33"/>
      <c r="AD344" s="33"/>
      <c r="AE344" s="33"/>
      <c r="AT344" s="18" t="s">
        <v>243</v>
      </c>
      <c r="AU344" s="18" t="s">
        <v>85</v>
      </c>
    </row>
    <row r="345" spans="1:65" s="2" customFormat="1" ht="6.95" customHeight="1" x14ac:dyDescent="0.2">
      <c r="A345" s="33"/>
      <c r="B345" s="48"/>
      <c r="C345" s="49"/>
      <c r="D345" s="49"/>
      <c r="E345" s="49"/>
      <c r="F345" s="49"/>
      <c r="G345" s="250"/>
      <c r="H345" s="250"/>
      <c r="I345" s="250"/>
      <c r="J345" s="250"/>
      <c r="K345" s="250"/>
      <c r="L345" s="34"/>
      <c r="M345" s="33"/>
      <c r="O345" s="33"/>
      <c r="P345" s="33"/>
      <c r="Q345" s="33"/>
      <c r="R345" s="33"/>
      <c r="S345" s="33"/>
      <c r="T345" s="33"/>
      <c r="U345" s="33"/>
      <c r="V345" s="33"/>
      <c r="W345" s="33"/>
      <c r="X345" s="33"/>
      <c r="Y345" s="33"/>
      <c r="Z345" s="33"/>
      <c r="AA345" s="33"/>
      <c r="AB345" s="33"/>
      <c r="AC345" s="33"/>
      <c r="AD345" s="33"/>
      <c r="AE345" s="33"/>
    </row>
  </sheetData>
  <sheetProtection password="F3DC" sheet="1" objects="1" scenarios="1"/>
  <autoFilter ref="C127:K344"/>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election activeCell="H123" sqref="H12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189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266" t="s">
        <v>4135</v>
      </c>
      <c r="F9" s="310"/>
      <c r="G9" s="310"/>
      <c r="H9" s="310"/>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11" t="str">
        <f>'Rekapitulace stavby'!E14</f>
        <v>Vyplň údaj</v>
      </c>
      <c r="F18" s="297"/>
      <c r="G18" s="297"/>
      <c r="H18" s="297"/>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01" t="s">
        <v>1</v>
      </c>
      <c r="F27" s="301"/>
      <c r="G27" s="301"/>
      <c r="H27" s="301"/>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ROUND(J122,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ROUND((SUM(BE122:BE156)),  2)</f>
        <v>0</v>
      </c>
      <c r="G33" s="33"/>
      <c r="H33" s="33"/>
      <c r="I33" s="113">
        <v>0.21</v>
      </c>
      <c r="J33" s="112">
        <f>ROUND(((SUM(BE122:BE156))*I33),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ROUND((SUM(BF122:BF156)),  2)</f>
        <v>0</v>
      </c>
      <c r="G34" s="33"/>
      <c r="H34" s="33"/>
      <c r="I34" s="113">
        <v>0.15</v>
      </c>
      <c r="J34" s="112">
        <f>ROUND(((SUM(BF122:BF156))*I34),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ROUND((SUM(BG122:BG156)),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ROUND((SUM(BH122:BH156)),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ROUND((SUM(BI122:BI156)),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266" t="str">
        <f>E9</f>
        <v>PS 01 - Stavidlové uzávěry</v>
      </c>
      <c r="F87" s="310"/>
      <c r="G87" s="310"/>
      <c r="H87" s="310"/>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J122</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4136</v>
      </c>
      <c r="E97" s="134"/>
      <c r="F97" s="134"/>
      <c r="G97" s="134"/>
      <c r="H97" s="134"/>
      <c r="I97" s="135"/>
      <c r="J97" s="136">
        <f>J123</f>
        <v>0</v>
      </c>
      <c r="L97" s="132"/>
    </row>
    <row r="98" spans="1:31" s="10" customFormat="1" ht="19.899999999999999" customHeight="1" x14ac:dyDescent="0.2">
      <c r="B98" s="137"/>
      <c r="D98" s="138" t="s">
        <v>4137</v>
      </c>
      <c r="E98" s="139"/>
      <c r="F98" s="139"/>
      <c r="G98" s="139"/>
      <c r="H98" s="139"/>
      <c r="I98" s="140"/>
      <c r="J98" s="141">
        <f>J124</f>
        <v>0</v>
      </c>
      <c r="L98" s="137"/>
    </row>
    <row r="99" spans="1:31" s="10" customFormat="1" ht="14.85" customHeight="1" x14ac:dyDescent="0.2">
      <c r="B99" s="137"/>
      <c r="D99" s="138" t="s">
        <v>4138</v>
      </c>
      <c r="E99" s="139"/>
      <c r="F99" s="139"/>
      <c r="G99" s="139"/>
      <c r="H99" s="139"/>
      <c r="I99" s="140"/>
      <c r="J99" s="141">
        <f>J125</f>
        <v>0</v>
      </c>
      <c r="L99" s="137"/>
    </row>
    <row r="100" spans="1:31" s="10" customFormat="1" ht="14.85" customHeight="1" x14ac:dyDescent="0.2">
      <c r="B100" s="137"/>
      <c r="D100" s="138" t="s">
        <v>4139</v>
      </c>
      <c r="E100" s="139"/>
      <c r="F100" s="139"/>
      <c r="G100" s="139"/>
      <c r="H100" s="139"/>
      <c r="I100" s="140"/>
      <c r="J100" s="141">
        <f>J133</f>
        <v>0</v>
      </c>
      <c r="L100" s="137"/>
    </row>
    <row r="101" spans="1:31" s="10" customFormat="1" ht="14.85" customHeight="1" x14ac:dyDescent="0.2">
      <c r="B101" s="137"/>
      <c r="D101" s="138" t="s">
        <v>4140</v>
      </c>
      <c r="E101" s="139"/>
      <c r="F101" s="139"/>
      <c r="G101" s="139"/>
      <c r="H101" s="139"/>
      <c r="I101" s="140"/>
      <c r="J101" s="141">
        <f>J141</f>
        <v>0</v>
      </c>
      <c r="L101" s="137"/>
    </row>
    <row r="102" spans="1:31" s="10" customFormat="1" ht="14.85" customHeight="1" x14ac:dyDescent="0.2">
      <c r="B102" s="137"/>
      <c r="D102" s="138" t="s">
        <v>4141</v>
      </c>
      <c r="E102" s="139"/>
      <c r="F102" s="139"/>
      <c r="G102" s="139"/>
      <c r="H102" s="139"/>
      <c r="I102" s="140"/>
      <c r="J102" s="141">
        <f>J149</f>
        <v>0</v>
      </c>
      <c r="L102" s="137"/>
    </row>
    <row r="103" spans="1:31"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31"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31"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31"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5" customHeight="1" x14ac:dyDescent="0.2">
      <c r="A112" s="33"/>
      <c r="B112" s="34"/>
      <c r="C112" s="33"/>
      <c r="D112" s="33"/>
      <c r="E112" s="307" t="str">
        <f>E7</f>
        <v>Morava km 137,021 - revitalizace VH uzlu Nedakonice</v>
      </c>
      <c r="F112" s="308"/>
      <c r="G112" s="308"/>
      <c r="H112" s="308"/>
      <c r="I112" s="103"/>
      <c r="J112" s="33"/>
      <c r="K112" s="33"/>
      <c r="L112" s="43"/>
      <c r="S112" s="33"/>
      <c r="T112" s="33"/>
      <c r="U112" s="33"/>
      <c r="V112" s="33"/>
      <c r="W112" s="33"/>
      <c r="X112" s="33"/>
      <c r="Y112" s="33"/>
      <c r="Z112" s="33"/>
      <c r="AA112" s="33"/>
      <c r="AB112" s="33"/>
      <c r="AC112" s="33"/>
      <c r="AD112" s="33"/>
      <c r="AE112" s="33"/>
    </row>
    <row r="113" spans="1:65" s="2" customFormat="1" ht="12" customHeight="1" x14ac:dyDescent="0.2">
      <c r="A113" s="33"/>
      <c r="B113" s="34"/>
      <c r="C113" s="28" t="s">
        <v>197</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5" customHeight="1" x14ac:dyDescent="0.2">
      <c r="A114" s="33"/>
      <c r="B114" s="34"/>
      <c r="C114" s="33"/>
      <c r="D114" s="33"/>
      <c r="E114" s="266" t="str">
        <f>E9</f>
        <v>PS 01 - Stavidlové uzávěry</v>
      </c>
      <c r="F114" s="310"/>
      <c r="G114" s="310"/>
      <c r="H114" s="310"/>
      <c r="I114" s="103"/>
      <c r="J114" s="33"/>
      <c r="K114" s="33"/>
      <c r="L114" s="43"/>
      <c r="S114" s="33"/>
      <c r="T114" s="33"/>
      <c r="U114" s="33"/>
      <c r="V114" s="33"/>
      <c r="W114" s="33"/>
      <c r="X114" s="33"/>
      <c r="Y114" s="33"/>
      <c r="Z114" s="33"/>
      <c r="AA114" s="33"/>
      <c r="AB114" s="33"/>
      <c r="AC114" s="33"/>
      <c r="AD114" s="33"/>
      <c r="AE114" s="33"/>
    </row>
    <row r="115" spans="1:65" s="2" customFormat="1" ht="6.9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2" customHeight="1" x14ac:dyDescent="0.2">
      <c r="A116" s="33"/>
      <c r="B116" s="34"/>
      <c r="C116" s="28" t="s">
        <v>20</v>
      </c>
      <c r="D116" s="33"/>
      <c r="E116" s="33"/>
      <c r="F116" s="26" t="str">
        <f>F12</f>
        <v>Nedakonice</v>
      </c>
      <c r="G116" s="33"/>
      <c r="H116" s="33"/>
      <c r="I116" s="104" t="s">
        <v>22</v>
      </c>
      <c r="J116" s="56" t="str">
        <f>IF(J12="","",J12)</f>
        <v>11. 3. 2020</v>
      </c>
      <c r="K116" s="33"/>
      <c r="L116" s="43"/>
      <c r="S116" s="33"/>
      <c r="T116" s="33"/>
      <c r="U116" s="33"/>
      <c r="V116" s="33"/>
      <c r="W116" s="33"/>
      <c r="X116" s="33"/>
      <c r="Y116" s="33"/>
      <c r="Z116" s="33"/>
      <c r="AA116" s="33"/>
      <c r="AB116" s="33"/>
      <c r="AC116" s="33"/>
      <c r="AD116" s="33"/>
      <c r="AE116" s="33"/>
    </row>
    <row r="117" spans="1:65" s="2" customFormat="1" ht="6.95" customHeight="1" x14ac:dyDescent="0.2">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55.15" customHeight="1" x14ac:dyDescent="0.2">
      <c r="A118" s="33"/>
      <c r="B118" s="34"/>
      <c r="C118" s="28" t="s">
        <v>24</v>
      </c>
      <c r="D118" s="33"/>
      <c r="E118" s="33"/>
      <c r="F118" s="26" t="str">
        <f>E15</f>
        <v xml:space="preserve"> </v>
      </c>
      <c r="G118" s="33"/>
      <c r="H118" s="33"/>
      <c r="I118" s="104" t="s">
        <v>30</v>
      </c>
      <c r="J118" s="31" t="str">
        <f>E21</f>
        <v>AGPOL s.r.o., Jungmannova 153/12, 77900 Olomouc</v>
      </c>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28</v>
      </c>
      <c r="D119" s="33"/>
      <c r="E119" s="33"/>
      <c r="F119" s="26" t="str">
        <f>IF(E18="","",E18)</f>
        <v>Vyplň údaj</v>
      </c>
      <c r="G119" s="33"/>
      <c r="H119" s="33"/>
      <c r="I119" s="104" t="s">
        <v>34</v>
      </c>
      <c r="J119" s="31" t="str">
        <f>E24</f>
        <v>AGPOL s.r.o., Jungmannova 153/12, 77900 Olomouc</v>
      </c>
      <c r="K119" s="33"/>
      <c r="L119" s="43"/>
      <c r="S119" s="33"/>
      <c r="T119" s="33"/>
      <c r="U119" s="33"/>
      <c r="V119" s="33"/>
      <c r="W119" s="33"/>
      <c r="X119" s="33"/>
      <c r="Y119" s="33"/>
      <c r="Z119" s="33"/>
      <c r="AA119" s="33"/>
      <c r="AB119" s="33"/>
      <c r="AC119" s="33"/>
      <c r="AD119" s="33"/>
      <c r="AE119" s="33"/>
    </row>
    <row r="120" spans="1:65" s="2" customFormat="1" ht="10.3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5" s="11" customFormat="1" ht="29.25" customHeight="1" x14ac:dyDescent="0.2">
      <c r="A121" s="142"/>
      <c r="B121" s="143"/>
      <c r="C121" s="144" t="s">
        <v>221</v>
      </c>
      <c r="D121" s="145" t="s">
        <v>61</v>
      </c>
      <c r="E121" s="145" t="s">
        <v>57</v>
      </c>
      <c r="F121" s="145" t="s">
        <v>58</v>
      </c>
      <c r="G121" s="145" t="s">
        <v>222</v>
      </c>
      <c r="H121" s="145" t="s">
        <v>223</v>
      </c>
      <c r="I121" s="146" t="s">
        <v>224</v>
      </c>
      <c r="J121" s="145" t="s">
        <v>205</v>
      </c>
      <c r="K121" s="147" t="s">
        <v>225</v>
      </c>
      <c r="L121" s="148"/>
      <c r="M121" s="63" t="s">
        <v>1</v>
      </c>
      <c r="N121" s="64" t="s">
        <v>40</v>
      </c>
      <c r="O121" s="64" t="s">
        <v>226</v>
      </c>
      <c r="P121" s="64" t="s">
        <v>227</v>
      </c>
      <c r="Q121" s="64" t="s">
        <v>228</v>
      </c>
      <c r="R121" s="64" t="s">
        <v>229</v>
      </c>
      <c r="S121" s="64" t="s">
        <v>230</v>
      </c>
      <c r="T121" s="65" t="s">
        <v>231</v>
      </c>
      <c r="U121" s="142"/>
      <c r="V121" s="142"/>
      <c r="W121" s="142"/>
      <c r="X121" s="142"/>
      <c r="Y121" s="142"/>
      <c r="Z121" s="142"/>
      <c r="AA121" s="142"/>
      <c r="AB121" s="142"/>
      <c r="AC121" s="142"/>
      <c r="AD121" s="142"/>
      <c r="AE121" s="142"/>
    </row>
    <row r="122" spans="1:65" s="2" customFormat="1" ht="22.9" customHeight="1" x14ac:dyDescent="0.25">
      <c r="A122" s="33"/>
      <c r="B122" s="34"/>
      <c r="C122" s="70" t="s">
        <v>232</v>
      </c>
      <c r="D122" s="33"/>
      <c r="E122" s="33"/>
      <c r="F122" s="33"/>
      <c r="G122" s="238"/>
      <c r="H122" s="238"/>
      <c r="I122" s="238"/>
      <c r="J122" s="251">
        <f>BK122</f>
        <v>0</v>
      </c>
      <c r="K122" s="238"/>
      <c r="L122" s="34"/>
      <c r="M122" s="66"/>
      <c r="N122" s="57"/>
      <c r="O122" s="67"/>
      <c r="P122" s="149">
        <f>P123</f>
        <v>0</v>
      </c>
      <c r="Q122" s="67"/>
      <c r="R122" s="149">
        <f>R123</f>
        <v>0</v>
      </c>
      <c r="S122" s="67"/>
      <c r="T122" s="150">
        <f>T123</f>
        <v>0</v>
      </c>
      <c r="U122" s="33"/>
      <c r="V122" s="33"/>
      <c r="W122" s="33"/>
      <c r="X122" s="33"/>
      <c r="Y122" s="33"/>
      <c r="Z122" s="33"/>
      <c r="AA122" s="33"/>
      <c r="AB122" s="33"/>
      <c r="AC122" s="33"/>
      <c r="AD122" s="33"/>
      <c r="AE122" s="33"/>
      <c r="AT122" s="18" t="s">
        <v>75</v>
      </c>
      <c r="AU122" s="18" t="s">
        <v>207</v>
      </c>
      <c r="BK122" s="151">
        <f>BK123</f>
        <v>0</v>
      </c>
    </row>
    <row r="123" spans="1:65" s="12" customFormat="1" ht="25.9" customHeight="1" x14ac:dyDescent="0.2">
      <c r="B123" s="152"/>
      <c r="D123" s="153" t="s">
        <v>75</v>
      </c>
      <c r="E123" s="154" t="s">
        <v>4142</v>
      </c>
      <c r="F123" s="154" t="s">
        <v>4142</v>
      </c>
      <c r="G123" s="239"/>
      <c r="H123" s="239"/>
      <c r="I123" s="239"/>
      <c r="J123" s="252">
        <f>BK123</f>
        <v>0</v>
      </c>
      <c r="K123" s="239"/>
      <c r="L123" s="152"/>
      <c r="M123" s="155"/>
      <c r="N123" s="156"/>
      <c r="O123" s="156"/>
      <c r="P123" s="157">
        <f>P124</f>
        <v>0</v>
      </c>
      <c r="Q123" s="156"/>
      <c r="R123" s="157">
        <f>R124</f>
        <v>0</v>
      </c>
      <c r="S123" s="156"/>
      <c r="T123" s="158">
        <f>T124</f>
        <v>0</v>
      </c>
      <c r="AR123" s="153" t="s">
        <v>98</v>
      </c>
      <c r="AT123" s="159" t="s">
        <v>75</v>
      </c>
      <c r="AU123" s="159" t="s">
        <v>76</v>
      </c>
      <c r="AY123" s="153" t="s">
        <v>235</v>
      </c>
      <c r="BK123" s="160">
        <f>BK124</f>
        <v>0</v>
      </c>
    </row>
    <row r="124" spans="1:65" s="12" customFormat="1" ht="22.9" customHeight="1" x14ac:dyDescent="0.2">
      <c r="B124" s="152"/>
      <c r="D124" s="153" t="s">
        <v>75</v>
      </c>
      <c r="E124" s="161" t="s">
        <v>4143</v>
      </c>
      <c r="F124" s="161" t="s">
        <v>4144</v>
      </c>
      <c r="G124" s="239"/>
      <c r="H124" s="239"/>
      <c r="I124" s="239"/>
      <c r="J124" s="253">
        <f>BK124</f>
        <v>0</v>
      </c>
      <c r="K124" s="239"/>
      <c r="L124" s="152"/>
      <c r="M124" s="155"/>
      <c r="N124" s="156"/>
      <c r="O124" s="156"/>
      <c r="P124" s="157">
        <f>P125+P133+P141+P149</f>
        <v>0</v>
      </c>
      <c r="Q124" s="156"/>
      <c r="R124" s="157">
        <f>R125+R133+R141+R149</f>
        <v>0</v>
      </c>
      <c r="S124" s="156"/>
      <c r="T124" s="158">
        <f>T125+T133+T141+T149</f>
        <v>0</v>
      </c>
      <c r="AR124" s="153" t="s">
        <v>98</v>
      </c>
      <c r="AT124" s="159" t="s">
        <v>75</v>
      </c>
      <c r="AU124" s="159" t="s">
        <v>83</v>
      </c>
      <c r="AY124" s="153" t="s">
        <v>235</v>
      </c>
      <c r="BK124" s="160">
        <f>BK125+BK133+BK141+BK149</f>
        <v>0</v>
      </c>
    </row>
    <row r="125" spans="1:65" s="12" customFormat="1" ht="20.85" customHeight="1" x14ac:dyDescent="0.2">
      <c r="B125" s="152"/>
      <c r="D125" s="153" t="s">
        <v>75</v>
      </c>
      <c r="E125" s="161" t="s">
        <v>91</v>
      </c>
      <c r="F125" s="161" t="s">
        <v>92</v>
      </c>
      <c r="G125" s="239"/>
      <c r="H125" s="239"/>
      <c r="I125" s="239"/>
      <c r="J125" s="253">
        <f>BK125</f>
        <v>0</v>
      </c>
      <c r="K125" s="239"/>
      <c r="L125" s="152"/>
      <c r="M125" s="155"/>
      <c r="N125" s="156"/>
      <c r="O125" s="156"/>
      <c r="P125" s="157">
        <f>SUM(P126:P132)</f>
        <v>0</v>
      </c>
      <c r="Q125" s="156"/>
      <c r="R125" s="157">
        <f>SUM(R126:R132)</f>
        <v>0</v>
      </c>
      <c r="S125" s="156"/>
      <c r="T125" s="158">
        <f>SUM(T126:T132)</f>
        <v>0</v>
      </c>
      <c r="AR125" s="153" t="s">
        <v>83</v>
      </c>
      <c r="AT125" s="159" t="s">
        <v>75</v>
      </c>
      <c r="AU125" s="159" t="s">
        <v>85</v>
      </c>
      <c r="AY125" s="153" t="s">
        <v>235</v>
      </c>
      <c r="BK125" s="160">
        <f>SUM(BK126:BK132)</f>
        <v>0</v>
      </c>
    </row>
    <row r="126" spans="1:65" s="2" customFormat="1" ht="14.45" customHeight="1" x14ac:dyDescent="0.2">
      <c r="A126" s="33"/>
      <c r="B126" s="162"/>
      <c r="C126" s="163" t="s">
        <v>83</v>
      </c>
      <c r="D126" s="163" t="s">
        <v>237</v>
      </c>
      <c r="E126" s="164" t="s">
        <v>4145</v>
      </c>
      <c r="F126" s="165" t="s">
        <v>4146</v>
      </c>
      <c r="G126" s="240" t="s">
        <v>648</v>
      </c>
      <c r="H126" s="241">
        <v>1</v>
      </c>
      <c r="I126" s="167"/>
      <c r="J126" s="254">
        <f>ROUND(I126*H126,2)</f>
        <v>0</v>
      </c>
      <c r="K126" s="255" t="s">
        <v>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98</v>
      </c>
      <c r="AT126" s="172" t="s">
        <v>237</v>
      </c>
      <c r="AU126" s="172" t="s">
        <v>93</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98</v>
      </c>
      <c r="BM126" s="172" t="s">
        <v>4147</v>
      </c>
    </row>
    <row r="127" spans="1:65" s="2" customFormat="1" x14ac:dyDescent="0.2">
      <c r="A127" s="33"/>
      <c r="B127" s="34"/>
      <c r="C127" s="33"/>
      <c r="D127" s="174" t="s">
        <v>243</v>
      </c>
      <c r="E127" s="33"/>
      <c r="F127" s="175" t="s">
        <v>4146</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93</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93</v>
      </c>
      <c r="AV128" s="14" t="s">
        <v>85</v>
      </c>
      <c r="AW128" s="14" t="s">
        <v>33</v>
      </c>
      <c r="AX128" s="14" t="s">
        <v>83</v>
      </c>
      <c r="AY128" s="186" t="s">
        <v>235</v>
      </c>
    </row>
    <row r="129" spans="1:65" s="2" customFormat="1" ht="14.45" customHeight="1" x14ac:dyDescent="0.2">
      <c r="A129" s="33"/>
      <c r="B129" s="162"/>
      <c r="C129" s="197" t="s">
        <v>85</v>
      </c>
      <c r="D129" s="197" t="s">
        <v>338</v>
      </c>
      <c r="E129" s="198" t="s">
        <v>4148</v>
      </c>
      <c r="F129" s="199" t="s">
        <v>4149</v>
      </c>
      <c r="G129" s="248" t="s">
        <v>648</v>
      </c>
      <c r="H129" s="249">
        <v>1</v>
      </c>
      <c r="I129" s="200"/>
      <c r="J129" s="256">
        <f>ROUND(I129*H129,2)</f>
        <v>0</v>
      </c>
      <c r="K129" s="257" t="s">
        <v>1</v>
      </c>
      <c r="L129" s="201"/>
      <c r="M129" s="202" t="s">
        <v>1</v>
      </c>
      <c r="N129" s="203"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316</v>
      </c>
      <c r="AT129" s="172" t="s">
        <v>338</v>
      </c>
      <c r="AU129" s="172" t="s">
        <v>93</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4150</v>
      </c>
    </row>
    <row r="130" spans="1:65" s="2" customFormat="1" x14ac:dyDescent="0.2">
      <c r="A130" s="33"/>
      <c r="B130" s="34"/>
      <c r="C130" s="33"/>
      <c r="D130" s="174" t="s">
        <v>243</v>
      </c>
      <c r="E130" s="33"/>
      <c r="F130" s="175" t="s">
        <v>4149</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93</v>
      </c>
    </row>
    <row r="131" spans="1:65" s="13" customFormat="1" x14ac:dyDescent="0.2">
      <c r="B131" s="179"/>
      <c r="D131" s="174" t="s">
        <v>247</v>
      </c>
      <c r="E131" s="180" t="s">
        <v>1</v>
      </c>
      <c r="F131" s="181" t="s">
        <v>4151</v>
      </c>
      <c r="G131" s="242"/>
      <c r="H131" s="243" t="s">
        <v>1</v>
      </c>
      <c r="I131" s="242"/>
      <c r="J131" s="242"/>
      <c r="K131" s="242"/>
      <c r="L131" s="179"/>
      <c r="M131" s="182"/>
      <c r="N131" s="183"/>
      <c r="O131" s="183"/>
      <c r="P131" s="183"/>
      <c r="Q131" s="183"/>
      <c r="R131" s="183"/>
      <c r="S131" s="183"/>
      <c r="T131" s="184"/>
      <c r="AT131" s="180" t="s">
        <v>247</v>
      </c>
      <c r="AU131" s="180" t="s">
        <v>93</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93</v>
      </c>
      <c r="AV132" s="14" t="s">
        <v>85</v>
      </c>
      <c r="AW132" s="14" t="s">
        <v>33</v>
      </c>
      <c r="AX132" s="14" t="s">
        <v>83</v>
      </c>
      <c r="AY132" s="186" t="s">
        <v>235</v>
      </c>
    </row>
    <row r="133" spans="1:65" s="12" customFormat="1" ht="20.85" customHeight="1" x14ac:dyDescent="0.2">
      <c r="B133" s="152"/>
      <c r="D133" s="153" t="s">
        <v>75</v>
      </c>
      <c r="E133" s="161" t="s">
        <v>112</v>
      </c>
      <c r="F133" s="161" t="s">
        <v>113</v>
      </c>
      <c r="G133" s="239"/>
      <c r="H133" s="239"/>
      <c r="I133" s="239"/>
      <c r="J133" s="253">
        <f>BK133</f>
        <v>0</v>
      </c>
      <c r="K133" s="239"/>
      <c r="L133" s="152"/>
      <c r="M133" s="155"/>
      <c r="N133" s="156"/>
      <c r="O133" s="156"/>
      <c r="P133" s="157">
        <f>SUM(P134:P140)</f>
        <v>0</v>
      </c>
      <c r="Q133" s="156"/>
      <c r="R133" s="157">
        <f>SUM(R134:R140)</f>
        <v>0</v>
      </c>
      <c r="S133" s="156"/>
      <c r="T133" s="158">
        <f>SUM(T134:T140)</f>
        <v>0</v>
      </c>
      <c r="AR133" s="153" t="s">
        <v>83</v>
      </c>
      <c r="AT133" s="159" t="s">
        <v>75</v>
      </c>
      <c r="AU133" s="159" t="s">
        <v>85</v>
      </c>
      <c r="AY133" s="153" t="s">
        <v>235</v>
      </c>
      <c r="BK133" s="160">
        <f>SUM(BK134:BK140)</f>
        <v>0</v>
      </c>
    </row>
    <row r="134" spans="1:65" s="2" customFormat="1" ht="14.45" customHeight="1" x14ac:dyDescent="0.2">
      <c r="A134" s="33"/>
      <c r="B134" s="162"/>
      <c r="C134" s="163" t="s">
        <v>93</v>
      </c>
      <c r="D134" s="163" t="s">
        <v>237</v>
      </c>
      <c r="E134" s="164" t="s">
        <v>4152</v>
      </c>
      <c r="F134" s="165" t="s">
        <v>4153</v>
      </c>
      <c r="G134" s="240" t="s">
        <v>648</v>
      </c>
      <c r="H134" s="241">
        <v>3</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93</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4154</v>
      </c>
    </row>
    <row r="135" spans="1:65" s="2" customFormat="1" x14ac:dyDescent="0.2">
      <c r="A135" s="33"/>
      <c r="B135" s="34"/>
      <c r="C135" s="33"/>
      <c r="D135" s="174" t="s">
        <v>243</v>
      </c>
      <c r="E135" s="33"/>
      <c r="F135" s="175" t="s">
        <v>4153</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93</v>
      </c>
    </row>
    <row r="136" spans="1:65" s="14" customFormat="1" x14ac:dyDescent="0.2">
      <c r="B136" s="185"/>
      <c r="D136" s="174" t="s">
        <v>247</v>
      </c>
      <c r="E136" s="186" t="s">
        <v>1</v>
      </c>
      <c r="F136" s="187" t="s">
        <v>93</v>
      </c>
      <c r="G136" s="244"/>
      <c r="H136" s="245">
        <v>3</v>
      </c>
      <c r="I136" s="244"/>
      <c r="J136" s="244"/>
      <c r="K136" s="244"/>
      <c r="L136" s="185"/>
      <c r="M136" s="188"/>
      <c r="N136" s="189"/>
      <c r="O136" s="189"/>
      <c r="P136" s="189"/>
      <c r="Q136" s="189"/>
      <c r="R136" s="189"/>
      <c r="S136" s="189"/>
      <c r="T136" s="190"/>
      <c r="AT136" s="186" t="s">
        <v>247</v>
      </c>
      <c r="AU136" s="186" t="s">
        <v>93</v>
      </c>
      <c r="AV136" s="14" t="s">
        <v>85</v>
      </c>
      <c r="AW136" s="14" t="s">
        <v>33</v>
      </c>
      <c r="AX136" s="14" t="s">
        <v>83</v>
      </c>
      <c r="AY136" s="186" t="s">
        <v>235</v>
      </c>
    </row>
    <row r="137" spans="1:65" s="2" customFormat="1" ht="14.45" customHeight="1" x14ac:dyDescent="0.2">
      <c r="A137" s="33"/>
      <c r="B137" s="162"/>
      <c r="C137" s="197" t="s">
        <v>98</v>
      </c>
      <c r="D137" s="197" t="s">
        <v>338</v>
      </c>
      <c r="E137" s="198" t="s">
        <v>4155</v>
      </c>
      <c r="F137" s="199" t="s">
        <v>4156</v>
      </c>
      <c r="G137" s="248" t="s">
        <v>648</v>
      </c>
      <c r="H137" s="249">
        <v>3</v>
      </c>
      <c r="I137" s="200"/>
      <c r="J137" s="256">
        <f>ROUND(I137*H137,2)</f>
        <v>0</v>
      </c>
      <c r="K137" s="257" t="s">
        <v>1</v>
      </c>
      <c r="L137" s="201"/>
      <c r="M137" s="202" t="s">
        <v>1</v>
      </c>
      <c r="N137" s="203"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316</v>
      </c>
      <c r="AT137" s="172" t="s">
        <v>338</v>
      </c>
      <c r="AU137" s="172" t="s">
        <v>93</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4157</v>
      </c>
    </row>
    <row r="138" spans="1:65" s="2" customFormat="1" x14ac:dyDescent="0.2">
      <c r="A138" s="33"/>
      <c r="B138" s="34"/>
      <c r="C138" s="33"/>
      <c r="D138" s="174" t="s">
        <v>243</v>
      </c>
      <c r="E138" s="33"/>
      <c r="F138" s="175" t="s">
        <v>4156</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93</v>
      </c>
    </row>
    <row r="139" spans="1:65" s="13" customFormat="1" x14ac:dyDescent="0.2">
      <c r="B139" s="179"/>
      <c r="D139" s="174" t="s">
        <v>247</v>
      </c>
      <c r="E139" s="180" t="s">
        <v>1</v>
      </c>
      <c r="F139" s="181" t="s">
        <v>4158</v>
      </c>
      <c r="G139" s="242"/>
      <c r="H139" s="243" t="s">
        <v>1</v>
      </c>
      <c r="I139" s="242"/>
      <c r="J139" s="242"/>
      <c r="K139" s="242"/>
      <c r="L139" s="179"/>
      <c r="M139" s="182"/>
      <c r="N139" s="183"/>
      <c r="O139" s="183"/>
      <c r="P139" s="183"/>
      <c r="Q139" s="183"/>
      <c r="R139" s="183"/>
      <c r="S139" s="183"/>
      <c r="T139" s="184"/>
      <c r="AT139" s="180" t="s">
        <v>247</v>
      </c>
      <c r="AU139" s="180" t="s">
        <v>93</v>
      </c>
      <c r="AV139" s="13" t="s">
        <v>83</v>
      </c>
      <c r="AW139" s="13" t="s">
        <v>33</v>
      </c>
      <c r="AX139" s="13" t="s">
        <v>76</v>
      </c>
      <c r="AY139" s="180" t="s">
        <v>235</v>
      </c>
    </row>
    <row r="140" spans="1:65" s="14" customFormat="1" x14ac:dyDescent="0.2">
      <c r="B140" s="185"/>
      <c r="D140" s="174" t="s">
        <v>247</v>
      </c>
      <c r="E140" s="186" t="s">
        <v>1</v>
      </c>
      <c r="F140" s="187" t="s">
        <v>93</v>
      </c>
      <c r="G140" s="244"/>
      <c r="H140" s="245">
        <v>3</v>
      </c>
      <c r="I140" s="244"/>
      <c r="J140" s="244"/>
      <c r="K140" s="244"/>
      <c r="L140" s="185"/>
      <c r="M140" s="188"/>
      <c r="N140" s="189"/>
      <c r="O140" s="189"/>
      <c r="P140" s="189"/>
      <c r="Q140" s="189"/>
      <c r="R140" s="189"/>
      <c r="S140" s="189"/>
      <c r="T140" s="190"/>
      <c r="AT140" s="186" t="s">
        <v>247</v>
      </c>
      <c r="AU140" s="186" t="s">
        <v>93</v>
      </c>
      <c r="AV140" s="14" t="s">
        <v>85</v>
      </c>
      <c r="AW140" s="14" t="s">
        <v>33</v>
      </c>
      <c r="AX140" s="14" t="s">
        <v>83</v>
      </c>
      <c r="AY140" s="186" t="s">
        <v>235</v>
      </c>
    </row>
    <row r="141" spans="1:65" s="12" customFormat="1" ht="20.85" customHeight="1" x14ac:dyDescent="0.2">
      <c r="B141" s="152"/>
      <c r="D141" s="153" t="s">
        <v>75</v>
      </c>
      <c r="E141" s="161" t="s">
        <v>155</v>
      </c>
      <c r="F141" s="161" t="s">
        <v>156</v>
      </c>
      <c r="G141" s="239"/>
      <c r="H141" s="239"/>
      <c r="I141" s="239"/>
      <c r="J141" s="253">
        <f>BK141</f>
        <v>0</v>
      </c>
      <c r="K141" s="239"/>
      <c r="L141" s="152"/>
      <c r="M141" s="155"/>
      <c r="N141" s="156"/>
      <c r="O141" s="156"/>
      <c r="P141" s="157">
        <f>SUM(P142:P148)</f>
        <v>0</v>
      </c>
      <c r="Q141" s="156"/>
      <c r="R141" s="157">
        <f>SUM(R142:R148)</f>
        <v>0</v>
      </c>
      <c r="S141" s="156"/>
      <c r="T141" s="158">
        <f>SUM(T142:T148)</f>
        <v>0</v>
      </c>
      <c r="AR141" s="153" t="s">
        <v>98</v>
      </c>
      <c r="AT141" s="159" t="s">
        <v>75</v>
      </c>
      <c r="AU141" s="159" t="s">
        <v>85</v>
      </c>
      <c r="AY141" s="153" t="s">
        <v>235</v>
      </c>
      <c r="BK141" s="160">
        <f>SUM(BK142:BK148)</f>
        <v>0</v>
      </c>
    </row>
    <row r="142" spans="1:65" s="2" customFormat="1" ht="14.45" customHeight="1" x14ac:dyDescent="0.2">
      <c r="A142" s="33"/>
      <c r="B142" s="162"/>
      <c r="C142" s="163" t="s">
        <v>281</v>
      </c>
      <c r="D142" s="163" t="s">
        <v>237</v>
      </c>
      <c r="E142" s="164" t="s">
        <v>4159</v>
      </c>
      <c r="F142" s="165" t="s">
        <v>4160</v>
      </c>
      <c r="G142" s="240" t="s">
        <v>648</v>
      </c>
      <c r="H142" s="241">
        <v>2</v>
      </c>
      <c r="I142" s="167"/>
      <c r="J142" s="254">
        <f>ROUND(I142*H142,2)</f>
        <v>0</v>
      </c>
      <c r="K142" s="255" t="s">
        <v>1</v>
      </c>
      <c r="L142" s="34"/>
      <c r="M142" s="168" t="s">
        <v>1</v>
      </c>
      <c r="N142" s="169" t="s">
        <v>41</v>
      </c>
      <c r="O142" s="59"/>
      <c r="P142" s="170">
        <f>O142*H142</f>
        <v>0</v>
      </c>
      <c r="Q142" s="170">
        <v>0</v>
      </c>
      <c r="R142" s="170">
        <f>Q142*H142</f>
        <v>0</v>
      </c>
      <c r="S142" s="170">
        <v>0</v>
      </c>
      <c r="T142" s="171">
        <f>S142*H142</f>
        <v>0</v>
      </c>
      <c r="U142" s="33"/>
      <c r="V142" s="33"/>
      <c r="W142" s="33"/>
      <c r="X142" s="33"/>
      <c r="Y142" s="33"/>
      <c r="Z142" s="33"/>
      <c r="AA142" s="33"/>
      <c r="AB142" s="33"/>
      <c r="AC142" s="33"/>
      <c r="AD142" s="33"/>
      <c r="AE142" s="33"/>
      <c r="AR142" s="172" t="s">
        <v>4117</v>
      </c>
      <c r="AT142" s="172" t="s">
        <v>237</v>
      </c>
      <c r="AU142" s="172" t="s">
        <v>93</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4117</v>
      </c>
      <c r="BM142" s="172" t="s">
        <v>4161</v>
      </c>
    </row>
    <row r="143" spans="1:65" s="2" customFormat="1" x14ac:dyDescent="0.2">
      <c r="A143" s="33"/>
      <c r="B143" s="34"/>
      <c r="C143" s="33"/>
      <c r="D143" s="174" t="s">
        <v>243</v>
      </c>
      <c r="E143" s="33"/>
      <c r="F143" s="175" t="s">
        <v>4160</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93</v>
      </c>
    </row>
    <row r="144" spans="1:65" s="14" customFormat="1" x14ac:dyDescent="0.2">
      <c r="B144" s="185"/>
      <c r="D144" s="174" t="s">
        <v>247</v>
      </c>
      <c r="E144" s="186" t="s">
        <v>1</v>
      </c>
      <c r="F144" s="187" t="s">
        <v>85</v>
      </c>
      <c r="G144" s="244"/>
      <c r="H144" s="245">
        <v>2</v>
      </c>
      <c r="I144" s="244"/>
      <c r="J144" s="244"/>
      <c r="K144" s="244"/>
      <c r="L144" s="185"/>
      <c r="M144" s="188"/>
      <c r="N144" s="189"/>
      <c r="O144" s="189"/>
      <c r="P144" s="189"/>
      <c r="Q144" s="189"/>
      <c r="R144" s="189"/>
      <c r="S144" s="189"/>
      <c r="T144" s="190"/>
      <c r="AT144" s="186" t="s">
        <v>247</v>
      </c>
      <c r="AU144" s="186" t="s">
        <v>93</v>
      </c>
      <c r="AV144" s="14" t="s">
        <v>85</v>
      </c>
      <c r="AW144" s="14" t="s">
        <v>33</v>
      </c>
      <c r="AX144" s="14" t="s">
        <v>83</v>
      </c>
      <c r="AY144" s="186" t="s">
        <v>235</v>
      </c>
    </row>
    <row r="145" spans="1:65" s="2" customFormat="1" ht="14.45" customHeight="1" x14ac:dyDescent="0.2">
      <c r="A145" s="33"/>
      <c r="B145" s="162"/>
      <c r="C145" s="197" t="s">
        <v>288</v>
      </c>
      <c r="D145" s="197" t="s">
        <v>338</v>
      </c>
      <c r="E145" s="198" t="s">
        <v>4162</v>
      </c>
      <c r="F145" s="199" t="s">
        <v>4163</v>
      </c>
      <c r="G145" s="248" t="s">
        <v>648</v>
      </c>
      <c r="H145" s="249">
        <v>2</v>
      </c>
      <c r="I145" s="200"/>
      <c r="J145" s="256">
        <f>ROUND(I145*H145,2)</f>
        <v>0</v>
      </c>
      <c r="K145" s="257" t="s">
        <v>1</v>
      </c>
      <c r="L145" s="201"/>
      <c r="M145" s="202" t="s">
        <v>1</v>
      </c>
      <c r="N145" s="203"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4117</v>
      </c>
      <c r="AT145" s="172" t="s">
        <v>338</v>
      </c>
      <c r="AU145" s="172" t="s">
        <v>93</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4117</v>
      </c>
      <c r="BM145" s="172" t="s">
        <v>4164</v>
      </c>
    </row>
    <row r="146" spans="1:65" s="2" customFormat="1" x14ac:dyDescent="0.2">
      <c r="A146" s="33"/>
      <c r="B146" s="34"/>
      <c r="C146" s="33"/>
      <c r="D146" s="174" t="s">
        <v>243</v>
      </c>
      <c r="E146" s="33"/>
      <c r="F146" s="175" t="s">
        <v>4163</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93</v>
      </c>
    </row>
    <row r="147" spans="1:65" s="13" customFormat="1" x14ac:dyDescent="0.2">
      <c r="B147" s="179"/>
      <c r="D147" s="174" t="s">
        <v>247</v>
      </c>
      <c r="E147" s="180" t="s">
        <v>1</v>
      </c>
      <c r="F147" s="181" t="s">
        <v>4165</v>
      </c>
      <c r="G147" s="242"/>
      <c r="H147" s="243" t="s">
        <v>1</v>
      </c>
      <c r="I147" s="242"/>
      <c r="J147" s="242"/>
      <c r="K147" s="242"/>
      <c r="L147" s="179"/>
      <c r="M147" s="182"/>
      <c r="N147" s="183"/>
      <c r="O147" s="183"/>
      <c r="P147" s="183"/>
      <c r="Q147" s="183"/>
      <c r="R147" s="183"/>
      <c r="S147" s="183"/>
      <c r="T147" s="184"/>
      <c r="AT147" s="180" t="s">
        <v>247</v>
      </c>
      <c r="AU147" s="180" t="s">
        <v>93</v>
      </c>
      <c r="AV147" s="13" t="s">
        <v>83</v>
      </c>
      <c r="AW147" s="13" t="s">
        <v>33</v>
      </c>
      <c r="AX147" s="13" t="s">
        <v>76</v>
      </c>
      <c r="AY147" s="180" t="s">
        <v>235</v>
      </c>
    </row>
    <row r="148" spans="1:65" s="14" customFormat="1" x14ac:dyDescent="0.2">
      <c r="B148" s="185"/>
      <c r="D148" s="174" t="s">
        <v>247</v>
      </c>
      <c r="E148" s="186" t="s">
        <v>1</v>
      </c>
      <c r="F148" s="187" t="s">
        <v>85</v>
      </c>
      <c r="G148" s="244"/>
      <c r="H148" s="245">
        <v>2</v>
      </c>
      <c r="I148" s="244"/>
      <c r="J148" s="244"/>
      <c r="K148" s="244"/>
      <c r="L148" s="185"/>
      <c r="M148" s="188"/>
      <c r="N148" s="189"/>
      <c r="O148" s="189"/>
      <c r="P148" s="189"/>
      <c r="Q148" s="189"/>
      <c r="R148" s="189"/>
      <c r="S148" s="189"/>
      <c r="T148" s="190"/>
      <c r="AT148" s="186" t="s">
        <v>247</v>
      </c>
      <c r="AU148" s="186" t="s">
        <v>93</v>
      </c>
      <c r="AV148" s="14" t="s">
        <v>85</v>
      </c>
      <c r="AW148" s="14" t="s">
        <v>33</v>
      </c>
      <c r="AX148" s="14" t="s">
        <v>83</v>
      </c>
      <c r="AY148" s="186" t="s">
        <v>235</v>
      </c>
    </row>
    <row r="149" spans="1:65" s="12" customFormat="1" ht="20.85" customHeight="1" x14ac:dyDescent="0.2">
      <c r="B149" s="152"/>
      <c r="D149" s="153" t="s">
        <v>75</v>
      </c>
      <c r="E149" s="161" t="s">
        <v>178</v>
      </c>
      <c r="F149" s="161" t="s">
        <v>179</v>
      </c>
      <c r="G149" s="239"/>
      <c r="H149" s="239"/>
      <c r="I149" s="239"/>
      <c r="J149" s="253">
        <f>BK149</f>
        <v>0</v>
      </c>
      <c r="K149" s="239"/>
      <c r="L149" s="152"/>
      <c r="M149" s="155"/>
      <c r="N149" s="156"/>
      <c r="O149" s="156"/>
      <c r="P149" s="157">
        <f>SUM(P150:P156)</f>
        <v>0</v>
      </c>
      <c r="Q149" s="156"/>
      <c r="R149" s="157">
        <f>SUM(R150:R156)</f>
        <v>0</v>
      </c>
      <c r="S149" s="156"/>
      <c r="T149" s="158">
        <f>SUM(T150:T156)</f>
        <v>0</v>
      </c>
      <c r="AR149" s="153" t="s">
        <v>98</v>
      </c>
      <c r="AT149" s="159" t="s">
        <v>75</v>
      </c>
      <c r="AU149" s="159" t="s">
        <v>85</v>
      </c>
      <c r="AY149" s="153" t="s">
        <v>235</v>
      </c>
      <c r="BK149" s="160">
        <f>SUM(BK150:BK156)</f>
        <v>0</v>
      </c>
    </row>
    <row r="150" spans="1:65" s="2" customFormat="1" ht="14.45" customHeight="1" x14ac:dyDescent="0.2">
      <c r="A150" s="33"/>
      <c r="B150" s="162"/>
      <c r="C150" s="163" t="s">
        <v>307</v>
      </c>
      <c r="D150" s="163" t="s">
        <v>237</v>
      </c>
      <c r="E150" s="164" t="s">
        <v>4166</v>
      </c>
      <c r="F150" s="165" t="s">
        <v>4167</v>
      </c>
      <c r="G150" s="240" t="s">
        <v>648</v>
      </c>
      <c r="H150" s="241">
        <v>1</v>
      </c>
      <c r="I150" s="167"/>
      <c r="J150" s="254">
        <f>ROUND(I150*H150,2)</f>
        <v>0</v>
      </c>
      <c r="K150" s="255" t="s">
        <v>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4117</v>
      </c>
      <c r="AT150" s="172" t="s">
        <v>237</v>
      </c>
      <c r="AU150" s="172" t="s">
        <v>93</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4117</v>
      </c>
      <c r="BM150" s="172" t="s">
        <v>4168</v>
      </c>
    </row>
    <row r="151" spans="1:65" s="2" customFormat="1" x14ac:dyDescent="0.2">
      <c r="A151" s="33"/>
      <c r="B151" s="34"/>
      <c r="C151" s="33"/>
      <c r="D151" s="174" t="s">
        <v>243</v>
      </c>
      <c r="E151" s="33"/>
      <c r="F151" s="175" t="s">
        <v>4167</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93</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93</v>
      </c>
      <c r="AV152" s="14" t="s">
        <v>85</v>
      </c>
      <c r="AW152" s="14" t="s">
        <v>33</v>
      </c>
      <c r="AX152" s="14" t="s">
        <v>83</v>
      </c>
      <c r="AY152" s="186" t="s">
        <v>235</v>
      </c>
    </row>
    <row r="153" spans="1:65" s="2" customFormat="1" ht="14.45" customHeight="1" x14ac:dyDescent="0.2">
      <c r="A153" s="33"/>
      <c r="B153" s="162"/>
      <c r="C153" s="197" t="s">
        <v>316</v>
      </c>
      <c r="D153" s="197" t="s">
        <v>338</v>
      </c>
      <c r="E153" s="198" t="s">
        <v>4169</v>
      </c>
      <c r="F153" s="199" t="s">
        <v>4170</v>
      </c>
      <c r="G153" s="248" t="s">
        <v>648</v>
      </c>
      <c r="H153" s="249">
        <v>1</v>
      </c>
      <c r="I153" s="200"/>
      <c r="J153" s="256">
        <f>ROUND(I153*H153,2)</f>
        <v>0</v>
      </c>
      <c r="K153" s="257" t="s">
        <v>1</v>
      </c>
      <c r="L153" s="201"/>
      <c r="M153" s="202" t="s">
        <v>1</v>
      </c>
      <c r="N153" s="203"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4117</v>
      </c>
      <c r="AT153" s="172" t="s">
        <v>338</v>
      </c>
      <c r="AU153" s="172" t="s">
        <v>93</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4117</v>
      </c>
      <c r="BM153" s="172" t="s">
        <v>4171</v>
      </c>
    </row>
    <row r="154" spans="1:65" s="2" customFormat="1" x14ac:dyDescent="0.2">
      <c r="A154" s="33"/>
      <c r="B154" s="34"/>
      <c r="C154" s="33"/>
      <c r="D154" s="174" t="s">
        <v>243</v>
      </c>
      <c r="E154" s="33"/>
      <c r="F154" s="175" t="s">
        <v>4170</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93</v>
      </c>
    </row>
    <row r="155" spans="1:65" s="13" customFormat="1" x14ac:dyDescent="0.2">
      <c r="B155" s="179"/>
      <c r="D155" s="174" t="s">
        <v>247</v>
      </c>
      <c r="E155" s="180" t="s">
        <v>1</v>
      </c>
      <c r="F155" s="181" t="s">
        <v>4172</v>
      </c>
      <c r="G155" s="242"/>
      <c r="H155" s="243" t="s">
        <v>1</v>
      </c>
      <c r="I155" s="242"/>
      <c r="J155" s="242"/>
      <c r="K155" s="242"/>
      <c r="L155" s="179"/>
      <c r="M155" s="182"/>
      <c r="N155" s="183"/>
      <c r="O155" s="183"/>
      <c r="P155" s="183"/>
      <c r="Q155" s="183"/>
      <c r="R155" s="183"/>
      <c r="S155" s="183"/>
      <c r="T155" s="184"/>
      <c r="AT155" s="180" t="s">
        <v>247</v>
      </c>
      <c r="AU155" s="180" t="s">
        <v>93</v>
      </c>
      <c r="AV155" s="13" t="s">
        <v>83</v>
      </c>
      <c r="AW155" s="13" t="s">
        <v>33</v>
      </c>
      <c r="AX155" s="13" t="s">
        <v>76</v>
      </c>
      <c r="AY155" s="180" t="s">
        <v>235</v>
      </c>
    </row>
    <row r="156" spans="1:65" s="14" customFormat="1" x14ac:dyDescent="0.2">
      <c r="B156" s="185"/>
      <c r="D156" s="174" t="s">
        <v>247</v>
      </c>
      <c r="E156" s="186" t="s">
        <v>1</v>
      </c>
      <c r="F156" s="187" t="s">
        <v>83</v>
      </c>
      <c r="G156" s="244"/>
      <c r="H156" s="245">
        <v>1</v>
      </c>
      <c r="I156" s="244"/>
      <c r="J156" s="244"/>
      <c r="K156" s="244"/>
      <c r="L156" s="185"/>
      <c r="M156" s="218"/>
      <c r="N156" s="219"/>
      <c r="O156" s="219"/>
      <c r="P156" s="219"/>
      <c r="Q156" s="219"/>
      <c r="R156" s="219"/>
      <c r="S156" s="219"/>
      <c r="T156" s="220"/>
      <c r="AT156" s="186" t="s">
        <v>247</v>
      </c>
      <c r="AU156" s="186" t="s">
        <v>93</v>
      </c>
      <c r="AV156" s="14" t="s">
        <v>85</v>
      </c>
      <c r="AW156" s="14" t="s">
        <v>33</v>
      </c>
      <c r="AX156" s="14" t="s">
        <v>83</v>
      </c>
      <c r="AY156" s="186" t="s">
        <v>235</v>
      </c>
    </row>
    <row r="157" spans="1:65" s="2" customFormat="1" ht="6.95" customHeight="1" x14ac:dyDescent="0.2">
      <c r="A157" s="33"/>
      <c r="B157" s="48"/>
      <c r="C157" s="49"/>
      <c r="D157" s="49"/>
      <c r="E157" s="49"/>
      <c r="F157" s="49"/>
      <c r="G157" s="250"/>
      <c r="H157" s="250"/>
      <c r="I157" s="250"/>
      <c r="J157" s="250"/>
      <c r="K157" s="250"/>
      <c r="L157" s="34"/>
      <c r="M157" s="33"/>
      <c r="O157" s="33"/>
      <c r="P157" s="33"/>
      <c r="Q157" s="33"/>
      <c r="R157" s="33"/>
      <c r="S157" s="33"/>
      <c r="T157" s="33"/>
      <c r="U157" s="33"/>
      <c r="V157" s="33"/>
      <c r="W157" s="33"/>
      <c r="X157" s="33"/>
      <c r="Y157" s="33"/>
      <c r="Z157" s="33"/>
      <c r="AA157" s="33"/>
      <c r="AB157" s="33"/>
      <c r="AC157" s="33"/>
      <c r="AD157" s="33"/>
      <c r="AE157" s="33"/>
    </row>
  </sheetData>
  <sheetProtection password="F3DC" sheet="1" objects="1" scenarios="1"/>
  <autoFilter ref="C121:K156"/>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election activeCell="J127" sqref="J127"/>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192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266" t="s">
        <v>4173</v>
      </c>
      <c r="F9" s="310"/>
      <c r="G9" s="310"/>
      <c r="H9" s="310"/>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11" t="str">
        <f>'Rekapitulace stavby'!E14</f>
        <v>Vyplň údaj</v>
      </c>
      <c r="F18" s="297"/>
      <c r="G18" s="297"/>
      <c r="H18" s="297"/>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01" t="s">
        <v>1</v>
      </c>
      <c r="F27" s="301"/>
      <c r="G27" s="301"/>
      <c r="H27" s="301"/>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ROUND((SUM(BE118:BE136)),  2)</f>
        <v>0</v>
      </c>
      <c r="G33" s="33"/>
      <c r="H33" s="33"/>
      <c r="I33" s="113">
        <v>0.21</v>
      </c>
      <c r="J33" s="112">
        <f>ROUND(((SUM(BE118:BE136))*I33),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ROUND((SUM(BF118:BF136)),  2)</f>
        <v>0</v>
      </c>
      <c r="G34" s="33"/>
      <c r="H34" s="33"/>
      <c r="I34" s="113">
        <v>0.15</v>
      </c>
      <c r="J34" s="112">
        <f>ROUND(((SUM(BF118:BF136))*I34),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ROUND((SUM(BG118:BG136)),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ROUND((SUM(BH118:BH136)),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ROUND((SUM(BI118:BI136)),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266" t="str">
        <f>E9</f>
        <v>PS 02 - Provozní a trvalé hrazení</v>
      </c>
      <c r="F87" s="310"/>
      <c r="G87" s="310"/>
      <c r="H87" s="310"/>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4136</v>
      </c>
      <c r="E97" s="134"/>
      <c r="F97" s="134"/>
      <c r="G97" s="134"/>
      <c r="H97" s="134"/>
      <c r="I97" s="135"/>
      <c r="J97" s="136">
        <f>J119</f>
        <v>0</v>
      </c>
      <c r="L97" s="132"/>
    </row>
    <row r="98" spans="1:31" s="10" customFormat="1" ht="19.899999999999999" customHeight="1" x14ac:dyDescent="0.2">
      <c r="B98" s="137"/>
      <c r="D98" s="138" t="s">
        <v>4174</v>
      </c>
      <c r="E98" s="139"/>
      <c r="F98" s="139"/>
      <c r="G98" s="139"/>
      <c r="H98" s="139"/>
      <c r="I98" s="140"/>
      <c r="J98" s="141">
        <f>J120</f>
        <v>0</v>
      </c>
      <c r="L98" s="137"/>
    </row>
    <row r="99" spans="1:31" s="2" customFormat="1" ht="21.7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x14ac:dyDescent="0.2">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x14ac:dyDescent="0.2">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x14ac:dyDescent="0.2">
      <c r="A105" s="33"/>
      <c r="B105" s="34"/>
      <c r="C105" s="22" t="s">
        <v>220</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x14ac:dyDescent="0.2">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x14ac:dyDescent="0.2">
      <c r="A108" s="33"/>
      <c r="B108" s="34"/>
      <c r="C108" s="33"/>
      <c r="D108" s="33"/>
      <c r="E108" s="307" t="str">
        <f>E7</f>
        <v>Morava km 137,021 - revitalizace VH uzlu Nedakonice</v>
      </c>
      <c r="F108" s="308"/>
      <c r="G108" s="308"/>
      <c r="H108" s="308"/>
      <c r="I108" s="103"/>
      <c r="J108" s="33"/>
      <c r="K108" s="33"/>
      <c r="L108" s="43"/>
      <c r="S108" s="33"/>
      <c r="T108" s="33"/>
      <c r="U108" s="33"/>
      <c r="V108" s="33"/>
      <c r="W108" s="33"/>
      <c r="X108" s="33"/>
      <c r="Y108" s="33"/>
      <c r="Z108" s="33"/>
      <c r="AA108" s="33"/>
      <c r="AB108" s="33"/>
      <c r="AC108" s="33"/>
      <c r="AD108" s="33"/>
      <c r="AE108" s="33"/>
    </row>
    <row r="109" spans="1:31" s="2" customFormat="1" ht="12" customHeight="1" x14ac:dyDescent="0.2">
      <c r="A109" s="33"/>
      <c r="B109" s="34"/>
      <c r="C109" s="28" t="s">
        <v>197</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x14ac:dyDescent="0.2">
      <c r="A110" s="33"/>
      <c r="B110" s="34"/>
      <c r="C110" s="33"/>
      <c r="D110" s="33"/>
      <c r="E110" s="266" t="str">
        <f>E9</f>
        <v>PS 02 - Provozní a trvalé hrazení</v>
      </c>
      <c r="F110" s="310"/>
      <c r="G110" s="310"/>
      <c r="H110" s="310"/>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20</v>
      </c>
      <c r="D112" s="33"/>
      <c r="E112" s="33"/>
      <c r="F112" s="26" t="str">
        <f>F12</f>
        <v>Nedakonice</v>
      </c>
      <c r="G112" s="33"/>
      <c r="H112" s="33"/>
      <c r="I112" s="104" t="s">
        <v>22</v>
      </c>
      <c r="J112" s="56" t="str">
        <f>IF(J12="","",J12)</f>
        <v>11. 3. 2020</v>
      </c>
      <c r="K112" s="33"/>
      <c r="L112" s="43"/>
      <c r="S112" s="33"/>
      <c r="T112" s="33"/>
      <c r="U112" s="33"/>
      <c r="V112" s="33"/>
      <c r="W112" s="33"/>
      <c r="X112" s="33"/>
      <c r="Y112" s="33"/>
      <c r="Z112" s="33"/>
      <c r="AA112" s="33"/>
      <c r="AB112" s="33"/>
      <c r="AC112" s="33"/>
      <c r="AD112" s="33"/>
      <c r="AE112" s="33"/>
    </row>
    <row r="113" spans="1:65"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55.15" customHeight="1" x14ac:dyDescent="0.2">
      <c r="A114" s="33"/>
      <c r="B114" s="34"/>
      <c r="C114" s="28" t="s">
        <v>24</v>
      </c>
      <c r="D114" s="33"/>
      <c r="E114" s="33"/>
      <c r="F114" s="26" t="str">
        <f>E15</f>
        <v xml:space="preserve"> </v>
      </c>
      <c r="G114" s="33"/>
      <c r="H114" s="33"/>
      <c r="I114" s="104" t="s">
        <v>30</v>
      </c>
      <c r="J114" s="31" t="str">
        <f>E21</f>
        <v>AGPOL s.r.o., Jungmannova 153/12, 77900 Olomouc</v>
      </c>
      <c r="K114" s="33"/>
      <c r="L114" s="43"/>
      <c r="S114" s="33"/>
      <c r="T114" s="33"/>
      <c r="U114" s="33"/>
      <c r="V114" s="33"/>
      <c r="W114" s="33"/>
      <c r="X114" s="33"/>
      <c r="Y114" s="33"/>
      <c r="Z114" s="33"/>
      <c r="AA114" s="33"/>
      <c r="AB114" s="33"/>
      <c r="AC114" s="33"/>
      <c r="AD114" s="33"/>
      <c r="AE114" s="33"/>
    </row>
    <row r="115" spans="1:65" s="2" customFormat="1" ht="55.15" customHeight="1" x14ac:dyDescent="0.2">
      <c r="A115" s="33"/>
      <c r="B115" s="34"/>
      <c r="C115" s="28" t="s">
        <v>28</v>
      </c>
      <c r="D115" s="33"/>
      <c r="E115" s="33"/>
      <c r="F115" s="26" t="str">
        <f>IF(E18="","",E18)</f>
        <v>Vyplň údaj</v>
      </c>
      <c r="G115" s="33"/>
      <c r="H115" s="33"/>
      <c r="I115" s="104" t="s">
        <v>34</v>
      </c>
      <c r="J115" s="31" t="str">
        <f>E24</f>
        <v>AGPOL s.r.o., Jungmannova 153/12, 77900 Olomouc</v>
      </c>
      <c r="K115" s="33"/>
      <c r="L115" s="43"/>
      <c r="S115" s="33"/>
      <c r="T115" s="33"/>
      <c r="U115" s="33"/>
      <c r="V115" s="33"/>
      <c r="W115" s="33"/>
      <c r="X115" s="33"/>
      <c r="Y115" s="33"/>
      <c r="Z115" s="33"/>
      <c r="AA115" s="33"/>
      <c r="AB115" s="33"/>
      <c r="AC115" s="33"/>
      <c r="AD115" s="33"/>
      <c r="AE115" s="33"/>
    </row>
    <row r="116" spans="1:65" s="2" customFormat="1" ht="10.3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x14ac:dyDescent="0.2">
      <c r="A117" s="142"/>
      <c r="B117" s="143"/>
      <c r="C117" s="144" t="s">
        <v>221</v>
      </c>
      <c r="D117" s="145" t="s">
        <v>61</v>
      </c>
      <c r="E117" s="145" t="s">
        <v>57</v>
      </c>
      <c r="F117" s="145" t="s">
        <v>58</v>
      </c>
      <c r="G117" s="145" t="s">
        <v>222</v>
      </c>
      <c r="H117" s="145" t="s">
        <v>223</v>
      </c>
      <c r="I117" s="146" t="s">
        <v>224</v>
      </c>
      <c r="J117" s="145" t="s">
        <v>205</v>
      </c>
      <c r="K117" s="147" t="s">
        <v>225</v>
      </c>
      <c r="L117" s="148"/>
      <c r="M117" s="63" t="s">
        <v>1</v>
      </c>
      <c r="N117" s="64" t="s">
        <v>40</v>
      </c>
      <c r="O117" s="64" t="s">
        <v>226</v>
      </c>
      <c r="P117" s="64" t="s">
        <v>227</v>
      </c>
      <c r="Q117" s="64" t="s">
        <v>228</v>
      </c>
      <c r="R117" s="64" t="s">
        <v>229</v>
      </c>
      <c r="S117" s="64" t="s">
        <v>230</v>
      </c>
      <c r="T117" s="65" t="s">
        <v>231</v>
      </c>
      <c r="U117" s="142"/>
      <c r="V117" s="142"/>
      <c r="W117" s="142"/>
      <c r="X117" s="142"/>
      <c r="Y117" s="142"/>
      <c r="Z117" s="142"/>
      <c r="AA117" s="142"/>
      <c r="AB117" s="142"/>
      <c r="AC117" s="142"/>
      <c r="AD117" s="142"/>
      <c r="AE117" s="142"/>
    </row>
    <row r="118" spans="1:65" s="2" customFormat="1" ht="22.9" customHeight="1" x14ac:dyDescent="0.25">
      <c r="A118" s="33"/>
      <c r="B118" s="34"/>
      <c r="C118" s="70" t="s">
        <v>232</v>
      </c>
      <c r="D118" s="33"/>
      <c r="E118" s="33"/>
      <c r="F118" s="33"/>
      <c r="G118" s="238"/>
      <c r="H118" s="238"/>
      <c r="I118" s="238"/>
      <c r="J118" s="251">
        <f>BK118</f>
        <v>0</v>
      </c>
      <c r="K118" s="238"/>
      <c r="L118" s="34"/>
      <c r="M118" s="66"/>
      <c r="N118" s="57"/>
      <c r="O118" s="67"/>
      <c r="P118" s="149">
        <f>P119</f>
        <v>0</v>
      </c>
      <c r="Q118" s="67"/>
      <c r="R118" s="149">
        <f>R119</f>
        <v>0</v>
      </c>
      <c r="S118" s="67"/>
      <c r="T118" s="150">
        <f>T119</f>
        <v>0</v>
      </c>
      <c r="U118" s="33"/>
      <c r="V118" s="33"/>
      <c r="W118" s="33"/>
      <c r="X118" s="33"/>
      <c r="Y118" s="33"/>
      <c r="Z118" s="33"/>
      <c r="AA118" s="33"/>
      <c r="AB118" s="33"/>
      <c r="AC118" s="33"/>
      <c r="AD118" s="33"/>
      <c r="AE118" s="33"/>
      <c r="AT118" s="18" t="s">
        <v>75</v>
      </c>
      <c r="AU118" s="18" t="s">
        <v>207</v>
      </c>
      <c r="BK118" s="151">
        <f>BK119</f>
        <v>0</v>
      </c>
    </row>
    <row r="119" spans="1:65" s="12" customFormat="1" ht="25.9" customHeight="1" x14ac:dyDescent="0.2">
      <c r="B119" s="152"/>
      <c r="D119" s="153" t="s">
        <v>75</v>
      </c>
      <c r="E119" s="154" t="s">
        <v>4142</v>
      </c>
      <c r="F119" s="154" t="s">
        <v>4142</v>
      </c>
      <c r="G119" s="239"/>
      <c r="H119" s="239"/>
      <c r="I119" s="239"/>
      <c r="J119" s="252">
        <f>BK119</f>
        <v>0</v>
      </c>
      <c r="K119" s="239"/>
      <c r="L119" s="152"/>
      <c r="M119" s="155"/>
      <c r="N119" s="156"/>
      <c r="O119" s="156"/>
      <c r="P119" s="157">
        <f>P120</f>
        <v>0</v>
      </c>
      <c r="Q119" s="156"/>
      <c r="R119" s="157">
        <f>R120</f>
        <v>0</v>
      </c>
      <c r="S119" s="156"/>
      <c r="T119" s="158">
        <f>T120</f>
        <v>0</v>
      </c>
      <c r="AR119" s="153" t="s">
        <v>98</v>
      </c>
      <c r="AT119" s="159" t="s">
        <v>75</v>
      </c>
      <c r="AU119" s="159" t="s">
        <v>76</v>
      </c>
      <c r="AY119" s="153" t="s">
        <v>235</v>
      </c>
      <c r="BK119" s="160">
        <f>BK120</f>
        <v>0</v>
      </c>
    </row>
    <row r="120" spans="1:65" s="12" customFormat="1" ht="22.9" customHeight="1" x14ac:dyDescent="0.2">
      <c r="B120" s="152"/>
      <c r="D120" s="153" t="s">
        <v>75</v>
      </c>
      <c r="E120" s="161" t="s">
        <v>190</v>
      </c>
      <c r="F120" s="161" t="s">
        <v>4175</v>
      </c>
      <c r="G120" s="239"/>
      <c r="H120" s="239"/>
      <c r="I120" s="239"/>
      <c r="J120" s="253">
        <f>BK120</f>
        <v>0</v>
      </c>
      <c r="K120" s="239"/>
      <c r="L120" s="152"/>
      <c r="M120" s="155"/>
      <c r="N120" s="156"/>
      <c r="O120" s="156"/>
      <c r="P120" s="157">
        <f>SUM(P121:P136)</f>
        <v>0</v>
      </c>
      <c r="Q120" s="156"/>
      <c r="R120" s="157">
        <f>SUM(R121:R136)</f>
        <v>0</v>
      </c>
      <c r="S120" s="156"/>
      <c r="T120" s="158">
        <f>SUM(T121:T136)</f>
        <v>0</v>
      </c>
      <c r="AR120" s="153" t="s">
        <v>98</v>
      </c>
      <c r="AT120" s="159" t="s">
        <v>75</v>
      </c>
      <c r="AU120" s="159" t="s">
        <v>83</v>
      </c>
      <c r="AY120" s="153" t="s">
        <v>235</v>
      </c>
      <c r="BK120" s="160">
        <f>SUM(BK121:BK136)</f>
        <v>0</v>
      </c>
    </row>
    <row r="121" spans="1:65" s="2" customFormat="1" ht="14.45" customHeight="1" x14ac:dyDescent="0.2">
      <c r="A121" s="33"/>
      <c r="B121" s="162"/>
      <c r="C121" s="163" t="s">
        <v>83</v>
      </c>
      <c r="D121" s="163" t="s">
        <v>237</v>
      </c>
      <c r="E121" s="164" t="s">
        <v>4145</v>
      </c>
      <c r="F121" s="165" t="s">
        <v>4176</v>
      </c>
      <c r="G121" s="240" t="s">
        <v>670</v>
      </c>
      <c r="H121" s="241">
        <v>1</v>
      </c>
      <c r="I121" s="167"/>
      <c r="J121" s="254">
        <f>ROUND(I121*H121,2)</f>
        <v>0</v>
      </c>
      <c r="K121" s="255" t="s">
        <v>1</v>
      </c>
      <c r="L121" s="34"/>
      <c r="M121" s="168" t="s">
        <v>1</v>
      </c>
      <c r="N121" s="169" t="s">
        <v>41</v>
      </c>
      <c r="O121" s="59"/>
      <c r="P121" s="170">
        <f>O121*H121</f>
        <v>0</v>
      </c>
      <c r="Q121" s="170">
        <v>0</v>
      </c>
      <c r="R121" s="170">
        <f>Q121*H121</f>
        <v>0</v>
      </c>
      <c r="S121" s="170">
        <v>0</v>
      </c>
      <c r="T121" s="171">
        <f>S121*H121</f>
        <v>0</v>
      </c>
      <c r="U121" s="33"/>
      <c r="V121" s="33"/>
      <c r="W121" s="33"/>
      <c r="X121" s="33"/>
      <c r="Y121" s="33"/>
      <c r="Z121" s="33"/>
      <c r="AA121" s="33"/>
      <c r="AB121" s="33"/>
      <c r="AC121" s="33"/>
      <c r="AD121" s="33"/>
      <c r="AE121" s="33"/>
      <c r="AR121" s="172" t="s">
        <v>4117</v>
      </c>
      <c r="AT121" s="172" t="s">
        <v>237</v>
      </c>
      <c r="AU121" s="172" t="s">
        <v>85</v>
      </c>
      <c r="AY121" s="18" t="s">
        <v>235</v>
      </c>
      <c r="BE121" s="173">
        <f>IF(N121="základní",J121,0)</f>
        <v>0</v>
      </c>
      <c r="BF121" s="173">
        <f>IF(N121="snížená",J121,0)</f>
        <v>0</v>
      </c>
      <c r="BG121" s="173">
        <f>IF(N121="zákl. přenesená",J121,0)</f>
        <v>0</v>
      </c>
      <c r="BH121" s="173">
        <f>IF(N121="sníž. přenesená",J121,0)</f>
        <v>0</v>
      </c>
      <c r="BI121" s="173">
        <f>IF(N121="nulová",J121,0)</f>
        <v>0</v>
      </c>
      <c r="BJ121" s="18" t="s">
        <v>83</v>
      </c>
      <c r="BK121" s="173">
        <f>ROUND(I121*H121,2)</f>
        <v>0</v>
      </c>
      <c r="BL121" s="18" t="s">
        <v>4117</v>
      </c>
      <c r="BM121" s="172" t="s">
        <v>4177</v>
      </c>
    </row>
    <row r="122" spans="1:65" s="2" customFormat="1" x14ac:dyDescent="0.2">
      <c r="A122" s="33"/>
      <c r="B122" s="34"/>
      <c r="C122" s="33"/>
      <c r="D122" s="174" t="s">
        <v>243</v>
      </c>
      <c r="E122" s="33"/>
      <c r="F122" s="175" t="s">
        <v>4176</v>
      </c>
      <c r="G122" s="238"/>
      <c r="H122" s="238"/>
      <c r="I122" s="238"/>
      <c r="J122" s="238"/>
      <c r="K122" s="238"/>
      <c r="L122" s="34"/>
      <c r="M122" s="176"/>
      <c r="N122" s="177"/>
      <c r="O122" s="59"/>
      <c r="P122" s="59"/>
      <c r="Q122" s="59"/>
      <c r="R122" s="59"/>
      <c r="S122" s="59"/>
      <c r="T122" s="60"/>
      <c r="U122" s="33"/>
      <c r="V122" s="33"/>
      <c r="W122" s="33"/>
      <c r="X122" s="33"/>
      <c r="Y122" s="33"/>
      <c r="Z122" s="33"/>
      <c r="AA122" s="33"/>
      <c r="AB122" s="33"/>
      <c r="AC122" s="33"/>
      <c r="AD122" s="33"/>
      <c r="AE122" s="33"/>
      <c r="AT122" s="18" t="s">
        <v>243</v>
      </c>
      <c r="AU122" s="18" t="s">
        <v>85</v>
      </c>
    </row>
    <row r="123" spans="1:65" s="14" customFormat="1" x14ac:dyDescent="0.2">
      <c r="B123" s="185"/>
      <c r="D123" s="174" t="s">
        <v>247</v>
      </c>
      <c r="E123" s="186" t="s">
        <v>1</v>
      </c>
      <c r="F123" s="187" t="s">
        <v>83</v>
      </c>
      <c r="G123" s="244"/>
      <c r="H123" s="245">
        <v>1</v>
      </c>
      <c r="I123" s="244"/>
      <c r="J123" s="244"/>
      <c r="K123" s="244"/>
      <c r="L123" s="185"/>
      <c r="M123" s="188"/>
      <c r="N123" s="189"/>
      <c r="O123" s="189"/>
      <c r="P123" s="189"/>
      <c r="Q123" s="189"/>
      <c r="R123" s="189"/>
      <c r="S123" s="189"/>
      <c r="T123" s="190"/>
      <c r="AT123" s="186" t="s">
        <v>247</v>
      </c>
      <c r="AU123" s="186" t="s">
        <v>85</v>
      </c>
      <c r="AV123" s="14" t="s">
        <v>85</v>
      </c>
      <c r="AW123" s="14" t="s">
        <v>33</v>
      </c>
      <c r="AX123" s="14" t="s">
        <v>76</v>
      </c>
      <c r="AY123" s="186" t="s">
        <v>235</v>
      </c>
    </row>
    <row r="124" spans="1:65" s="15" customFormat="1" x14ac:dyDescent="0.2">
      <c r="B124" s="191"/>
      <c r="D124" s="174" t="s">
        <v>247</v>
      </c>
      <c r="E124" s="192" t="s">
        <v>1</v>
      </c>
      <c r="F124" s="193" t="s">
        <v>252</v>
      </c>
      <c r="G124" s="246"/>
      <c r="H124" s="247">
        <v>1</v>
      </c>
      <c r="I124" s="246"/>
      <c r="J124" s="246"/>
      <c r="K124" s="246"/>
      <c r="L124" s="191"/>
      <c r="M124" s="194"/>
      <c r="N124" s="195"/>
      <c r="O124" s="195"/>
      <c r="P124" s="195"/>
      <c r="Q124" s="195"/>
      <c r="R124" s="195"/>
      <c r="S124" s="195"/>
      <c r="T124" s="196"/>
      <c r="AT124" s="192" t="s">
        <v>247</v>
      </c>
      <c r="AU124" s="192" t="s">
        <v>85</v>
      </c>
      <c r="AV124" s="15" t="s">
        <v>98</v>
      </c>
      <c r="AW124" s="15" t="s">
        <v>33</v>
      </c>
      <c r="AX124" s="15" t="s">
        <v>83</v>
      </c>
      <c r="AY124" s="192" t="s">
        <v>235</v>
      </c>
    </row>
    <row r="125" spans="1:65" s="2" customFormat="1" ht="14.45" customHeight="1" x14ac:dyDescent="0.2">
      <c r="A125" s="33"/>
      <c r="B125" s="162"/>
      <c r="C125" s="163" t="s">
        <v>85</v>
      </c>
      <c r="D125" s="163" t="s">
        <v>237</v>
      </c>
      <c r="E125" s="164" t="s">
        <v>4152</v>
      </c>
      <c r="F125" s="165" t="s">
        <v>4178</v>
      </c>
      <c r="G125" s="240" t="s">
        <v>670</v>
      </c>
      <c r="H125" s="241">
        <v>1</v>
      </c>
      <c r="I125" s="167"/>
      <c r="J125" s="254">
        <f>ROUND(I125*H125,2)</f>
        <v>0</v>
      </c>
      <c r="K125" s="255" t="s">
        <v>1</v>
      </c>
      <c r="L125" s="34"/>
      <c r="M125" s="168" t="s">
        <v>1</v>
      </c>
      <c r="N125" s="169" t="s">
        <v>41</v>
      </c>
      <c r="O125" s="59"/>
      <c r="P125" s="170">
        <f>O125*H125</f>
        <v>0</v>
      </c>
      <c r="Q125" s="170">
        <v>0</v>
      </c>
      <c r="R125" s="170">
        <f>Q125*H125</f>
        <v>0</v>
      </c>
      <c r="S125" s="170">
        <v>0</v>
      </c>
      <c r="T125" s="171">
        <f>S125*H125</f>
        <v>0</v>
      </c>
      <c r="U125" s="33"/>
      <c r="V125" s="33"/>
      <c r="W125" s="33"/>
      <c r="X125" s="33"/>
      <c r="Y125" s="33"/>
      <c r="Z125" s="33"/>
      <c r="AA125" s="33"/>
      <c r="AB125" s="33"/>
      <c r="AC125" s="33"/>
      <c r="AD125" s="33"/>
      <c r="AE125" s="33"/>
      <c r="AR125" s="172" t="s">
        <v>4117</v>
      </c>
      <c r="AT125" s="172" t="s">
        <v>237</v>
      </c>
      <c r="AU125" s="172" t="s">
        <v>85</v>
      </c>
      <c r="AY125" s="18" t="s">
        <v>235</v>
      </c>
      <c r="BE125" s="173">
        <f>IF(N125="základní",J125,0)</f>
        <v>0</v>
      </c>
      <c r="BF125" s="173">
        <f>IF(N125="snížená",J125,0)</f>
        <v>0</v>
      </c>
      <c r="BG125" s="173">
        <f>IF(N125="zákl. přenesená",J125,0)</f>
        <v>0</v>
      </c>
      <c r="BH125" s="173">
        <f>IF(N125="sníž. přenesená",J125,0)</f>
        <v>0</v>
      </c>
      <c r="BI125" s="173">
        <f>IF(N125="nulová",J125,0)</f>
        <v>0</v>
      </c>
      <c r="BJ125" s="18" t="s">
        <v>83</v>
      </c>
      <c r="BK125" s="173">
        <f>ROUND(I125*H125,2)</f>
        <v>0</v>
      </c>
      <c r="BL125" s="18" t="s">
        <v>4117</v>
      </c>
      <c r="BM125" s="172" t="s">
        <v>4179</v>
      </c>
    </row>
    <row r="126" spans="1:65" s="2" customFormat="1" x14ac:dyDescent="0.2">
      <c r="A126" s="33"/>
      <c r="B126" s="34"/>
      <c r="C126" s="33"/>
      <c r="D126" s="174" t="s">
        <v>243</v>
      </c>
      <c r="E126" s="33"/>
      <c r="F126" s="175" t="s">
        <v>4178</v>
      </c>
      <c r="G126" s="238"/>
      <c r="H126" s="238"/>
      <c r="I126" s="238"/>
      <c r="J126" s="238"/>
      <c r="K126" s="238"/>
      <c r="L126" s="34"/>
      <c r="M126" s="176"/>
      <c r="N126" s="177"/>
      <c r="O126" s="59"/>
      <c r="P126" s="59"/>
      <c r="Q126" s="59"/>
      <c r="R126" s="59"/>
      <c r="S126" s="59"/>
      <c r="T126" s="60"/>
      <c r="U126" s="33"/>
      <c r="V126" s="33"/>
      <c r="W126" s="33"/>
      <c r="X126" s="33"/>
      <c r="Y126" s="33"/>
      <c r="Z126" s="33"/>
      <c r="AA126" s="33"/>
      <c r="AB126" s="33"/>
      <c r="AC126" s="33"/>
      <c r="AD126" s="33"/>
      <c r="AE126" s="33"/>
      <c r="AT126" s="18" t="s">
        <v>243</v>
      </c>
      <c r="AU126" s="18" t="s">
        <v>85</v>
      </c>
    </row>
    <row r="127" spans="1:65" s="2" customFormat="1" ht="195" x14ac:dyDescent="0.2">
      <c r="A127" s="33"/>
      <c r="B127" s="34"/>
      <c r="C127" s="33"/>
      <c r="D127" s="174" t="s">
        <v>408</v>
      </c>
      <c r="E127" s="33"/>
      <c r="F127" s="178" t="s">
        <v>4180</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408</v>
      </c>
      <c r="AU127" s="18" t="s">
        <v>85</v>
      </c>
    </row>
    <row r="128" spans="1:65" s="13" customFormat="1" x14ac:dyDescent="0.2">
      <c r="B128" s="179"/>
      <c r="D128" s="174" t="s">
        <v>247</v>
      </c>
      <c r="E128" s="180" t="s">
        <v>1</v>
      </c>
      <c r="F128" s="181" t="s">
        <v>4181</v>
      </c>
      <c r="G128" s="242"/>
      <c r="H128" s="243" t="s">
        <v>1</v>
      </c>
      <c r="I128" s="242"/>
      <c r="J128" s="242"/>
      <c r="K128" s="242"/>
      <c r="L128" s="179"/>
      <c r="M128" s="182"/>
      <c r="N128" s="183"/>
      <c r="O128" s="183"/>
      <c r="P128" s="183"/>
      <c r="Q128" s="183"/>
      <c r="R128" s="183"/>
      <c r="S128" s="183"/>
      <c r="T128" s="184"/>
      <c r="AT128" s="180" t="s">
        <v>247</v>
      </c>
      <c r="AU128" s="180" t="s">
        <v>85</v>
      </c>
      <c r="AV128" s="13" t="s">
        <v>83</v>
      </c>
      <c r="AW128" s="13" t="s">
        <v>33</v>
      </c>
      <c r="AX128" s="13" t="s">
        <v>76</v>
      </c>
      <c r="AY128" s="180" t="s">
        <v>235</v>
      </c>
    </row>
    <row r="129" spans="1:65" s="13" customFormat="1" x14ac:dyDescent="0.2">
      <c r="B129" s="179"/>
      <c r="D129" s="174" t="s">
        <v>247</v>
      </c>
      <c r="E129" s="180" t="s">
        <v>1</v>
      </c>
      <c r="F129" s="181" t="s">
        <v>4182</v>
      </c>
      <c r="G129" s="242"/>
      <c r="H129" s="243" t="s">
        <v>1</v>
      </c>
      <c r="I129" s="242"/>
      <c r="J129" s="242"/>
      <c r="K129" s="242"/>
      <c r="L129" s="179"/>
      <c r="M129" s="182"/>
      <c r="N129" s="183"/>
      <c r="O129" s="183"/>
      <c r="P129" s="183"/>
      <c r="Q129" s="183"/>
      <c r="R129" s="183"/>
      <c r="S129" s="183"/>
      <c r="T129" s="184"/>
      <c r="AT129" s="180" t="s">
        <v>247</v>
      </c>
      <c r="AU129" s="180" t="s">
        <v>85</v>
      </c>
      <c r="AV129" s="13" t="s">
        <v>83</v>
      </c>
      <c r="AW129" s="13" t="s">
        <v>33</v>
      </c>
      <c r="AX129" s="13" t="s">
        <v>76</v>
      </c>
      <c r="AY129" s="180" t="s">
        <v>235</v>
      </c>
    </row>
    <row r="130" spans="1:65" s="14" customFormat="1" x14ac:dyDescent="0.2">
      <c r="B130" s="185"/>
      <c r="D130" s="174" t="s">
        <v>247</v>
      </c>
      <c r="E130" s="186" t="s">
        <v>1</v>
      </c>
      <c r="F130" s="187" t="s">
        <v>83</v>
      </c>
      <c r="G130" s="244"/>
      <c r="H130" s="245">
        <v>1</v>
      </c>
      <c r="I130" s="244"/>
      <c r="J130" s="244"/>
      <c r="K130" s="244"/>
      <c r="L130" s="185"/>
      <c r="M130" s="188"/>
      <c r="N130" s="189"/>
      <c r="O130" s="189"/>
      <c r="P130" s="189"/>
      <c r="Q130" s="189"/>
      <c r="R130" s="189"/>
      <c r="S130" s="189"/>
      <c r="T130" s="190"/>
      <c r="AT130" s="186" t="s">
        <v>247</v>
      </c>
      <c r="AU130" s="186" t="s">
        <v>85</v>
      </c>
      <c r="AV130" s="14" t="s">
        <v>85</v>
      </c>
      <c r="AW130" s="14" t="s">
        <v>33</v>
      </c>
      <c r="AX130" s="14" t="s">
        <v>76</v>
      </c>
      <c r="AY130" s="186" t="s">
        <v>235</v>
      </c>
    </row>
    <row r="131" spans="1:65" s="15" customFormat="1" x14ac:dyDescent="0.2">
      <c r="B131" s="191"/>
      <c r="D131" s="174" t="s">
        <v>247</v>
      </c>
      <c r="E131" s="192" t="s">
        <v>1</v>
      </c>
      <c r="F131" s="193" t="s">
        <v>252</v>
      </c>
      <c r="G131" s="246"/>
      <c r="H131" s="247">
        <v>1</v>
      </c>
      <c r="I131" s="246"/>
      <c r="J131" s="246"/>
      <c r="K131" s="246"/>
      <c r="L131" s="191"/>
      <c r="M131" s="194"/>
      <c r="N131" s="195"/>
      <c r="O131" s="195"/>
      <c r="P131" s="195"/>
      <c r="Q131" s="195"/>
      <c r="R131" s="195"/>
      <c r="S131" s="195"/>
      <c r="T131" s="196"/>
      <c r="AT131" s="192" t="s">
        <v>247</v>
      </c>
      <c r="AU131" s="192" t="s">
        <v>85</v>
      </c>
      <c r="AV131" s="15" t="s">
        <v>98</v>
      </c>
      <c r="AW131" s="15" t="s">
        <v>33</v>
      </c>
      <c r="AX131" s="15" t="s">
        <v>83</v>
      </c>
      <c r="AY131" s="192" t="s">
        <v>235</v>
      </c>
    </row>
    <row r="132" spans="1:65" s="2" customFormat="1" ht="14.45" customHeight="1" x14ac:dyDescent="0.2">
      <c r="A132" s="33"/>
      <c r="B132" s="162"/>
      <c r="C132" s="163" t="s">
        <v>93</v>
      </c>
      <c r="D132" s="163" t="s">
        <v>237</v>
      </c>
      <c r="E132" s="164" t="s">
        <v>4159</v>
      </c>
      <c r="F132" s="165" t="s">
        <v>4183</v>
      </c>
      <c r="G132" s="240" t="s">
        <v>670</v>
      </c>
      <c r="H132" s="241">
        <v>1</v>
      </c>
      <c r="I132" s="167"/>
      <c r="J132" s="254">
        <f>ROUND(I132*H132,2)</f>
        <v>0</v>
      </c>
      <c r="K132" s="255" t="s">
        <v>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4117</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4117</v>
      </c>
      <c r="BM132" s="172" t="s">
        <v>4184</v>
      </c>
    </row>
    <row r="133" spans="1:65" s="2" customFormat="1" x14ac:dyDescent="0.2">
      <c r="A133" s="33"/>
      <c r="B133" s="34"/>
      <c r="C133" s="33"/>
      <c r="D133" s="174" t="s">
        <v>243</v>
      </c>
      <c r="E133" s="33"/>
      <c r="F133" s="175" t="s">
        <v>4183</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39" x14ac:dyDescent="0.2">
      <c r="A134" s="33"/>
      <c r="B134" s="34"/>
      <c r="C134" s="33"/>
      <c r="D134" s="174" t="s">
        <v>408</v>
      </c>
      <c r="E134" s="33"/>
      <c r="F134" s="178" t="s">
        <v>4185</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408</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v>
      </c>
      <c r="I136" s="246"/>
      <c r="J136" s="246"/>
      <c r="K136" s="246"/>
      <c r="L136" s="191"/>
      <c r="M136" s="204"/>
      <c r="N136" s="205"/>
      <c r="O136" s="205"/>
      <c r="P136" s="205"/>
      <c r="Q136" s="205"/>
      <c r="R136" s="205"/>
      <c r="S136" s="205"/>
      <c r="T136" s="206"/>
      <c r="AT136" s="192" t="s">
        <v>247</v>
      </c>
      <c r="AU136" s="192" t="s">
        <v>85</v>
      </c>
      <c r="AV136" s="15" t="s">
        <v>98</v>
      </c>
      <c r="AW136" s="15" t="s">
        <v>33</v>
      </c>
      <c r="AX136" s="15" t="s">
        <v>83</v>
      </c>
      <c r="AY136" s="192" t="s">
        <v>235</v>
      </c>
    </row>
    <row r="137" spans="1:65" s="2" customFormat="1" ht="6.95" customHeight="1" x14ac:dyDescent="0.2">
      <c r="A137" s="33"/>
      <c r="B137" s="48"/>
      <c r="C137" s="49"/>
      <c r="D137" s="49"/>
      <c r="E137" s="49"/>
      <c r="F137" s="49"/>
      <c r="G137" s="250"/>
      <c r="H137" s="250"/>
      <c r="I137" s="250"/>
      <c r="J137" s="250"/>
      <c r="K137" s="250"/>
      <c r="L137" s="34"/>
      <c r="M137" s="33"/>
      <c r="O137" s="33"/>
      <c r="P137" s="33"/>
      <c r="Q137" s="33"/>
      <c r="R137" s="33"/>
      <c r="S137" s="33"/>
      <c r="T137" s="33"/>
      <c r="U137" s="33"/>
      <c r="V137" s="33"/>
      <c r="W137" s="33"/>
      <c r="X137" s="33"/>
      <c r="Y137" s="33"/>
      <c r="Z137" s="33"/>
      <c r="AA137" s="33"/>
      <c r="AB137" s="33"/>
      <c r="AC137" s="33"/>
      <c r="AD137" s="33"/>
      <c r="AE137" s="33"/>
    </row>
  </sheetData>
  <sheetProtection password="F3DC" sheet="1" objects="1" scenarios="1"/>
  <autoFilter ref="C117:K136"/>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0"/>
  <sheetViews>
    <sheetView showGridLines="0" topLeftCell="A128" workbookViewId="0">
      <selection activeCell="X151" sqref="X15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280" t="s">
        <v>5</v>
      </c>
      <c r="M2" s="281"/>
      <c r="N2" s="281"/>
      <c r="O2" s="281"/>
      <c r="P2" s="281"/>
      <c r="Q2" s="281"/>
      <c r="R2" s="281"/>
      <c r="S2" s="281"/>
      <c r="T2" s="281"/>
      <c r="U2" s="281"/>
      <c r="V2" s="281"/>
      <c r="AT2" s="18" t="s">
        <v>195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307" t="str">
        <f>'Rekapitulace stavby'!K6</f>
        <v>Morava km 137,021 - revitalizace VH uzlu Nedakonice</v>
      </c>
      <c r="F7" s="308"/>
      <c r="G7" s="308"/>
      <c r="H7" s="308"/>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266" t="s">
        <v>3899</v>
      </c>
      <c r="F9" s="310"/>
      <c r="G9" s="310"/>
      <c r="H9" s="310"/>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311" t="str">
        <f>'Rekapitulace stavby'!E14</f>
        <v>Vyplň údaj</v>
      </c>
      <c r="F18" s="297"/>
      <c r="G18" s="297"/>
      <c r="H18" s="297"/>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01" t="s">
        <v>1</v>
      </c>
      <c r="F27" s="301"/>
      <c r="G27" s="301"/>
      <c r="H27" s="301"/>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ROUND(J123,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ROUND((SUM(BE123:BE249)),  2)</f>
        <v>0</v>
      </c>
      <c r="G33" s="33"/>
      <c r="H33" s="33"/>
      <c r="I33" s="113">
        <v>0.21</v>
      </c>
      <c r="J33" s="112">
        <f>ROUND(((SUM(BE123:BE249))*I33),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ROUND((SUM(BF123:BF249)),  2)</f>
        <v>0</v>
      </c>
      <c r="G34" s="33"/>
      <c r="H34" s="33"/>
      <c r="I34" s="113">
        <v>0.15</v>
      </c>
      <c r="J34" s="112">
        <f>ROUND(((SUM(BF123:BF249))*I34),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ROUND((SUM(BG123:BG249)),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ROUND((SUM(BH123:BH249)),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ROUND((SUM(BI123:BI249)),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307" t="str">
        <f>E7</f>
        <v>Morava km 137,021 - revitalizace VH uzlu Nedakonice</v>
      </c>
      <c r="F85" s="308"/>
      <c r="G85" s="308"/>
      <c r="H85" s="308"/>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266" t="str">
        <f>E9</f>
        <v>VRN - Vedlejší rozpočtové náklady</v>
      </c>
      <c r="F87" s="310"/>
      <c r="G87" s="310"/>
      <c r="H87" s="310"/>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J123</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3899</v>
      </c>
      <c r="E97" s="134"/>
      <c r="F97" s="134"/>
      <c r="G97" s="134"/>
      <c r="H97" s="134"/>
      <c r="I97" s="135"/>
      <c r="J97" s="136">
        <f>J124</f>
        <v>0</v>
      </c>
      <c r="L97" s="132"/>
    </row>
    <row r="98" spans="1:31" s="10" customFormat="1" ht="19.899999999999999" customHeight="1" x14ac:dyDescent="0.2">
      <c r="B98" s="137"/>
      <c r="D98" s="138" t="s">
        <v>4186</v>
      </c>
      <c r="E98" s="139"/>
      <c r="F98" s="139"/>
      <c r="G98" s="139"/>
      <c r="H98" s="139"/>
      <c r="I98" s="140"/>
      <c r="J98" s="141">
        <f>J125</f>
        <v>0</v>
      </c>
      <c r="L98" s="137"/>
    </row>
    <row r="99" spans="1:31" s="10" customFormat="1" ht="19.899999999999999" customHeight="1" x14ac:dyDescent="0.2">
      <c r="B99" s="137"/>
      <c r="D99" s="138" t="s">
        <v>4187</v>
      </c>
      <c r="E99" s="139"/>
      <c r="F99" s="139"/>
      <c r="G99" s="139"/>
      <c r="H99" s="139"/>
      <c r="I99" s="140"/>
      <c r="J99" s="141">
        <f>J163</f>
        <v>0</v>
      </c>
      <c r="L99" s="137"/>
    </row>
    <row r="100" spans="1:31" s="10" customFormat="1" ht="19.899999999999999" customHeight="1" x14ac:dyDescent="0.2">
      <c r="B100" s="137"/>
      <c r="D100" s="138" t="s">
        <v>4188</v>
      </c>
      <c r="E100" s="139"/>
      <c r="F100" s="139"/>
      <c r="G100" s="139"/>
      <c r="H100" s="139"/>
      <c r="I100" s="140"/>
      <c r="J100" s="141">
        <f>J188</f>
        <v>0</v>
      </c>
      <c r="L100" s="137"/>
    </row>
    <row r="101" spans="1:31" s="10" customFormat="1" ht="19.899999999999999" customHeight="1" x14ac:dyDescent="0.2">
      <c r="B101" s="137"/>
      <c r="D101" s="138" t="s">
        <v>3900</v>
      </c>
      <c r="E101" s="139"/>
      <c r="F101" s="139"/>
      <c r="G101" s="139"/>
      <c r="H101" s="139"/>
      <c r="I101" s="140"/>
      <c r="J101" s="141">
        <f>J213</f>
        <v>0</v>
      </c>
      <c r="L101" s="137"/>
    </row>
    <row r="102" spans="1:31" s="10" customFormat="1" ht="19.899999999999999" customHeight="1" x14ac:dyDescent="0.2">
      <c r="B102" s="137"/>
      <c r="D102" s="138" t="s">
        <v>4189</v>
      </c>
      <c r="E102" s="139"/>
      <c r="F102" s="139"/>
      <c r="G102" s="139"/>
      <c r="H102" s="139"/>
      <c r="I102" s="140"/>
      <c r="J102" s="141">
        <f>J217</f>
        <v>0</v>
      </c>
      <c r="L102" s="137"/>
    </row>
    <row r="103" spans="1:31" s="10" customFormat="1" ht="19.899999999999999" customHeight="1" x14ac:dyDescent="0.2">
      <c r="B103" s="137"/>
      <c r="D103" s="138" t="s">
        <v>4190</v>
      </c>
      <c r="E103" s="139"/>
      <c r="F103" s="139"/>
      <c r="G103" s="139"/>
      <c r="H103" s="139"/>
      <c r="I103" s="140"/>
      <c r="J103" s="141">
        <f>J226</f>
        <v>0</v>
      </c>
      <c r="L103" s="137"/>
    </row>
    <row r="104" spans="1:31" s="2" customFormat="1" ht="21.75" customHeight="1" x14ac:dyDescent="0.2">
      <c r="A104" s="33"/>
      <c r="B104" s="34"/>
      <c r="C104" s="33"/>
      <c r="D104" s="33"/>
      <c r="E104" s="33"/>
      <c r="F104" s="33"/>
      <c r="G104" s="33"/>
      <c r="H104" s="33"/>
      <c r="I104" s="103"/>
      <c r="J104" s="33"/>
      <c r="K104" s="33"/>
      <c r="L104" s="43"/>
      <c r="S104" s="33"/>
      <c r="T104" s="33"/>
      <c r="U104" s="33"/>
      <c r="V104" s="33"/>
      <c r="W104" s="33"/>
      <c r="X104" s="33"/>
      <c r="Y104" s="33"/>
      <c r="Z104" s="33"/>
      <c r="AA104" s="33"/>
      <c r="AB104" s="33"/>
      <c r="AC104" s="33"/>
      <c r="AD104" s="33"/>
      <c r="AE104" s="33"/>
    </row>
    <row r="105" spans="1:31" s="2" customFormat="1" ht="6.95" customHeight="1" x14ac:dyDescent="0.2">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31" s="2" customFormat="1" ht="6.95" customHeight="1" x14ac:dyDescent="0.2">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31" s="2" customFormat="1" ht="24.95" customHeight="1" x14ac:dyDescent="0.2">
      <c r="A110" s="33"/>
      <c r="B110" s="34"/>
      <c r="C110" s="22" t="s">
        <v>220</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16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4.45" customHeight="1" x14ac:dyDescent="0.2">
      <c r="A113" s="33"/>
      <c r="B113" s="34"/>
      <c r="C113" s="33"/>
      <c r="D113" s="33"/>
      <c r="E113" s="307" t="str">
        <f>E7</f>
        <v>Morava km 137,021 - revitalizace VH uzlu Nedakonice</v>
      </c>
      <c r="F113" s="308"/>
      <c r="G113" s="308"/>
      <c r="H113" s="308"/>
      <c r="I113" s="103"/>
      <c r="J113" s="33"/>
      <c r="K113" s="33"/>
      <c r="L113" s="43"/>
      <c r="S113" s="33"/>
      <c r="T113" s="33"/>
      <c r="U113" s="33"/>
      <c r="V113" s="33"/>
      <c r="W113" s="33"/>
      <c r="X113" s="33"/>
      <c r="Y113" s="33"/>
      <c r="Z113" s="33"/>
      <c r="AA113" s="33"/>
      <c r="AB113" s="33"/>
      <c r="AC113" s="33"/>
      <c r="AD113" s="33"/>
      <c r="AE113" s="33"/>
    </row>
    <row r="114" spans="1:65" s="2" customFormat="1" ht="12" customHeight="1" x14ac:dyDescent="0.2">
      <c r="A114" s="33"/>
      <c r="B114" s="34"/>
      <c r="C114" s="28" t="s">
        <v>197</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4.45" customHeight="1" x14ac:dyDescent="0.2">
      <c r="A115" s="33"/>
      <c r="B115" s="34"/>
      <c r="C115" s="33"/>
      <c r="D115" s="33"/>
      <c r="E115" s="266" t="str">
        <f>E9</f>
        <v>VRN - Vedlejší rozpočtové náklady</v>
      </c>
      <c r="F115" s="310"/>
      <c r="G115" s="310"/>
      <c r="H115" s="310"/>
      <c r="I115" s="103"/>
      <c r="J115" s="33"/>
      <c r="K115" s="33"/>
      <c r="L115" s="43"/>
      <c r="S115" s="33"/>
      <c r="T115" s="33"/>
      <c r="U115" s="33"/>
      <c r="V115" s="33"/>
      <c r="W115" s="33"/>
      <c r="X115" s="33"/>
      <c r="Y115" s="33"/>
      <c r="Z115" s="33"/>
      <c r="AA115" s="33"/>
      <c r="AB115" s="33"/>
      <c r="AC115" s="33"/>
      <c r="AD115" s="33"/>
      <c r="AE115" s="33"/>
    </row>
    <row r="116" spans="1:65"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2" customFormat="1" ht="12" customHeight="1" x14ac:dyDescent="0.2">
      <c r="A117" s="33"/>
      <c r="B117" s="34"/>
      <c r="C117" s="28" t="s">
        <v>20</v>
      </c>
      <c r="D117" s="33"/>
      <c r="E117" s="33"/>
      <c r="F117" s="26" t="str">
        <f>F12</f>
        <v>Nedakonice</v>
      </c>
      <c r="G117" s="33"/>
      <c r="H117" s="33"/>
      <c r="I117" s="104" t="s">
        <v>22</v>
      </c>
      <c r="J117" s="56" t="str">
        <f>IF(J12="","",J12)</f>
        <v>11. 3. 2020</v>
      </c>
      <c r="K117" s="33"/>
      <c r="L117" s="43"/>
      <c r="S117" s="33"/>
      <c r="T117" s="33"/>
      <c r="U117" s="33"/>
      <c r="V117" s="33"/>
      <c r="W117" s="33"/>
      <c r="X117" s="33"/>
      <c r="Y117" s="33"/>
      <c r="Z117" s="33"/>
      <c r="AA117" s="33"/>
      <c r="AB117" s="33"/>
      <c r="AC117" s="33"/>
      <c r="AD117" s="33"/>
      <c r="AE117" s="33"/>
    </row>
    <row r="118" spans="1:65" s="2" customFormat="1" ht="6.95" customHeight="1" x14ac:dyDescent="0.2">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24</v>
      </c>
      <c r="D119" s="33"/>
      <c r="E119" s="33"/>
      <c r="F119" s="26" t="str">
        <f>E15</f>
        <v xml:space="preserve"> </v>
      </c>
      <c r="G119" s="33"/>
      <c r="H119" s="33"/>
      <c r="I119" s="104" t="s">
        <v>30</v>
      </c>
      <c r="J119" s="31" t="str">
        <f>E21</f>
        <v>AGPOL s.r.o., Jungmannova 153/12, 77900 Olomouc</v>
      </c>
      <c r="K119" s="33"/>
      <c r="L119" s="43"/>
      <c r="S119" s="33"/>
      <c r="T119" s="33"/>
      <c r="U119" s="33"/>
      <c r="V119" s="33"/>
      <c r="W119" s="33"/>
      <c r="X119" s="33"/>
      <c r="Y119" s="33"/>
      <c r="Z119" s="33"/>
      <c r="AA119" s="33"/>
      <c r="AB119" s="33"/>
      <c r="AC119" s="33"/>
      <c r="AD119" s="33"/>
      <c r="AE119" s="33"/>
    </row>
    <row r="120" spans="1:65" s="2" customFormat="1" ht="55.15" customHeight="1" x14ac:dyDescent="0.2">
      <c r="A120" s="33"/>
      <c r="B120" s="34"/>
      <c r="C120" s="28" t="s">
        <v>28</v>
      </c>
      <c r="D120" s="33"/>
      <c r="E120" s="33"/>
      <c r="F120" s="26" t="str">
        <f>IF(E18="","",E18)</f>
        <v>Vyplň údaj</v>
      </c>
      <c r="G120" s="33"/>
      <c r="H120" s="33"/>
      <c r="I120" s="104" t="s">
        <v>34</v>
      </c>
      <c r="J120" s="31" t="str">
        <f>E24</f>
        <v>AGPOL s.r.o., Jungmannova 153/12, 77900 Olomouc</v>
      </c>
      <c r="K120" s="33"/>
      <c r="L120" s="43"/>
      <c r="S120" s="33"/>
      <c r="T120" s="33"/>
      <c r="U120" s="33"/>
      <c r="V120" s="33"/>
      <c r="W120" s="33"/>
      <c r="X120" s="33"/>
      <c r="Y120" s="33"/>
      <c r="Z120" s="33"/>
      <c r="AA120" s="33"/>
      <c r="AB120" s="33"/>
      <c r="AC120" s="33"/>
      <c r="AD120" s="33"/>
      <c r="AE120" s="33"/>
    </row>
    <row r="121" spans="1:65" s="2" customFormat="1" ht="10.3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5" s="11" customFormat="1" ht="29.25" customHeight="1" x14ac:dyDescent="0.2">
      <c r="A122" s="142"/>
      <c r="B122" s="143"/>
      <c r="C122" s="144" t="s">
        <v>221</v>
      </c>
      <c r="D122" s="145" t="s">
        <v>61</v>
      </c>
      <c r="E122" s="145" t="s">
        <v>57</v>
      </c>
      <c r="F122" s="145" t="s">
        <v>58</v>
      </c>
      <c r="G122" s="145" t="s">
        <v>222</v>
      </c>
      <c r="H122" s="145" t="s">
        <v>223</v>
      </c>
      <c r="I122" s="146" t="s">
        <v>224</v>
      </c>
      <c r="J122" s="145" t="s">
        <v>205</v>
      </c>
      <c r="K122" s="147" t="s">
        <v>225</v>
      </c>
      <c r="L122" s="148"/>
      <c r="M122" s="63" t="s">
        <v>1</v>
      </c>
      <c r="N122" s="64" t="s">
        <v>40</v>
      </c>
      <c r="O122" s="64" t="s">
        <v>226</v>
      </c>
      <c r="P122" s="64" t="s">
        <v>227</v>
      </c>
      <c r="Q122" s="64" t="s">
        <v>228</v>
      </c>
      <c r="R122" s="64" t="s">
        <v>229</v>
      </c>
      <c r="S122" s="64" t="s">
        <v>230</v>
      </c>
      <c r="T122" s="65" t="s">
        <v>231</v>
      </c>
      <c r="U122" s="142"/>
      <c r="V122" s="142"/>
      <c r="W122" s="142"/>
      <c r="X122" s="142"/>
      <c r="Y122" s="142"/>
      <c r="Z122" s="142"/>
      <c r="AA122" s="142"/>
      <c r="AB122" s="142"/>
      <c r="AC122" s="142"/>
      <c r="AD122" s="142"/>
      <c r="AE122" s="142"/>
    </row>
    <row r="123" spans="1:65" s="2" customFormat="1" ht="22.9" customHeight="1" x14ac:dyDescent="0.25">
      <c r="A123" s="33"/>
      <c r="B123" s="34"/>
      <c r="C123" s="70" t="s">
        <v>232</v>
      </c>
      <c r="D123" s="33"/>
      <c r="E123" s="33"/>
      <c r="F123" s="33"/>
      <c r="G123" s="238"/>
      <c r="H123" s="238"/>
      <c r="I123" s="238"/>
      <c r="J123" s="251">
        <f>BK123</f>
        <v>0</v>
      </c>
      <c r="K123" s="238"/>
      <c r="L123" s="34"/>
      <c r="M123" s="66"/>
      <c r="N123" s="57"/>
      <c r="O123" s="67"/>
      <c r="P123" s="149">
        <f>P124</f>
        <v>0</v>
      </c>
      <c r="Q123" s="67"/>
      <c r="R123" s="149">
        <f>R124</f>
        <v>0</v>
      </c>
      <c r="S123" s="67"/>
      <c r="T123" s="150">
        <f>T124</f>
        <v>0</v>
      </c>
      <c r="U123" s="33"/>
      <c r="V123" s="33"/>
      <c r="W123" s="33"/>
      <c r="X123" s="33"/>
      <c r="Y123" s="33"/>
      <c r="Z123" s="33"/>
      <c r="AA123" s="33"/>
      <c r="AB123" s="33"/>
      <c r="AC123" s="33"/>
      <c r="AD123" s="33"/>
      <c r="AE123" s="33"/>
      <c r="AT123" s="18" t="s">
        <v>75</v>
      </c>
      <c r="AU123" s="18" t="s">
        <v>207</v>
      </c>
      <c r="BK123" s="151">
        <f>BK124</f>
        <v>0</v>
      </c>
    </row>
    <row r="124" spans="1:65" s="12" customFormat="1" ht="25.9" customHeight="1" x14ac:dyDescent="0.2">
      <c r="B124" s="152"/>
      <c r="D124" s="153" t="s">
        <v>75</v>
      </c>
      <c r="E124" s="154" t="s">
        <v>193</v>
      </c>
      <c r="F124" s="154" t="s">
        <v>194</v>
      </c>
      <c r="G124" s="239"/>
      <c r="H124" s="239"/>
      <c r="I124" s="239"/>
      <c r="J124" s="252">
        <f>BK124</f>
        <v>0</v>
      </c>
      <c r="K124" s="239"/>
      <c r="L124" s="152"/>
      <c r="M124" s="155"/>
      <c r="N124" s="156"/>
      <c r="O124" s="156"/>
      <c r="P124" s="157">
        <f>P125+P163+P188+P213+P217+P226</f>
        <v>0</v>
      </c>
      <c r="Q124" s="156"/>
      <c r="R124" s="157">
        <f>R125+R163+R188+R213+R217+R226</f>
        <v>0</v>
      </c>
      <c r="S124" s="156"/>
      <c r="T124" s="158">
        <f>T125+T163+T188+T213+T217+T226</f>
        <v>0</v>
      </c>
      <c r="AR124" s="153" t="s">
        <v>281</v>
      </c>
      <c r="AT124" s="159" t="s">
        <v>75</v>
      </c>
      <c r="AU124" s="159" t="s">
        <v>76</v>
      </c>
      <c r="AY124" s="153" t="s">
        <v>235</v>
      </c>
      <c r="BK124" s="160">
        <f>BK125+BK163+BK188+BK213+BK217+BK226</f>
        <v>0</v>
      </c>
    </row>
    <row r="125" spans="1:65" s="12" customFormat="1" ht="22.9" customHeight="1" x14ac:dyDescent="0.2">
      <c r="B125" s="152"/>
      <c r="D125" s="153" t="s">
        <v>75</v>
      </c>
      <c r="E125" s="161" t="s">
        <v>4191</v>
      </c>
      <c r="F125" s="161" t="s">
        <v>4192</v>
      </c>
      <c r="G125" s="239"/>
      <c r="H125" s="239"/>
      <c r="I125" s="239"/>
      <c r="J125" s="253">
        <f>BK125</f>
        <v>0</v>
      </c>
      <c r="K125" s="239"/>
      <c r="L125" s="152"/>
      <c r="M125" s="155"/>
      <c r="N125" s="156"/>
      <c r="O125" s="156"/>
      <c r="P125" s="157">
        <f>SUM(P126:P162)</f>
        <v>0</v>
      </c>
      <c r="Q125" s="156"/>
      <c r="R125" s="157">
        <f>SUM(R126:R162)</f>
        <v>0</v>
      </c>
      <c r="S125" s="156"/>
      <c r="T125" s="158">
        <f>SUM(T126:T162)</f>
        <v>0</v>
      </c>
      <c r="AR125" s="153" t="s">
        <v>281</v>
      </c>
      <c r="AT125" s="159" t="s">
        <v>75</v>
      </c>
      <c r="AU125" s="159" t="s">
        <v>83</v>
      </c>
      <c r="AY125" s="153" t="s">
        <v>235</v>
      </c>
      <c r="BK125" s="160">
        <f>SUM(BK126:BK162)</f>
        <v>0</v>
      </c>
    </row>
    <row r="126" spans="1:65" s="2" customFormat="1" ht="14.45" customHeight="1" x14ac:dyDescent="0.2">
      <c r="A126" s="33"/>
      <c r="B126" s="162"/>
      <c r="C126" s="163" t="s">
        <v>83</v>
      </c>
      <c r="D126" s="163" t="s">
        <v>237</v>
      </c>
      <c r="E126" s="164" t="s">
        <v>4193</v>
      </c>
      <c r="F126" s="165" t="s">
        <v>4194</v>
      </c>
      <c r="G126" s="240" t="s">
        <v>4324</v>
      </c>
      <c r="H126" s="241">
        <v>1</v>
      </c>
      <c r="I126" s="167"/>
      <c r="J126" s="254">
        <f>ROUND(I126*H126,2)</f>
        <v>0</v>
      </c>
      <c r="K126" s="255" t="s">
        <v>241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4127</v>
      </c>
      <c r="AT126" s="172" t="s">
        <v>237</v>
      </c>
      <c r="AU126" s="172" t="s">
        <v>85</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4127</v>
      </c>
      <c r="BM126" s="172" t="s">
        <v>4195</v>
      </c>
    </row>
    <row r="127" spans="1:65" s="2" customFormat="1" x14ac:dyDescent="0.2">
      <c r="A127" s="33"/>
      <c r="B127" s="34"/>
      <c r="C127" s="33"/>
      <c r="D127" s="174" t="s">
        <v>243</v>
      </c>
      <c r="E127" s="33"/>
      <c r="F127" s="175" t="s">
        <v>4194</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85</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85</v>
      </c>
      <c r="AV128" s="14" t="s">
        <v>85</v>
      </c>
      <c r="AW128" s="14" t="s">
        <v>33</v>
      </c>
      <c r="AX128" s="14" t="s">
        <v>83</v>
      </c>
      <c r="AY128" s="186" t="s">
        <v>235</v>
      </c>
    </row>
    <row r="129" spans="1:65" s="2" customFormat="1" ht="14.45" customHeight="1" x14ac:dyDescent="0.2">
      <c r="A129" s="33"/>
      <c r="B129" s="162"/>
      <c r="C129" s="163" t="s">
        <v>85</v>
      </c>
      <c r="D129" s="163" t="s">
        <v>237</v>
      </c>
      <c r="E129" s="164" t="s">
        <v>4196</v>
      </c>
      <c r="F129" s="165" t="s">
        <v>4197</v>
      </c>
      <c r="G129" s="240" t="s">
        <v>4324</v>
      </c>
      <c r="H129" s="241">
        <v>1</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4127</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4127</v>
      </c>
      <c r="BM129" s="172" t="s">
        <v>4198</v>
      </c>
    </row>
    <row r="130" spans="1:65" s="2" customFormat="1" x14ac:dyDescent="0.2">
      <c r="A130" s="33"/>
      <c r="B130" s="34"/>
      <c r="C130" s="33"/>
      <c r="D130" s="174" t="s">
        <v>243</v>
      </c>
      <c r="E130" s="33"/>
      <c r="F130" s="175" t="s">
        <v>4197</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9.25" x14ac:dyDescent="0.2">
      <c r="A131" s="33"/>
      <c r="B131" s="34"/>
      <c r="C131" s="33"/>
      <c r="D131" s="174" t="s">
        <v>408</v>
      </c>
      <c r="E131" s="33"/>
      <c r="F131" s="178" t="s">
        <v>4199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408</v>
      </c>
      <c r="AU131" s="18" t="s">
        <v>85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83</v>
      </c>
      <c r="AY132" s="186" t="s">
        <v>235</v>
      </c>
    </row>
    <row r="133" spans="1:65" s="2" customFormat="1" ht="14.45" customHeight="1" x14ac:dyDescent="0.2">
      <c r="A133" s="33"/>
      <c r="B133" s="162"/>
      <c r="C133" s="163" t="s">
        <v>93</v>
      </c>
      <c r="D133" s="163" t="s">
        <v>237</v>
      </c>
      <c r="E133" s="164" t="s">
        <v>4200</v>
      </c>
      <c r="F133" s="165" t="s">
        <v>4201</v>
      </c>
      <c r="G133" s="240" t="s">
        <v>4324</v>
      </c>
      <c r="H133" s="241">
        <v>1</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4127</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4127</v>
      </c>
      <c r="BM133" s="172" t="s">
        <v>4202</v>
      </c>
    </row>
    <row r="134" spans="1:65" s="2" customFormat="1" x14ac:dyDescent="0.2">
      <c r="A134" s="33"/>
      <c r="B134" s="34"/>
      <c r="C134" s="33"/>
      <c r="D134" s="174" t="s">
        <v>243</v>
      </c>
      <c r="E134" s="33"/>
      <c r="F134" s="175" t="s">
        <v>4201</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83</v>
      </c>
      <c r="AY135" s="186" t="s">
        <v>235</v>
      </c>
    </row>
    <row r="136" spans="1:65" s="2" customFormat="1" ht="14.45" customHeight="1" x14ac:dyDescent="0.2">
      <c r="A136" s="33"/>
      <c r="B136" s="162"/>
      <c r="C136" s="163" t="s">
        <v>98</v>
      </c>
      <c r="D136" s="163" t="s">
        <v>237</v>
      </c>
      <c r="E136" s="164" t="s">
        <v>4203</v>
      </c>
      <c r="F136" s="165" t="s">
        <v>4204</v>
      </c>
      <c r="G136" s="240" t="s">
        <v>4324</v>
      </c>
      <c r="H136" s="241">
        <v>1</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4127</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4127</v>
      </c>
      <c r="BM136" s="172" t="s">
        <v>4205</v>
      </c>
    </row>
    <row r="137" spans="1:65" s="2" customFormat="1" x14ac:dyDescent="0.2">
      <c r="A137" s="33"/>
      <c r="B137" s="34"/>
      <c r="C137" s="33"/>
      <c r="D137" s="174" t="s">
        <v>243</v>
      </c>
      <c r="E137" s="33"/>
      <c r="F137" s="175" t="s">
        <v>4204</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408</v>
      </c>
      <c r="E138" s="33"/>
      <c r="F138" s="178" t="s">
        <v>4206</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408</v>
      </c>
      <c r="AU138" s="18" t="s">
        <v>85</v>
      </c>
    </row>
    <row r="139" spans="1:65" s="14" customFormat="1" x14ac:dyDescent="0.2">
      <c r="B139" s="185"/>
      <c r="D139" s="174" t="s">
        <v>247</v>
      </c>
      <c r="E139" s="186" t="s">
        <v>1</v>
      </c>
      <c r="F139" s="187" t="s">
        <v>83</v>
      </c>
      <c r="G139" s="244"/>
      <c r="H139" s="245">
        <v>1</v>
      </c>
      <c r="I139" s="244"/>
      <c r="J139" s="244"/>
      <c r="K139" s="244"/>
      <c r="L139" s="185"/>
      <c r="M139" s="188"/>
      <c r="N139" s="189"/>
      <c r="O139" s="189"/>
      <c r="P139" s="189"/>
      <c r="Q139" s="189"/>
      <c r="R139" s="189"/>
      <c r="S139" s="189"/>
      <c r="T139" s="190"/>
      <c r="AT139" s="186" t="s">
        <v>247</v>
      </c>
      <c r="AU139" s="186" t="s">
        <v>85</v>
      </c>
      <c r="AV139" s="14" t="s">
        <v>85</v>
      </c>
      <c r="AW139" s="14" t="s">
        <v>33</v>
      </c>
      <c r="AX139" s="14" t="s">
        <v>83</v>
      </c>
      <c r="AY139" s="186" t="s">
        <v>235</v>
      </c>
    </row>
    <row r="140" spans="1:65" s="2" customFormat="1" ht="14.45" customHeight="1" x14ac:dyDescent="0.2">
      <c r="A140" s="33"/>
      <c r="B140" s="162"/>
      <c r="C140" s="163" t="s">
        <v>281</v>
      </c>
      <c r="D140" s="163" t="s">
        <v>237</v>
      </c>
      <c r="E140" s="164" t="s">
        <v>4207</v>
      </c>
      <c r="F140" s="165" t="s">
        <v>4208</v>
      </c>
      <c r="G140" s="240" t="s">
        <v>4324</v>
      </c>
      <c r="H140" s="241">
        <v>1</v>
      </c>
      <c r="I140" s="167"/>
      <c r="J140" s="254">
        <f>ROUND(I140*H140,2)</f>
        <v>0</v>
      </c>
      <c r="K140" s="255" t="s">
        <v>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4127</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4127</v>
      </c>
      <c r="BM140" s="172" t="s">
        <v>4209</v>
      </c>
    </row>
    <row r="141" spans="1:65" s="2" customFormat="1" x14ac:dyDescent="0.2">
      <c r="A141" s="33"/>
      <c r="B141" s="34"/>
      <c r="C141" s="33"/>
      <c r="D141" s="174" t="s">
        <v>243</v>
      </c>
      <c r="E141" s="33"/>
      <c r="F141" s="175" t="s">
        <v>4208</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83</v>
      </c>
      <c r="AY142" s="186" t="s">
        <v>235</v>
      </c>
    </row>
    <row r="143" spans="1:65" s="2" customFormat="1" ht="14.45" customHeight="1" x14ac:dyDescent="0.2">
      <c r="A143" s="33"/>
      <c r="B143" s="162"/>
      <c r="C143" s="163" t="s">
        <v>288</v>
      </c>
      <c r="D143" s="163" t="s">
        <v>237</v>
      </c>
      <c r="E143" s="164" t="s">
        <v>4210</v>
      </c>
      <c r="F143" s="165" t="s">
        <v>4211</v>
      </c>
      <c r="G143" s="240" t="s">
        <v>4324</v>
      </c>
      <c r="H143" s="241">
        <v>1</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4127</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4127</v>
      </c>
      <c r="BM143" s="172" t="s">
        <v>4212</v>
      </c>
    </row>
    <row r="144" spans="1:65" s="2" customFormat="1" x14ac:dyDescent="0.2">
      <c r="A144" s="33"/>
      <c r="B144" s="34"/>
      <c r="C144" s="33"/>
      <c r="D144" s="174" t="s">
        <v>243</v>
      </c>
      <c r="E144" s="33"/>
      <c r="F144" s="175" t="s">
        <v>4213</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14" customFormat="1" x14ac:dyDescent="0.2">
      <c r="B145" s="185"/>
      <c r="D145" s="174" t="s">
        <v>247</v>
      </c>
      <c r="E145" s="186" t="s">
        <v>1</v>
      </c>
      <c r="F145" s="187" t="s">
        <v>83</v>
      </c>
      <c r="G145" s="244"/>
      <c r="H145" s="245">
        <v>1</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4.45" customHeight="1" x14ac:dyDescent="0.2">
      <c r="A146" s="33"/>
      <c r="B146" s="162"/>
      <c r="C146" s="163" t="s">
        <v>307</v>
      </c>
      <c r="D146" s="163" t="s">
        <v>237</v>
      </c>
      <c r="E146" s="164" t="s">
        <v>4214</v>
      </c>
      <c r="F146" s="165" t="s">
        <v>4215</v>
      </c>
      <c r="G146" s="240" t="s">
        <v>4324</v>
      </c>
      <c r="H146" s="241">
        <v>1</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4127</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4127</v>
      </c>
      <c r="BM146" s="172" t="s">
        <v>4216</v>
      </c>
    </row>
    <row r="147" spans="1:65" s="2" customFormat="1" x14ac:dyDescent="0.2">
      <c r="A147" s="33"/>
      <c r="B147" s="34"/>
      <c r="C147" s="33"/>
      <c r="D147" s="174" t="s">
        <v>243</v>
      </c>
      <c r="E147" s="33"/>
      <c r="F147" s="175" t="s">
        <v>4215</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39" x14ac:dyDescent="0.2">
      <c r="A148" s="261"/>
      <c r="B148" s="34"/>
      <c r="C148" s="261"/>
      <c r="D148" s="174" t="s">
        <v>408</v>
      </c>
      <c r="E148" s="261"/>
      <c r="F148" s="178" t="s">
        <v>4330</v>
      </c>
      <c r="G148" s="238"/>
      <c r="H148" s="238"/>
      <c r="I148" s="238"/>
      <c r="J148" s="238"/>
      <c r="K148" s="238"/>
      <c r="L148" s="34"/>
      <c r="M148" s="176"/>
      <c r="N148" s="177"/>
      <c r="O148" s="59"/>
      <c r="P148" s="59"/>
      <c r="Q148" s="59"/>
      <c r="R148" s="59"/>
      <c r="S148" s="59"/>
      <c r="T148" s="60"/>
      <c r="U148" s="261"/>
      <c r="V148" s="261"/>
      <c r="W148" s="261"/>
      <c r="X148" s="261"/>
      <c r="Y148" s="261"/>
      <c r="Z148" s="261"/>
      <c r="AA148" s="261"/>
      <c r="AB148" s="261"/>
      <c r="AC148" s="261"/>
      <c r="AD148" s="261"/>
      <c r="AE148" s="261"/>
      <c r="AT148" s="18"/>
      <c r="AU148" s="18"/>
    </row>
    <row r="149" spans="1:65" s="14" customFormat="1" x14ac:dyDescent="0.2">
      <c r="B149" s="185"/>
      <c r="D149" s="174" t="s">
        <v>247</v>
      </c>
      <c r="E149" s="186" t="s">
        <v>1</v>
      </c>
      <c r="F149" s="187" t="s">
        <v>83</v>
      </c>
      <c r="G149" s="244"/>
      <c r="H149" s="245">
        <v>1</v>
      </c>
      <c r="I149" s="244"/>
      <c r="J149" s="244"/>
      <c r="K149" s="244"/>
      <c r="L149" s="185"/>
      <c r="M149" s="188"/>
      <c r="N149" s="189"/>
      <c r="O149" s="189"/>
      <c r="P149" s="189"/>
      <c r="Q149" s="189"/>
      <c r="R149" s="189"/>
      <c r="S149" s="189"/>
      <c r="T149" s="190"/>
      <c r="AT149" s="186" t="s">
        <v>247</v>
      </c>
      <c r="AU149" s="186" t="s">
        <v>85</v>
      </c>
      <c r="AV149" s="14" t="s">
        <v>85</v>
      </c>
      <c r="AW149" s="14" t="s">
        <v>33</v>
      </c>
      <c r="AX149" s="14" t="s">
        <v>83</v>
      </c>
      <c r="AY149" s="186" t="s">
        <v>235</v>
      </c>
    </row>
    <row r="150" spans="1:65" s="2" customFormat="1" ht="14.45" customHeight="1" x14ac:dyDescent="0.2">
      <c r="A150" s="33"/>
      <c r="B150" s="162"/>
      <c r="C150" s="163" t="s">
        <v>316</v>
      </c>
      <c r="D150" s="163" t="s">
        <v>237</v>
      </c>
      <c r="E150" s="164" t="s">
        <v>4217</v>
      </c>
      <c r="F150" s="165" t="s">
        <v>4218</v>
      </c>
      <c r="G150" s="240" t="s">
        <v>4324</v>
      </c>
      <c r="H150" s="241">
        <v>1</v>
      </c>
      <c r="I150" s="167"/>
      <c r="J150" s="254">
        <f>ROUND(I150*H150,2)</f>
        <v>0</v>
      </c>
      <c r="K150" s="255" t="s">
        <v>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4127</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4127</v>
      </c>
      <c r="BM150" s="172" t="s">
        <v>4219</v>
      </c>
    </row>
    <row r="151" spans="1:65" s="2" customFormat="1" x14ac:dyDescent="0.2">
      <c r="A151" s="33"/>
      <c r="B151" s="34"/>
      <c r="C151" s="33"/>
      <c r="D151" s="174" t="s">
        <v>243</v>
      </c>
      <c r="E151" s="33"/>
      <c r="F151" s="175" t="s">
        <v>4218</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83</v>
      </c>
      <c r="AY152" s="186" t="s">
        <v>235</v>
      </c>
    </row>
    <row r="153" spans="1:65" s="2" customFormat="1" ht="14.45" customHeight="1" x14ac:dyDescent="0.2">
      <c r="A153" s="33"/>
      <c r="B153" s="162"/>
      <c r="C153" s="163" t="s">
        <v>322</v>
      </c>
      <c r="D153" s="163" t="s">
        <v>237</v>
      </c>
      <c r="E153" s="164" t="s">
        <v>4220</v>
      </c>
      <c r="F153" s="165" t="s">
        <v>4221</v>
      </c>
      <c r="G153" s="240" t="s">
        <v>4324</v>
      </c>
      <c r="H153" s="241">
        <v>1</v>
      </c>
      <c r="I153" s="167"/>
      <c r="J153" s="254">
        <f>ROUND(I153*H153,2)</f>
        <v>0</v>
      </c>
      <c r="K153" s="255" t="s">
        <v>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4127</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4127</v>
      </c>
      <c r="BM153" s="172" t="s">
        <v>4222</v>
      </c>
    </row>
    <row r="154" spans="1:65" s="2" customFormat="1" x14ac:dyDescent="0.2">
      <c r="A154" s="33"/>
      <c r="B154" s="34"/>
      <c r="C154" s="33"/>
      <c r="D154" s="174" t="s">
        <v>243</v>
      </c>
      <c r="E154" s="33"/>
      <c r="F154" s="175" t="s">
        <v>4221</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29.25" x14ac:dyDescent="0.2">
      <c r="A155" s="33"/>
      <c r="B155" s="34"/>
      <c r="C155" s="33"/>
      <c r="D155" s="174" t="s">
        <v>408</v>
      </c>
      <c r="E155" s="33"/>
      <c r="F155" s="178" t="s">
        <v>4223</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408</v>
      </c>
      <c r="AU155" s="18" t="s">
        <v>85</v>
      </c>
    </row>
    <row r="156" spans="1:65" s="14" customFormat="1" x14ac:dyDescent="0.2">
      <c r="B156" s="185"/>
      <c r="D156" s="174" t="s">
        <v>247</v>
      </c>
      <c r="E156" s="186" t="s">
        <v>1</v>
      </c>
      <c r="F156" s="187" t="s">
        <v>83</v>
      </c>
      <c r="G156" s="244"/>
      <c r="H156" s="245">
        <v>1</v>
      </c>
      <c r="I156" s="244"/>
      <c r="J156" s="244"/>
      <c r="K156" s="244"/>
      <c r="L156" s="185"/>
      <c r="M156" s="188"/>
      <c r="N156" s="189"/>
      <c r="O156" s="189"/>
      <c r="P156" s="189"/>
      <c r="Q156" s="189"/>
      <c r="R156" s="189"/>
      <c r="S156" s="189"/>
      <c r="T156" s="190"/>
      <c r="AT156" s="186" t="s">
        <v>247</v>
      </c>
      <c r="AU156" s="186" t="s">
        <v>85</v>
      </c>
      <c r="AV156" s="14" t="s">
        <v>85</v>
      </c>
      <c r="AW156" s="14" t="s">
        <v>33</v>
      </c>
      <c r="AX156" s="14" t="s">
        <v>83</v>
      </c>
      <c r="AY156" s="186" t="s">
        <v>235</v>
      </c>
    </row>
    <row r="157" spans="1:65" s="2" customFormat="1" ht="14.45" customHeight="1" x14ac:dyDescent="0.2">
      <c r="A157" s="33"/>
      <c r="B157" s="162"/>
      <c r="C157" s="163" t="s">
        <v>330</v>
      </c>
      <c r="D157" s="163" t="s">
        <v>237</v>
      </c>
      <c r="E157" s="164" t="s">
        <v>4224</v>
      </c>
      <c r="F157" s="165" t="s">
        <v>4225</v>
      </c>
      <c r="G157" s="240" t="s">
        <v>4324</v>
      </c>
      <c r="H157" s="241">
        <v>1</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4127</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4127</v>
      </c>
      <c r="BM157" s="172" t="s">
        <v>4226</v>
      </c>
    </row>
    <row r="158" spans="1:65" s="2" customFormat="1" x14ac:dyDescent="0.2">
      <c r="A158" s="33"/>
      <c r="B158" s="34"/>
      <c r="C158" s="33"/>
      <c r="D158" s="174" t="s">
        <v>243</v>
      </c>
      <c r="E158" s="33"/>
      <c r="F158" s="175" t="s">
        <v>4225</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4" customFormat="1" x14ac:dyDescent="0.2">
      <c r="B159" s="185"/>
      <c r="D159" s="174" t="s">
        <v>247</v>
      </c>
      <c r="E159" s="186" t="s">
        <v>1</v>
      </c>
      <c r="F159" s="187" t="s">
        <v>83</v>
      </c>
      <c r="G159" s="244"/>
      <c r="H159" s="245">
        <v>1</v>
      </c>
      <c r="I159" s="244"/>
      <c r="J159" s="244"/>
      <c r="K159" s="244"/>
      <c r="L159" s="185"/>
      <c r="M159" s="188"/>
      <c r="N159" s="189"/>
      <c r="O159" s="189"/>
      <c r="P159" s="189"/>
      <c r="Q159" s="189"/>
      <c r="R159" s="189"/>
      <c r="S159" s="189"/>
      <c r="T159" s="190"/>
      <c r="AT159" s="186" t="s">
        <v>247</v>
      </c>
      <c r="AU159" s="186" t="s">
        <v>85</v>
      </c>
      <c r="AV159" s="14" t="s">
        <v>85</v>
      </c>
      <c r="AW159" s="14" t="s">
        <v>33</v>
      </c>
      <c r="AX159" s="14" t="s">
        <v>83</v>
      </c>
      <c r="AY159" s="186" t="s">
        <v>235</v>
      </c>
    </row>
    <row r="160" spans="1:65" s="2" customFormat="1" ht="19.899999999999999" customHeight="1" x14ac:dyDescent="0.2">
      <c r="A160" s="33"/>
      <c r="B160" s="162"/>
      <c r="C160" s="163" t="s">
        <v>337</v>
      </c>
      <c r="D160" s="163" t="s">
        <v>237</v>
      </c>
      <c r="E160" s="164" t="s">
        <v>4227</v>
      </c>
      <c r="F160" s="165" t="s">
        <v>4228</v>
      </c>
      <c r="G160" s="240" t="s">
        <v>4324</v>
      </c>
      <c r="H160" s="241">
        <v>1</v>
      </c>
      <c r="I160" s="167"/>
      <c r="J160" s="254">
        <f>ROUND(I160*H160,2)</f>
        <v>0</v>
      </c>
      <c r="K160" s="255" t="s">
        <v>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4127</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4127</v>
      </c>
      <c r="BM160" s="172" t="s">
        <v>4229</v>
      </c>
    </row>
    <row r="161" spans="1:65" s="2" customFormat="1" x14ac:dyDescent="0.2">
      <c r="A161" s="33"/>
      <c r="B161" s="34"/>
      <c r="C161" s="33"/>
      <c r="D161" s="174" t="s">
        <v>243</v>
      </c>
      <c r="E161" s="33"/>
      <c r="F161" s="175" t="s">
        <v>4228</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14" customFormat="1" x14ac:dyDescent="0.2">
      <c r="B162" s="185"/>
      <c r="D162" s="174" t="s">
        <v>247</v>
      </c>
      <c r="E162" s="186" t="s">
        <v>1</v>
      </c>
      <c r="F162" s="187" t="s">
        <v>83</v>
      </c>
      <c r="G162" s="244"/>
      <c r="H162" s="245">
        <v>1</v>
      </c>
      <c r="I162" s="244"/>
      <c r="J162" s="244"/>
      <c r="K162" s="244"/>
      <c r="L162" s="185"/>
      <c r="M162" s="188"/>
      <c r="N162" s="189"/>
      <c r="O162" s="189"/>
      <c r="P162" s="189"/>
      <c r="Q162" s="189"/>
      <c r="R162" s="189"/>
      <c r="S162" s="189"/>
      <c r="T162" s="190"/>
      <c r="AT162" s="186" t="s">
        <v>247</v>
      </c>
      <c r="AU162" s="186" t="s">
        <v>85</v>
      </c>
      <c r="AV162" s="14" t="s">
        <v>85</v>
      </c>
      <c r="AW162" s="14" t="s">
        <v>33</v>
      </c>
      <c r="AX162" s="14" t="s">
        <v>83</v>
      </c>
      <c r="AY162" s="186" t="s">
        <v>235</v>
      </c>
    </row>
    <row r="163" spans="1:65" s="12" customFormat="1" ht="22.9" customHeight="1" x14ac:dyDescent="0.2">
      <c r="B163" s="152"/>
      <c r="D163" s="153" t="s">
        <v>75</v>
      </c>
      <c r="E163" s="161" t="s">
        <v>4230</v>
      </c>
      <c r="F163" s="161" t="s">
        <v>4231</v>
      </c>
      <c r="G163" s="239"/>
      <c r="H163" s="239"/>
      <c r="I163" s="239"/>
      <c r="J163" s="253">
        <f>BK163</f>
        <v>0</v>
      </c>
      <c r="K163" s="239"/>
      <c r="L163" s="152"/>
      <c r="M163" s="155"/>
      <c r="N163" s="156"/>
      <c r="O163" s="156"/>
      <c r="P163" s="157">
        <f>SUM(P164:P187)</f>
        <v>0</v>
      </c>
      <c r="Q163" s="156"/>
      <c r="R163" s="157">
        <f>SUM(R164:R187)</f>
        <v>0</v>
      </c>
      <c r="S163" s="156"/>
      <c r="T163" s="158">
        <f>SUM(T164:T187)</f>
        <v>0</v>
      </c>
      <c r="AR163" s="153" t="s">
        <v>281</v>
      </c>
      <c r="AT163" s="159" t="s">
        <v>75</v>
      </c>
      <c r="AU163" s="159" t="s">
        <v>83</v>
      </c>
      <c r="AY163" s="153" t="s">
        <v>235</v>
      </c>
      <c r="BK163" s="160">
        <f>SUM(BK164:BK187)</f>
        <v>0</v>
      </c>
    </row>
    <row r="164" spans="1:65" s="2" customFormat="1" ht="19.899999999999999" customHeight="1" x14ac:dyDescent="0.2">
      <c r="A164" s="33"/>
      <c r="B164" s="162"/>
      <c r="C164" s="163" t="s">
        <v>346</v>
      </c>
      <c r="D164" s="163" t="s">
        <v>237</v>
      </c>
      <c r="E164" s="164" t="s">
        <v>4232</v>
      </c>
      <c r="F164" s="165" t="s">
        <v>4233</v>
      </c>
      <c r="G164" s="240" t="s">
        <v>4324</v>
      </c>
      <c r="H164" s="241">
        <v>1</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4127</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4127</v>
      </c>
      <c r="BM164" s="172" t="s">
        <v>4234</v>
      </c>
    </row>
    <row r="165" spans="1:65" s="2" customFormat="1" x14ac:dyDescent="0.2">
      <c r="A165" s="33"/>
      <c r="B165" s="34"/>
      <c r="C165" s="33"/>
      <c r="D165" s="174" t="s">
        <v>243</v>
      </c>
      <c r="E165" s="33"/>
      <c r="F165" s="175" t="s">
        <v>4233</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48.75" x14ac:dyDescent="0.2">
      <c r="A166" s="33"/>
      <c r="B166" s="34"/>
      <c r="C166" s="33"/>
      <c r="D166" s="174" t="s">
        <v>408</v>
      </c>
      <c r="E166" s="33"/>
      <c r="F166" s="178" t="s">
        <v>4235</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408</v>
      </c>
      <c r="AU166" s="18" t="s">
        <v>85</v>
      </c>
    </row>
    <row r="167" spans="1:65" s="14" customFormat="1" x14ac:dyDescent="0.2">
      <c r="B167" s="185"/>
      <c r="D167" s="174" t="s">
        <v>247</v>
      </c>
      <c r="E167" s="186" t="s">
        <v>1</v>
      </c>
      <c r="F167" s="187" t="s">
        <v>83</v>
      </c>
      <c r="G167" s="244"/>
      <c r="H167" s="245">
        <v>1</v>
      </c>
      <c r="I167" s="244"/>
      <c r="J167" s="244"/>
      <c r="K167" s="244"/>
      <c r="L167" s="185"/>
      <c r="M167" s="188"/>
      <c r="N167" s="189"/>
      <c r="O167" s="189"/>
      <c r="P167" s="189"/>
      <c r="Q167" s="189"/>
      <c r="R167" s="189"/>
      <c r="S167" s="189"/>
      <c r="T167" s="190"/>
      <c r="AT167" s="186" t="s">
        <v>247</v>
      </c>
      <c r="AU167" s="186" t="s">
        <v>85</v>
      </c>
      <c r="AV167" s="14" t="s">
        <v>85</v>
      </c>
      <c r="AW167" s="14" t="s">
        <v>33</v>
      </c>
      <c r="AX167" s="14" t="s">
        <v>83</v>
      </c>
      <c r="AY167" s="186" t="s">
        <v>235</v>
      </c>
    </row>
    <row r="168" spans="1:65" s="2" customFormat="1" ht="19.899999999999999" customHeight="1" x14ac:dyDescent="0.2">
      <c r="A168" s="33"/>
      <c r="B168" s="162"/>
      <c r="C168" s="163" t="s">
        <v>353</v>
      </c>
      <c r="D168" s="163" t="s">
        <v>237</v>
      </c>
      <c r="E168" s="164" t="s">
        <v>4236</v>
      </c>
      <c r="F168" s="165" t="s">
        <v>4237</v>
      </c>
      <c r="G168" s="240" t="s">
        <v>4324</v>
      </c>
      <c r="H168" s="241">
        <v>1</v>
      </c>
      <c r="I168" s="167"/>
      <c r="J168" s="254">
        <f>ROUND(I168*H168,2)</f>
        <v>0</v>
      </c>
      <c r="K168" s="255" t="s">
        <v>1</v>
      </c>
      <c r="L168" s="34"/>
      <c r="M168" s="168" t="s">
        <v>1</v>
      </c>
      <c r="N168" s="169" t="s">
        <v>41</v>
      </c>
      <c r="O168" s="59"/>
      <c r="P168" s="170">
        <f>O168*H168</f>
        <v>0</v>
      </c>
      <c r="Q168" s="170">
        <v>0</v>
      </c>
      <c r="R168" s="170">
        <f>Q168*H168</f>
        <v>0</v>
      </c>
      <c r="S168" s="170">
        <v>0</v>
      </c>
      <c r="T168" s="171">
        <f>S168*H168</f>
        <v>0</v>
      </c>
      <c r="U168" s="33"/>
      <c r="V168" s="33"/>
      <c r="W168" s="33"/>
      <c r="X168" s="33"/>
      <c r="Y168" s="33"/>
      <c r="Z168" s="33"/>
      <c r="AA168" s="33"/>
      <c r="AB168" s="33"/>
      <c r="AC168" s="33"/>
      <c r="AD168" s="33"/>
      <c r="AE168" s="33"/>
      <c r="AR168" s="172" t="s">
        <v>4127</v>
      </c>
      <c r="AT168" s="172" t="s">
        <v>237</v>
      </c>
      <c r="AU168" s="172" t="s">
        <v>85</v>
      </c>
      <c r="AY168" s="18" t="s">
        <v>235</v>
      </c>
      <c r="BE168" s="173">
        <f>IF(N168="základní",J168,0)</f>
        <v>0</v>
      </c>
      <c r="BF168" s="173">
        <f>IF(N168="snížená",J168,0)</f>
        <v>0</v>
      </c>
      <c r="BG168" s="173">
        <f>IF(N168="zákl. přenesená",J168,0)</f>
        <v>0</v>
      </c>
      <c r="BH168" s="173">
        <f>IF(N168="sníž. přenesená",J168,0)</f>
        <v>0</v>
      </c>
      <c r="BI168" s="173">
        <f>IF(N168="nulová",J168,0)</f>
        <v>0</v>
      </c>
      <c r="BJ168" s="18" t="s">
        <v>83</v>
      </c>
      <c r="BK168" s="173">
        <f>ROUND(I168*H168,2)</f>
        <v>0</v>
      </c>
      <c r="BL168" s="18" t="s">
        <v>4127</v>
      </c>
      <c r="BM168" s="172" t="s">
        <v>4238</v>
      </c>
    </row>
    <row r="169" spans="1:65" s="2" customFormat="1" x14ac:dyDescent="0.2">
      <c r="A169" s="33"/>
      <c r="B169" s="34"/>
      <c r="C169" s="33"/>
      <c r="D169" s="174" t="s">
        <v>243</v>
      </c>
      <c r="E169" s="33"/>
      <c r="F169" s="175" t="s">
        <v>4237</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243</v>
      </c>
      <c r="AU169" s="18" t="s">
        <v>85</v>
      </c>
    </row>
    <row r="170" spans="1:65" s="2" customFormat="1" ht="39" x14ac:dyDescent="0.2">
      <c r="A170" s="33"/>
      <c r="B170" s="34"/>
      <c r="C170" s="33"/>
      <c r="D170" s="174" t="s">
        <v>408</v>
      </c>
      <c r="E170" s="33"/>
      <c r="F170" s="178" t="s">
        <v>4239</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408</v>
      </c>
      <c r="AU170" s="18" t="s">
        <v>85</v>
      </c>
    </row>
    <row r="171" spans="1:65" s="14" customFormat="1" x14ac:dyDescent="0.2">
      <c r="B171" s="185"/>
      <c r="D171" s="174" t="s">
        <v>247</v>
      </c>
      <c r="E171" s="186" t="s">
        <v>1</v>
      </c>
      <c r="F171" s="187" t="s">
        <v>83</v>
      </c>
      <c r="G171" s="244"/>
      <c r="H171" s="245">
        <v>1</v>
      </c>
      <c r="I171" s="244"/>
      <c r="J171" s="244"/>
      <c r="K171" s="244"/>
      <c r="L171" s="185"/>
      <c r="M171" s="188"/>
      <c r="N171" s="189"/>
      <c r="O171" s="189"/>
      <c r="P171" s="189"/>
      <c r="Q171" s="189"/>
      <c r="R171" s="189"/>
      <c r="S171" s="189"/>
      <c r="T171" s="190"/>
      <c r="AT171" s="186" t="s">
        <v>247</v>
      </c>
      <c r="AU171" s="186" t="s">
        <v>85</v>
      </c>
      <c r="AV171" s="14" t="s">
        <v>85</v>
      </c>
      <c r="AW171" s="14" t="s">
        <v>33</v>
      </c>
      <c r="AX171" s="14" t="s">
        <v>83</v>
      </c>
      <c r="AY171" s="186" t="s">
        <v>235</v>
      </c>
    </row>
    <row r="172" spans="1:65" s="2" customFormat="1" ht="14.45" customHeight="1" x14ac:dyDescent="0.2">
      <c r="A172" s="33"/>
      <c r="B172" s="162"/>
      <c r="C172" s="163" t="s">
        <v>358</v>
      </c>
      <c r="D172" s="163" t="s">
        <v>237</v>
      </c>
      <c r="E172" s="164" t="s">
        <v>4240</v>
      </c>
      <c r="F172" s="165" t="s">
        <v>4241</v>
      </c>
      <c r="G172" s="240" t="s">
        <v>4324</v>
      </c>
      <c r="H172" s="241">
        <v>1</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4127</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4127</v>
      </c>
      <c r="BM172" s="172" t="s">
        <v>4242</v>
      </c>
    </row>
    <row r="173" spans="1:65" s="2" customFormat="1" x14ac:dyDescent="0.2">
      <c r="A173" s="33"/>
      <c r="B173" s="34"/>
      <c r="C173" s="33"/>
      <c r="D173" s="174" t="s">
        <v>243</v>
      </c>
      <c r="E173" s="33"/>
      <c r="F173" s="175" t="s">
        <v>4241</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4" customFormat="1" x14ac:dyDescent="0.2">
      <c r="B174" s="185"/>
      <c r="D174" s="174" t="s">
        <v>247</v>
      </c>
      <c r="E174" s="186" t="s">
        <v>1</v>
      </c>
      <c r="F174" s="187" t="s">
        <v>83</v>
      </c>
      <c r="G174" s="244"/>
      <c r="H174" s="245">
        <v>1</v>
      </c>
      <c r="I174" s="244"/>
      <c r="J174" s="244"/>
      <c r="K174" s="244"/>
      <c r="L174" s="185"/>
      <c r="M174" s="188"/>
      <c r="N174" s="189"/>
      <c r="O174" s="189"/>
      <c r="P174" s="189"/>
      <c r="Q174" s="189"/>
      <c r="R174" s="189"/>
      <c r="S174" s="189"/>
      <c r="T174" s="190"/>
      <c r="AT174" s="186" t="s">
        <v>247</v>
      </c>
      <c r="AU174" s="186" t="s">
        <v>85</v>
      </c>
      <c r="AV174" s="14" t="s">
        <v>85</v>
      </c>
      <c r="AW174" s="14" t="s">
        <v>33</v>
      </c>
      <c r="AX174" s="14" t="s">
        <v>83</v>
      </c>
      <c r="AY174" s="186" t="s">
        <v>235</v>
      </c>
    </row>
    <row r="175" spans="1:65" s="2" customFormat="1" ht="14.45" customHeight="1" x14ac:dyDescent="0.2">
      <c r="A175" s="33"/>
      <c r="B175" s="162"/>
      <c r="C175" s="163" t="s">
        <v>8</v>
      </c>
      <c r="D175" s="163" t="s">
        <v>237</v>
      </c>
      <c r="E175" s="164" t="s">
        <v>4243</v>
      </c>
      <c r="F175" s="165" t="s">
        <v>4244</v>
      </c>
      <c r="G175" s="240" t="s">
        <v>4324</v>
      </c>
      <c r="H175" s="241">
        <v>1</v>
      </c>
      <c r="I175" s="167"/>
      <c r="J175" s="254">
        <f>ROUND(I175*H175,2)</f>
        <v>0</v>
      </c>
      <c r="K175" s="255" t="s">
        <v>241</v>
      </c>
      <c r="L175" s="34"/>
      <c r="M175" s="168" t="s">
        <v>1</v>
      </c>
      <c r="N175" s="169" t="s">
        <v>41</v>
      </c>
      <c r="O175" s="59"/>
      <c r="P175" s="170">
        <f>O175*H175</f>
        <v>0</v>
      </c>
      <c r="Q175" s="170">
        <v>0</v>
      </c>
      <c r="R175" s="170">
        <f>Q175*H175</f>
        <v>0</v>
      </c>
      <c r="S175" s="170">
        <v>0</v>
      </c>
      <c r="T175" s="171">
        <f>S175*H175</f>
        <v>0</v>
      </c>
      <c r="U175" s="33"/>
      <c r="V175" s="33"/>
      <c r="W175" s="33"/>
      <c r="X175" s="33"/>
      <c r="Y175" s="33"/>
      <c r="Z175" s="33"/>
      <c r="AA175" s="33"/>
      <c r="AB175" s="33"/>
      <c r="AC175" s="33"/>
      <c r="AD175" s="33"/>
      <c r="AE175" s="33"/>
      <c r="AR175" s="172" t="s">
        <v>4127</v>
      </c>
      <c r="AT175" s="172" t="s">
        <v>237</v>
      </c>
      <c r="AU175" s="172" t="s">
        <v>85</v>
      </c>
      <c r="AY175" s="18" t="s">
        <v>235</v>
      </c>
      <c r="BE175" s="173">
        <f>IF(N175="základní",J175,0)</f>
        <v>0</v>
      </c>
      <c r="BF175" s="173">
        <f>IF(N175="snížená",J175,0)</f>
        <v>0</v>
      </c>
      <c r="BG175" s="173">
        <f>IF(N175="zákl. přenesená",J175,0)</f>
        <v>0</v>
      </c>
      <c r="BH175" s="173">
        <f>IF(N175="sníž. přenesená",J175,0)</f>
        <v>0</v>
      </c>
      <c r="BI175" s="173">
        <f>IF(N175="nulová",J175,0)</f>
        <v>0</v>
      </c>
      <c r="BJ175" s="18" t="s">
        <v>83</v>
      </c>
      <c r="BK175" s="173">
        <f>ROUND(I175*H175,2)</f>
        <v>0</v>
      </c>
      <c r="BL175" s="18" t="s">
        <v>4127</v>
      </c>
      <c r="BM175" s="172" t="s">
        <v>4245</v>
      </c>
    </row>
    <row r="176" spans="1:65" s="2" customFormat="1" x14ac:dyDescent="0.2">
      <c r="A176" s="33"/>
      <c r="B176" s="34"/>
      <c r="C176" s="33"/>
      <c r="D176" s="174" t="s">
        <v>243</v>
      </c>
      <c r="E176" s="33"/>
      <c r="F176" s="175" t="s">
        <v>4244</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243</v>
      </c>
      <c r="AU176" s="18" t="s">
        <v>85</v>
      </c>
    </row>
    <row r="177" spans="1:65" s="2" customFormat="1" ht="39" x14ac:dyDescent="0.2">
      <c r="A177" s="33"/>
      <c r="B177" s="34"/>
      <c r="C177" s="33"/>
      <c r="D177" s="174" t="s">
        <v>408</v>
      </c>
      <c r="E177" s="33"/>
      <c r="F177" s="178" t="s">
        <v>4246</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408</v>
      </c>
      <c r="AU177" s="18" t="s">
        <v>85</v>
      </c>
    </row>
    <row r="178" spans="1:65" s="14" customFormat="1" x14ac:dyDescent="0.2">
      <c r="B178" s="185"/>
      <c r="D178" s="174" t="s">
        <v>247</v>
      </c>
      <c r="E178" s="186" t="s">
        <v>1</v>
      </c>
      <c r="F178" s="187" t="s">
        <v>83</v>
      </c>
      <c r="G178" s="244"/>
      <c r="H178" s="245">
        <v>1</v>
      </c>
      <c r="I178" s="244"/>
      <c r="J178" s="244"/>
      <c r="K178" s="244"/>
      <c r="L178" s="185"/>
      <c r="M178" s="188"/>
      <c r="N178" s="189"/>
      <c r="O178" s="189"/>
      <c r="P178" s="189"/>
      <c r="Q178" s="189"/>
      <c r="R178" s="189"/>
      <c r="S178" s="189"/>
      <c r="T178" s="190"/>
      <c r="AT178" s="186" t="s">
        <v>247</v>
      </c>
      <c r="AU178" s="186" t="s">
        <v>85</v>
      </c>
      <c r="AV178" s="14" t="s">
        <v>85</v>
      </c>
      <c r="AW178" s="14" t="s">
        <v>33</v>
      </c>
      <c r="AX178" s="14" t="s">
        <v>83</v>
      </c>
      <c r="AY178" s="186" t="s">
        <v>235</v>
      </c>
    </row>
    <row r="179" spans="1:65" s="2" customFormat="1" ht="19.899999999999999" customHeight="1" x14ac:dyDescent="0.2">
      <c r="A179" s="33"/>
      <c r="B179" s="162"/>
      <c r="C179" s="163" t="s">
        <v>379</v>
      </c>
      <c r="D179" s="163" t="s">
        <v>237</v>
      </c>
      <c r="E179" s="164" t="s">
        <v>4247</v>
      </c>
      <c r="F179" s="165" t="s">
        <v>4248</v>
      </c>
      <c r="G179" s="240" t="s">
        <v>263</v>
      </c>
      <c r="H179" s="241">
        <v>1550</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4127</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4127</v>
      </c>
      <c r="BM179" s="172" t="s">
        <v>4249</v>
      </c>
    </row>
    <row r="180" spans="1:65" s="2" customFormat="1" ht="19.5" x14ac:dyDescent="0.2">
      <c r="A180" s="33"/>
      <c r="B180" s="34"/>
      <c r="C180" s="33"/>
      <c r="D180" s="174" t="s">
        <v>243</v>
      </c>
      <c r="E180" s="33"/>
      <c r="F180" s="175" t="s">
        <v>4248</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14" customFormat="1" x14ac:dyDescent="0.2">
      <c r="B181" s="185"/>
      <c r="D181" s="174" t="s">
        <v>247</v>
      </c>
      <c r="E181" s="186" t="s">
        <v>1</v>
      </c>
      <c r="F181" s="187" t="s">
        <v>4250</v>
      </c>
      <c r="G181" s="244"/>
      <c r="H181" s="245">
        <v>1550</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1550</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9.899999999999999" customHeight="1" x14ac:dyDescent="0.2">
      <c r="A183" s="33"/>
      <c r="B183" s="162"/>
      <c r="C183" s="163" t="s">
        <v>386</v>
      </c>
      <c r="D183" s="163" t="s">
        <v>237</v>
      </c>
      <c r="E183" s="164" t="s">
        <v>4251</v>
      </c>
      <c r="F183" s="165" t="s">
        <v>4252</v>
      </c>
      <c r="G183" s="240" t="s">
        <v>263</v>
      </c>
      <c r="H183" s="241">
        <v>3040</v>
      </c>
      <c r="I183" s="167"/>
      <c r="J183" s="254">
        <f>ROUND(I183*H183,2)</f>
        <v>0</v>
      </c>
      <c r="K183" s="255" t="s">
        <v>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4127</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4127</v>
      </c>
      <c r="BM183" s="172" t="s">
        <v>4253</v>
      </c>
    </row>
    <row r="184" spans="1:65" s="2" customFormat="1" x14ac:dyDescent="0.2">
      <c r="A184" s="33"/>
      <c r="B184" s="34"/>
      <c r="C184" s="33"/>
      <c r="D184" s="174" t="s">
        <v>243</v>
      </c>
      <c r="E184" s="33"/>
      <c r="F184" s="175" t="s">
        <v>4252</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48.75" x14ac:dyDescent="0.2">
      <c r="A185" s="33"/>
      <c r="B185" s="34"/>
      <c r="C185" s="33"/>
      <c r="D185" s="174" t="s">
        <v>408</v>
      </c>
      <c r="E185" s="33"/>
      <c r="F185" s="178" t="s">
        <v>4254</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408</v>
      </c>
      <c r="AU185" s="18" t="s">
        <v>85</v>
      </c>
    </row>
    <row r="186" spans="1:65" s="14" customFormat="1" x14ac:dyDescent="0.2">
      <c r="B186" s="185"/>
      <c r="D186" s="174" t="s">
        <v>247</v>
      </c>
      <c r="E186" s="186" t="s">
        <v>1</v>
      </c>
      <c r="F186" s="187" t="s">
        <v>4255</v>
      </c>
      <c r="G186" s="244"/>
      <c r="H186" s="245">
        <v>3040</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3040</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12" customFormat="1" ht="22.9" customHeight="1" x14ac:dyDescent="0.2">
      <c r="B188" s="152"/>
      <c r="D188" s="153" t="s">
        <v>75</v>
      </c>
      <c r="E188" s="161" t="s">
        <v>4256</v>
      </c>
      <c r="F188" s="161" t="s">
        <v>4257</v>
      </c>
      <c r="G188" s="239"/>
      <c r="H188" s="239"/>
      <c r="I188" s="239"/>
      <c r="J188" s="253">
        <f>BK188</f>
        <v>0</v>
      </c>
      <c r="K188" s="239"/>
      <c r="L188" s="152"/>
      <c r="M188" s="155"/>
      <c r="N188" s="156"/>
      <c r="O188" s="156"/>
      <c r="P188" s="157">
        <f>SUM(P189:P212)</f>
        <v>0</v>
      </c>
      <c r="Q188" s="156"/>
      <c r="R188" s="157">
        <f>SUM(R189:R212)</f>
        <v>0</v>
      </c>
      <c r="S188" s="156"/>
      <c r="T188" s="158">
        <f>SUM(T189:T212)</f>
        <v>0</v>
      </c>
      <c r="AR188" s="153" t="s">
        <v>281</v>
      </c>
      <c r="AT188" s="159" t="s">
        <v>75</v>
      </c>
      <c r="AU188" s="159" t="s">
        <v>83</v>
      </c>
      <c r="AY188" s="153" t="s">
        <v>235</v>
      </c>
      <c r="BK188" s="160">
        <f>SUM(BK189:BK212)</f>
        <v>0</v>
      </c>
    </row>
    <row r="189" spans="1:65" s="2" customFormat="1" ht="19.899999999999999" customHeight="1" x14ac:dyDescent="0.2">
      <c r="A189" s="33"/>
      <c r="B189" s="162"/>
      <c r="C189" s="163" t="s">
        <v>393</v>
      </c>
      <c r="D189" s="163" t="s">
        <v>237</v>
      </c>
      <c r="E189" s="164" t="s">
        <v>4258</v>
      </c>
      <c r="F189" s="165" t="s">
        <v>4259</v>
      </c>
      <c r="G189" s="240" t="s">
        <v>4324</v>
      </c>
      <c r="H189" s="241">
        <v>1</v>
      </c>
      <c r="I189" s="167"/>
      <c r="J189" s="254">
        <f>ROUND(I189*H189,2)</f>
        <v>0</v>
      </c>
      <c r="K189" s="255" t="s">
        <v>1</v>
      </c>
      <c r="L189" s="34"/>
      <c r="M189" s="168" t="s">
        <v>1</v>
      </c>
      <c r="N189" s="169" t="s">
        <v>41</v>
      </c>
      <c r="O189" s="59"/>
      <c r="P189" s="170">
        <f>O189*H189</f>
        <v>0</v>
      </c>
      <c r="Q189" s="170">
        <v>0</v>
      </c>
      <c r="R189" s="170">
        <f>Q189*H189</f>
        <v>0</v>
      </c>
      <c r="S189" s="170">
        <v>0</v>
      </c>
      <c r="T189" s="171">
        <f>S189*H189</f>
        <v>0</v>
      </c>
      <c r="U189" s="33"/>
      <c r="V189" s="33"/>
      <c r="W189" s="33"/>
      <c r="X189" s="33"/>
      <c r="Y189" s="33"/>
      <c r="Z189" s="33"/>
      <c r="AA189" s="33"/>
      <c r="AB189" s="33"/>
      <c r="AC189" s="33"/>
      <c r="AD189" s="33"/>
      <c r="AE189" s="33"/>
      <c r="AR189" s="172" t="s">
        <v>4127</v>
      </c>
      <c r="AT189" s="172" t="s">
        <v>237</v>
      </c>
      <c r="AU189" s="172" t="s">
        <v>85</v>
      </c>
      <c r="AY189" s="18" t="s">
        <v>235</v>
      </c>
      <c r="BE189" s="173">
        <f>IF(N189="základní",J189,0)</f>
        <v>0</v>
      </c>
      <c r="BF189" s="173">
        <f>IF(N189="snížená",J189,0)</f>
        <v>0</v>
      </c>
      <c r="BG189" s="173">
        <f>IF(N189="zákl. přenesená",J189,0)</f>
        <v>0</v>
      </c>
      <c r="BH189" s="173">
        <f>IF(N189="sníž. přenesená",J189,0)</f>
        <v>0</v>
      </c>
      <c r="BI189" s="173">
        <f>IF(N189="nulová",J189,0)</f>
        <v>0</v>
      </c>
      <c r="BJ189" s="18" t="s">
        <v>83</v>
      </c>
      <c r="BK189" s="173">
        <f>ROUND(I189*H189,2)</f>
        <v>0</v>
      </c>
      <c r="BL189" s="18" t="s">
        <v>4127</v>
      </c>
      <c r="BM189" s="172" t="s">
        <v>4260</v>
      </c>
    </row>
    <row r="190" spans="1:65" s="2" customFormat="1" ht="19.5" x14ac:dyDescent="0.2">
      <c r="A190" s="33"/>
      <c r="B190" s="34"/>
      <c r="C190" s="33"/>
      <c r="D190" s="174" t="s">
        <v>243</v>
      </c>
      <c r="E190" s="33"/>
      <c r="F190" s="175" t="s">
        <v>4261</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243</v>
      </c>
      <c r="AU190" s="18" t="s">
        <v>85</v>
      </c>
    </row>
    <row r="191" spans="1:65" s="2" customFormat="1" ht="78" x14ac:dyDescent="0.2">
      <c r="A191" s="33"/>
      <c r="B191" s="34"/>
      <c r="C191" s="33"/>
      <c r="D191" s="174" t="s">
        <v>408</v>
      </c>
      <c r="E191" s="33"/>
      <c r="F191" s="178" t="s">
        <v>4262</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408</v>
      </c>
      <c r="AU191" s="18" t="s">
        <v>85</v>
      </c>
    </row>
    <row r="192" spans="1:65" s="14" customFormat="1" x14ac:dyDescent="0.2">
      <c r="B192" s="185"/>
      <c r="D192" s="174" t="s">
        <v>247</v>
      </c>
      <c r="E192" s="186" t="s">
        <v>1</v>
      </c>
      <c r="F192" s="187" t="s">
        <v>83</v>
      </c>
      <c r="G192" s="244"/>
      <c r="H192" s="245">
        <v>1</v>
      </c>
      <c r="I192" s="244"/>
      <c r="J192" s="244"/>
      <c r="K192" s="244"/>
      <c r="L192" s="185"/>
      <c r="M192" s="188"/>
      <c r="N192" s="189"/>
      <c r="O192" s="189"/>
      <c r="P192" s="189"/>
      <c r="Q192" s="189"/>
      <c r="R192" s="189"/>
      <c r="S192" s="189"/>
      <c r="T192" s="190"/>
      <c r="AT192" s="186" t="s">
        <v>247</v>
      </c>
      <c r="AU192" s="186" t="s">
        <v>85</v>
      </c>
      <c r="AV192" s="14" t="s">
        <v>85</v>
      </c>
      <c r="AW192" s="14" t="s">
        <v>33</v>
      </c>
      <c r="AX192" s="14" t="s">
        <v>83</v>
      </c>
      <c r="AY192" s="186" t="s">
        <v>235</v>
      </c>
    </row>
    <row r="193" spans="1:65" s="2" customFormat="1" ht="14.45" customHeight="1" x14ac:dyDescent="0.2">
      <c r="A193" s="33"/>
      <c r="B193" s="162"/>
      <c r="C193" s="163" t="s">
        <v>403</v>
      </c>
      <c r="D193" s="163" t="s">
        <v>237</v>
      </c>
      <c r="E193" s="164" t="s">
        <v>4263</v>
      </c>
      <c r="F193" s="165" t="s">
        <v>4264</v>
      </c>
      <c r="G193" s="240" t="s">
        <v>4324</v>
      </c>
      <c r="H193" s="241">
        <v>1</v>
      </c>
      <c r="I193" s="167"/>
      <c r="J193" s="254">
        <f>ROUND(I193*H193,2)</f>
        <v>0</v>
      </c>
      <c r="K193" s="255" t="s">
        <v>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4127</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4127</v>
      </c>
      <c r="BM193" s="172" t="s">
        <v>4265</v>
      </c>
    </row>
    <row r="194" spans="1:65" s="2" customFormat="1" x14ac:dyDescent="0.2">
      <c r="A194" s="33"/>
      <c r="B194" s="34"/>
      <c r="C194" s="33"/>
      <c r="D194" s="174" t="s">
        <v>243</v>
      </c>
      <c r="E194" s="33"/>
      <c r="F194" s="175" t="s">
        <v>4264</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14" customFormat="1" x14ac:dyDescent="0.2">
      <c r="B195" s="185"/>
      <c r="D195" s="174" t="s">
        <v>247</v>
      </c>
      <c r="E195" s="186" t="s">
        <v>1</v>
      </c>
      <c r="F195" s="187" t="s">
        <v>83</v>
      </c>
      <c r="G195" s="244"/>
      <c r="H195" s="245">
        <v>1</v>
      </c>
      <c r="I195" s="244"/>
      <c r="J195" s="244"/>
      <c r="K195" s="244"/>
      <c r="L195" s="185"/>
      <c r="M195" s="188"/>
      <c r="N195" s="189"/>
      <c r="O195" s="189"/>
      <c r="P195" s="189"/>
      <c r="Q195" s="189"/>
      <c r="R195" s="189"/>
      <c r="S195" s="189"/>
      <c r="T195" s="190"/>
      <c r="AT195" s="186" t="s">
        <v>247</v>
      </c>
      <c r="AU195" s="186" t="s">
        <v>85</v>
      </c>
      <c r="AV195" s="14" t="s">
        <v>85</v>
      </c>
      <c r="AW195" s="14" t="s">
        <v>33</v>
      </c>
      <c r="AX195" s="14" t="s">
        <v>83</v>
      </c>
      <c r="AY195" s="186" t="s">
        <v>235</v>
      </c>
    </row>
    <row r="196" spans="1:65" s="2" customFormat="1" ht="14.45" customHeight="1" x14ac:dyDescent="0.2">
      <c r="A196" s="33"/>
      <c r="B196" s="162"/>
      <c r="C196" s="163" t="s">
        <v>412</v>
      </c>
      <c r="D196" s="163" t="s">
        <v>237</v>
      </c>
      <c r="E196" s="164" t="s">
        <v>4266</v>
      </c>
      <c r="F196" s="165" t="s">
        <v>4267</v>
      </c>
      <c r="G196" s="240" t="s">
        <v>4324</v>
      </c>
      <c r="H196" s="241">
        <v>1</v>
      </c>
      <c r="I196" s="167"/>
      <c r="J196" s="254">
        <f>ROUND(I196*H196,2)</f>
        <v>0</v>
      </c>
      <c r="K196" s="255" t="s">
        <v>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4127</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4127</v>
      </c>
      <c r="BM196" s="172" t="s">
        <v>4268</v>
      </c>
    </row>
    <row r="197" spans="1:65" s="2" customFormat="1" x14ac:dyDescent="0.2">
      <c r="A197" s="33"/>
      <c r="B197" s="34"/>
      <c r="C197" s="33"/>
      <c r="D197" s="174" t="s">
        <v>243</v>
      </c>
      <c r="E197" s="33"/>
      <c r="F197" s="175" t="s">
        <v>4267</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14" customFormat="1" x14ac:dyDescent="0.2">
      <c r="B198" s="185"/>
      <c r="D198" s="174" t="s">
        <v>247</v>
      </c>
      <c r="E198" s="186" t="s">
        <v>1</v>
      </c>
      <c r="F198" s="187" t="s">
        <v>83</v>
      </c>
      <c r="G198" s="244"/>
      <c r="H198" s="245">
        <v>1</v>
      </c>
      <c r="I198" s="244"/>
      <c r="J198" s="244"/>
      <c r="K198" s="244"/>
      <c r="L198" s="185"/>
      <c r="M198" s="188"/>
      <c r="N198" s="189"/>
      <c r="O198" s="189"/>
      <c r="P198" s="189"/>
      <c r="Q198" s="189"/>
      <c r="R198" s="189"/>
      <c r="S198" s="189"/>
      <c r="T198" s="190"/>
      <c r="AT198" s="186" t="s">
        <v>247</v>
      </c>
      <c r="AU198" s="186" t="s">
        <v>85</v>
      </c>
      <c r="AV198" s="14" t="s">
        <v>85</v>
      </c>
      <c r="AW198" s="14" t="s">
        <v>33</v>
      </c>
      <c r="AX198" s="14" t="s">
        <v>83</v>
      </c>
      <c r="AY198" s="186" t="s">
        <v>235</v>
      </c>
    </row>
    <row r="199" spans="1:65" s="2" customFormat="1" ht="14.45" customHeight="1" x14ac:dyDescent="0.2">
      <c r="A199" s="33"/>
      <c r="B199" s="162"/>
      <c r="C199" s="163" t="s">
        <v>7</v>
      </c>
      <c r="D199" s="163" t="s">
        <v>237</v>
      </c>
      <c r="E199" s="164" t="s">
        <v>4269</v>
      </c>
      <c r="F199" s="165" t="s">
        <v>4270</v>
      </c>
      <c r="G199" s="240" t="s">
        <v>4324</v>
      </c>
      <c r="H199" s="241">
        <v>1</v>
      </c>
      <c r="I199" s="167"/>
      <c r="J199" s="254">
        <f>ROUND(I199*H199,2)</f>
        <v>0</v>
      </c>
      <c r="K199" s="255" t="s">
        <v>241</v>
      </c>
      <c r="L199" s="34"/>
      <c r="M199" s="168" t="s">
        <v>1</v>
      </c>
      <c r="N199" s="169" t="s">
        <v>41</v>
      </c>
      <c r="O199" s="59"/>
      <c r="P199" s="170">
        <f>O199*H199</f>
        <v>0</v>
      </c>
      <c r="Q199" s="170">
        <v>0</v>
      </c>
      <c r="R199" s="170">
        <f>Q199*H199</f>
        <v>0</v>
      </c>
      <c r="S199" s="170">
        <v>0</v>
      </c>
      <c r="T199" s="171">
        <f>S199*H199</f>
        <v>0</v>
      </c>
      <c r="U199" s="33"/>
      <c r="V199" s="33"/>
      <c r="W199" s="33"/>
      <c r="X199" s="33"/>
      <c r="Y199" s="33"/>
      <c r="Z199" s="33"/>
      <c r="AA199" s="33"/>
      <c r="AB199" s="33"/>
      <c r="AC199" s="33"/>
      <c r="AD199" s="33"/>
      <c r="AE199" s="33"/>
      <c r="AR199" s="172" t="s">
        <v>4127</v>
      </c>
      <c r="AT199" s="172" t="s">
        <v>237</v>
      </c>
      <c r="AU199" s="172" t="s">
        <v>85</v>
      </c>
      <c r="AY199" s="18" t="s">
        <v>235</v>
      </c>
      <c r="BE199" s="173">
        <f>IF(N199="základní",J199,0)</f>
        <v>0</v>
      </c>
      <c r="BF199" s="173">
        <f>IF(N199="snížená",J199,0)</f>
        <v>0</v>
      </c>
      <c r="BG199" s="173">
        <f>IF(N199="zákl. přenesená",J199,0)</f>
        <v>0</v>
      </c>
      <c r="BH199" s="173">
        <f>IF(N199="sníž. přenesená",J199,0)</f>
        <v>0</v>
      </c>
      <c r="BI199" s="173">
        <f>IF(N199="nulová",J199,0)</f>
        <v>0</v>
      </c>
      <c r="BJ199" s="18" t="s">
        <v>83</v>
      </c>
      <c r="BK199" s="173">
        <f>ROUND(I199*H199,2)</f>
        <v>0</v>
      </c>
      <c r="BL199" s="18" t="s">
        <v>4127</v>
      </c>
      <c r="BM199" s="172" t="s">
        <v>4271</v>
      </c>
    </row>
    <row r="200" spans="1:65" s="2" customFormat="1" x14ac:dyDescent="0.2">
      <c r="A200" s="33"/>
      <c r="B200" s="34"/>
      <c r="C200" s="33"/>
      <c r="D200" s="174" t="s">
        <v>243</v>
      </c>
      <c r="E200" s="33"/>
      <c r="F200" s="175" t="s">
        <v>4270</v>
      </c>
      <c r="G200" s="238"/>
      <c r="H200" s="238"/>
      <c r="I200" s="238"/>
      <c r="J200" s="238"/>
      <c r="K200" s="238"/>
      <c r="L200" s="34"/>
      <c r="M200" s="176"/>
      <c r="N200" s="177"/>
      <c r="O200" s="59"/>
      <c r="P200" s="59"/>
      <c r="Q200" s="59"/>
      <c r="R200" s="59"/>
      <c r="S200" s="59"/>
      <c r="T200" s="60"/>
      <c r="U200" s="33"/>
      <c r="V200" s="33"/>
      <c r="W200" s="33"/>
      <c r="X200" s="33"/>
      <c r="Y200" s="33"/>
      <c r="Z200" s="33"/>
      <c r="AA200" s="33"/>
      <c r="AB200" s="33"/>
      <c r="AC200" s="33"/>
      <c r="AD200" s="33"/>
      <c r="AE200" s="33"/>
      <c r="AT200" s="18" t="s">
        <v>243</v>
      </c>
      <c r="AU200" s="18" t="s">
        <v>85</v>
      </c>
    </row>
    <row r="201" spans="1:65" s="14" customFormat="1" x14ac:dyDescent="0.2">
      <c r="B201" s="185"/>
      <c r="D201" s="174" t="s">
        <v>247</v>
      </c>
      <c r="E201" s="186" t="s">
        <v>1</v>
      </c>
      <c r="F201" s="187" t="s">
        <v>83</v>
      </c>
      <c r="G201" s="244"/>
      <c r="H201" s="245">
        <v>1</v>
      </c>
      <c r="I201" s="244"/>
      <c r="J201" s="244"/>
      <c r="K201" s="244"/>
      <c r="L201" s="185"/>
      <c r="M201" s="188"/>
      <c r="N201" s="189"/>
      <c r="O201" s="189"/>
      <c r="P201" s="189"/>
      <c r="Q201" s="189"/>
      <c r="R201" s="189"/>
      <c r="S201" s="189"/>
      <c r="T201" s="190"/>
      <c r="AT201" s="186" t="s">
        <v>247</v>
      </c>
      <c r="AU201" s="186" t="s">
        <v>85</v>
      </c>
      <c r="AV201" s="14" t="s">
        <v>85</v>
      </c>
      <c r="AW201" s="14" t="s">
        <v>33</v>
      </c>
      <c r="AX201" s="14" t="s">
        <v>83</v>
      </c>
      <c r="AY201" s="186" t="s">
        <v>235</v>
      </c>
    </row>
    <row r="202" spans="1:65" s="2" customFormat="1" ht="14.45" customHeight="1" x14ac:dyDescent="0.2">
      <c r="A202" s="33"/>
      <c r="B202" s="162"/>
      <c r="C202" s="163" t="s">
        <v>425</v>
      </c>
      <c r="D202" s="163" t="s">
        <v>237</v>
      </c>
      <c r="E202" s="164" t="s">
        <v>4272</v>
      </c>
      <c r="F202" s="165" t="s">
        <v>4273</v>
      </c>
      <c r="G202" s="240" t="s">
        <v>4324</v>
      </c>
      <c r="H202" s="241">
        <v>1</v>
      </c>
      <c r="I202" s="167"/>
      <c r="J202" s="254">
        <f>ROUND(I202*H202,2)</f>
        <v>0</v>
      </c>
      <c r="K202" s="255" t="s">
        <v>241</v>
      </c>
      <c r="L202" s="34"/>
      <c r="M202" s="168" t="s">
        <v>1</v>
      </c>
      <c r="N202" s="169" t="s">
        <v>41</v>
      </c>
      <c r="O202" s="59"/>
      <c r="P202" s="170">
        <f>O202*H202</f>
        <v>0</v>
      </c>
      <c r="Q202" s="170">
        <v>0</v>
      </c>
      <c r="R202" s="170">
        <f>Q202*H202</f>
        <v>0</v>
      </c>
      <c r="S202" s="170">
        <v>0</v>
      </c>
      <c r="T202" s="171">
        <f>S202*H202</f>
        <v>0</v>
      </c>
      <c r="U202" s="33"/>
      <c r="V202" s="33"/>
      <c r="W202" s="33"/>
      <c r="X202" s="33"/>
      <c r="Y202" s="33"/>
      <c r="Z202" s="33"/>
      <c r="AA202" s="33"/>
      <c r="AB202" s="33"/>
      <c r="AC202" s="33"/>
      <c r="AD202" s="33"/>
      <c r="AE202" s="33"/>
      <c r="AR202" s="172" t="s">
        <v>4127</v>
      </c>
      <c r="AT202" s="172" t="s">
        <v>237</v>
      </c>
      <c r="AU202" s="172" t="s">
        <v>85</v>
      </c>
      <c r="AY202" s="18" t="s">
        <v>235</v>
      </c>
      <c r="BE202" s="173">
        <f>IF(N202="základní",J202,0)</f>
        <v>0</v>
      </c>
      <c r="BF202" s="173">
        <f>IF(N202="snížená",J202,0)</f>
        <v>0</v>
      </c>
      <c r="BG202" s="173">
        <f>IF(N202="zákl. přenesená",J202,0)</f>
        <v>0</v>
      </c>
      <c r="BH202" s="173">
        <f>IF(N202="sníž. přenesená",J202,0)</f>
        <v>0</v>
      </c>
      <c r="BI202" s="173">
        <f>IF(N202="nulová",J202,0)</f>
        <v>0</v>
      </c>
      <c r="BJ202" s="18" t="s">
        <v>83</v>
      </c>
      <c r="BK202" s="173">
        <f>ROUND(I202*H202,2)</f>
        <v>0</v>
      </c>
      <c r="BL202" s="18" t="s">
        <v>4127</v>
      </c>
      <c r="BM202" s="172" t="s">
        <v>4274</v>
      </c>
    </row>
    <row r="203" spans="1:65" s="2" customFormat="1" x14ac:dyDescent="0.2">
      <c r="A203" s="33"/>
      <c r="B203" s="34"/>
      <c r="C203" s="33"/>
      <c r="D203" s="174" t="s">
        <v>243</v>
      </c>
      <c r="E203" s="33"/>
      <c r="F203" s="175" t="s">
        <v>4273</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243</v>
      </c>
      <c r="AU203" s="18" t="s">
        <v>85</v>
      </c>
    </row>
    <row r="204" spans="1:65" s="14" customFormat="1" x14ac:dyDescent="0.2">
      <c r="B204" s="185"/>
      <c r="D204" s="174" t="s">
        <v>247</v>
      </c>
      <c r="E204" s="186" t="s">
        <v>1</v>
      </c>
      <c r="F204" s="187" t="s">
        <v>83</v>
      </c>
      <c r="G204" s="244"/>
      <c r="H204" s="245">
        <v>1</v>
      </c>
      <c r="I204" s="244"/>
      <c r="J204" s="244"/>
      <c r="K204" s="244"/>
      <c r="L204" s="185"/>
      <c r="M204" s="188"/>
      <c r="N204" s="189"/>
      <c r="O204" s="189"/>
      <c r="P204" s="189"/>
      <c r="Q204" s="189"/>
      <c r="R204" s="189"/>
      <c r="S204" s="189"/>
      <c r="T204" s="190"/>
      <c r="AT204" s="186" t="s">
        <v>247</v>
      </c>
      <c r="AU204" s="186" t="s">
        <v>85</v>
      </c>
      <c r="AV204" s="14" t="s">
        <v>85</v>
      </c>
      <c r="AW204" s="14" t="s">
        <v>33</v>
      </c>
      <c r="AX204" s="14" t="s">
        <v>83</v>
      </c>
      <c r="AY204" s="186" t="s">
        <v>235</v>
      </c>
    </row>
    <row r="205" spans="1:65" s="2" customFormat="1" ht="14.45" customHeight="1" x14ac:dyDescent="0.2">
      <c r="A205" s="33"/>
      <c r="B205" s="162"/>
      <c r="C205" s="163" t="s">
        <v>432</v>
      </c>
      <c r="D205" s="163" t="s">
        <v>237</v>
      </c>
      <c r="E205" s="164" t="s">
        <v>4275</v>
      </c>
      <c r="F205" s="165" t="s">
        <v>4276</v>
      </c>
      <c r="G205" s="240" t="s">
        <v>4324</v>
      </c>
      <c r="H205" s="241">
        <v>1</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4127</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4127</v>
      </c>
      <c r="BM205" s="172" t="s">
        <v>4277</v>
      </c>
    </row>
    <row r="206" spans="1:65" s="2" customFormat="1" x14ac:dyDescent="0.2">
      <c r="A206" s="33"/>
      <c r="B206" s="34"/>
      <c r="C206" s="33"/>
      <c r="D206" s="174" t="s">
        <v>243</v>
      </c>
      <c r="E206" s="33"/>
      <c r="F206" s="175" t="s">
        <v>4276</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78" x14ac:dyDescent="0.2">
      <c r="A207" s="261"/>
      <c r="B207" s="34"/>
      <c r="C207" s="261"/>
      <c r="D207" s="174" t="s">
        <v>408</v>
      </c>
      <c r="E207" s="261"/>
      <c r="F207" s="178" t="s">
        <v>4325</v>
      </c>
      <c r="G207" s="238"/>
      <c r="H207" s="238"/>
      <c r="I207" s="238"/>
      <c r="J207" s="238"/>
      <c r="K207" s="238"/>
      <c r="L207" s="34"/>
      <c r="M207" s="176"/>
      <c r="N207" s="177"/>
      <c r="O207" s="59"/>
      <c r="P207" s="59"/>
      <c r="Q207" s="59"/>
      <c r="R207" s="59"/>
      <c r="S207" s="59"/>
      <c r="T207" s="60"/>
      <c r="U207" s="261"/>
      <c r="V207" s="261"/>
      <c r="W207" s="261"/>
      <c r="X207" s="261"/>
      <c r="Y207" s="261"/>
      <c r="Z207" s="261"/>
      <c r="AA207" s="261"/>
      <c r="AB207" s="261"/>
      <c r="AC207" s="261"/>
      <c r="AD207" s="261"/>
      <c r="AE207" s="261"/>
      <c r="AT207" s="18"/>
      <c r="AU207" s="18"/>
    </row>
    <row r="208" spans="1:65" s="14" customFormat="1" x14ac:dyDescent="0.2">
      <c r="B208" s="185"/>
      <c r="D208" s="174" t="s">
        <v>247</v>
      </c>
      <c r="E208" s="186" t="s">
        <v>1</v>
      </c>
      <c r="F208" s="187" t="s">
        <v>83</v>
      </c>
      <c r="G208" s="244"/>
      <c r="H208" s="245">
        <v>1</v>
      </c>
      <c r="I208" s="244"/>
      <c r="J208" s="244"/>
      <c r="K208" s="244"/>
      <c r="L208" s="185"/>
      <c r="M208" s="188"/>
      <c r="N208" s="189"/>
      <c r="O208" s="189"/>
      <c r="P208" s="189"/>
      <c r="Q208" s="189"/>
      <c r="R208" s="189"/>
      <c r="S208" s="189"/>
      <c r="T208" s="190"/>
      <c r="AT208" s="186" t="s">
        <v>247</v>
      </c>
      <c r="AU208" s="186" t="s">
        <v>85</v>
      </c>
      <c r="AV208" s="14" t="s">
        <v>85</v>
      </c>
      <c r="AW208" s="14" t="s">
        <v>33</v>
      </c>
      <c r="AX208" s="14" t="s">
        <v>83</v>
      </c>
      <c r="AY208" s="186" t="s">
        <v>235</v>
      </c>
    </row>
    <row r="209" spans="1:65" s="2" customFormat="1" ht="19.899999999999999" customHeight="1" x14ac:dyDescent="0.2">
      <c r="A209" s="33"/>
      <c r="B209" s="162"/>
      <c r="C209" s="163" t="s">
        <v>441</v>
      </c>
      <c r="D209" s="163" t="s">
        <v>237</v>
      </c>
      <c r="E209" s="164" t="s">
        <v>4278</v>
      </c>
      <c r="F209" s="165" t="s">
        <v>4279</v>
      </c>
      <c r="G209" s="240" t="s">
        <v>4324</v>
      </c>
      <c r="H209" s="241">
        <v>1</v>
      </c>
      <c r="I209" s="167"/>
      <c r="J209" s="254">
        <f>ROUND(I209*H209,2)</f>
        <v>0</v>
      </c>
      <c r="K209" s="255" t="s">
        <v>1</v>
      </c>
      <c r="L209" s="34"/>
      <c r="M209" s="168" t="s">
        <v>1</v>
      </c>
      <c r="N209" s="169" t="s">
        <v>41</v>
      </c>
      <c r="O209" s="59"/>
      <c r="P209" s="170">
        <f>O209*H209</f>
        <v>0</v>
      </c>
      <c r="Q209" s="170">
        <v>0</v>
      </c>
      <c r="R209" s="170">
        <f>Q209*H209</f>
        <v>0</v>
      </c>
      <c r="S209" s="170">
        <v>0</v>
      </c>
      <c r="T209" s="171">
        <f>S209*H209</f>
        <v>0</v>
      </c>
      <c r="U209" s="33"/>
      <c r="V209" s="33"/>
      <c r="W209" s="33"/>
      <c r="X209" s="33"/>
      <c r="Y209" s="33"/>
      <c r="Z209" s="33"/>
      <c r="AA209" s="33"/>
      <c r="AB209" s="33"/>
      <c r="AC209" s="33"/>
      <c r="AD209" s="33"/>
      <c r="AE209" s="33"/>
      <c r="AR209" s="172" t="s">
        <v>4127</v>
      </c>
      <c r="AT209" s="172" t="s">
        <v>237</v>
      </c>
      <c r="AU209" s="172" t="s">
        <v>85</v>
      </c>
      <c r="AY209" s="18" t="s">
        <v>235</v>
      </c>
      <c r="BE209" s="173">
        <f>IF(N209="základní",J209,0)</f>
        <v>0</v>
      </c>
      <c r="BF209" s="173">
        <f>IF(N209="snížená",J209,0)</f>
        <v>0</v>
      </c>
      <c r="BG209" s="173">
        <f>IF(N209="zákl. přenesená",J209,0)</f>
        <v>0</v>
      </c>
      <c r="BH209" s="173">
        <f>IF(N209="sníž. přenesená",J209,0)</f>
        <v>0</v>
      </c>
      <c r="BI209" s="173">
        <f>IF(N209="nulová",J209,0)</f>
        <v>0</v>
      </c>
      <c r="BJ209" s="18" t="s">
        <v>83</v>
      </c>
      <c r="BK209" s="173">
        <f>ROUND(I209*H209,2)</f>
        <v>0</v>
      </c>
      <c r="BL209" s="18" t="s">
        <v>4127</v>
      </c>
      <c r="BM209" s="172" t="s">
        <v>4280</v>
      </c>
    </row>
    <row r="210" spans="1:65" s="2" customFormat="1" ht="19.5" x14ac:dyDescent="0.2">
      <c r="A210" s="33"/>
      <c r="B210" s="34"/>
      <c r="C210" s="33"/>
      <c r="D210" s="174" t="s">
        <v>243</v>
      </c>
      <c r="E210" s="33"/>
      <c r="F210" s="175" t="s">
        <v>4279</v>
      </c>
      <c r="G210" s="238"/>
      <c r="H210" s="238"/>
      <c r="I210" s="238"/>
      <c r="J210" s="238"/>
      <c r="K210" s="238"/>
      <c r="L210" s="34"/>
      <c r="M210" s="176"/>
      <c r="N210" s="177"/>
      <c r="O210" s="59"/>
      <c r="P210" s="59"/>
      <c r="Q210" s="59"/>
      <c r="R210" s="59"/>
      <c r="S210" s="59"/>
      <c r="T210" s="60"/>
      <c r="U210" s="33"/>
      <c r="V210" s="33"/>
      <c r="W210" s="33"/>
      <c r="X210" s="33"/>
      <c r="Y210" s="33"/>
      <c r="Z210" s="33"/>
      <c r="AA210" s="33"/>
      <c r="AB210" s="33"/>
      <c r="AC210" s="33"/>
      <c r="AD210" s="33"/>
      <c r="AE210" s="33"/>
      <c r="AT210" s="18" t="s">
        <v>243</v>
      </c>
      <c r="AU210" s="18" t="s">
        <v>85</v>
      </c>
    </row>
    <row r="211" spans="1:65" s="2" customFormat="1" ht="78" x14ac:dyDescent="0.2">
      <c r="A211" s="261"/>
      <c r="B211" s="34"/>
      <c r="C211" s="261"/>
      <c r="D211" s="174" t="s">
        <v>408</v>
      </c>
      <c r="E211" s="261"/>
      <c r="F211" s="178" t="s">
        <v>4326</v>
      </c>
      <c r="G211" s="238"/>
      <c r="H211" s="238"/>
      <c r="I211" s="238"/>
      <c r="J211" s="238"/>
      <c r="K211" s="238"/>
      <c r="L211" s="34"/>
      <c r="M211" s="176"/>
      <c r="N211" s="177"/>
      <c r="O211" s="59"/>
      <c r="P211" s="59"/>
      <c r="Q211" s="59"/>
      <c r="R211" s="59"/>
      <c r="S211" s="59"/>
      <c r="T211" s="60"/>
      <c r="U211" s="261"/>
      <c r="V211" s="261"/>
      <c r="W211" s="261"/>
      <c r="X211" s="261"/>
      <c r="Y211" s="261"/>
      <c r="Z211" s="261"/>
      <c r="AA211" s="261"/>
      <c r="AB211" s="261"/>
      <c r="AC211" s="261"/>
      <c r="AD211" s="261"/>
      <c r="AE211" s="261"/>
      <c r="AT211" s="18"/>
      <c r="AU211" s="18"/>
    </row>
    <row r="212" spans="1:65" s="14" customFormat="1" x14ac:dyDescent="0.2">
      <c r="B212" s="185"/>
      <c r="D212" s="174" t="s">
        <v>247</v>
      </c>
      <c r="E212" s="186" t="s">
        <v>1</v>
      </c>
      <c r="F212" s="187" t="s">
        <v>83</v>
      </c>
      <c r="G212" s="244"/>
      <c r="H212" s="245">
        <v>1</v>
      </c>
      <c r="I212" s="244"/>
      <c r="J212" s="244"/>
      <c r="K212" s="244"/>
      <c r="L212" s="185"/>
      <c r="M212" s="188"/>
      <c r="N212" s="189"/>
      <c r="O212" s="189"/>
      <c r="P212" s="189"/>
      <c r="Q212" s="189"/>
      <c r="R212" s="189"/>
      <c r="S212" s="189"/>
      <c r="T212" s="190"/>
      <c r="AT212" s="186" t="s">
        <v>247</v>
      </c>
      <c r="AU212" s="186" t="s">
        <v>85</v>
      </c>
      <c r="AV212" s="14" t="s">
        <v>85</v>
      </c>
      <c r="AW212" s="14" t="s">
        <v>33</v>
      </c>
      <c r="AX212" s="14" t="s">
        <v>83</v>
      </c>
      <c r="AY212" s="186" t="s">
        <v>235</v>
      </c>
    </row>
    <row r="213" spans="1:65" s="12" customFormat="1" ht="22.9" customHeight="1" x14ac:dyDescent="0.2">
      <c r="B213" s="152"/>
      <c r="D213" s="153" t="s">
        <v>75</v>
      </c>
      <c r="E213" s="161" t="s">
        <v>4123</v>
      </c>
      <c r="F213" s="161" t="s">
        <v>4124</v>
      </c>
      <c r="G213" s="239"/>
      <c r="H213" s="239"/>
      <c r="I213" s="239"/>
      <c r="J213" s="253">
        <f>BK213</f>
        <v>0</v>
      </c>
      <c r="K213" s="239"/>
      <c r="L213" s="152"/>
      <c r="M213" s="155"/>
      <c r="N213" s="156"/>
      <c r="O213" s="156"/>
      <c r="P213" s="157">
        <f>SUM(P214:P216)</f>
        <v>0</v>
      </c>
      <c r="Q213" s="156"/>
      <c r="R213" s="157">
        <f>SUM(R214:R216)</f>
        <v>0</v>
      </c>
      <c r="S213" s="156"/>
      <c r="T213" s="158">
        <f>SUM(T214:T216)</f>
        <v>0</v>
      </c>
      <c r="AR213" s="153" t="s">
        <v>281</v>
      </c>
      <c r="AT213" s="159" t="s">
        <v>75</v>
      </c>
      <c r="AU213" s="159" t="s">
        <v>83</v>
      </c>
      <c r="AY213" s="153" t="s">
        <v>235</v>
      </c>
      <c r="BK213" s="160">
        <f>SUM(BK214:BK216)</f>
        <v>0</v>
      </c>
    </row>
    <row r="214" spans="1:65" s="2" customFormat="1" ht="14.45" customHeight="1" x14ac:dyDescent="0.2">
      <c r="A214" s="33"/>
      <c r="B214" s="162"/>
      <c r="C214" s="312" t="s">
        <v>448</v>
      </c>
      <c r="D214" s="312" t="s">
        <v>237</v>
      </c>
      <c r="E214" s="313" t="s">
        <v>4281</v>
      </c>
      <c r="F214" s="314" t="s">
        <v>4282</v>
      </c>
      <c r="G214" s="315" t="s">
        <v>4324</v>
      </c>
      <c r="H214" s="316">
        <v>0</v>
      </c>
      <c r="I214" s="322"/>
      <c r="J214" s="317">
        <f>ROUND(I214*H214,2)</f>
        <v>0</v>
      </c>
      <c r="K214" s="318"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4127</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4127</v>
      </c>
      <c r="BM214" s="172" t="s">
        <v>4283</v>
      </c>
    </row>
    <row r="215" spans="1:65" s="2" customFormat="1" x14ac:dyDescent="0.2">
      <c r="A215" s="33"/>
      <c r="B215" s="34"/>
      <c r="C215" s="323"/>
      <c r="D215" s="324" t="s">
        <v>243</v>
      </c>
      <c r="E215" s="323"/>
      <c r="F215" s="319" t="s">
        <v>4284</v>
      </c>
      <c r="G215" s="325"/>
      <c r="H215" s="325"/>
      <c r="I215" s="325"/>
      <c r="J215" s="325"/>
      <c r="K215" s="325"/>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14" customFormat="1" x14ac:dyDescent="0.2">
      <c r="B216" s="185"/>
      <c r="C216" s="323"/>
      <c r="D216" s="324" t="s">
        <v>247</v>
      </c>
      <c r="E216" s="326" t="s">
        <v>1</v>
      </c>
      <c r="F216" s="321" t="s">
        <v>83</v>
      </c>
      <c r="G216" s="325"/>
      <c r="H216" s="328"/>
      <c r="I216" s="325"/>
      <c r="J216" s="325"/>
      <c r="K216" s="325"/>
      <c r="L216" s="185"/>
      <c r="M216" s="188"/>
      <c r="N216" s="189"/>
      <c r="O216" s="189"/>
      <c r="P216" s="189"/>
      <c r="Q216" s="189"/>
      <c r="R216" s="189"/>
      <c r="S216" s="189"/>
      <c r="T216" s="190"/>
      <c r="AT216" s="186" t="s">
        <v>247</v>
      </c>
      <c r="AU216" s="186" t="s">
        <v>85</v>
      </c>
      <c r="AV216" s="14" t="s">
        <v>85</v>
      </c>
      <c r="AW216" s="14" t="s">
        <v>33</v>
      </c>
      <c r="AX216" s="14" t="s">
        <v>83</v>
      </c>
      <c r="AY216" s="186" t="s">
        <v>235</v>
      </c>
    </row>
    <row r="217" spans="1:65" s="12" customFormat="1" ht="22.9" customHeight="1" x14ac:dyDescent="0.2">
      <c r="B217" s="152"/>
      <c r="D217" s="153" t="s">
        <v>75</v>
      </c>
      <c r="E217" s="161" t="s">
        <v>4285</v>
      </c>
      <c r="F217" s="161" t="s">
        <v>4286</v>
      </c>
      <c r="G217" s="239"/>
      <c r="H217" s="239"/>
      <c r="I217" s="239"/>
      <c r="J217" s="253">
        <f>BK217</f>
        <v>0</v>
      </c>
      <c r="K217" s="239"/>
      <c r="L217" s="152"/>
      <c r="M217" s="155"/>
      <c r="N217" s="156"/>
      <c r="O217" s="156"/>
      <c r="P217" s="157">
        <f>SUM(P218:P225)</f>
        <v>0</v>
      </c>
      <c r="Q217" s="156"/>
      <c r="R217" s="157">
        <f>SUM(R218:R225)</f>
        <v>0</v>
      </c>
      <c r="S217" s="156"/>
      <c r="T217" s="158">
        <f>SUM(T218:T225)</f>
        <v>0</v>
      </c>
      <c r="AR217" s="153" t="s">
        <v>281</v>
      </c>
      <c r="AT217" s="159" t="s">
        <v>75</v>
      </c>
      <c r="AU217" s="159" t="s">
        <v>83</v>
      </c>
      <c r="AY217" s="153" t="s">
        <v>235</v>
      </c>
      <c r="BK217" s="160">
        <f>SUM(BK218:BK225)</f>
        <v>0</v>
      </c>
    </row>
    <row r="218" spans="1:65" s="2" customFormat="1" ht="14.45" customHeight="1" x14ac:dyDescent="0.2">
      <c r="A218" s="33"/>
      <c r="B218" s="162"/>
      <c r="C218" s="163" t="s">
        <v>456</v>
      </c>
      <c r="D218" s="163" t="s">
        <v>237</v>
      </c>
      <c r="E218" s="164" t="s">
        <v>4287</v>
      </c>
      <c r="F218" s="165" t="s">
        <v>4286</v>
      </c>
      <c r="G218" s="240" t="s">
        <v>4324</v>
      </c>
      <c r="H218" s="241">
        <v>1</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4127</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4127</v>
      </c>
      <c r="BM218" s="172" t="s">
        <v>4288</v>
      </c>
    </row>
    <row r="219" spans="1:65" s="2" customFormat="1" x14ac:dyDescent="0.2">
      <c r="A219" s="33"/>
      <c r="B219" s="34"/>
      <c r="C219" s="33"/>
      <c r="D219" s="174" t="s">
        <v>243</v>
      </c>
      <c r="E219" s="33"/>
      <c r="F219" s="175" t="s">
        <v>4286</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68.25" x14ac:dyDescent="0.2">
      <c r="A220" s="33"/>
      <c r="B220" s="34"/>
      <c r="C220" s="33"/>
      <c r="D220" s="174" t="s">
        <v>408</v>
      </c>
      <c r="E220" s="33"/>
      <c r="F220" s="178" t="s">
        <v>4289</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408</v>
      </c>
      <c r="AU220" s="18" t="s">
        <v>85</v>
      </c>
    </row>
    <row r="221" spans="1:65" s="14" customFormat="1" x14ac:dyDescent="0.2">
      <c r="B221" s="185"/>
      <c r="D221" s="174" t="s">
        <v>247</v>
      </c>
      <c r="E221" s="186" t="s">
        <v>1</v>
      </c>
      <c r="F221" s="187" t="s">
        <v>83</v>
      </c>
      <c r="G221" s="244"/>
      <c r="H221" s="245">
        <v>1</v>
      </c>
      <c r="I221" s="244"/>
      <c r="J221" s="244"/>
      <c r="K221" s="244"/>
      <c r="L221" s="185"/>
      <c r="M221" s="188"/>
      <c r="N221" s="189"/>
      <c r="O221" s="189"/>
      <c r="P221" s="189"/>
      <c r="Q221" s="189"/>
      <c r="R221" s="189"/>
      <c r="S221" s="189"/>
      <c r="T221" s="190"/>
      <c r="AT221" s="186" t="s">
        <v>247</v>
      </c>
      <c r="AU221" s="186" t="s">
        <v>85</v>
      </c>
      <c r="AV221" s="14" t="s">
        <v>85</v>
      </c>
      <c r="AW221" s="14" t="s">
        <v>33</v>
      </c>
      <c r="AX221" s="14" t="s">
        <v>83</v>
      </c>
      <c r="AY221" s="186" t="s">
        <v>235</v>
      </c>
    </row>
    <row r="222" spans="1:65" s="2" customFormat="1" ht="14.45" customHeight="1" x14ac:dyDescent="0.2">
      <c r="A222" s="33"/>
      <c r="B222" s="162"/>
      <c r="C222" s="163" t="s">
        <v>463</v>
      </c>
      <c r="D222" s="163" t="s">
        <v>237</v>
      </c>
      <c r="E222" s="164" t="s">
        <v>4290</v>
      </c>
      <c r="F222" s="165" t="s">
        <v>4291</v>
      </c>
      <c r="G222" s="240" t="s">
        <v>4324</v>
      </c>
      <c r="H222" s="241">
        <v>1</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4127</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4127</v>
      </c>
      <c r="BM222" s="172" t="s">
        <v>4292</v>
      </c>
    </row>
    <row r="223" spans="1:65" s="2" customFormat="1" x14ac:dyDescent="0.2">
      <c r="A223" s="33"/>
      <c r="B223" s="34"/>
      <c r="C223" s="33"/>
      <c r="D223" s="174" t="s">
        <v>243</v>
      </c>
      <c r="E223" s="33"/>
      <c r="F223" s="175" t="s">
        <v>4291</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78" x14ac:dyDescent="0.2">
      <c r="A224" s="261"/>
      <c r="B224" s="34"/>
      <c r="C224" s="261"/>
      <c r="D224" s="174" t="s">
        <v>408</v>
      </c>
      <c r="E224" s="261"/>
      <c r="F224" s="178" t="s">
        <v>4327</v>
      </c>
      <c r="G224" s="238"/>
      <c r="H224" s="238"/>
      <c r="I224" s="238"/>
      <c r="J224" s="238"/>
      <c r="K224" s="238"/>
      <c r="L224" s="34"/>
      <c r="M224" s="176"/>
      <c r="N224" s="177"/>
      <c r="O224" s="59"/>
      <c r="P224" s="59"/>
      <c r="Q224" s="59"/>
      <c r="R224" s="59"/>
      <c r="S224" s="59"/>
      <c r="T224" s="60"/>
      <c r="U224" s="261"/>
      <c r="V224" s="261"/>
      <c r="W224" s="261"/>
      <c r="X224" s="261"/>
      <c r="Y224" s="261"/>
      <c r="Z224" s="261"/>
      <c r="AA224" s="261"/>
      <c r="AB224" s="261"/>
      <c r="AC224" s="261"/>
      <c r="AD224" s="261"/>
      <c r="AE224" s="261"/>
      <c r="AT224" s="18"/>
      <c r="AU224" s="18"/>
    </row>
    <row r="225" spans="1:65" s="14" customFormat="1" x14ac:dyDescent="0.2">
      <c r="B225" s="185"/>
      <c r="D225" s="174" t="s">
        <v>247</v>
      </c>
      <c r="E225" s="186" t="s">
        <v>1</v>
      </c>
      <c r="F225" s="187" t="s">
        <v>83</v>
      </c>
      <c r="G225" s="244"/>
      <c r="H225" s="245">
        <v>1</v>
      </c>
      <c r="I225" s="244"/>
      <c r="J225" s="244"/>
      <c r="K225" s="244"/>
      <c r="L225" s="185"/>
      <c r="M225" s="188"/>
      <c r="N225" s="189"/>
      <c r="O225" s="189"/>
      <c r="P225" s="189"/>
      <c r="Q225" s="189"/>
      <c r="R225" s="189"/>
      <c r="S225" s="189"/>
      <c r="T225" s="190"/>
      <c r="AT225" s="186" t="s">
        <v>247</v>
      </c>
      <c r="AU225" s="186" t="s">
        <v>85</v>
      </c>
      <c r="AV225" s="14" t="s">
        <v>85</v>
      </c>
      <c r="AW225" s="14" t="s">
        <v>33</v>
      </c>
      <c r="AX225" s="14" t="s">
        <v>83</v>
      </c>
      <c r="AY225" s="186" t="s">
        <v>235</v>
      </c>
    </row>
    <row r="226" spans="1:65" s="12" customFormat="1" ht="22.9" customHeight="1" x14ac:dyDescent="0.2">
      <c r="B226" s="152"/>
      <c r="D226" s="153" t="s">
        <v>75</v>
      </c>
      <c r="E226" s="161" t="s">
        <v>4129</v>
      </c>
      <c r="F226" s="161" t="s">
        <v>4293</v>
      </c>
      <c r="G226" s="239"/>
      <c r="H226" s="239"/>
      <c r="I226" s="239"/>
      <c r="J226" s="253">
        <f>BK226</f>
        <v>0</v>
      </c>
      <c r="K226" s="239"/>
      <c r="L226" s="152"/>
      <c r="M226" s="155"/>
      <c r="N226" s="156"/>
      <c r="O226" s="156"/>
      <c r="P226" s="157">
        <f>SUM(P227:P249)</f>
        <v>0</v>
      </c>
      <c r="Q226" s="156"/>
      <c r="R226" s="157">
        <f>SUM(R227:R249)</f>
        <v>0</v>
      </c>
      <c r="S226" s="156"/>
      <c r="T226" s="158">
        <f>SUM(T227:T249)</f>
        <v>0</v>
      </c>
      <c r="AR226" s="153" t="s">
        <v>281</v>
      </c>
      <c r="AT226" s="159" t="s">
        <v>75</v>
      </c>
      <c r="AU226" s="159" t="s">
        <v>83</v>
      </c>
      <c r="AY226" s="153" t="s">
        <v>235</v>
      </c>
      <c r="BK226" s="160">
        <f>SUM(BK227:BK249)</f>
        <v>0</v>
      </c>
    </row>
    <row r="227" spans="1:65" s="2" customFormat="1" ht="19.899999999999999" customHeight="1" x14ac:dyDescent="0.2">
      <c r="A227" s="33"/>
      <c r="B227" s="162"/>
      <c r="C227" s="163" t="s">
        <v>469</v>
      </c>
      <c r="D227" s="163" t="s">
        <v>237</v>
      </c>
      <c r="E227" s="164" t="s">
        <v>4294</v>
      </c>
      <c r="F227" s="165" t="s">
        <v>4295</v>
      </c>
      <c r="G227" s="240" t="s">
        <v>4324</v>
      </c>
      <c r="H227" s="241">
        <v>1</v>
      </c>
      <c r="I227" s="167"/>
      <c r="J227" s="254">
        <f>ROUND(I227*H227,2)</f>
        <v>0</v>
      </c>
      <c r="K227" s="255" t="s">
        <v>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4127</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4127</v>
      </c>
      <c r="BM227" s="172" t="s">
        <v>4296</v>
      </c>
    </row>
    <row r="228" spans="1:65" s="2" customFormat="1" x14ac:dyDescent="0.2">
      <c r="A228" s="33"/>
      <c r="B228" s="34"/>
      <c r="C228" s="33"/>
      <c r="D228" s="174" t="s">
        <v>243</v>
      </c>
      <c r="E228" s="33"/>
      <c r="F228" s="175" t="s">
        <v>4297</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78" x14ac:dyDescent="0.2">
      <c r="A229" s="261"/>
      <c r="B229" s="34"/>
      <c r="C229" s="261"/>
      <c r="D229" s="174" t="s">
        <v>408</v>
      </c>
      <c r="E229" s="261"/>
      <c r="F229" s="178" t="s">
        <v>4328</v>
      </c>
      <c r="G229" s="238"/>
      <c r="H229" s="238"/>
      <c r="I229" s="238"/>
      <c r="J229" s="238"/>
      <c r="K229" s="238"/>
      <c r="L229" s="34"/>
      <c r="M229" s="176"/>
      <c r="N229" s="177"/>
      <c r="O229" s="59"/>
      <c r="P229" s="59"/>
      <c r="Q229" s="59"/>
      <c r="R229" s="59"/>
      <c r="S229" s="59"/>
      <c r="T229" s="60"/>
      <c r="U229" s="261"/>
      <c r="V229" s="261"/>
      <c r="W229" s="261"/>
      <c r="X229" s="261"/>
      <c r="Y229" s="261"/>
      <c r="Z229" s="261"/>
      <c r="AA229" s="261"/>
      <c r="AB229" s="261"/>
      <c r="AC229" s="261"/>
      <c r="AD229" s="261"/>
      <c r="AE229" s="261"/>
      <c r="AT229" s="18"/>
      <c r="AU229" s="18"/>
    </row>
    <row r="230" spans="1:65" s="14" customFormat="1" x14ac:dyDescent="0.2">
      <c r="B230" s="185"/>
      <c r="D230" s="174" t="s">
        <v>247</v>
      </c>
      <c r="E230" s="186" t="s">
        <v>1</v>
      </c>
      <c r="F230" s="187" t="s">
        <v>83</v>
      </c>
      <c r="G230" s="244"/>
      <c r="H230" s="245">
        <v>1</v>
      </c>
      <c r="I230" s="244"/>
      <c r="J230" s="244"/>
      <c r="K230" s="244"/>
      <c r="L230" s="185"/>
      <c r="M230" s="188"/>
      <c r="N230" s="189"/>
      <c r="O230" s="189"/>
      <c r="P230" s="189"/>
      <c r="Q230" s="189"/>
      <c r="R230" s="189"/>
      <c r="S230" s="189"/>
      <c r="T230" s="190"/>
      <c r="AT230" s="186" t="s">
        <v>247</v>
      </c>
      <c r="AU230" s="186" t="s">
        <v>85</v>
      </c>
      <c r="AV230" s="14" t="s">
        <v>85</v>
      </c>
      <c r="AW230" s="14" t="s">
        <v>33</v>
      </c>
      <c r="AX230" s="14" t="s">
        <v>83</v>
      </c>
      <c r="AY230" s="186" t="s">
        <v>235</v>
      </c>
    </row>
    <row r="231" spans="1:65" s="2" customFormat="1" ht="14.45" customHeight="1" x14ac:dyDescent="0.2">
      <c r="A231" s="33"/>
      <c r="B231" s="162"/>
      <c r="C231" s="163" t="s">
        <v>476</v>
      </c>
      <c r="D231" s="163" t="s">
        <v>237</v>
      </c>
      <c r="E231" s="164" t="s">
        <v>4298</v>
      </c>
      <c r="F231" s="165" t="s">
        <v>4299</v>
      </c>
      <c r="G231" s="240" t="s">
        <v>4324</v>
      </c>
      <c r="H231" s="241">
        <v>1</v>
      </c>
      <c r="I231" s="167"/>
      <c r="J231" s="254">
        <f>ROUND(I231*H231,2)</f>
        <v>0</v>
      </c>
      <c r="K231" s="255" t="s">
        <v>1</v>
      </c>
      <c r="L231" s="34"/>
      <c r="M231" s="168" t="s">
        <v>1</v>
      </c>
      <c r="N231" s="169" t="s">
        <v>41</v>
      </c>
      <c r="O231" s="59"/>
      <c r="P231" s="170">
        <f>O231*H231</f>
        <v>0</v>
      </c>
      <c r="Q231" s="170">
        <v>0</v>
      </c>
      <c r="R231" s="170">
        <f>Q231*H231</f>
        <v>0</v>
      </c>
      <c r="S231" s="170">
        <v>0</v>
      </c>
      <c r="T231" s="171">
        <f>S231*H231</f>
        <v>0</v>
      </c>
      <c r="U231" s="33"/>
      <c r="V231" s="33"/>
      <c r="W231" s="33"/>
      <c r="X231" s="33"/>
      <c r="Y231" s="33"/>
      <c r="Z231" s="33"/>
      <c r="AA231" s="33"/>
      <c r="AB231" s="33"/>
      <c r="AC231" s="33"/>
      <c r="AD231" s="33"/>
      <c r="AE231" s="33"/>
      <c r="AR231" s="172" t="s">
        <v>4127</v>
      </c>
      <c r="AT231" s="172" t="s">
        <v>237</v>
      </c>
      <c r="AU231" s="172" t="s">
        <v>85</v>
      </c>
      <c r="AY231" s="18" t="s">
        <v>235</v>
      </c>
      <c r="BE231" s="173">
        <f>IF(N231="základní",J231,0)</f>
        <v>0</v>
      </c>
      <c r="BF231" s="173">
        <f>IF(N231="snížená",J231,0)</f>
        <v>0</v>
      </c>
      <c r="BG231" s="173">
        <f>IF(N231="zákl. přenesená",J231,0)</f>
        <v>0</v>
      </c>
      <c r="BH231" s="173">
        <f>IF(N231="sníž. přenesená",J231,0)</f>
        <v>0</v>
      </c>
      <c r="BI231" s="173">
        <f>IF(N231="nulová",J231,0)</f>
        <v>0</v>
      </c>
      <c r="BJ231" s="18" t="s">
        <v>83</v>
      </c>
      <c r="BK231" s="173">
        <f>ROUND(I231*H231,2)</f>
        <v>0</v>
      </c>
      <c r="BL231" s="18" t="s">
        <v>4127</v>
      </c>
      <c r="BM231" s="172" t="s">
        <v>4300</v>
      </c>
    </row>
    <row r="232" spans="1:65" s="2" customFormat="1" x14ac:dyDescent="0.2">
      <c r="A232" s="33"/>
      <c r="B232" s="34"/>
      <c r="C232" s="33"/>
      <c r="D232" s="174" t="s">
        <v>243</v>
      </c>
      <c r="E232" s="33"/>
      <c r="F232" s="175" t="s">
        <v>4299</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243</v>
      </c>
      <c r="AU232" s="18" t="s">
        <v>85</v>
      </c>
    </row>
    <row r="233" spans="1:65" s="14" customFormat="1" x14ac:dyDescent="0.2">
      <c r="B233" s="185"/>
      <c r="D233" s="174" t="s">
        <v>247</v>
      </c>
      <c r="E233" s="186" t="s">
        <v>1</v>
      </c>
      <c r="F233" s="187" t="s">
        <v>83</v>
      </c>
      <c r="G233" s="244"/>
      <c r="H233" s="245">
        <v>1</v>
      </c>
      <c r="I233" s="244"/>
      <c r="J233" s="244"/>
      <c r="K233" s="244"/>
      <c r="L233" s="185"/>
      <c r="M233" s="188"/>
      <c r="N233" s="189"/>
      <c r="O233" s="189"/>
      <c r="P233" s="189"/>
      <c r="Q233" s="189"/>
      <c r="R233" s="189"/>
      <c r="S233" s="189"/>
      <c r="T233" s="190"/>
      <c r="AT233" s="186" t="s">
        <v>247</v>
      </c>
      <c r="AU233" s="186" t="s">
        <v>85</v>
      </c>
      <c r="AV233" s="14" t="s">
        <v>85</v>
      </c>
      <c r="AW233" s="14" t="s">
        <v>33</v>
      </c>
      <c r="AX233" s="14" t="s">
        <v>83</v>
      </c>
      <c r="AY233" s="186" t="s">
        <v>235</v>
      </c>
    </row>
    <row r="234" spans="1:65" s="2" customFormat="1" ht="14.45" customHeight="1" x14ac:dyDescent="0.2">
      <c r="A234" s="33"/>
      <c r="B234" s="162"/>
      <c r="C234" s="163" t="s">
        <v>260</v>
      </c>
      <c r="D234" s="163" t="s">
        <v>237</v>
      </c>
      <c r="E234" s="164" t="s">
        <v>4301</v>
      </c>
      <c r="F234" s="165" t="s">
        <v>4302</v>
      </c>
      <c r="G234" s="240" t="s">
        <v>4324</v>
      </c>
      <c r="H234" s="241">
        <v>1</v>
      </c>
      <c r="I234" s="167"/>
      <c r="J234" s="254">
        <f>ROUND(I234*H234,2)</f>
        <v>0</v>
      </c>
      <c r="K234" s="255" t="s">
        <v>1</v>
      </c>
      <c r="L234" s="34"/>
      <c r="M234" s="168" t="s">
        <v>1</v>
      </c>
      <c r="N234" s="169" t="s">
        <v>41</v>
      </c>
      <c r="O234" s="59"/>
      <c r="P234" s="170">
        <f>O234*H234</f>
        <v>0</v>
      </c>
      <c r="Q234" s="170">
        <v>0</v>
      </c>
      <c r="R234" s="170">
        <f>Q234*H234</f>
        <v>0</v>
      </c>
      <c r="S234" s="170">
        <v>0</v>
      </c>
      <c r="T234" s="171">
        <f>S234*H234</f>
        <v>0</v>
      </c>
      <c r="U234" s="33"/>
      <c r="V234" s="33"/>
      <c r="W234" s="33"/>
      <c r="X234" s="33"/>
      <c r="Y234" s="33"/>
      <c r="Z234" s="33"/>
      <c r="AA234" s="33"/>
      <c r="AB234" s="33"/>
      <c r="AC234" s="33"/>
      <c r="AD234" s="33"/>
      <c r="AE234" s="33"/>
      <c r="AR234" s="172" t="s">
        <v>4127</v>
      </c>
      <c r="AT234" s="172" t="s">
        <v>237</v>
      </c>
      <c r="AU234" s="172" t="s">
        <v>85</v>
      </c>
      <c r="AY234" s="18" t="s">
        <v>235</v>
      </c>
      <c r="BE234" s="173">
        <f>IF(N234="základní",J234,0)</f>
        <v>0</v>
      </c>
      <c r="BF234" s="173">
        <f>IF(N234="snížená",J234,0)</f>
        <v>0</v>
      </c>
      <c r="BG234" s="173">
        <f>IF(N234="zákl. přenesená",J234,0)</f>
        <v>0</v>
      </c>
      <c r="BH234" s="173">
        <f>IF(N234="sníž. přenesená",J234,0)</f>
        <v>0</v>
      </c>
      <c r="BI234" s="173">
        <f>IF(N234="nulová",J234,0)</f>
        <v>0</v>
      </c>
      <c r="BJ234" s="18" t="s">
        <v>83</v>
      </c>
      <c r="BK234" s="173">
        <f>ROUND(I234*H234,2)</f>
        <v>0</v>
      </c>
      <c r="BL234" s="18" t="s">
        <v>4127</v>
      </c>
      <c r="BM234" s="172" t="s">
        <v>4303</v>
      </c>
    </row>
    <row r="235" spans="1:65" s="2" customFormat="1" ht="19.5" x14ac:dyDescent="0.2">
      <c r="A235" s="33"/>
      <c r="B235" s="34"/>
      <c r="C235" s="33"/>
      <c r="D235" s="174" t="s">
        <v>243</v>
      </c>
      <c r="E235" s="33"/>
      <c r="F235" s="175" t="s">
        <v>4304</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243</v>
      </c>
      <c r="AU235" s="18" t="s">
        <v>85</v>
      </c>
    </row>
    <row r="236" spans="1:65" s="14" customFormat="1" x14ac:dyDescent="0.2">
      <c r="B236" s="185"/>
      <c r="D236" s="174" t="s">
        <v>247</v>
      </c>
      <c r="E236" s="186" t="s">
        <v>1</v>
      </c>
      <c r="F236" s="187" t="s">
        <v>83</v>
      </c>
      <c r="G236" s="244"/>
      <c r="H236" s="245">
        <v>1</v>
      </c>
      <c r="I236" s="244"/>
      <c r="J236" s="244"/>
      <c r="K236" s="244"/>
      <c r="L236" s="185"/>
      <c r="M236" s="188"/>
      <c r="N236" s="189"/>
      <c r="O236" s="189"/>
      <c r="P236" s="189"/>
      <c r="Q236" s="189"/>
      <c r="R236" s="189"/>
      <c r="S236" s="189"/>
      <c r="T236" s="190"/>
      <c r="AT236" s="186" t="s">
        <v>247</v>
      </c>
      <c r="AU236" s="186" t="s">
        <v>85</v>
      </c>
      <c r="AV236" s="14" t="s">
        <v>85</v>
      </c>
      <c r="AW236" s="14" t="s">
        <v>33</v>
      </c>
      <c r="AX236" s="14" t="s">
        <v>83</v>
      </c>
      <c r="AY236" s="186" t="s">
        <v>235</v>
      </c>
    </row>
    <row r="237" spans="1:65" s="2" customFormat="1" ht="14.45" customHeight="1" x14ac:dyDescent="0.2">
      <c r="A237" s="33"/>
      <c r="B237" s="162"/>
      <c r="C237" s="163" t="s">
        <v>493</v>
      </c>
      <c r="D237" s="163" t="s">
        <v>237</v>
      </c>
      <c r="E237" s="164" t="s">
        <v>4305</v>
      </c>
      <c r="F237" s="165" t="s">
        <v>4306</v>
      </c>
      <c r="G237" s="240" t="s">
        <v>4324</v>
      </c>
      <c r="H237" s="241">
        <v>1</v>
      </c>
      <c r="I237" s="167"/>
      <c r="J237" s="254">
        <f>ROUND(I237*H237,2)</f>
        <v>0</v>
      </c>
      <c r="K237" s="255" t="s">
        <v>1</v>
      </c>
      <c r="L237" s="34"/>
      <c r="M237" s="168" t="s">
        <v>1</v>
      </c>
      <c r="N237" s="169" t="s">
        <v>41</v>
      </c>
      <c r="O237" s="59"/>
      <c r="P237" s="170">
        <f>O237*H237</f>
        <v>0</v>
      </c>
      <c r="Q237" s="170">
        <v>0</v>
      </c>
      <c r="R237" s="170">
        <f>Q237*H237</f>
        <v>0</v>
      </c>
      <c r="S237" s="170">
        <v>0</v>
      </c>
      <c r="T237" s="171">
        <f>S237*H237</f>
        <v>0</v>
      </c>
      <c r="U237" s="33"/>
      <c r="V237" s="33"/>
      <c r="W237" s="33"/>
      <c r="X237" s="33"/>
      <c r="Y237" s="33"/>
      <c r="Z237" s="33"/>
      <c r="AA237" s="33"/>
      <c r="AB237" s="33"/>
      <c r="AC237" s="33"/>
      <c r="AD237" s="33"/>
      <c r="AE237" s="33"/>
      <c r="AR237" s="172" t="s">
        <v>4127</v>
      </c>
      <c r="AT237" s="172" t="s">
        <v>237</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4127</v>
      </c>
      <c r="BM237" s="172" t="s">
        <v>4307</v>
      </c>
    </row>
    <row r="238" spans="1:65" s="2" customFormat="1" x14ac:dyDescent="0.2">
      <c r="A238" s="33"/>
      <c r="B238" s="34"/>
      <c r="C238" s="33"/>
      <c r="D238" s="174" t="s">
        <v>243</v>
      </c>
      <c r="E238" s="33"/>
      <c r="F238" s="175" t="s">
        <v>4306</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2" customFormat="1" ht="78" x14ac:dyDescent="0.2">
      <c r="A239" s="33"/>
      <c r="B239" s="34"/>
      <c r="C239" s="33"/>
      <c r="D239" s="174" t="s">
        <v>408</v>
      </c>
      <c r="E239" s="33"/>
      <c r="F239" s="178" t="s">
        <v>4329</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408</v>
      </c>
      <c r="AU239" s="18" t="s">
        <v>85</v>
      </c>
    </row>
    <row r="240" spans="1:65" s="14" customFormat="1" x14ac:dyDescent="0.2">
      <c r="B240" s="185"/>
      <c r="D240" s="174" t="s">
        <v>247</v>
      </c>
      <c r="E240" s="186" t="s">
        <v>1</v>
      </c>
      <c r="F240" s="187" t="s">
        <v>83</v>
      </c>
      <c r="G240" s="244"/>
      <c r="H240" s="245">
        <v>1</v>
      </c>
      <c r="I240" s="244"/>
      <c r="J240" s="244"/>
      <c r="K240" s="244"/>
      <c r="L240" s="185"/>
      <c r="M240" s="188"/>
      <c r="N240" s="189"/>
      <c r="O240" s="189"/>
      <c r="P240" s="189"/>
      <c r="Q240" s="189"/>
      <c r="R240" s="189"/>
      <c r="S240" s="189"/>
      <c r="T240" s="190"/>
      <c r="AT240" s="186" t="s">
        <v>247</v>
      </c>
      <c r="AU240" s="186" t="s">
        <v>85</v>
      </c>
      <c r="AV240" s="14" t="s">
        <v>85</v>
      </c>
      <c r="AW240" s="14" t="s">
        <v>33</v>
      </c>
      <c r="AX240" s="14" t="s">
        <v>83</v>
      </c>
      <c r="AY240" s="186" t="s">
        <v>235</v>
      </c>
    </row>
    <row r="241" spans="1:65" s="2" customFormat="1" ht="24" x14ac:dyDescent="0.2">
      <c r="A241" s="33"/>
      <c r="B241" s="162"/>
      <c r="C241" s="163" t="s">
        <v>502</v>
      </c>
      <c r="D241" s="163" t="s">
        <v>237</v>
      </c>
      <c r="E241" s="164" t="s">
        <v>4308</v>
      </c>
      <c r="F241" s="233" t="s">
        <v>4315</v>
      </c>
      <c r="G241" s="240" t="s">
        <v>4324</v>
      </c>
      <c r="H241" s="241">
        <v>1</v>
      </c>
      <c r="I241" s="167"/>
      <c r="J241" s="254">
        <f>ROUND(I241*H241,2)</f>
        <v>0</v>
      </c>
      <c r="K241" s="255" t="s">
        <v>1</v>
      </c>
      <c r="L241" s="34"/>
      <c r="M241" s="168" t="s">
        <v>1</v>
      </c>
      <c r="N241" s="169" t="s">
        <v>41</v>
      </c>
      <c r="O241" s="59"/>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4127</v>
      </c>
      <c r="AT241" s="172" t="s">
        <v>237</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4127</v>
      </c>
      <c r="BM241" s="172" t="s">
        <v>4309</v>
      </c>
    </row>
    <row r="242" spans="1:65" s="2" customFormat="1" ht="39" x14ac:dyDescent="0.2">
      <c r="A242" s="33"/>
      <c r="B242" s="34"/>
      <c r="C242" s="33"/>
      <c r="D242" s="174" t="s">
        <v>243</v>
      </c>
      <c r="E242" s="33"/>
      <c r="F242" s="234" t="s">
        <v>4316</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4" customFormat="1" x14ac:dyDescent="0.2">
      <c r="B243" s="185"/>
      <c r="D243" s="174" t="s">
        <v>247</v>
      </c>
      <c r="E243" s="186" t="s">
        <v>1</v>
      </c>
      <c r="F243" s="187" t="s">
        <v>83</v>
      </c>
      <c r="G243" s="244"/>
      <c r="H243" s="245">
        <v>1</v>
      </c>
      <c r="I243" s="244"/>
      <c r="J243" s="244"/>
      <c r="K243" s="244"/>
      <c r="L243" s="185"/>
      <c r="M243" s="188"/>
      <c r="N243" s="189"/>
      <c r="O243" s="189"/>
      <c r="P243" s="189"/>
      <c r="Q243" s="189"/>
      <c r="R243" s="189"/>
      <c r="S243" s="189"/>
      <c r="T243" s="190"/>
      <c r="AT243" s="186" t="s">
        <v>247</v>
      </c>
      <c r="AU243" s="186" t="s">
        <v>85</v>
      </c>
      <c r="AV243" s="14" t="s">
        <v>85</v>
      </c>
      <c r="AW243" s="14" t="s">
        <v>33</v>
      </c>
      <c r="AX243" s="14" t="s">
        <v>83</v>
      </c>
      <c r="AY243" s="186" t="s">
        <v>235</v>
      </c>
    </row>
    <row r="244" spans="1:65" s="2" customFormat="1" ht="24" x14ac:dyDescent="0.2">
      <c r="A244" s="33"/>
      <c r="B244" s="162"/>
      <c r="C244" s="163" t="s">
        <v>509</v>
      </c>
      <c r="D244" s="163" t="s">
        <v>237</v>
      </c>
      <c r="E244" s="164" t="s">
        <v>4310</v>
      </c>
      <c r="F244" s="236" t="s">
        <v>4318</v>
      </c>
      <c r="G244" s="240" t="s">
        <v>4324</v>
      </c>
      <c r="H244" s="241">
        <v>1</v>
      </c>
      <c r="I244" s="167"/>
      <c r="J244" s="254">
        <f>ROUND(I244*H244,2)</f>
        <v>0</v>
      </c>
      <c r="K244" s="255" t="s">
        <v>1</v>
      </c>
      <c r="L244" s="34"/>
      <c r="M244" s="168" t="s">
        <v>1</v>
      </c>
      <c r="N244" s="169" t="s">
        <v>41</v>
      </c>
      <c r="O244" s="59"/>
      <c r="P244" s="170">
        <f>O244*H244</f>
        <v>0</v>
      </c>
      <c r="Q244" s="170">
        <v>0</v>
      </c>
      <c r="R244" s="170">
        <f>Q244*H244</f>
        <v>0</v>
      </c>
      <c r="S244" s="170">
        <v>0</v>
      </c>
      <c r="T244" s="171">
        <f>S244*H244</f>
        <v>0</v>
      </c>
      <c r="U244" s="33"/>
      <c r="V244" s="33"/>
      <c r="W244" s="33"/>
      <c r="X244" s="33"/>
      <c r="Y244" s="33"/>
      <c r="Z244" s="33"/>
      <c r="AA244" s="33"/>
      <c r="AB244" s="33"/>
      <c r="AC244" s="33"/>
      <c r="AD244" s="33"/>
      <c r="AE244" s="33"/>
      <c r="AR244" s="172" t="s">
        <v>4127</v>
      </c>
      <c r="AT244" s="172" t="s">
        <v>237</v>
      </c>
      <c r="AU244" s="172" t="s">
        <v>85</v>
      </c>
      <c r="AY244" s="18" t="s">
        <v>235</v>
      </c>
      <c r="BE244" s="173">
        <f>IF(N244="základní",J244,0)</f>
        <v>0</v>
      </c>
      <c r="BF244" s="173">
        <f>IF(N244="snížená",J244,0)</f>
        <v>0</v>
      </c>
      <c r="BG244" s="173">
        <f>IF(N244="zákl. přenesená",J244,0)</f>
        <v>0</v>
      </c>
      <c r="BH244" s="173">
        <f>IF(N244="sníž. přenesená",J244,0)</f>
        <v>0</v>
      </c>
      <c r="BI244" s="173">
        <f>IF(N244="nulová",J244,0)</f>
        <v>0</v>
      </c>
      <c r="BJ244" s="18" t="s">
        <v>83</v>
      </c>
      <c r="BK244" s="173">
        <f>ROUND(I244*H244,2)</f>
        <v>0</v>
      </c>
      <c r="BL244" s="18" t="s">
        <v>4127</v>
      </c>
      <c r="BM244" s="172" t="s">
        <v>4311</v>
      </c>
    </row>
    <row r="245" spans="1:65" s="2" customFormat="1" ht="39" x14ac:dyDescent="0.2">
      <c r="A245" s="33"/>
      <c r="B245" s="34"/>
      <c r="C245" s="33"/>
      <c r="D245" s="174" t="s">
        <v>243</v>
      </c>
      <c r="E245" s="33"/>
      <c r="F245" s="235" t="s">
        <v>4317</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243</v>
      </c>
      <c r="AU245" s="18" t="s">
        <v>85</v>
      </c>
    </row>
    <row r="246" spans="1:65" s="14" customFormat="1" x14ac:dyDescent="0.2">
      <c r="B246" s="185"/>
      <c r="D246" s="174" t="s">
        <v>247</v>
      </c>
      <c r="E246" s="186" t="s">
        <v>1</v>
      </c>
      <c r="F246" s="187" t="s">
        <v>83</v>
      </c>
      <c r="G246" s="244"/>
      <c r="H246" s="245">
        <v>1</v>
      </c>
      <c r="I246" s="244"/>
      <c r="J246" s="244"/>
      <c r="K246" s="244"/>
      <c r="L246" s="185"/>
      <c r="M246" s="188"/>
      <c r="N246" s="189"/>
      <c r="O246" s="189"/>
      <c r="P246" s="189"/>
      <c r="Q246" s="189"/>
      <c r="R246" s="189"/>
      <c r="S246" s="189"/>
      <c r="T246" s="190"/>
      <c r="AT246" s="186" t="s">
        <v>247</v>
      </c>
      <c r="AU246" s="186" t="s">
        <v>85</v>
      </c>
      <c r="AV246" s="14" t="s">
        <v>85</v>
      </c>
      <c r="AW246" s="14" t="s">
        <v>33</v>
      </c>
      <c r="AX246" s="14" t="s">
        <v>83</v>
      </c>
      <c r="AY246" s="186" t="s">
        <v>235</v>
      </c>
    </row>
    <row r="247" spans="1:65" s="2" customFormat="1" ht="19.899999999999999" customHeight="1" x14ac:dyDescent="0.2">
      <c r="A247" s="33"/>
      <c r="B247" s="162"/>
      <c r="C247" s="163" t="s">
        <v>515</v>
      </c>
      <c r="D247" s="163" t="s">
        <v>237</v>
      </c>
      <c r="E247" s="164" t="s">
        <v>4312</v>
      </c>
      <c r="F247" s="165" t="s">
        <v>4313</v>
      </c>
      <c r="G247" s="240" t="s">
        <v>4324</v>
      </c>
      <c r="H247" s="241">
        <v>1</v>
      </c>
      <c r="I247" s="167"/>
      <c r="J247" s="254">
        <f>ROUND(I247*H247,2)</f>
        <v>0</v>
      </c>
      <c r="K247" s="255" t="s">
        <v>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4127</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4127</v>
      </c>
      <c r="BM247" s="172" t="s">
        <v>4314</v>
      </c>
    </row>
    <row r="248" spans="1:65" s="2" customFormat="1" ht="19.5" x14ac:dyDescent="0.2">
      <c r="A248" s="33"/>
      <c r="B248" s="34"/>
      <c r="C248" s="33"/>
      <c r="D248" s="174" t="s">
        <v>243</v>
      </c>
      <c r="E248" s="33"/>
      <c r="F248" s="175" t="s">
        <v>4313</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14" customFormat="1" x14ac:dyDescent="0.2">
      <c r="B249" s="185"/>
      <c r="D249" s="174" t="s">
        <v>247</v>
      </c>
      <c r="E249" s="186" t="s">
        <v>1</v>
      </c>
      <c r="F249" s="187" t="s">
        <v>83</v>
      </c>
      <c r="G249" s="244"/>
      <c r="H249" s="245">
        <v>1</v>
      </c>
      <c r="I249" s="244"/>
      <c r="J249" s="244"/>
      <c r="K249" s="244"/>
      <c r="L249" s="185"/>
      <c r="M249" s="218"/>
      <c r="N249" s="219"/>
      <c r="O249" s="219"/>
      <c r="P249" s="219"/>
      <c r="Q249" s="219"/>
      <c r="R249" s="219"/>
      <c r="S249" s="219"/>
      <c r="T249" s="220"/>
      <c r="AT249" s="186" t="s">
        <v>247</v>
      </c>
      <c r="AU249" s="186" t="s">
        <v>85</v>
      </c>
      <c r="AV249" s="14" t="s">
        <v>85</v>
      </c>
      <c r="AW249" s="14" t="s">
        <v>33</v>
      </c>
      <c r="AX249" s="14" t="s">
        <v>83</v>
      </c>
      <c r="AY249" s="186" t="s">
        <v>235</v>
      </c>
    </row>
    <row r="250" spans="1:65" s="2" customFormat="1" ht="6.95" customHeight="1" x14ac:dyDescent="0.2">
      <c r="A250" s="33"/>
      <c r="B250" s="48"/>
      <c r="C250" s="49"/>
      <c r="D250" s="49"/>
      <c r="E250" s="49"/>
      <c r="F250" s="49"/>
      <c r="G250" s="250"/>
      <c r="H250" s="250"/>
      <c r="I250" s="250"/>
      <c r="J250" s="250"/>
      <c r="K250" s="250"/>
      <c r="L250" s="34"/>
      <c r="M250" s="33"/>
      <c r="O250" s="33"/>
      <c r="P250" s="33"/>
      <c r="Q250" s="33"/>
      <c r="R250" s="33"/>
      <c r="S250" s="33"/>
      <c r="T250" s="33"/>
      <c r="U250" s="33"/>
      <c r="V250" s="33"/>
      <c r="W250" s="33"/>
      <c r="X250" s="33"/>
      <c r="Y250" s="33"/>
      <c r="Z250" s="33"/>
      <c r="AA250" s="33"/>
      <c r="AB250" s="33"/>
      <c r="AC250" s="33"/>
      <c r="AD250" s="33"/>
      <c r="AE250" s="33"/>
    </row>
  </sheetData>
  <sheetProtection password="F3DC" sheet="1" objects="1" scenarios="1"/>
  <autoFilter ref="C122:K249"/>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76</vt:i4>
      </vt:variant>
    </vt:vector>
  </HeadingPairs>
  <TitlesOfParts>
    <vt:vector size="114" baseType="lpstr">
      <vt:lpstr>Rekapitulace stavby</vt:lpstr>
      <vt:lpstr>Rekapitulace stavby - A) stavba</vt:lpstr>
      <vt:lpstr>Rekapitulace stavby - B) Násled</vt:lpstr>
      <vt:lpstr>SO 01.1.1 - Rozdělovací o...</vt:lpstr>
      <vt:lpstr>SO 01.1.2 - Zemní koryto ...</vt:lpstr>
      <vt:lpstr>SO 01.1.2.a - Rekultivace...</vt:lpstr>
      <vt:lpstr>SO 01.1.2.1 - Následná pé...</vt:lpstr>
      <vt:lpstr>SO 01.1.2.2 - Následná pé...</vt:lpstr>
      <vt:lpstr>SO 01.1.2.3 - Následná pé...</vt:lpstr>
      <vt:lpstr>SO 01.1.3 - Shybka</vt:lpstr>
      <vt:lpstr>SO 01.1.3.a - Snižování h...</vt:lpstr>
      <vt:lpstr>SO 01.2.1 - Pročištění ky...</vt:lpstr>
      <vt:lpstr>SO 01.2.1.a - Rekultivace...</vt:lpstr>
      <vt:lpstr>SO 01.2.2 - Revitalizační...</vt:lpstr>
      <vt:lpstr>SO 01.2.2.1 - Následná pé...</vt:lpstr>
      <vt:lpstr>SO 01.2.2.2 - Následná pé...</vt:lpstr>
      <vt:lpstr>SO 01.2.2.3 - Následná pé...</vt:lpstr>
      <vt:lpstr>SO 02.1.1 - Úprava odběrn...</vt:lpstr>
      <vt:lpstr>SO 02.1.2 - Zemní koryto ...</vt:lpstr>
      <vt:lpstr>SO 02.1.2.a - Rekultivace...</vt:lpstr>
      <vt:lpstr>SO 02.1.2.1 - Následná pé...</vt:lpstr>
      <vt:lpstr>SO 02.1.2.2 - Následná pé...</vt:lpstr>
      <vt:lpstr>SO 02.1.2.3 - Následná pé...</vt:lpstr>
      <vt:lpstr>SO 02.1.3 - Most se stavi...</vt:lpstr>
      <vt:lpstr>SO 02.1.3.a - Snižování h...</vt:lpstr>
      <vt:lpstr>SO 02.1.4 - Odbahnění dol...</vt:lpstr>
      <vt:lpstr>SO 02.1.5 - Odbahnění Mor...</vt:lpstr>
      <vt:lpstr>SO 02.1.6 - Mokřadní plocha</vt:lpstr>
      <vt:lpstr>SO 02.1.6.1 - Následná pé...</vt:lpstr>
      <vt:lpstr>SO 02.1.6.2 - Následná pé...</vt:lpstr>
      <vt:lpstr>SO 02.1.6.3 - Následná pé...</vt:lpstr>
      <vt:lpstr>SO 02.1.7 - Propustek</vt:lpstr>
      <vt:lpstr>SO 02.2 - Rybí přechod</vt:lpstr>
      <vt:lpstr>SO 02.3 - Přeložka cesty</vt:lpstr>
      <vt:lpstr>SO 03 - Přípojka NN</vt:lpstr>
      <vt:lpstr>PS 01 - Stavidlové uzávěry</vt:lpstr>
      <vt:lpstr>PS 02 - Provozní a trvalé...</vt:lpstr>
      <vt:lpstr>VRN - Vedlejší rozpočtové...</vt:lpstr>
      <vt:lpstr>'PS 01 - Stavidlové uzávěry'!Názvy_tisku</vt:lpstr>
      <vt:lpstr>'PS 02 - Provozní a trvalé...'!Názvy_tisku</vt:lpstr>
      <vt:lpstr>'Rekapitulace stavby'!Názvy_tisku</vt:lpstr>
      <vt:lpstr>'Rekapitulace stavby - A) stavba'!Názvy_tisku</vt:lpstr>
      <vt:lpstr>'Rekapitulace stavby - B) Násled'!Názvy_tisku</vt:lpstr>
      <vt:lpstr>'SO 01.1.1 - Rozdělovací o...'!Názvy_tisku</vt:lpstr>
      <vt:lpstr>'SO 01.1.2 - Zemní koryto ...'!Názvy_tisku</vt:lpstr>
      <vt:lpstr>'SO 01.1.2.1 - Následná pé...'!Názvy_tisku</vt:lpstr>
      <vt:lpstr>'SO 01.1.2.2 - Následná pé...'!Názvy_tisku</vt:lpstr>
      <vt:lpstr>'SO 01.1.2.3 - Následná pé...'!Názvy_tisku</vt:lpstr>
      <vt:lpstr>'SO 01.1.2.a - Rekultivace...'!Názvy_tisku</vt:lpstr>
      <vt:lpstr>'SO 01.1.3 - Shybka'!Názvy_tisku</vt:lpstr>
      <vt:lpstr>'SO 01.1.3.a - Snižování h...'!Názvy_tisku</vt:lpstr>
      <vt:lpstr>'SO 01.2.1 - Pročištění ky...'!Názvy_tisku</vt:lpstr>
      <vt:lpstr>'SO 01.2.1.a - Rekultivace...'!Názvy_tisku</vt:lpstr>
      <vt:lpstr>'SO 01.2.2 - Revitalizační...'!Názvy_tisku</vt:lpstr>
      <vt:lpstr>'SO 01.2.2.1 - Následná pé...'!Názvy_tisku</vt:lpstr>
      <vt:lpstr>'SO 01.2.2.2 - Následná pé...'!Názvy_tisku</vt:lpstr>
      <vt:lpstr>'SO 01.2.2.3 - Následná pé...'!Názvy_tisku</vt:lpstr>
      <vt:lpstr>'SO 02.1.1 - Úprava odběrn...'!Názvy_tisku</vt:lpstr>
      <vt:lpstr>'SO 02.1.2 - Zemní koryto ...'!Názvy_tisku</vt:lpstr>
      <vt:lpstr>'SO 02.1.2.1 - Následná pé...'!Názvy_tisku</vt:lpstr>
      <vt:lpstr>'SO 02.1.2.2 - Následná pé...'!Názvy_tisku</vt:lpstr>
      <vt:lpstr>'SO 02.1.2.3 - Následná pé...'!Názvy_tisku</vt:lpstr>
      <vt:lpstr>'SO 02.1.2.a - Rekultivace...'!Názvy_tisku</vt:lpstr>
      <vt:lpstr>'SO 02.1.3 - Most se stavi...'!Názvy_tisku</vt:lpstr>
      <vt:lpstr>'SO 02.1.3.a - Snižování h...'!Názvy_tisku</vt:lpstr>
      <vt:lpstr>'SO 02.1.4 - Odbahnění dol...'!Názvy_tisku</vt:lpstr>
      <vt:lpstr>'SO 02.1.5 - Odbahnění Mor...'!Názvy_tisku</vt:lpstr>
      <vt:lpstr>'SO 02.1.6 - Mokřadní plocha'!Názvy_tisku</vt:lpstr>
      <vt:lpstr>'SO 02.1.6.1 - Následná pé...'!Názvy_tisku</vt:lpstr>
      <vt:lpstr>'SO 02.1.6.2 - Následná pé...'!Názvy_tisku</vt:lpstr>
      <vt:lpstr>'SO 02.1.6.3 - Následná pé...'!Názvy_tisku</vt:lpstr>
      <vt:lpstr>'SO 02.1.7 - Propustek'!Názvy_tisku</vt:lpstr>
      <vt:lpstr>'SO 02.2 - Rybí přechod'!Názvy_tisku</vt:lpstr>
      <vt:lpstr>'SO 02.3 - Přeložka cesty'!Názvy_tisku</vt:lpstr>
      <vt:lpstr>'SO 03 - Přípojka NN'!Názvy_tisku</vt:lpstr>
      <vt:lpstr>'VRN - Vedlejší rozpočtové...'!Názvy_tisku</vt:lpstr>
      <vt:lpstr>'PS 01 - Stavidlové uzávěry'!Oblast_tisku</vt:lpstr>
      <vt:lpstr>'PS 02 - Provozní a trvalé...'!Oblast_tisku</vt:lpstr>
      <vt:lpstr>'Rekapitulace stavby'!Oblast_tisku</vt:lpstr>
      <vt:lpstr>'Rekapitulace stavby - A) stavba'!Oblast_tisku</vt:lpstr>
      <vt:lpstr>'Rekapitulace stavby - B) Násled'!Oblast_tisku</vt:lpstr>
      <vt:lpstr>'SO 01.1.1 - Rozdělovací o...'!Oblast_tisku</vt:lpstr>
      <vt:lpstr>'SO 01.1.2 - Zemní koryto ...'!Oblast_tisku</vt:lpstr>
      <vt:lpstr>'SO 01.1.2.1 - Následná pé...'!Oblast_tisku</vt:lpstr>
      <vt:lpstr>'SO 01.1.2.2 - Následná pé...'!Oblast_tisku</vt:lpstr>
      <vt:lpstr>'SO 01.1.2.3 - Následná pé...'!Oblast_tisku</vt:lpstr>
      <vt:lpstr>'SO 01.1.2.a - Rekultivace...'!Oblast_tisku</vt:lpstr>
      <vt:lpstr>'SO 01.1.3 - Shybka'!Oblast_tisku</vt:lpstr>
      <vt:lpstr>'SO 01.1.3.a - Snižování h...'!Oblast_tisku</vt:lpstr>
      <vt:lpstr>'SO 01.2.1 - Pročištění ky...'!Oblast_tisku</vt:lpstr>
      <vt:lpstr>'SO 01.2.1.a - Rekultivace...'!Oblast_tisku</vt:lpstr>
      <vt:lpstr>'SO 01.2.2 - Revitalizační...'!Oblast_tisku</vt:lpstr>
      <vt:lpstr>'SO 01.2.2.1 - Následná pé...'!Oblast_tisku</vt:lpstr>
      <vt:lpstr>'SO 01.2.2.2 - Následná pé...'!Oblast_tisku</vt:lpstr>
      <vt:lpstr>'SO 01.2.2.3 - Následná pé...'!Oblast_tisku</vt:lpstr>
      <vt:lpstr>'SO 02.1.1 - Úprava odběrn...'!Oblast_tisku</vt:lpstr>
      <vt:lpstr>'SO 02.1.2 - Zemní koryto ...'!Oblast_tisku</vt:lpstr>
      <vt:lpstr>'SO 02.1.2.1 - Následná pé...'!Oblast_tisku</vt:lpstr>
      <vt:lpstr>'SO 02.1.2.2 - Následná pé...'!Oblast_tisku</vt:lpstr>
      <vt:lpstr>'SO 02.1.2.3 - Následná pé...'!Oblast_tisku</vt:lpstr>
      <vt:lpstr>'SO 02.1.2.a - Rekultivace...'!Oblast_tisku</vt:lpstr>
      <vt:lpstr>'SO 02.1.3 - Most se stavi...'!Oblast_tisku</vt:lpstr>
      <vt:lpstr>'SO 02.1.3.a - Snižování h...'!Oblast_tisku</vt:lpstr>
      <vt:lpstr>'SO 02.1.4 - Odbahnění dol...'!Oblast_tisku</vt:lpstr>
      <vt:lpstr>'SO 02.1.5 - Odbahnění Mor...'!Oblast_tisku</vt:lpstr>
      <vt:lpstr>'SO 02.1.6 - Mokřadní plocha'!Oblast_tisku</vt:lpstr>
      <vt:lpstr>'SO 02.1.6.1 - Následná pé...'!Oblast_tisku</vt:lpstr>
      <vt:lpstr>'SO 02.1.6.2 - Následná pé...'!Oblast_tisku</vt:lpstr>
      <vt:lpstr>'SO 02.1.6.3 - Následná pé...'!Oblast_tisku</vt:lpstr>
      <vt:lpstr>'SO 02.1.7 - Propustek'!Oblast_tisku</vt:lpstr>
      <vt:lpstr>'SO 02.2 - Rybí přechod'!Oblast_tisku</vt:lpstr>
      <vt:lpstr>'SO 02.3 - Přeložka cesty'!Oblast_tisku</vt:lpstr>
      <vt:lpstr>'SO 03 - Přípojka NN'!Oblast_tisku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Heger</dc:creator>
  <cp:lastModifiedBy>Veselý David</cp:lastModifiedBy>
  <dcterms:created xsi:type="dcterms:W3CDTF">2020-07-30T13:31:38Z</dcterms:created>
  <dcterms:modified xsi:type="dcterms:W3CDTF">2021-02-19T14:11:03Z</dcterms:modified>
</cp:coreProperties>
</file>